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bookViews>
    <workbookView xWindow="-120" yWindow="-120" windowWidth="20730" windowHeight="11160" firstSheet="1" activeTab="1"/>
  </bookViews>
  <sheets>
    <sheet name="ورقة 4" sheetId="14" state="hidden" r:id="rId1"/>
    <sheet name="تعليمات التسجيل" sheetId="9" r:id="rId2"/>
    <sheet name="إدخال البيانات" sheetId="13" r:id="rId3"/>
    <sheet name="اختيار المقررات" sheetId="5" r:id="rId4"/>
    <sheet name="الإستمارة" sheetId="11" r:id="rId5"/>
    <sheet name="سجل الترجمة" sheetId="2" r:id="rId6"/>
    <sheet name="ورقة2" sheetId="4" state="hidden" r:id="rId7"/>
    <sheet name="ورقة1" sheetId="6" state="hidden" r:id="rId8"/>
  </sheets>
  <definedNames>
    <definedName name="_xlnm._FilterDatabase" localSheetId="0" hidden="1">'ورقة 4'!$A$1:$AR$1174</definedName>
    <definedName name="_xlnm._FilterDatabase" localSheetId="6" hidden="1">ورقة2!$A$1:$U$1174</definedName>
    <definedName name="_xlnm.Print_Area" localSheetId="4">الإستمارة!$A$1:$Q$41</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25" i="5"/>
  <c r="L1"/>
  <c r="B6" l="1"/>
  <c r="T6"/>
  <c r="I10"/>
  <c r="AG19"/>
  <c r="Y19"/>
  <c r="Q19"/>
  <c r="I19"/>
  <c r="AG18"/>
  <c r="Y18"/>
  <c r="Q18"/>
  <c r="I18"/>
  <c r="AG17"/>
  <c r="Y17"/>
  <c r="Q17"/>
  <c r="I17"/>
  <c r="AG16"/>
  <c r="Y16"/>
  <c r="Q16"/>
  <c r="I16"/>
  <c r="AG15"/>
  <c r="Y15"/>
  <c r="Q15"/>
  <c r="I15"/>
  <c r="AG12"/>
  <c r="Y12"/>
  <c r="Q12"/>
  <c r="I12"/>
  <c r="AG11"/>
  <c r="Y11"/>
  <c r="Q11"/>
  <c r="I11"/>
  <c r="AG10"/>
  <c r="Y10"/>
  <c r="Q10"/>
  <c r="AG9"/>
  <c r="Y9"/>
  <c r="Q9"/>
  <c r="AG8"/>
  <c r="Y8"/>
  <c r="Q8"/>
  <c r="I9"/>
  <c r="I8"/>
  <c r="AB5"/>
  <c r="AE5"/>
  <c r="AI5"/>
  <c r="DB5" i="2" l="1"/>
  <c r="D22" i="11" l="1"/>
  <c r="AX41" i="5"/>
  <c r="AX42"/>
  <c r="AX43"/>
  <c r="AX44"/>
  <c r="AX36"/>
  <c r="AX37"/>
  <c r="AX38"/>
  <c r="AX39"/>
  <c r="AX31"/>
  <c r="AX32"/>
  <c r="AX33"/>
  <c r="AX34"/>
  <c r="AX26"/>
  <c r="AX27"/>
  <c r="AX28"/>
  <c r="AX29"/>
  <c r="AX21"/>
  <c r="AX22"/>
  <c r="AX23"/>
  <c r="AX24"/>
  <c r="AX25"/>
  <c r="AX16"/>
  <c r="AX17"/>
  <c r="AX18"/>
  <c r="AX19"/>
  <c r="AX11"/>
  <c r="AX12"/>
  <c r="AX13"/>
  <c r="AX14"/>
  <c r="AX6"/>
  <c r="AX7"/>
  <c r="AX8"/>
  <c r="AX9"/>
  <c r="W25"/>
  <c r="A2" i="13"/>
  <c r="CY5" i="2" l="1"/>
  <c r="CX5"/>
  <c r="DG5" l="1"/>
  <c r="DD5"/>
  <c r="DC5"/>
  <c r="CW5"/>
  <c r="CV5"/>
  <c r="A5"/>
  <c r="C24" i="11" l="1"/>
  <c r="J25"/>
  <c r="M4"/>
  <c r="I3"/>
  <c r="E3"/>
  <c r="C2"/>
  <c r="AX40" i="5" l="1"/>
  <c r="AX35"/>
  <c r="AX30"/>
  <c r="AX20"/>
  <c r="AX15"/>
  <c r="AX10"/>
  <c r="AX5"/>
  <c r="AY8"/>
  <c r="AY14"/>
  <c r="AY12"/>
  <c r="AY10"/>
  <c r="E5"/>
  <c r="DA5" i="2" s="1"/>
  <c r="AE4" i="5"/>
  <c r="AB4"/>
  <c r="W4"/>
  <c r="AE3"/>
  <c r="AB3"/>
  <c r="Q3"/>
  <c r="W2"/>
  <c r="DO5" i="2" s="1"/>
  <c r="Q2" i="5"/>
  <c r="DP5" i="2" s="1"/>
  <c r="L2" i="5"/>
  <c r="DQ5" i="2" s="1"/>
  <c r="E2" i="5"/>
  <c r="C4" i="13"/>
  <c r="Q4" i="5"/>
  <c r="AG5" i="2" l="1"/>
  <c r="AY11" i="5"/>
  <c r="BY5" i="2"/>
  <c r="AY33" i="5"/>
  <c r="CK5" i="2"/>
  <c r="AY39" i="5"/>
  <c r="U5" i="2"/>
  <c r="AY5" i="5"/>
  <c r="BK5" i="2"/>
  <c r="AY26" i="5"/>
  <c r="BS5" i="2"/>
  <c r="AY30" i="5"/>
  <c r="CA5" i="2"/>
  <c r="AY34" i="5"/>
  <c r="B18"/>
  <c r="AY18"/>
  <c r="K17"/>
  <c r="AY22"/>
  <c r="CE5" i="2"/>
  <c r="AY36" i="5"/>
  <c r="CM5" i="2"/>
  <c r="AY40" i="5"/>
  <c r="CU5" i="2"/>
  <c r="AY44" i="5"/>
  <c r="BQ5" i="2"/>
  <c r="AY29" i="5"/>
  <c r="K16"/>
  <c r="AY21"/>
  <c r="CS5" i="2"/>
  <c r="AY43" i="5"/>
  <c r="W5" i="2"/>
  <c r="AY6" i="5"/>
  <c r="AK5" i="2"/>
  <c r="AY13" i="5"/>
  <c r="BM5" i="2"/>
  <c r="AY27" i="5"/>
  <c r="BU5" i="2"/>
  <c r="AY31" i="5"/>
  <c r="B15"/>
  <c r="AY15"/>
  <c r="B19"/>
  <c r="AY19"/>
  <c r="K18"/>
  <c r="AY23"/>
  <c r="CG5" i="2"/>
  <c r="AY37" i="5"/>
  <c r="CO5" i="2"/>
  <c r="AY41" i="5"/>
  <c r="Y5" i="2"/>
  <c r="AY7" i="5"/>
  <c r="BI5" i="2"/>
  <c r="AY25" i="5"/>
  <c r="B17"/>
  <c r="AY17"/>
  <c r="CC5" i="2"/>
  <c r="AY35" i="5"/>
  <c r="AC5" i="2"/>
  <c r="AY9" i="5"/>
  <c r="BO5" i="2"/>
  <c r="AY28" i="5"/>
  <c r="BW5" i="2"/>
  <c r="AY32" i="5"/>
  <c r="B16"/>
  <c r="AY16"/>
  <c r="K15"/>
  <c r="AY20"/>
  <c r="K19"/>
  <c r="AY24"/>
  <c r="CI5" i="2"/>
  <c r="AY38" i="5"/>
  <c r="CQ5" i="2"/>
  <c r="AY42" i="5"/>
  <c r="L5" i="2"/>
  <c r="C6" i="11"/>
  <c r="M5" i="2"/>
  <c r="C7" i="11"/>
  <c r="O5" i="2"/>
  <c r="J7" i="11"/>
  <c r="N5" i="2"/>
  <c r="G7" i="11"/>
  <c r="G5" i="2"/>
  <c r="J5" i="11"/>
  <c r="AB2" i="5"/>
  <c r="DN5" i="2" s="1"/>
  <c r="M3" i="11"/>
  <c r="H5" i="2"/>
  <c r="G5" i="11"/>
  <c r="B5" i="2"/>
  <c r="G2" i="11"/>
  <c r="I22"/>
  <c r="S5" i="2"/>
  <c r="C3" i="11"/>
  <c r="N25" i="5"/>
  <c r="M22" i="11"/>
  <c r="J6"/>
  <c r="R5" i="2"/>
  <c r="CZ5"/>
  <c r="P22" i="11"/>
  <c r="K10" i="5"/>
  <c r="AI5" i="2"/>
  <c r="BC5"/>
  <c r="AO5"/>
  <c r="AW5"/>
  <c r="BE5"/>
  <c r="Q13" i="5"/>
  <c r="AE5" i="2"/>
  <c r="K12" i="5"/>
  <c r="AM5" i="2"/>
  <c r="AQ5"/>
  <c r="AY5"/>
  <c r="BG5"/>
  <c r="B11" i="5"/>
  <c r="AA5" i="2"/>
  <c r="AU5"/>
  <c r="AS5"/>
  <c r="BA5"/>
  <c r="S18" i="5"/>
  <c r="AA17"/>
  <c r="Y13"/>
  <c r="S8"/>
  <c r="S12"/>
  <c r="AA11"/>
  <c r="S15"/>
  <c r="S19"/>
  <c r="AA18"/>
  <c r="AA10"/>
  <c r="I13"/>
  <c r="H13"/>
  <c r="S9"/>
  <c r="AA8"/>
  <c r="AG13"/>
  <c r="AA12"/>
  <c r="S16"/>
  <c r="AA15"/>
  <c r="AA19"/>
  <c r="S11"/>
  <c r="S10"/>
  <c r="AA9"/>
  <c r="S17"/>
  <c r="AA16"/>
  <c r="B9"/>
  <c r="B10"/>
  <c r="K8"/>
  <c r="K11"/>
  <c r="K9"/>
  <c r="B12"/>
  <c r="B8"/>
  <c r="W1"/>
  <c r="L3"/>
  <c r="AB1"/>
  <c r="AE1"/>
  <c r="E4"/>
  <c r="W3"/>
  <c r="L4"/>
  <c r="Q1"/>
  <c r="E3"/>
  <c r="O2" i="11" l="1"/>
  <c r="D5" i="2"/>
  <c r="DE5"/>
  <c r="H24" i="11"/>
  <c r="L2"/>
  <c r="C5" i="2"/>
  <c r="J4" i="11"/>
  <c r="E5" i="2"/>
  <c r="O5" i="11"/>
  <c r="K5" i="2"/>
  <c r="C5" i="11"/>
  <c r="J5" i="2"/>
  <c r="C4" i="11"/>
  <c r="I5" i="2"/>
  <c r="G6" i="11"/>
  <c r="P5" i="2"/>
  <c r="O6" i="11"/>
  <c r="Q5" i="2"/>
  <c r="G4" i="11"/>
  <c r="F5" i="2"/>
  <c r="A16" i="5"/>
  <c r="AL19" s="1"/>
  <c r="J8"/>
  <c r="AL13" s="1"/>
  <c r="Z18" l="1"/>
  <c r="AL47" s="1"/>
  <c r="Z15"/>
  <c r="AL44" s="1"/>
  <c r="Z19"/>
  <c r="AL48" s="1"/>
  <c r="Z17"/>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6" s="1"/>
  <c r="U20"/>
  <c r="U23"/>
  <c r="U24"/>
  <c r="U14"/>
  <c r="U12"/>
  <c r="U18"/>
  <c r="U19"/>
  <c r="U16"/>
  <c r="U17"/>
  <c r="U15"/>
  <c r="U21"/>
  <c r="U11"/>
  <c r="A12" s="1"/>
  <c r="G12" s="1"/>
  <c r="U13"/>
  <c r="A17" l="1"/>
  <c r="G17" s="1"/>
  <c r="I15"/>
  <c r="K15" s="1"/>
  <c r="I13"/>
  <c r="J13" s="1"/>
  <c r="I18"/>
  <c r="P18" s="1"/>
  <c r="A16"/>
  <c r="G16" s="1"/>
  <c r="I12"/>
  <c r="K12" s="1"/>
  <c r="I17"/>
  <c r="A18"/>
  <c r="H18" s="1"/>
  <c r="A13"/>
  <c r="B13" s="1"/>
  <c r="O16"/>
  <c r="I14"/>
  <c r="K14" s="1"/>
  <c r="A14"/>
  <c r="C14" s="1"/>
  <c r="A15"/>
  <c r="C15" s="1"/>
  <c r="K16"/>
  <c r="J15"/>
  <c r="J16"/>
  <c r="O18"/>
  <c r="B12"/>
  <c r="C12"/>
  <c r="J17"/>
  <c r="P17"/>
  <c r="O17"/>
  <c r="K17"/>
  <c r="B17" l="1"/>
  <c r="C17"/>
  <c r="C16"/>
  <c r="J12"/>
  <c r="B15"/>
  <c r="C18"/>
  <c r="H17"/>
  <c r="B16"/>
  <c r="G18"/>
  <c r="O14"/>
  <c r="B18"/>
  <c r="C13"/>
  <c r="G13"/>
  <c r="B14"/>
  <c r="G14"/>
  <c r="O13"/>
  <c r="K13"/>
  <c r="O12"/>
  <c r="K18"/>
  <c r="J18"/>
  <c r="O15"/>
  <c r="G15"/>
  <c r="J14"/>
  <c r="H12"/>
  <c r="CT5" i="2" l="1"/>
  <c r="BZ5"/>
  <c r="CN5"/>
  <c r="AJ5"/>
  <c r="V5"/>
  <c r="AX5"/>
  <c r="AH5"/>
  <c r="CL5"/>
  <c r="AV5"/>
  <c r="AL5"/>
  <c r="AN5"/>
  <c r="CJ5"/>
  <c r="BD5"/>
  <c r="AP5"/>
  <c r="BX5"/>
  <c r="BJ5"/>
  <c r="CB5"/>
  <c r="BL5"/>
  <c r="BH5"/>
  <c r="CF5"/>
  <c r="BR5"/>
  <c r="CD5"/>
  <c r="CH5"/>
  <c r="AZ5"/>
  <c r="T5"/>
  <c r="AB5"/>
  <c r="CR5"/>
  <c r="AR5"/>
  <c r="AT5"/>
  <c r="AF5"/>
  <c r="BF5"/>
  <c r="BN5"/>
  <c r="BT5"/>
  <c r="CP5"/>
  <c r="AD5"/>
  <c r="BP5"/>
  <c r="Z5"/>
  <c r="BB5"/>
  <c r="BV5"/>
  <c r="X5"/>
  <c r="P12" i="11"/>
  <c r="H15"/>
  <c r="H14"/>
  <c r="H13"/>
  <c r="P13"/>
  <c r="G13" i="5"/>
  <c r="AF13"/>
  <c r="AE13"/>
  <c r="X13"/>
  <c r="W13"/>
  <c r="P13"/>
  <c r="O13"/>
  <c r="P15" i="11" l="1"/>
  <c r="AA20" i="5"/>
  <c r="S20"/>
  <c r="AF28"/>
  <c r="DL5" i="2" s="1"/>
  <c r="K20" i="5"/>
  <c r="X28"/>
  <c r="DK5" i="2" s="1"/>
  <c r="Q28" i="5"/>
  <c r="DJ5" i="2" s="1"/>
  <c r="B20" i="5"/>
  <c r="S13"/>
  <c r="P14" i="11"/>
  <c r="H16"/>
  <c r="P16"/>
  <c r="AA13" i="5"/>
  <c r="K13"/>
  <c r="B13"/>
  <c r="DM5" i="2" l="1"/>
  <c r="T21" i="5"/>
  <c r="N26" s="1"/>
  <c r="DF5" i="2" l="1"/>
  <c r="W26" i="5"/>
  <c r="DH5" i="2" s="1"/>
  <c r="M33" i="11"/>
  <c r="L39" s="1"/>
  <c r="AE26" i="5" l="1"/>
  <c r="DI5" i="2" s="1"/>
  <c r="Q21" i="11"/>
  <c r="E21"/>
  <c r="K21"/>
  <c r="E25" l="1"/>
  <c r="E33" l="1"/>
  <c r="E39" s="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المقرر اكتب رقم (1) في هذا المربع جانب اسم المقرر</t>
        </r>
      </text>
    </comment>
    <comment ref="P8" authorId="0">
      <text>
        <r>
          <rPr>
            <sz val="9"/>
            <color indexed="81"/>
            <rFont val="Tahoma"/>
            <family val="2"/>
          </rPr>
          <t>لاختيار المقرر اكتب رقم (1) في هذا المربع جانب اسم المقرر</t>
        </r>
      </text>
    </comment>
    <comment ref="X8" authorId="0">
      <text>
        <r>
          <rPr>
            <sz val="9"/>
            <color indexed="81"/>
            <rFont val="Tahoma"/>
            <family val="2"/>
          </rPr>
          <t>لاختيار المقرر اكتب رقم (1) في هذا المربع جانب اسم المقرر</t>
        </r>
      </text>
    </comment>
    <comment ref="AF8" authorId="0">
      <text>
        <r>
          <rPr>
            <sz val="9"/>
            <color indexed="81"/>
            <rFont val="Tahoma"/>
            <family val="2"/>
          </rPr>
          <t>لاختيار المقرر اكتب رقم (1) في هذا المربع جانب اسم المقرر</t>
        </r>
      </text>
    </comment>
    <comment ref="H9" authorId="0">
      <text>
        <r>
          <rPr>
            <sz val="9"/>
            <color indexed="81"/>
            <rFont val="Tahoma"/>
            <family val="2"/>
          </rPr>
          <t>لاختيار المقرر اكتب رقم (1) في هذا المربع جانب اسم المقرر</t>
        </r>
      </text>
    </comment>
    <comment ref="P9" authorId="0">
      <text>
        <r>
          <rPr>
            <sz val="9"/>
            <color indexed="81"/>
            <rFont val="Tahoma"/>
            <family val="2"/>
          </rPr>
          <t>لاختيار المقرر اكتب رقم (1) في هذا المربع جانب اسم المقرر</t>
        </r>
      </text>
    </comment>
    <comment ref="X9" authorId="0">
      <text>
        <r>
          <rPr>
            <sz val="9"/>
            <color indexed="81"/>
            <rFont val="Tahoma"/>
            <family val="2"/>
          </rPr>
          <t>لاختيار المقرر اكتب رقم (1) في هذا المربع جانب اسم المقرر</t>
        </r>
      </text>
    </comment>
    <comment ref="AF9" authorId="0">
      <text>
        <r>
          <rPr>
            <sz val="9"/>
            <color indexed="81"/>
            <rFont val="Tahoma"/>
            <family val="2"/>
          </rPr>
          <t>لاختيار المقرر اكتب رقم (1) في هذا المربع جانب اسم المقرر</t>
        </r>
      </text>
    </comment>
    <comment ref="H10" authorId="0">
      <text>
        <r>
          <rPr>
            <sz val="9"/>
            <color indexed="81"/>
            <rFont val="Tahoma"/>
            <family val="2"/>
          </rPr>
          <t>لاختيار المقرر اكتب رقم (1) في هذا المربع جانب اسم المقرر</t>
        </r>
      </text>
    </comment>
    <comment ref="P10" authorId="0">
      <text>
        <r>
          <rPr>
            <sz val="9"/>
            <color indexed="81"/>
            <rFont val="Tahoma"/>
            <family val="2"/>
          </rPr>
          <t>لاختيار المقرر اكتب رقم (1) في هذا المربع جانب اسم المقرر</t>
        </r>
      </text>
    </comment>
    <comment ref="X10" authorId="0">
      <text>
        <r>
          <rPr>
            <sz val="9"/>
            <color indexed="81"/>
            <rFont val="Tahoma"/>
            <family val="2"/>
          </rPr>
          <t>لاختيار المقرر اكتب رقم (1) في هذا المربع جانب اسم المقرر</t>
        </r>
      </text>
    </comment>
    <comment ref="AF10" authorId="0">
      <text>
        <r>
          <rPr>
            <sz val="9"/>
            <color indexed="81"/>
            <rFont val="Tahoma"/>
            <family val="2"/>
          </rPr>
          <t>لاختيار المقرر اكتب رقم (1) في هذا المربع جانب اسم المقرر</t>
        </r>
      </text>
    </comment>
    <comment ref="H11" authorId="0">
      <text>
        <r>
          <rPr>
            <sz val="9"/>
            <color indexed="81"/>
            <rFont val="Tahoma"/>
            <family val="2"/>
          </rPr>
          <t>لاختيار المقرر اكتب رقم (1) في هذا المربع جانب اسم المقرر</t>
        </r>
      </text>
    </comment>
    <comment ref="P11" authorId="0">
      <text>
        <r>
          <rPr>
            <sz val="9"/>
            <color indexed="81"/>
            <rFont val="Tahoma"/>
            <family val="2"/>
          </rPr>
          <t>لاختيار المقرر اكتب رقم (1) في هذا المربع جانب اسم المقرر</t>
        </r>
      </text>
    </comment>
    <comment ref="X11" authorId="0">
      <text>
        <r>
          <rPr>
            <sz val="9"/>
            <color indexed="81"/>
            <rFont val="Tahoma"/>
            <family val="2"/>
          </rPr>
          <t>لاختيار المقرر اكتب رقم (1) في هذا المربع جانب اسم المقرر</t>
        </r>
      </text>
    </comment>
    <comment ref="AF11" authorId="0">
      <text>
        <r>
          <rPr>
            <sz val="9"/>
            <color indexed="81"/>
            <rFont val="Tahoma"/>
            <family val="2"/>
          </rPr>
          <t>لاختيار المقرر اكتب رقم (1) في هذا المربع جانب اسم المقرر</t>
        </r>
      </text>
    </comment>
    <comment ref="H12" authorId="0">
      <text>
        <r>
          <rPr>
            <sz val="9"/>
            <color indexed="81"/>
            <rFont val="Tahoma"/>
            <family val="2"/>
          </rPr>
          <t>لاختيار المقرر اكتب رقم (1) في هذا المربع جانب اسم المقرر</t>
        </r>
      </text>
    </comment>
    <comment ref="P12" authorId="0">
      <text>
        <r>
          <rPr>
            <sz val="9"/>
            <color indexed="81"/>
            <rFont val="Tahoma"/>
            <family val="2"/>
          </rPr>
          <t>لاختيار المقرر اكتب رقم (1) في هذا المربع جانب اسم المقرر</t>
        </r>
      </text>
    </comment>
    <comment ref="X12" authorId="0">
      <text>
        <r>
          <rPr>
            <sz val="9"/>
            <color indexed="81"/>
            <rFont val="Tahoma"/>
            <family val="2"/>
          </rPr>
          <t>لاختيار المقرر اكتب رقم (1) في هذا المربع جانب اسم المقرر</t>
        </r>
      </text>
    </comment>
    <comment ref="AF12" authorId="0">
      <text>
        <r>
          <rPr>
            <sz val="9"/>
            <color indexed="81"/>
            <rFont val="Tahoma"/>
            <family val="2"/>
          </rPr>
          <t>لاختيار المقرر اكتب رقم (1) في هذا المربع جانب اسم المقرر</t>
        </r>
      </text>
    </comment>
    <comment ref="H15" authorId="0">
      <text>
        <r>
          <rPr>
            <sz val="9"/>
            <color indexed="81"/>
            <rFont val="Tahoma"/>
            <family val="2"/>
          </rPr>
          <t>لاختيار المقرر اكتب رقم (1) في هذا المربع جانب اسم المقرر</t>
        </r>
      </text>
    </comment>
    <comment ref="P15" authorId="0">
      <text>
        <r>
          <rPr>
            <sz val="9"/>
            <color indexed="81"/>
            <rFont val="Tahoma"/>
            <family val="2"/>
          </rPr>
          <t>لاختيار المقرر اكتب رقم (1) في هذا المربع جانب اسم المقرر</t>
        </r>
      </text>
    </comment>
    <comment ref="X15" authorId="0">
      <text>
        <r>
          <rPr>
            <sz val="9"/>
            <color indexed="81"/>
            <rFont val="Tahoma"/>
            <family val="2"/>
          </rPr>
          <t>لاختيار المقرر اكتب رقم (1) في هذا المربع جانب اسم المقرر</t>
        </r>
      </text>
    </comment>
    <comment ref="AF15" authorId="0">
      <text>
        <r>
          <rPr>
            <sz val="9"/>
            <color indexed="81"/>
            <rFont val="Tahoma"/>
            <family val="2"/>
          </rPr>
          <t>لاختيار المقرر اكتب رقم (1) في هذا المربع جانب اسم المقرر</t>
        </r>
      </text>
    </comment>
    <comment ref="H16" authorId="0">
      <text>
        <r>
          <rPr>
            <sz val="9"/>
            <color indexed="81"/>
            <rFont val="Tahoma"/>
            <family val="2"/>
          </rPr>
          <t>لاختيار المقرر اكتب رقم (1) في هذا المربع جانب اسم المقرر</t>
        </r>
      </text>
    </comment>
    <comment ref="P16" authorId="0">
      <text>
        <r>
          <rPr>
            <sz val="9"/>
            <color indexed="81"/>
            <rFont val="Tahoma"/>
            <family val="2"/>
          </rPr>
          <t>لاختيار المقرر اكتب رقم (1) في هذا المربع جانب اسم المقرر</t>
        </r>
      </text>
    </comment>
    <comment ref="X16" authorId="0">
      <text>
        <r>
          <rPr>
            <sz val="9"/>
            <color indexed="81"/>
            <rFont val="Tahoma"/>
            <family val="2"/>
          </rPr>
          <t>لاختيار المقرر اكتب رقم (1) في هذا المربع جانب اسم المقرر</t>
        </r>
      </text>
    </comment>
    <comment ref="AF16" authorId="0">
      <text>
        <r>
          <rPr>
            <sz val="9"/>
            <color indexed="81"/>
            <rFont val="Tahoma"/>
            <family val="2"/>
          </rPr>
          <t>لاختيار المقرر اكتب رقم (1) في هذا المربع جانب اسم المقرر</t>
        </r>
      </text>
    </comment>
    <comment ref="H17" authorId="0">
      <text>
        <r>
          <rPr>
            <sz val="9"/>
            <color indexed="81"/>
            <rFont val="Tahoma"/>
            <family val="2"/>
          </rPr>
          <t>لاختيار المقرر اكتب رقم (1) في هذا المربع جانب اسم المقرر</t>
        </r>
      </text>
    </comment>
    <comment ref="P17" authorId="0">
      <text>
        <r>
          <rPr>
            <sz val="9"/>
            <color indexed="81"/>
            <rFont val="Tahoma"/>
            <family val="2"/>
          </rPr>
          <t>لاختيار المقرر اكتب رقم (1) في هذا المربع جانب اسم المقرر</t>
        </r>
      </text>
    </comment>
    <comment ref="X17" authorId="0">
      <text>
        <r>
          <rPr>
            <sz val="9"/>
            <color indexed="81"/>
            <rFont val="Tahoma"/>
            <family val="2"/>
          </rPr>
          <t>لاختيار المقرر اكتب رقم (1) في هذا المربع جانب اسم المقرر</t>
        </r>
      </text>
    </comment>
    <comment ref="AF17" authorId="0">
      <text>
        <r>
          <rPr>
            <sz val="9"/>
            <color indexed="81"/>
            <rFont val="Tahoma"/>
            <family val="2"/>
          </rPr>
          <t>لاختيار المقرر اكتب رقم (1) في هذا المربع جانب اسم المقرر</t>
        </r>
      </text>
    </comment>
    <comment ref="H18" authorId="0">
      <text>
        <r>
          <rPr>
            <sz val="9"/>
            <color indexed="81"/>
            <rFont val="Tahoma"/>
            <family val="2"/>
          </rPr>
          <t>لاختيار المقرر اكتب رقم (1) في هذا المربع جانب اسم المقرر</t>
        </r>
      </text>
    </comment>
    <comment ref="P18" authorId="0">
      <text>
        <r>
          <rPr>
            <sz val="9"/>
            <color indexed="81"/>
            <rFont val="Tahoma"/>
            <family val="2"/>
          </rPr>
          <t>لاختيار المقرر اكتب رقم (1) في هذا المربع جانب اسم المقرر</t>
        </r>
      </text>
    </comment>
    <comment ref="X18" authorId="0">
      <text>
        <r>
          <rPr>
            <sz val="9"/>
            <color indexed="81"/>
            <rFont val="Tahoma"/>
            <family val="2"/>
          </rPr>
          <t>لاختيار المقرر اكتب رقم (1) في هذا المربع جانب اسم المقرر</t>
        </r>
      </text>
    </comment>
    <comment ref="AF18" authorId="0">
      <text>
        <r>
          <rPr>
            <sz val="9"/>
            <color indexed="81"/>
            <rFont val="Tahoma"/>
            <family val="2"/>
          </rPr>
          <t>لاختيار المقرر اكتب رقم (1) في هذا المربع جانب اسم المقرر</t>
        </r>
      </text>
    </comment>
    <comment ref="H19" authorId="0">
      <text>
        <r>
          <rPr>
            <sz val="9"/>
            <color indexed="81"/>
            <rFont val="Tahoma"/>
            <family val="2"/>
          </rPr>
          <t>لاختيار المقرر اكتب رقم (1) في هذا المربع جانب اسم المقرر</t>
        </r>
      </text>
    </comment>
    <comment ref="P19" authorId="0">
      <text>
        <r>
          <rPr>
            <sz val="9"/>
            <color indexed="81"/>
            <rFont val="Tahoma"/>
            <family val="2"/>
          </rPr>
          <t>لاختيار المقرر اكتب رقم (1) في هذا المربع جانب اسم المقرر</t>
        </r>
      </text>
    </comment>
    <comment ref="X19" authorId="0">
      <text>
        <r>
          <rPr>
            <sz val="9"/>
            <color indexed="81"/>
            <rFont val="Tahoma"/>
            <family val="2"/>
          </rPr>
          <t>لاختيار المقرر اكتب رقم (1) في هذا المربع جانب اسم المقرر</t>
        </r>
      </text>
    </comment>
    <comment ref="AF19" authorId="0">
      <text>
        <r>
          <rPr>
            <sz val="9"/>
            <color indexed="81"/>
            <rFont val="Tahoma"/>
            <family val="2"/>
          </rPr>
          <t>لاختيار المقرر اكتب رقم (1) في هذا المربع جانب اسم المقرر</t>
        </r>
      </text>
    </comment>
  </commentList>
</comments>
</file>

<file path=xl/sharedStrings.xml><?xml version="1.0" encoding="utf-8"?>
<sst xmlns="http://schemas.openxmlformats.org/spreadsheetml/2006/main" count="35275" uniqueCount="2626">
  <si>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</si>
  <si>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</si>
  <si>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</si>
  <si>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</si>
  <si>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</si>
  <si>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</si>
  <si>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</si>
  <si>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</si>
  <si>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</si>
  <si>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</si>
  <si>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</si>
  <si>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</si>
  <si>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</si>
  <si>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</si>
  <si>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</si>
  <si>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</si>
  <si>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</si>
  <si>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</si>
  <si>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</si>
  <si>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</si>
  <si>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</si>
  <si>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</si>
  <si>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</si>
  <si>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</si>
  <si>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</si>
  <si>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</si>
  <si>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</si>
  <si>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</si>
  <si>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</si>
  <si>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</si>
  <si>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</si>
  <si>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</si>
  <si>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</si>
  <si>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</si>
  <si>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</si>
  <si>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</si>
  <si>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</si>
  <si>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</si>
  <si>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</si>
  <si>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</si>
  <si>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</si>
  <si>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</si>
  <si>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</si>
  <si>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</si>
  <si>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</si>
  <si>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</si>
  <si>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</si>
  <si>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</si>
  <si>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</si>
  <si>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</si>
  <si>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</si>
  <si>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</si>
  <si>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</si>
  <si>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</si>
  <si>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</si>
  <si>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</si>
  <si>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</si>
  <si>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</si>
  <si>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</si>
  <si>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</si>
  <si>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</si>
  <si>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</si>
  <si>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</si>
  <si>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</si>
  <si>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</si>
  <si>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</si>
  <si>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</si>
  <si>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</si>
  <si>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</si>
  <si>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</si>
  <si>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</si>
  <si>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</si>
  <si>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</si>
  <si>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إعادة ارتباط</t>
  </si>
  <si>
    <t>تاريخ إعادة ارتباط</t>
  </si>
  <si>
    <t>رقم تدوير رسوم</t>
  </si>
  <si>
    <t>تاريخ تدوير رسوم</t>
  </si>
  <si>
    <t>حسين</t>
  </si>
  <si>
    <t>صالح</t>
  </si>
  <si>
    <t>عمر</t>
  </si>
  <si>
    <t>حاتم</t>
  </si>
  <si>
    <t>محمود</t>
  </si>
  <si>
    <t>مروان</t>
  </si>
  <si>
    <t>محمد</t>
  </si>
  <si>
    <t>عدنان</t>
  </si>
  <si>
    <t>علي</t>
  </si>
  <si>
    <t>يوسف</t>
  </si>
  <si>
    <t>جمال</t>
  </si>
  <si>
    <t>صلاح</t>
  </si>
  <si>
    <t>محمد علي</t>
  </si>
  <si>
    <t>سليمان</t>
  </si>
  <si>
    <t>محمد فايز</t>
  </si>
  <si>
    <t>تيسير</t>
  </si>
  <si>
    <t>اسماعيل</t>
  </si>
  <si>
    <t>عزيز</t>
  </si>
  <si>
    <t>فواز</t>
  </si>
  <si>
    <t>مهند</t>
  </si>
  <si>
    <t>ماهر</t>
  </si>
  <si>
    <t>عبد الرحمن</t>
  </si>
  <si>
    <t>ثابت</t>
  </si>
  <si>
    <t>عز الدين</t>
  </si>
  <si>
    <t>محسن</t>
  </si>
  <si>
    <t>جميل</t>
  </si>
  <si>
    <t>جورج</t>
  </si>
  <si>
    <t>عطيه</t>
  </si>
  <si>
    <t>بسام</t>
  </si>
  <si>
    <t>محي الدين</t>
  </si>
  <si>
    <t>رفيق</t>
  </si>
  <si>
    <t>عقل</t>
  </si>
  <si>
    <t>وحيد</t>
  </si>
  <si>
    <t>غسان</t>
  </si>
  <si>
    <t>حسن</t>
  </si>
  <si>
    <t>كامل</t>
  </si>
  <si>
    <t>عبد الرزاق</t>
  </si>
  <si>
    <t>خضر</t>
  </si>
  <si>
    <t>ابراهيم</t>
  </si>
  <si>
    <t>انور</t>
  </si>
  <si>
    <t>فيصل</t>
  </si>
  <si>
    <t>محمد خير</t>
  </si>
  <si>
    <t>زياد</t>
  </si>
  <si>
    <t>سلمان</t>
  </si>
  <si>
    <t>عيسى</t>
  </si>
  <si>
    <t>ناصر</t>
  </si>
  <si>
    <t>عصام</t>
  </si>
  <si>
    <t>توفيق</t>
  </si>
  <si>
    <t>بدر</t>
  </si>
  <si>
    <t>موفق</t>
  </si>
  <si>
    <t>احمد</t>
  </si>
  <si>
    <t>نعمان</t>
  </si>
  <si>
    <t>يحيى</t>
  </si>
  <si>
    <t>خليل</t>
  </si>
  <si>
    <t>محمد عماد</t>
  </si>
  <si>
    <t>نذير</t>
  </si>
  <si>
    <t>منصور</t>
  </si>
  <si>
    <t>نزار</t>
  </si>
  <si>
    <t>فؤاد</t>
  </si>
  <si>
    <t>بشار</t>
  </si>
  <si>
    <t>عبد الهادي</t>
  </si>
  <si>
    <t>حامد</t>
  </si>
  <si>
    <t>نضال</t>
  </si>
  <si>
    <t>سعيد</t>
  </si>
  <si>
    <t>صباح</t>
  </si>
  <si>
    <t>خالد</t>
  </si>
  <si>
    <t>عبد العزيز</t>
  </si>
  <si>
    <t>حمد</t>
  </si>
  <si>
    <t>محمد ياسين</t>
  </si>
  <si>
    <t>عبد الله</t>
  </si>
  <si>
    <t>منذر</t>
  </si>
  <si>
    <t>صبحي</t>
  </si>
  <si>
    <t>محمد سعيد</t>
  </si>
  <si>
    <t>زكريا</t>
  </si>
  <si>
    <t>ماجد</t>
  </si>
  <si>
    <t>عبد المجيد</t>
  </si>
  <si>
    <t>غالب</t>
  </si>
  <si>
    <t>مازن</t>
  </si>
  <si>
    <t>ايمن</t>
  </si>
  <si>
    <t>منير</t>
  </si>
  <si>
    <t>يونس</t>
  </si>
  <si>
    <t>مصطفى</t>
  </si>
  <si>
    <t>نبيل</t>
  </si>
  <si>
    <t>معن</t>
  </si>
  <si>
    <t>عماد</t>
  </si>
  <si>
    <t>محمد مروان</t>
  </si>
  <si>
    <t>هشام</t>
  </si>
  <si>
    <t>موسى</t>
  </si>
  <si>
    <t>حبيب</t>
  </si>
  <si>
    <t>نوفل</t>
  </si>
  <si>
    <t>محمد زهير</t>
  </si>
  <si>
    <t>نادر</t>
  </si>
  <si>
    <t>جمال الدين</t>
  </si>
  <si>
    <t>حيدر</t>
  </si>
  <si>
    <t>محمد سمير</t>
  </si>
  <si>
    <t>رضوان</t>
  </si>
  <si>
    <t>فريد</t>
  </si>
  <si>
    <t>وليد</t>
  </si>
  <si>
    <t>سمير</t>
  </si>
  <si>
    <t>كمال</t>
  </si>
  <si>
    <t>ياسر</t>
  </si>
  <si>
    <t>قاسم</t>
  </si>
  <si>
    <t>عماد الدين</t>
  </si>
  <si>
    <t>نزيه</t>
  </si>
  <si>
    <t>غازي</t>
  </si>
  <si>
    <t>هايل</t>
  </si>
  <si>
    <t>محمد هشام</t>
  </si>
  <si>
    <t>محمد معتز</t>
  </si>
  <si>
    <t>فايز</t>
  </si>
  <si>
    <t>نور الدين</t>
  </si>
  <si>
    <t>عبد السلام</t>
  </si>
  <si>
    <t>رياض</t>
  </si>
  <si>
    <t>طه</t>
  </si>
  <si>
    <t>امين</t>
  </si>
  <si>
    <t>طالب</t>
  </si>
  <si>
    <t>صبري</t>
  </si>
  <si>
    <t>فاروق</t>
  </si>
  <si>
    <t>بهجت</t>
  </si>
  <si>
    <t>عبد الوهاب</t>
  </si>
  <si>
    <t>عادل</t>
  </si>
  <si>
    <t>سليم</t>
  </si>
  <si>
    <t>محمد رياض</t>
  </si>
  <si>
    <t>نديم</t>
  </si>
  <si>
    <t>هيثم</t>
  </si>
  <si>
    <t>رمضان</t>
  </si>
  <si>
    <t>شحاده</t>
  </si>
  <si>
    <t>نعيم</t>
  </si>
  <si>
    <t>عبد الناصر</t>
  </si>
  <si>
    <t>زهير</t>
  </si>
  <si>
    <t>محمد عيد</t>
  </si>
  <si>
    <t>وجيه</t>
  </si>
  <si>
    <t>وفيق</t>
  </si>
  <si>
    <t>محمد مازن</t>
  </si>
  <si>
    <t>عبد القادر</t>
  </si>
  <si>
    <t>جهاد</t>
  </si>
  <si>
    <t>عبد الكريم</t>
  </si>
  <si>
    <t>عبد الفتاح</t>
  </si>
  <si>
    <t>طلال</t>
  </si>
  <si>
    <t>فهد</t>
  </si>
  <si>
    <t>عوض</t>
  </si>
  <si>
    <t>مرعي</t>
  </si>
  <si>
    <t>مصباح</t>
  </si>
  <si>
    <t>عمار</t>
  </si>
  <si>
    <t>محمد خالد</t>
  </si>
  <si>
    <t>حسان</t>
  </si>
  <si>
    <t>سامي</t>
  </si>
  <si>
    <t>عبد اللطيف</t>
  </si>
  <si>
    <t>حمزه</t>
  </si>
  <si>
    <t>نصر</t>
  </si>
  <si>
    <t>لؤي</t>
  </si>
  <si>
    <t>اكرم</t>
  </si>
  <si>
    <t>محمد نبيل</t>
  </si>
  <si>
    <t>حافظ</t>
  </si>
  <si>
    <t>فادي</t>
  </si>
  <si>
    <t>عبد الرحيم</t>
  </si>
  <si>
    <t>محمد اسامه</t>
  </si>
  <si>
    <t>لطفي</t>
  </si>
  <si>
    <t>نواف</t>
  </si>
  <si>
    <t>محمد بسام</t>
  </si>
  <si>
    <t>محمد ماهر</t>
  </si>
  <si>
    <t>فوزات</t>
  </si>
  <si>
    <t>محمد زياد</t>
  </si>
  <si>
    <t>اسامه</t>
  </si>
  <si>
    <t>معتز</t>
  </si>
  <si>
    <t>عبد الغفور</t>
  </si>
  <si>
    <t>محمد حسن</t>
  </si>
  <si>
    <t>اسعد</t>
  </si>
  <si>
    <t>احسان</t>
  </si>
  <si>
    <t>هاني</t>
  </si>
  <si>
    <t>محمد صالح</t>
  </si>
  <si>
    <t>مجد</t>
  </si>
  <si>
    <t>محمد عدنان</t>
  </si>
  <si>
    <t>وائل</t>
  </si>
  <si>
    <t>محمد وليد</t>
  </si>
  <si>
    <t>عثمان</t>
  </si>
  <si>
    <t>نصر الدين</t>
  </si>
  <si>
    <t>محمد فؤاد</t>
  </si>
  <si>
    <t>سامر</t>
  </si>
  <si>
    <t>ياسين</t>
  </si>
  <si>
    <t>حكمات</t>
  </si>
  <si>
    <t>راتب</t>
  </si>
  <si>
    <t>محمد غسان</t>
  </si>
  <si>
    <t>منال</t>
  </si>
  <si>
    <t>غياث</t>
  </si>
  <si>
    <t>غفران</t>
  </si>
  <si>
    <t>عفيف</t>
  </si>
  <si>
    <t>اياد</t>
  </si>
  <si>
    <t>طارق</t>
  </si>
  <si>
    <t>محمد اديب</t>
  </si>
  <si>
    <t>فارس</t>
  </si>
  <si>
    <t>حسن حسن</t>
  </si>
  <si>
    <t>انس</t>
  </si>
  <si>
    <t>محمد بشير</t>
  </si>
  <si>
    <t>محمد فتحي</t>
  </si>
  <si>
    <t>رشاد</t>
  </si>
  <si>
    <t>محمد فواز</t>
  </si>
  <si>
    <t>اديب</t>
  </si>
  <si>
    <t>ناهي</t>
  </si>
  <si>
    <t>حمدي</t>
  </si>
  <si>
    <t>باسم</t>
  </si>
  <si>
    <t>زكي</t>
  </si>
  <si>
    <t>ديب</t>
  </si>
  <si>
    <t>سهام</t>
  </si>
  <si>
    <t>محمد ديب</t>
  </si>
  <si>
    <t>نهاد</t>
  </si>
  <si>
    <t>محمد منذر</t>
  </si>
  <si>
    <t>صياح</t>
  </si>
  <si>
    <t>خير الدين</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</si>
  <si>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</si>
  <si>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</si>
  <si>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</si>
  <si>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</si>
  <si>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</si>
  <si>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</si>
  <si>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</si>
  <si>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</si>
  <si>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</si>
  <si>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</si>
  <si>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</si>
  <si>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</si>
  <si>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</si>
  <si>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</si>
  <si>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</si>
  <si>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</si>
  <si>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</si>
  <si>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</si>
  <si>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</si>
  <si>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</si>
  <si>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</si>
  <si>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</si>
  <si>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</si>
  <si>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</si>
  <si>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</si>
  <si>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</si>
  <si>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</si>
  <si>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</si>
  <si>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</si>
  <si>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</si>
  <si>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</si>
  <si>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</si>
  <si>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</si>
  <si>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</si>
  <si>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</si>
  <si>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</si>
  <si>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سناء</t>
  </si>
  <si>
    <t>كوثر</t>
  </si>
  <si>
    <t>نائله</t>
  </si>
  <si>
    <t>وفاء</t>
  </si>
  <si>
    <t>عزيزة</t>
  </si>
  <si>
    <t>ثناء</t>
  </si>
  <si>
    <t>يسرى</t>
  </si>
  <si>
    <t>ناديه</t>
  </si>
  <si>
    <t>رنده</t>
  </si>
  <si>
    <t>فدوى</t>
  </si>
  <si>
    <t>ميسون</t>
  </si>
  <si>
    <t>حليمه</t>
  </si>
  <si>
    <t>امال</t>
  </si>
  <si>
    <t>سميره</t>
  </si>
  <si>
    <t>هبه</t>
  </si>
  <si>
    <t>نجوى</t>
  </si>
  <si>
    <t>زبيده</t>
  </si>
  <si>
    <t>منى</t>
  </si>
  <si>
    <t>اديبه</t>
  </si>
  <si>
    <t>سمر</t>
  </si>
  <si>
    <t>جميله</t>
  </si>
  <si>
    <t>عليا</t>
  </si>
  <si>
    <t>فاتنه</t>
  </si>
  <si>
    <t>خديجه</t>
  </si>
  <si>
    <t>فوزه</t>
  </si>
  <si>
    <t>رجاء</t>
  </si>
  <si>
    <t>هند</t>
  </si>
  <si>
    <t>سميه</t>
  </si>
  <si>
    <t>منا</t>
  </si>
  <si>
    <t>حنان</t>
  </si>
  <si>
    <t>فاتن</t>
  </si>
  <si>
    <t>رابعه</t>
  </si>
  <si>
    <t>نوال</t>
  </si>
  <si>
    <t>زينب</t>
  </si>
  <si>
    <t>ميساء</t>
  </si>
  <si>
    <t>وداد</t>
  </si>
  <si>
    <t>جمانه</t>
  </si>
  <si>
    <t>حوريه</t>
  </si>
  <si>
    <t>رويده</t>
  </si>
  <si>
    <t>هناء</t>
  </si>
  <si>
    <t>دلال</t>
  </si>
  <si>
    <t>فاطمه</t>
  </si>
  <si>
    <t>اميمه</t>
  </si>
  <si>
    <t>سلام</t>
  </si>
  <si>
    <t>سحر</t>
  </si>
  <si>
    <t>منيره</t>
  </si>
  <si>
    <t>نجاح</t>
  </si>
  <si>
    <t>هيلين</t>
  </si>
  <si>
    <t>قمر</t>
  </si>
  <si>
    <t>ندى</t>
  </si>
  <si>
    <t>ماجده</t>
  </si>
  <si>
    <t>هيام</t>
  </si>
  <si>
    <t>كوكب</t>
  </si>
  <si>
    <t>بدريه</t>
  </si>
  <si>
    <t>نبيلا</t>
  </si>
  <si>
    <t>سعاد</t>
  </si>
  <si>
    <t>امينه</t>
  </si>
  <si>
    <t>سوسن</t>
  </si>
  <si>
    <t>حياه</t>
  </si>
  <si>
    <t>نوفه</t>
  </si>
  <si>
    <t>سميحه</t>
  </si>
  <si>
    <t>عبير</t>
  </si>
  <si>
    <t>صبحيه</t>
  </si>
  <si>
    <t>رغداء</t>
  </si>
  <si>
    <t>لمياء</t>
  </si>
  <si>
    <t>هيفاء</t>
  </si>
  <si>
    <t>هنادي</t>
  </si>
  <si>
    <t>رتيبه</t>
  </si>
  <si>
    <t>هدى</t>
  </si>
  <si>
    <t>نور الهدى</t>
  </si>
  <si>
    <t>مطيعه</t>
  </si>
  <si>
    <t>هاله</t>
  </si>
  <si>
    <t>نايفه</t>
  </si>
  <si>
    <t>اعتدال</t>
  </si>
  <si>
    <t>زهره</t>
  </si>
  <si>
    <t>انتصار</t>
  </si>
  <si>
    <t>بديعه</t>
  </si>
  <si>
    <t>سلمى</t>
  </si>
  <si>
    <t>شريفه</t>
  </si>
  <si>
    <t>نعيمه</t>
  </si>
  <si>
    <t>اميره</t>
  </si>
  <si>
    <t>مزيد</t>
  </si>
  <si>
    <t>دنيا</t>
  </si>
  <si>
    <t>زكيه</t>
  </si>
  <si>
    <t>غاده</t>
  </si>
  <si>
    <t>ربيعه</t>
  </si>
  <si>
    <t>صفاء</t>
  </si>
  <si>
    <t>باسمه</t>
  </si>
  <si>
    <t>ريما</t>
  </si>
  <si>
    <t>ابتسام</t>
  </si>
  <si>
    <t>سهيله</t>
  </si>
  <si>
    <t>الهام</t>
  </si>
  <si>
    <t>عائشه</t>
  </si>
  <si>
    <t>خوله</t>
  </si>
  <si>
    <t>بشرى</t>
  </si>
  <si>
    <t>فريحه</t>
  </si>
  <si>
    <t>ليلى</t>
  </si>
  <si>
    <t>لينا</t>
  </si>
  <si>
    <t>نبيله</t>
  </si>
  <si>
    <t>نجاه</t>
  </si>
  <si>
    <t>سعده</t>
  </si>
  <si>
    <t>فطوم</t>
  </si>
  <si>
    <t>فايزه</t>
  </si>
  <si>
    <t>هديه</t>
  </si>
  <si>
    <t>فوزيه</t>
  </si>
  <si>
    <t>نهلا</t>
  </si>
  <si>
    <t>امتثال</t>
  </si>
  <si>
    <t>حمده</t>
  </si>
  <si>
    <t>امل</t>
  </si>
  <si>
    <t>ناديا</t>
  </si>
  <si>
    <t>حميده</t>
  </si>
  <si>
    <t>محمد مامون</t>
  </si>
  <si>
    <t>فلك</t>
  </si>
  <si>
    <t>عزيزه</t>
  </si>
  <si>
    <t>ملك</t>
  </si>
  <si>
    <t>ختام</t>
  </si>
  <si>
    <t>شفيقه</t>
  </si>
  <si>
    <t>امنه</t>
  </si>
  <si>
    <t>سليمه</t>
  </si>
  <si>
    <t>مياده</t>
  </si>
  <si>
    <t>بارعه</t>
  </si>
  <si>
    <t>رباح</t>
  </si>
  <si>
    <t>نعمت</t>
  </si>
  <si>
    <t>ناريمان</t>
  </si>
  <si>
    <t>محمد فائز</t>
  </si>
  <si>
    <t>ناهده</t>
  </si>
  <si>
    <t>فريال</t>
  </si>
  <si>
    <t>رمزيه</t>
  </si>
  <si>
    <t>اسعاف</t>
  </si>
  <si>
    <t>رانيا</t>
  </si>
  <si>
    <t>سهير</t>
  </si>
  <si>
    <t>لطفيه</t>
  </si>
  <si>
    <t>ساميه</t>
  </si>
  <si>
    <t>شذى</t>
  </si>
  <si>
    <t>منتهى</t>
  </si>
  <si>
    <t>رحاب</t>
  </si>
  <si>
    <t>نهله</t>
  </si>
  <si>
    <t>محمد حسان</t>
  </si>
  <si>
    <t>مؤمنه</t>
  </si>
  <si>
    <t>فاديا</t>
  </si>
  <si>
    <t>مشهور</t>
  </si>
  <si>
    <t>فطمه</t>
  </si>
  <si>
    <t>عبد النبي</t>
  </si>
  <si>
    <t>مهى</t>
  </si>
  <si>
    <t>رنا</t>
  </si>
  <si>
    <t>نصره</t>
  </si>
  <si>
    <t>ريمه</t>
  </si>
  <si>
    <t>خيريه</t>
  </si>
  <si>
    <t>فتحيه</t>
  </si>
  <si>
    <t>ريحان</t>
  </si>
  <si>
    <t>تغريد</t>
  </si>
  <si>
    <t>رفاه</t>
  </si>
  <si>
    <t>عائده</t>
  </si>
  <si>
    <t>نسيبه</t>
  </si>
  <si>
    <t>غاليه</t>
  </si>
  <si>
    <t>وفيقه</t>
  </si>
  <si>
    <t>ريم</t>
  </si>
  <si>
    <t>سوزان</t>
  </si>
  <si>
    <t>جهينه</t>
  </si>
  <si>
    <t>عفاف</t>
  </si>
  <si>
    <t>فريزه</t>
  </si>
  <si>
    <t>نسرين</t>
  </si>
  <si>
    <t>ليندا</t>
  </si>
  <si>
    <t>ناهد</t>
  </si>
  <si>
    <t>غازيه</t>
  </si>
  <si>
    <t>فريده</t>
  </si>
  <si>
    <t>هويدا</t>
  </si>
  <si>
    <t>اروى</t>
  </si>
  <si>
    <t>لميس</t>
  </si>
  <si>
    <t>نور علي</t>
  </si>
  <si>
    <t>نوره</t>
  </si>
  <si>
    <t>بهيج</t>
  </si>
  <si>
    <t>ندوه</t>
  </si>
  <si>
    <t>ميرفت</t>
  </si>
  <si>
    <t>سماح</t>
  </si>
  <si>
    <t>بتول</t>
  </si>
  <si>
    <t>رشا</t>
  </si>
  <si>
    <t>رائده</t>
  </si>
  <si>
    <t>سعيده</t>
  </si>
  <si>
    <t>رسميه</t>
  </si>
  <si>
    <t>بشيره</t>
  </si>
  <si>
    <t>وجدان</t>
  </si>
  <si>
    <t>لميا</t>
  </si>
  <si>
    <t>عواطف</t>
  </si>
  <si>
    <t>حسناء</t>
  </si>
  <si>
    <t>صديقه</t>
  </si>
  <si>
    <t>صالحه</t>
  </si>
  <si>
    <t>رقيه</t>
  </si>
  <si>
    <t>رابيه</t>
  </si>
  <si>
    <t>اتحاد</t>
  </si>
  <si>
    <t>نعمات</t>
  </si>
  <si>
    <t>ملكه</t>
  </si>
  <si>
    <t>شهيره</t>
  </si>
  <si>
    <t>لما</t>
  </si>
  <si>
    <t>نور</t>
  </si>
  <si>
    <t>ديبه</t>
  </si>
  <si>
    <t>اسيمه</t>
  </si>
  <si>
    <t>محمد راتب</t>
  </si>
  <si>
    <t>حسنا</t>
  </si>
  <si>
    <t>محمد منير</t>
  </si>
  <si>
    <t>واصل</t>
  </si>
  <si>
    <t>شكريه</t>
  </si>
  <si>
    <t>زهور</t>
  </si>
  <si>
    <t>نورا</t>
  </si>
  <si>
    <t>عنايه</t>
  </si>
  <si>
    <t>ضحى</t>
  </si>
  <si>
    <t>امريه</t>
  </si>
  <si>
    <t>لمى</t>
  </si>
  <si>
    <t>كناز</t>
  </si>
  <si>
    <t>شهرزاد</t>
  </si>
  <si>
    <t>نجود</t>
  </si>
  <si>
    <t>شمه</t>
  </si>
  <si>
    <t>المقرر المسجل للمرة الأولى</t>
  </si>
  <si>
    <t>المقرر المسجل للمرة الثانية</t>
  </si>
  <si>
    <t>المقرر المسجل لاكثر من مرة</t>
  </si>
  <si>
    <t>الترجمة الى العربية (1)</t>
  </si>
  <si>
    <t>النحو على مستوى النص (عربي )</t>
  </si>
  <si>
    <t>الترجمة الى العربية (2)</t>
  </si>
  <si>
    <t>تدريبات في الاستماع والتعبير الشفوي ENG</t>
  </si>
  <si>
    <t xml:space="preserve">علم اللغة (التراكيب والدلالة )باللغة الانكليزية </t>
  </si>
  <si>
    <t>قراءة وتعبير (لغة عربية )(1)</t>
  </si>
  <si>
    <t xml:space="preserve">علم الترجمة  ENG </t>
  </si>
  <si>
    <t>مقال وقراءة وفهم ENG</t>
  </si>
  <si>
    <t xml:space="preserve">علم الصوتيات </t>
  </si>
  <si>
    <t xml:space="preserve">معاجم </t>
  </si>
  <si>
    <t xml:space="preserve">تدريبات في كتابة المقال باللغة العربية </t>
  </si>
  <si>
    <t xml:space="preserve">ترجمة تحريرية من والى العربية </t>
  </si>
  <si>
    <t xml:space="preserve">ترجمة ادبية من والى العربية </t>
  </si>
  <si>
    <t>زاد الخير</t>
  </si>
  <si>
    <t>محمد عماد الدين</t>
  </si>
  <si>
    <t>مكرم</t>
  </si>
  <si>
    <t>نزيها</t>
  </si>
  <si>
    <t/>
  </si>
  <si>
    <t>محمد الرفاعي</t>
  </si>
  <si>
    <t>مسره</t>
  </si>
  <si>
    <t>دعاء سكر</t>
  </si>
  <si>
    <t>ذيبه</t>
  </si>
  <si>
    <t>اليسار الخوري</t>
  </si>
  <si>
    <t>ريم الرفاعي</t>
  </si>
  <si>
    <t>علي علي</t>
  </si>
  <si>
    <t>انشراح</t>
  </si>
  <si>
    <t>محمد برهان</t>
  </si>
  <si>
    <t>كحله</t>
  </si>
  <si>
    <t>خيره</t>
  </si>
  <si>
    <t>سماح الكردي</t>
  </si>
  <si>
    <t>نوى</t>
  </si>
  <si>
    <t>المقال  ENG (1)</t>
  </si>
  <si>
    <t>المقال  ENG (2)</t>
  </si>
  <si>
    <t>نصوص من الادب العربي المعاصر (1)</t>
  </si>
  <si>
    <t>نصوص من الادب العربي المعاصر (2)</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</si>
  <si>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</si>
  <si>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</si>
  <si>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</si>
  <si>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</si>
  <si>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</si>
  <si>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</si>
  <si>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</si>
  <si>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</si>
  <si>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</si>
  <si>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</si>
  <si>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</si>
  <si>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</si>
  <si>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</si>
  <si>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</si>
  <si>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</si>
  <si>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</si>
  <si>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</si>
  <si>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</si>
  <si>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</si>
  <si>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</si>
  <si>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</si>
  <si>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</si>
  <si>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</si>
  <si>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</si>
  <si>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</si>
  <si>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</si>
  <si>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</si>
  <si>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</si>
  <si>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درعا</t>
  </si>
  <si>
    <t>الحسكة</t>
  </si>
  <si>
    <t>دير الزور</t>
  </si>
  <si>
    <t>الرقة</t>
  </si>
  <si>
    <t>ذكر</t>
  </si>
  <si>
    <t>أنثى</t>
  </si>
  <si>
    <t>العربية السورية</t>
  </si>
  <si>
    <t>رقم الهاتف الثابت</t>
  </si>
  <si>
    <t>أدبي</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</si>
  <si>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</si>
  <si>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</si>
  <si>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</si>
  <si>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</si>
  <si>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</si>
  <si>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</si>
  <si>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</si>
  <si>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</si>
  <si>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</si>
  <si>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</si>
  <si>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</si>
  <si>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</si>
  <si>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</si>
  <si>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</si>
  <si>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</si>
  <si>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</si>
  <si>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نصوص أدبية بالإنكليزية (2)</t>
  </si>
  <si>
    <t>ترجمة تتبعيه ومنظورة (2)</t>
  </si>
  <si>
    <t xml:space="preserve">نصوص ومصطلحات سياسية باللغة الانكليزية  </t>
  </si>
  <si>
    <t xml:space="preserve">لغويات مقارنة </t>
  </si>
  <si>
    <t>ترجمة فورية (1)(تدريب عملي )</t>
  </si>
  <si>
    <t xml:space="preserve">مقدمة في تحليل النصوص بالإنكليزية </t>
  </si>
  <si>
    <t>ترجمة فورية (2)(تدريب عملي )</t>
  </si>
  <si>
    <t>محمد علاء الدين</t>
  </si>
  <si>
    <t>فادي العوا</t>
  </si>
  <si>
    <t>طرابلس</t>
  </si>
  <si>
    <t xml:space="preserve">دمشق </t>
  </si>
  <si>
    <t xml:space="preserve">السويداء </t>
  </si>
  <si>
    <t>جرمانا</t>
  </si>
  <si>
    <t>حماه</t>
  </si>
  <si>
    <t>ابوظبي</t>
  </si>
  <si>
    <t>التل</t>
  </si>
  <si>
    <t>جدة</t>
  </si>
  <si>
    <t xml:space="preserve">الكويت </t>
  </si>
  <si>
    <t>الطائف</t>
  </si>
  <si>
    <t>الكويت</t>
  </si>
  <si>
    <t xml:space="preserve">دوما </t>
  </si>
  <si>
    <t>مخيم اليرموك</t>
  </si>
  <si>
    <t>صلخد</t>
  </si>
  <si>
    <t>عبد ه</t>
  </si>
  <si>
    <t>كويت</t>
  </si>
  <si>
    <t>دوما</t>
  </si>
  <si>
    <t xml:space="preserve">الحسكة </t>
  </si>
  <si>
    <t>أبو ظبي</t>
  </si>
  <si>
    <t>مليحا</t>
  </si>
  <si>
    <t>الرياض</t>
  </si>
  <si>
    <t>محمد حسام</t>
  </si>
  <si>
    <t>شام</t>
  </si>
  <si>
    <t xml:space="preserve">يبرود </t>
  </si>
  <si>
    <t>عبد و</t>
  </si>
  <si>
    <t xml:space="preserve">سويداء </t>
  </si>
  <si>
    <t>النبك</t>
  </si>
  <si>
    <t>الخرج</t>
  </si>
  <si>
    <t xml:space="preserve">عربين </t>
  </si>
  <si>
    <t xml:space="preserve">مخيم اليرموك </t>
  </si>
  <si>
    <t xml:space="preserve">الرياض </t>
  </si>
  <si>
    <t>عربين</t>
  </si>
  <si>
    <t>يبرود</t>
  </si>
  <si>
    <t xml:space="preserve">حمص </t>
  </si>
  <si>
    <t>جسرين</t>
  </si>
  <si>
    <t xml:space="preserve">حلب </t>
  </si>
  <si>
    <t>القامشلي</t>
  </si>
  <si>
    <t xml:space="preserve">الرقة </t>
  </si>
  <si>
    <t>مشفى دوما</t>
  </si>
  <si>
    <t xml:space="preserve">ريف دمشق </t>
  </si>
  <si>
    <t xml:space="preserve">مشفى دوما </t>
  </si>
  <si>
    <t>نشابيه</t>
  </si>
  <si>
    <t>حرستا</t>
  </si>
  <si>
    <t>جده</t>
  </si>
  <si>
    <t xml:space="preserve">التل </t>
  </si>
  <si>
    <t>السعودية</t>
  </si>
  <si>
    <t>منين</t>
  </si>
  <si>
    <t>برزة</t>
  </si>
  <si>
    <t>رنكوس</t>
  </si>
  <si>
    <t>قطنا</t>
  </si>
  <si>
    <t>جديدة عرطوز</t>
  </si>
  <si>
    <t>كناكر</t>
  </si>
  <si>
    <t>قطيفه</t>
  </si>
  <si>
    <t>معضمية</t>
  </si>
  <si>
    <t>جيرود</t>
  </si>
  <si>
    <t>رحيبة</t>
  </si>
  <si>
    <t>الرحيبة</t>
  </si>
  <si>
    <t xml:space="preserve">النبك </t>
  </si>
  <si>
    <t>المشرفة</t>
  </si>
  <si>
    <t>دير عطية</t>
  </si>
  <si>
    <t>قارة</t>
  </si>
  <si>
    <t>عين الفيجة</t>
  </si>
  <si>
    <t>دير مقرن</t>
  </si>
  <si>
    <t>مضايا</t>
  </si>
  <si>
    <t>القزاز</t>
  </si>
  <si>
    <t>داريا</t>
  </si>
  <si>
    <t>صحنايا</t>
  </si>
  <si>
    <t>مصياف</t>
  </si>
  <si>
    <t>راس المعرة</t>
  </si>
  <si>
    <t>الكسوه</t>
  </si>
  <si>
    <t>الكسوة</t>
  </si>
  <si>
    <t>بيت سحم</t>
  </si>
  <si>
    <t>اليرموك</t>
  </si>
  <si>
    <t xml:space="preserve">جرمانا </t>
  </si>
  <si>
    <t>انخل</t>
  </si>
  <si>
    <t xml:space="preserve">القريتين </t>
  </si>
  <si>
    <t>سلميه</t>
  </si>
  <si>
    <t xml:space="preserve">حماة </t>
  </si>
  <si>
    <t>الصنمين</t>
  </si>
  <si>
    <t>الحريف</t>
  </si>
  <si>
    <t xml:space="preserve">اللاذقية </t>
  </si>
  <si>
    <t>جبلة</t>
  </si>
  <si>
    <t>ادلب</t>
  </si>
  <si>
    <t>الفوعة</t>
  </si>
  <si>
    <t>قامشلي</t>
  </si>
  <si>
    <t xml:space="preserve">دير الزور </t>
  </si>
  <si>
    <t>موحسن</t>
  </si>
  <si>
    <t>عمشة</t>
  </si>
  <si>
    <t>الميادين</t>
  </si>
  <si>
    <t xml:space="preserve">طرطوس </t>
  </si>
  <si>
    <t>بصرى الشام</t>
  </si>
  <si>
    <t xml:space="preserve">درعا </t>
  </si>
  <si>
    <t>مشفى درعا</t>
  </si>
  <si>
    <t xml:space="preserve">بصرى الشام </t>
  </si>
  <si>
    <t>الكرك</t>
  </si>
  <si>
    <t>ابطع</t>
  </si>
  <si>
    <t>محجه</t>
  </si>
  <si>
    <t>الحراك</t>
  </si>
  <si>
    <t xml:space="preserve">الشيخ مسكين </t>
  </si>
  <si>
    <t>شمسكين</t>
  </si>
  <si>
    <t>خبب</t>
  </si>
  <si>
    <t>شاميه</t>
  </si>
  <si>
    <t>مشفى السويداء</t>
  </si>
  <si>
    <t>رساس</t>
  </si>
  <si>
    <t>السجن</t>
  </si>
  <si>
    <t>شهبا</t>
  </si>
  <si>
    <t>ام الزيتون</t>
  </si>
  <si>
    <t>القريا</t>
  </si>
  <si>
    <t xml:space="preserve">السيدة زينب </t>
  </si>
  <si>
    <t>السيدة زينب</t>
  </si>
  <si>
    <t>سبينه</t>
  </si>
  <si>
    <t xml:space="preserve">حضر </t>
  </si>
  <si>
    <t>يرموك</t>
  </si>
  <si>
    <t xml:space="preserve">ابو ظبي </t>
  </si>
  <si>
    <t>اللبنانية</t>
  </si>
  <si>
    <t>الأردنية</t>
  </si>
  <si>
    <t>الفلسطينية السورية</t>
  </si>
  <si>
    <t>الامارات</t>
  </si>
  <si>
    <t>غير سورية</t>
  </si>
  <si>
    <t>ادبي</t>
  </si>
  <si>
    <t>شرعية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</si>
  <si>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</si>
  <si>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</si>
  <si>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</si>
  <si>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</si>
  <si>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</si>
  <si>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</si>
  <si>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</si>
  <si>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</si>
  <si>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</si>
  <si>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</si>
  <si>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</si>
  <si>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</si>
  <si>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</si>
  <si>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</si>
  <si>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</si>
  <si>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</si>
  <si>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</si>
  <si>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</si>
  <si>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النحو على مستوى الجملة (عربي)</t>
  </si>
  <si>
    <t>نصوص أدبية بالانكليزية (1)</t>
  </si>
  <si>
    <t>ترجمة تتبعية ومنظورة (1)</t>
  </si>
  <si>
    <t xml:space="preserve">نصوص ومصطلحات علمية باللغة الانكليزية </t>
  </si>
  <si>
    <t>نصوص أدبية بالانكليزية (2)</t>
  </si>
  <si>
    <t>ترجمة تتبعية ومنظورة (2)</t>
  </si>
  <si>
    <t xml:space="preserve">نصوص ومصطلحات سياسية باللغة الانكليزية </t>
  </si>
  <si>
    <t xml:space="preserve">لغويات  مقارنة </t>
  </si>
  <si>
    <t xml:space="preserve">مقدمة في تحليل النصوص بالانكليزية </t>
  </si>
  <si>
    <t>حياة</t>
  </si>
  <si>
    <t>عبد الحكيم</t>
  </si>
  <si>
    <t>محمد اشرف</t>
  </si>
  <si>
    <t>محمد سليم</t>
  </si>
  <si>
    <t>عزام</t>
  </si>
  <si>
    <t>فاطمة</t>
  </si>
  <si>
    <t>جودي</t>
  </si>
  <si>
    <t>رابعة</t>
  </si>
  <si>
    <t>جهان</t>
  </si>
  <si>
    <t>ميشيل</t>
  </si>
  <si>
    <t>رشيد</t>
  </si>
  <si>
    <t>شبلي</t>
  </si>
  <si>
    <t>محمد جمال</t>
  </si>
  <si>
    <t>امير</t>
  </si>
  <si>
    <t>غصون</t>
  </si>
  <si>
    <t>محمد مهدي</t>
  </si>
  <si>
    <t>عقاب</t>
  </si>
  <si>
    <t>بديع</t>
  </si>
  <si>
    <t>شفيق</t>
  </si>
  <si>
    <t>محمد ايمن</t>
  </si>
  <si>
    <t>سهيلا</t>
  </si>
  <si>
    <t>شكرية</t>
  </si>
  <si>
    <t>ثريا</t>
  </si>
  <si>
    <t>نهى</t>
  </si>
  <si>
    <t>فاضل</t>
  </si>
  <si>
    <t>سوريا</t>
  </si>
  <si>
    <t>حسام الدين</t>
  </si>
  <si>
    <t>محمد العبود</t>
  </si>
  <si>
    <t>محمد هيثم</t>
  </si>
  <si>
    <t>ربيع</t>
  </si>
  <si>
    <t>مي</t>
  </si>
  <si>
    <t xml:space="preserve">محمد </t>
  </si>
  <si>
    <t>عبد الباقي</t>
  </si>
  <si>
    <t>حميد</t>
  </si>
  <si>
    <t>حنا</t>
  </si>
  <si>
    <t>نسيب</t>
  </si>
  <si>
    <t>فتحي</t>
  </si>
  <si>
    <t>هيله</t>
  </si>
  <si>
    <t>سهيل</t>
  </si>
  <si>
    <t>زهريه</t>
  </si>
  <si>
    <t>محمد صبحي</t>
  </si>
  <si>
    <t>مديحه</t>
  </si>
  <si>
    <t>قحطان</t>
  </si>
  <si>
    <t>عبد المنعم</t>
  </si>
  <si>
    <t>سميح</t>
  </si>
  <si>
    <t>عبد الغني</t>
  </si>
  <si>
    <t>محمد نور</t>
  </si>
  <si>
    <t>نادره</t>
  </si>
  <si>
    <t>مختار</t>
  </si>
  <si>
    <t>شكران</t>
  </si>
  <si>
    <t>ترفه</t>
  </si>
  <si>
    <t>شيرين عزيز</t>
  </si>
  <si>
    <t>يسرا</t>
  </si>
  <si>
    <t>عواد</t>
  </si>
  <si>
    <t>عاطفه</t>
  </si>
  <si>
    <t>محمد ماجد</t>
  </si>
  <si>
    <t>ممدوح</t>
  </si>
  <si>
    <t>شيرين</t>
  </si>
  <si>
    <t>فطومه</t>
  </si>
  <si>
    <t>خلود</t>
  </si>
  <si>
    <t>نسيمه</t>
  </si>
  <si>
    <t>بطرس</t>
  </si>
  <si>
    <t>ورده</t>
  </si>
  <si>
    <t>انيسه</t>
  </si>
  <si>
    <t>شاكر</t>
  </si>
  <si>
    <t>لينه</t>
  </si>
  <si>
    <t>بسمه</t>
  </si>
  <si>
    <t>اماني</t>
  </si>
  <si>
    <t>هنيه</t>
  </si>
  <si>
    <t>وصال</t>
  </si>
  <si>
    <t>ساميا</t>
  </si>
  <si>
    <t>صلاح الدين</t>
  </si>
  <si>
    <t xml:space="preserve">هدى </t>
  </si>
  <si>
    <t>افتكار</t>
  </si>
  <si>
    <t>عهد</t>
  </si>
  <si>
    <t xml:space="preserve">ناديا </t>
  </si>
  <si>
    <t>انطون</t>
  </si>
  <si>
    <t>عبد الخالق</t>
  </si>
  <si>
    <t>واصف</t>
  </si>
  <si>
    <t>هاديا</t>
  </si>
  <si>
    <t>عيد</t>
  </si>
  <si>
    <t>فخريه</t>
  </si>
  <si>
    <t>رفعت</t>
  </si>
  <si>
    <t>اسد</t>
  </si>
  <si>
    <t>ربيحه</t>
  </si>
  <si>
    <t>عيوش</t>
  </si>
  <si>
    <t>اسماء</t>
  </si>
  <si>
    <t>رغد حيدر</t>
  </si>
  <si>
    <t>فداء</t>
  </si>
  <si>
    <t>ملاك</t>
  </si>
  <si>
    <t>نضيره</t>
  </si>
  <si>
    <t>فخري</t>
  </si>
  <si>
    <t>اسمهان</t>
  </si>
  <si>
    <t>عبد الجبار</t>
  </si>
  <si>
    <t>راشد</t>
  </si>
  <si>
    <t>احمد غالب</t>
  </si>
  <si>
    <t>ازدهار</t>
  </si>
  <si>
    <t>نداء</t>
  </si>
  <si>
    <t>عيده</t>
  </si>
  <si>
    <t>عبد المعطي</t>
  </si>
  <si>
    <t>هنا</t>
  </si>
  <si>
    <t>مفيد</t>
  </si>
  <si>
    <t>محمد امين</t>
  </si>
  <si>
    <t>محمد مفيد</t>
  </si>
  <si>
    <t>عبود</t>
  </si>
  <si>
    <t>منيفه</t>
  </si>
  <si>
    <t>محمد سامر</t>
  </si>
  <si>
    <t>محمد ابراهيم</t>
  </si>
  <si>
    <t>عيشه</t>
  </si>
  <si>
    <t>رامز</t>
  </si>
  <si>
    <t>الماس</t>
  </si>
  <si>
    <t>يعرب</t>
  </si>
  <si>
    <t>محمد يحيى</t>
  </si>
  <si>
    <t>هدايه</t>
  </si>
  <si>
    <t>جليله</t>
  </si>
  <si>
    <t>سمره</t>
  </si>
  <si>
    <t>براءه</t>
  </si>
  <si>
    <t>tt</t>
  </si>
  <si>
    <t>العاملين في وزارة التعليم العالي والمؤسسات والجامعات التابعة لها وأبنائهم</t>
  </si>
  <si>
    <t>جومانه</t>
  </si>
  <si>
    <t>كريستين عيسى سمعان</t>
  </si>
  <si>
    <t>لبنى</t>
  </si>
  <si>
    <t>حسين الغوثاني</t>
  </si>
  <si>
    <t>نسرين حسحس</t>
  </si>
  <si>
    <t>روعه</t>
  </si>
  <si>
    <t>طارق الكردي</t>
  </si>
  <si>
    <t>باسل</t>
  </si>
  <si>
    <t>فتون</t>
  </si>
  <si>
    <t>اسماء مخلوف</t>
  </si>
  <si>
    <t>ميلاد</t>
  </si>
  <si>
    <t>رفاه همج</t>
  </si>
  <si>
    <t>نبيها</t>
  </si>
  <si>
    <t>صفيه الهبالي</t>
  </si>
  <si>
    <t>رنيم زيدان</t>
  </si>
  <si>
    <t>زهيره</t>
  </si>
  <si>
    <t>لانا كوبا</t>
  </si>
  <si>
    <t>اماني ضحى</t>
  </si>
  <si>
    <t>ايمان بعلبكي</t>
  </si>
  <si>
    <t>احمد الذياب</t>
  </si>
  <si>
    <t>حنين الانقر</t>
  </si>
  <si>
    <t>عامر</t>
  </si>
  <si>
    <t>فتاه</t>
  </si>
  <si>
    <t>رغد سليق</t>
  </si>
  <si>
    <t>ساره نصر الله</t>
  </si>
  <si>
    <t>محمد يوسف الدوامنه</t>
  </si>
  <si>
    <t>محمد هشام البغجاتي</t>
  </si>
  <si>
    <t>محمد توفيق</t>
  </si>
  <si>
    <t>ضياء الدين</t>
  </si>
  <si>
    <t>مريم عربش</t>
  </si>
  <si>
    <t>جلى حمود</t>
  </si>
  <si>
    <t>راغده</t>
  </si>
  <si>
    <t>نظميه</t>
  </si>
  <si>
    <t>سميع</t>
  </si>
  <si>
    <t>امل اسامي</t>
  </si>
  <si>
    <t>خجو</t>
  </si>
  <si>
    <t>دعاء الخرفان</t>
  </si>
  <si>
    <t>الاء المحاميد</t>
  </si>
  <si>
    <t>دعاء قباقيبو</t>
  </si>
  <si>
    <t>شهد جمال الدين</t>
  </si>
  <si>
    <t>عبد الرحمن عبيد</t>
  </si>
  <si>
    <t>رغد دياربكرلي</t>
  </si>
  <si>
    <t>مامون</t>
  </si>
  <si>
    <t>نغم العريضي</t>
  </si>
  <si>
    <t>سدره القدسي</t>
  </si>
  <si>
    <t>اخلاص</t>
  </si>
  <si>
    <t>عائشه عواد</t>
  </si>
  <si>
    <t>راما جليلاتي</t>
  </si>
  <si>
    <t>مؤمنه نخله</t>
  </si>
  <si>
    <t>محمد يزن نجيب</t>
  </si>
  <si>
    <t>عبير البواب</t>
  </si>
  <si>
    <t>سلمى يبرودي</t>
  </si>
  <si>
    <t>علا شعيريه</t>
  </si>
  <si>
    <t>منى المهايني</t>
  </si>
  <si>
    <t>مياس</t>
  </si>
  <si>
    <t>احمد راتب</t>
  </si>
  <si>
    <t>علا علي</t>
  </si>
  <si>
    <t>مائسه</t>
  </si>
  <si>
    <t>يسرى نقرش</t>
  </si>
  <si>
    <t>دلال غندور</t>
  </si>
  <si>
    <t>بثينه</t>
  </si>
  <si>
    <t>الاء الطرح</t>
  </si>
  <si>
    <t>حنان العبد</t>
  </si>
  <si>
    <t>هيام السلطي</t>
  </si>
  <si>
    <t>رافت</t>
  </si>
  <si>
    <t>ايمان عبد العزيز</t>
  </si>
  <si>
    <t>رولا</t>
  </si>
  <si>
    <t>نور الحافظ</t>
  </si>
  <si>
    <t>كنان البربور</t>
  </si>
  <si>
    <t>فرح يوسف طرشا</t>
  </si>
  <si>
    <t>منتهى رمضان</t>
  </si>
  <si>
    <t>خالديه</t>
  </si>
  <si>
    <t>مارلين</t>
  </si>
  <si>
    <t>رشا اسماعيل</t>
  </si>
  <si>
    <t>مرفت</t>
  </si>
  <si>
    <t>رزان</t>
  </si>
  <si>
    <t>احمد قلعه جي</t>
  </si>
  <si>
    <t>رازن</t>
  </si>
  <si>
    <t>محمد كاسم</t>
  </si>
  <si>
    <t>ابراهيم علي</t>
  </si>
  <si>
    <t>احمد الشبلاق</t>
  </si>
  <si>
    <t>اسماء الحماده</t>
  </si>
  <si>
    <t>اصاله علم الدين</t>
  </si>
  <si>
    <t>فاطمه الدالاتي</t>
  </si>
  <si>
    <t>اغادير الفريج</t>
  </si>
  <si>
    <t>الاء درويش</t>
  </si>
  <si>
    <t>ايمان حميد</t>
  </si>
  <si>
    <t>ايمان مريود</t>
  </si>
  <si>
    <t>انعام المقري</t>
  </si>
  <si>
    <t>مؤمنات</t>
  </si>
  <si>
    <t>احلام</t>
  </si>
  <si>
    <t>اسامه البيبي</t>
  </si>
  <si>
    <t>اماني بكرو</t>
  </si>
  <si>
    <t>انغام علوش</t>
  </si>
  <si>
    <t>هنيده</t>
  </si>
  <si>
    <t>الاء عربش</t>
  </si>
  <si>
    <t>ايه الخطيب</t>
  </si>
  <si>
    <t>مسعود</t>
  </si>
  <si>
    <t>باسمه صعيوابو عراج</t>
  </si>
  <si>
    <t>بترا ابو صالح</t>
  </si>
  <si>
    <t>عاصم</t>
  </si>
  <si>
    <t>بسمه السمان</t>
  </si>
  <si>
    <t>محمد غياث</t>
  </si>
  <si>
    <t>بيان غزاله</t>
  </si>
  <si>
    <t>جوان</t>
  </si>
  <si>
    <t>تاج الورود درويش</t>
  </si>
  <si>
    <t>تقى ابازيد</t>
  </si>
  <si>
    <t>تماره انبوشه</t>
  </si>
  <si>
    <t>مياده المصري</t>
  </si>
  <si>
    <t>ثناء قدور</t>
  </si>
  <si>
    <t>صفاء قدور</t>
  </si>
  <si>
    <t>جنان الكجو</t>
  </si>
  <si>
    <t>سميره محمد</t>
  </si>
  <si>
    <t>حنان الهادي</t>
  </si>
  <si>
    <t>دانه الحمامي</t>
  </si>
  <si>
    <t>نائل</t>
  </si>
  <si>
    <t>دعاء رجب</t>
  </si>
  <si>
    <t>دعاء عنقود</t>
  </si>
  <si>
    <t>نجاه العمر</t>
  </si>
  <si>
    <t>ديما النحاس</t>
  </si>
  <si>
    <t>ديما قارح</t>
  </si>
  <si>
    <t>محمد راغب</t>
  </si>
  <si>
    <t>فاطمه علي</t>
  </si>
  <si>
    <t>علا</t>
  </si>
  <si>
    <t>راما الدالاتي</t>
  </si>
  <si>
    <t>محمد الفالح</t>
  </si>
  <si>
    <t>مريم الدالاتي</t>
  </si>
  <si>
    <t>مؤيد</t>
  </si>
  <si>
    <t>ربا المصري</t>
  </si>
  <si>
    <t>محمد نزار</t>
  </si>
  <si>
    <t>ربيعه الحايك</t>
  </si>
  <si>
    <t>محمد نذير</t>
  </si>
  <si>
    <t>رزان النابلسي</t>
  </si>
  <si>
    <t>تحسين</t>
  </si>
  <si>
    <t>رغد المجبر</t>
  </si>
  <si>
    <t>رهف دقاق</t>
  </si>
  <si>
    <t>رهف سليمان</t>
  </si>
  <si>
    <t>روان عرنوس</t>
  </si>
  <si>
    <t>روضه عبد الله</t>
  </si>
  <si>
    <t>ميساء شاهين</t>
  </si>
  <si>
    <t>روعه الحافي</t>
  </si>
  <si>
    <t>رائده الجزار</t>
  </si>
  <si>
    <t>ريم النوري</t>
  </si>
  <si>
    <t>رشا النوري</t>
  </si>
  <si>
    <t>ريم النجلات</t>
  </si>
  <si>
    <t>مرزوق</t>
  </si>
  <si>
    <t>هناده</t>
  </si>
  <si>
    <t>سارا دعمش</t>
  </si>
  <si>
    <t>اسيه</t>
  </si>
  <si>
    <t>ساره نايفه</t>
  </si>
  <si>
    <t>ساره الراشد</t>
  </si>
  <si>
    <t>سميه اللافي</t>
  </si>
  <si>
    <t>سناء الحاج علي</t>
  </si>
  <si>
    <t>نازك</t>
  </si>
  <si>
    <t>سومر عباس</t>
  </si>
  <si>
    <t>شيرين الابراهيم</t>
  </si>
  <si>
    <t>شيرين صادقه</t>
  </si>
  <si>
    <t>صابرين الجلم</t>
  </si>
  <si>
    <t>صفا علال</t>
  </si>
  <si>
    <t>عائشه الحلبي</t>
  </si>
  <si>
    <t>منى الحمصي</t>
  </si>
  <si>
    <t>عبير الخليل</t>
  </si>
  <si>
    <t>فائزه</t>
  </si>
  <si>
    <t>علا برنبو</t>
  </si>
  <si>
    <t>لينا بكداش</t>
  </si>
  <si>
    <t>علا البيك</t>
  </si>
  <si>
    <t>علا الخطيب</t>
  </si>
  <si>
    <t>علا الصياد</t>
  </si>
  <si>
    <t>غاليه عوده</t>
  </si>
  <si>
    <t>غبون صقر</t>
  </si>
  <si>
    <t>قرنفله</t>
  </si>
  <si>
    <t>ادهم</t>
  </si>
  <si>
    <t>فارعه سعود</t>
  </si>
  <si>
    <t>فجر</t>
  </si>
  <si>
    <t>فاطمه التيناوي</t>
  </si>
  <si>
    <t>هند التيناوي</t>
  </si>
  <si>
    <t>فاطمه بصبوص</t>
  </si>
  <si>
    <t>فرح اللبواني</t>
  </si>
  <si>
    <t>محمد كمال</t>
  </si>
  <si>
    <t>كريستين يوسف</t>
  </si>
  <si>
    <t>كلير</t>
  </si>
  <si>
    <t>كريستينا سماره</t>
  </si>
  <si>
    <t>لجين مقداد</t>
  </si>
  <si>
    <t>لنا الشريف</t>
  </si>
  <si>
    <t>لورا علي</t>
  </si>
  <si>
    <t>سجيعه</t>
  </si>
  <si>
    <t>ليلى الحسين</t>
  </si>
  <si>
    <t>غسان ماهر</t>
  </si>
  <si>
    <t>لين الحكيم</t>
  </si>
  <si>
    <t>لين الماوردي</t>
  </si>
  <si>
    <t>ماجده الحريري</t>
  </si>
  <si>
    <t>مايا مرشد</t>
  </si>
  <si>
    <t>مجيد الدعبل</t>
  </si>
  <si>
    <t>زهيه</t>
  </si>
  <si>
    <t>محمد سليم خشيفاتي</t>
  </si>
  <si>
    <t>محمد موفق</t>
  </si>
  <si>
    <t>مرفت فرهود</t>
  </si>
  <si>
    <t>مروه حمدان</t>
  </si>
  <si>
    <t>ابتسام الشيخ</t>
  </si>
  <si>
    <t>مروى عتمه</t>
  </si>
  <si>
    <t>مريم عللوه</t>
  </si>
  <si>
    <t>مفيده صفدي</t>
  </si>
  <si>
    <t>جاكلين</t>
  </si>
  <si>
    <t>منى منيزل</t>
  </si>
  <si>
    <t>مهد التوما البشاره</t>
  </si>
  <si>
    <t>ميس صفر</t>
  </si>
  <si>
    <t>نائله القداح</t>
  </si>
  <si>
    <t>نبال المرابع</t>
  </si>
  <si>
    <t>شعبان</t>
  </si>
  <si>
    <t>نورا كركوتلي</t>
  </si>
  <si>
    <t>مرهف</t>
  </si>
  <si>
    <t>هبه الحمود</t>
  </si>
  <si>
    <t>هبه يوسف</t>
  </si>
  <si>
    <t>هدى المقداد</t>
  </si>
  <si>
    <t>هنا الرفاعي</t>
  </si>
  <si>
    <t>هنادي دله</t>
  </si>
  <si>
    <t>غادا</t>
  </si>
  <si>
    <t>هنادي عبيد</t>
  </si>
  <si>
    <t>وداد الضحاك</t>
  </si>
  <si>
    <t>تيماء</t>
  </si>
  <si>
    <t>هانيه</t>
  </si>
  <si>
    <t>وسيم عامر</t>
  </si>
  <si>
    <t>ولاء ادم</t>
  </si>
  <si>
    <t>ولاء فواز</t>
  </si>
  <si>
    <t>سالم</t>
  </si>
  <si>
    <t>يارا العراوي</t>
  </si>
  <si>
    <t>ياسمين الاسمر</t>
  </si>
  <si>
    <t>هزار الحميدي</t>
  </si>
  <si>
    <t>يزن خرسه</t>
  </si>
  <si>
    <t>يمامه المقداد</t>
  </si>
  <si>
    <t>كلثوم</t>
  </si>
  <si>
    <t>حليم</t>
  </si>
  <si>
    <t>راويه</t>
  </si>
  <si>
    <t>خطاب</t>
  </si>
  <si>
    <t>محمد فراس</t>
  </si>
  <si>
    <t>محمد ياسر</t>
  </si>
  <si>
    <t>ندا</t>
  </si>
  <si>
    <t>وضحه</t>
  </si>
  <si>
    <t>شاديه</t>
  </si>
  <si>
    <t>حسني</t>
  </si>
  <si>
    <t>رانيه</t>
  </si>
  <si>
    <t>رئيف</t>
  </si>
  <si>
    <t>شاهر</t>
  </si>
  <si>
    <t>ريم حمزه</t>
  </si>
  <si>
    <t>ايوب</t>
  </si>
  <si>
    <t>منه</t>
  </si>
  <si>
    <t>بدوي</t>
  </si>
  <si>
    <t>جيهان</t>
  </si>
  <si>
    <t>شهناز البستاني</t>
  </si>
  <si>
    <t>مدينا</t>
  </si>
  <si>
    <t>نور شاكر</t>
  </si>
  <si>
    <t xml:space="preserve">مازن </t>
  </si>
  <si>
    <t>لوريس</t>
  </si>
  <si>
    <t>عبيده</t>
  </si>
  <si>
    <t>ساهر</t>
  </si>
  <si>
    <t>اسيا</t>
  </si>
  <si>
    <t>عطاف</t>
  </si>
  <si>
    <t>نهيله</t>
  </si>
  <si>
    <t>بيان</t>
  </si>
  <si>
    <t>محمد سميح</t>
  </si>
  <si>
    <t>بهجاه</t>
  </si>
  <si>
    <t>شهناز</t>
  </si>
  <si>
    <t>هنديه</t>
  </si>
  <si>
    <t>جوليت الصالح</t>
  </si>
  <si>
    <t>سلمه</t>
  </si>
  <si>
    <t>زاهيه</t>
  </si>
  <si>
    <t>منار قويدر</t>
  </si>
  <si>
    <t>منيه</t>
  </si>
  <si>
    <t>طيبات</t>
  </si>
  <si>
    <t>حلا</t>
  </si>
  <si>
    <t>سعد</t>
  </si>
  <si>
    <t>هدى حويشان</t>
  </si>
  <si>
    <t>بلقيس</t>
  </si>
  <si>
    <t>انترانيك</t>
  </si>
  <si>
    <t>هناء الخطيب</t>
  </si>
  <si>
    <t>صابر</t>
  </si>
  <si>
    <t>نجوا</t>
  </si>
  <si>
    <t>بشرا</t>
  </si>
  <si>
    <t>مروه الخطيب</t>
  </si>
  <si>
    <t>ايهاب</t>
  </si>
  <si>
    <t>عارف</t>
  </si>
  <si>
    <t>احمد السلوم</t>
  </si>
  <si>
    <t>مرهج</t>
  </si>
  <si>
    <t>خديجه عزمت</t>
  </si>
  <si>
    <t>ديما عبود</t>
  </si>
  <si>
    <t>راميه خليفه</t>
  </si>
  <si>
    <t>خليفه</t>
  </si>
  <si>
    <t>رشا ابو حمدان</t>
  </si>
  <si>
    <t>انعامي</t>
  </si>
  <si>
    <t>ريم الشلي</t>
  </si>
  <si>
    <t>ريمه النصيرات</t>
  </si>
  <si>
    <t>سماح الهندي</t>
  </si>
  <si>
    <t>محمد نديم</t>
  </si>
  <si>
    <t>سماح محمد</t>
  </si>
  <si>
    <t>شذا شداد</t>
  </si>
  <si>
    <t>حبوس</t>
  </si>
  <si>
    <t>شيرين محمد خيرايوبي</t>
  </si>
  <si>
    <t>شيريهان سلوم</t>
  </si>
  <si>
    <t>لمى نصر</t>
  </si>
  <si>
    <t>نصرية</t>
  </si>
  <si>
    <t>مصطفى السباهي</t>
  </si>
  <si>
    <t>مصعب شتيوي</t>
  </si>
  <si>
    <t>معن الحمود</t>
  </si>
  <si>
    <t>منار حسون</t>
  </si>
  <si>
    <t>مي مارديني</t>
  </si>
  <si>
    <t>ميسون الملقي</t>
  </si>
  <si>
    <t>ميشلين الخوري</t>
  </si>
  <si>
    <t>هبه ابو القمر</t>
  </si>
  <si>
    <t>وائل قادري</t>
  </si>
  <si>
    <t>وليد المصطفى</t>
  </si>
  <si>
    <t>ياسر الحميد</t>
  </si>
  <si>
    <t>يحيى راجح</t>
  </si>
  <si>
    <t>خزامه</t>
  </si>
  <si>
    <t>امان باكير</t>
  </si>
  <si>
    <t>خديجه السراقبي</t>
  </si>
  <si>
    <t>رانيه الخلف</t>
  </si>
  <si>
    <t>رشا جبري</t>
  </si>
  <si>
    <t>محمد عمر</t>
  </si>
  <si>
    <t>روان عبد الحي</t>
  </si>
  <si>
    <t>زينه محمد</t>
  </si>
  <si>
    <t>ساميه دكه</t>
  </si>
  <si>
    <t>سحر دخيل</t>
  </si>
  <si>
    <t>عبد السلام حمزه</t>
  </si>
  <si>
    <t>عماد هركل</t>
  </si>
  <si>
    <t>كنان الفلاح</t>
  </si>
  <si>
    <t>محمد القديمي</t>
  </si>
  <si>
    <t>هنادي الساميه</t>
  </si>
  <si>
    <t>سلام الاحمد</t>
  </si>
  <si>
    <t>غياث الحشيش</t>
  </si>
  <si>
    <t>ملك البلخي</t>
  </si>
  <si>
    <t>هديل يوسف</t>
  </si>
  <si>
    <t>طارق نفاع</t>
  </si>
  <si>
    <t>ملحم</t>
  </si>
  <si>
    <t>بتول الرصيص</t>
  </si>
  <si>
    <t>بشيره لكه</t>
  </si>
  <si>
    <t>ريم الجوخدار</t>
  </si>
  <si>
    <t>مالك العلي</t>
  </si>
  <si>
    <t>محمد الدخل الله</t>
  </si>
  <si>
    <t>صافي</t>
  </si>
  <si>
    <t>محمد علي المرستاني</t>
  </si>
  <si>
    <t>مهران ابو فخر</t>
  </si>
  <si>
    <t>هديل بدر الدين</t>
  </si>
  <si>
    <t>مروه الشطه</t>
  </si>
  <si>
    <t>نوار منصور</t>
  </si>
  <si>
    <t>ردينه بركات</t>
  </si>
  <si>
    <t>عبد العزيز الشافعي</t>
  </si>
  <si>
    <t>ورده بدور</t>
  </si>
  <si>
    <t>راويه الشعار</t>
  </si>
  <si>
    <t>فواز الجاحد</t>
  </si>
  <si>
    <t>احمد صفصف</t>
  </si>
  <si>
    <t>الاء بركسيه</t>
  </si>
  <si>
    <t>ايه سره</t>
  </si>
  <si>
    <t>جمال الدين جاموس</t>
  </si>
  <si>
    <t>ربا الشامي</t>
  </si>
  <si>
    <t>رهف المعتصم</t>
  </si>
  <si>
    <t>فاتن السهوي</t>
  </si>
  <si>
    <t>مثنى حمد</t>
  </si>
  <si>
    <t>مريم الكتاني</t>
  </si>
  <si>
    <t>محمد المعتز بالله</t>
  </si>
  <si>
    <t>ميساء فلوح</t>
  </si>
  <si>
    <t>نادين ملحم</t>
  </si>
  <si>
    <t>يوشع طرموش</t>
  </si>
  <si>
    <t>مشهور الركابي</t>
  </si>
  <si>
    <t>احسان لحلوح</t>
  </si>
  <si>
    <t>امنه زريق</t>
  </si>
  <si>
    <t>دانيا الابيض</t>
  </si>
  <si>
    <t>رانيا السمان</t>
  </si>
  <si>
    <t>احمد نبيل</t>
  </si>
  <si>
    <t>ريم زعيتر</t>
  </si>
  <si>
    <t>علاء نوفل</t>
  </si>
  <si>
    <t>عمران الخلف</t>
  </si>
  <si>
    <t>لينا الحلو</t>
  </si>
  <si>
    <t>جبرائيل</t>
  </si>
  <si>
    <t>محمد السكري</t>
  </si>
  <si>
    <t>محمد خير الحواصلي</t>
  </si>
  <si>
    <t>محمد يوسف الخطيب</t>
  </si>
  <si>
    <t>مفيده حسين</t>
  </si>
  <si>
    <t>منى عمقي</t>
  </si>
  <si>
    <t>يوسف القادري</t>
  </si>
  <si>
    <t>هديا هاشم</t>
  </si>
  <si>
    <t>حنان الملا</t>
  </si>
  <si>
    <t>مجد قنبس</t>
  </si>
  <si>
    <t>محمود النصار</t>
  </si>
  <si>
    <t>عبيده السمهر</t>
  </si>
  <si>
    <t>سماره طه</t>
  </si>
  <si>
    <t>الاء قابل</t>
  </si>
  <si>
    <t>الفت لطفيك</t>
  </si>
  <si>
    <t>الاء الاحمر</t>
  </si>
  <si>
    <t>سميره المدني</t>
  </si>
  <si>
    <t>شيرين الاسعد</t>
  </si>
  <si>
    <t>فاتن نزهه</t>
  </si>
  <si>
    <t>فاطمه اختيار</t>
  </si>
  <si>
    <t>ميسون الاحمر</t>
  </si>
  <si>
    <t>يمنى شريفه</t>
  </si>
  <si>
    <t>زينه موعي</t>
  </si>
  <si>
    <t>الاء عبلا</t>
  </si>
  <si>
    <t>امنه خضره</t>
  </si>
  <si>
    <t>اناس صالح</t>
  </si>
  <si>
    <t>باسم نور الدين</t>
  </si>
  <si>
    <t>حديجه</t>
  </si>
  <si>
    <t>بيان خطيب</t>
  </si>
  <si>
    <t>دلال علي</t>
  </si>
  <si>
    <t>رود الخطيب</t>
  </si>
  <si>
    <t>شفاء الدمشقي</t>
  </si>
  <si>
    <t>شهد تقلا</t>
  </si>
  <si>
    <t>صفيه الحلبي</t>
  </si>
  <si>
    <t>علياء الشماط</t>
  </si>
  <si>
    <t>جمال غيث</t>
  </si>
  <si>
    <t>غدير يونس</t>
  </si>
  <si>
    <t>مدنيه</t>
  </si>
  <si>
    <t>غناء حمد</t>
  </si>
  <si>
    <t>فاطمه سعد الله</t>
  </si>
  <si>
    <t>لما خولاني</t>
  </si>
  <si>
    <t>محبه شاهين</t>
  </si>
  <si>
    <t>محمد شاكر الحنش</t>
  </si>
  <si>
    <t>مهى غياض</t>
  </si>
  <si>
    <t>عرفات</t>
  </si>
  <si>
    <t>ميس الصباغ</t>
  </si>
  <si>
    <t>نجوى الرحال</t>
  </si>
  <si>
    <t>وائل ياسمينه</t>
  </si>
  <si>
    <t>وائله</t>
  </si>
  <si>
    <t>يارا المحاميد</t>
  </si>
  <si>
    <t>دعاء صالح</t>
  </si>
  <si>
    <t>علاء ابو الشملات</t>
  </si>
  <si>
    <t>بديعه التركماني</t>
  </si>
  <si>
    <t xml:space="preserve">محمد امين صوان </t>
  </si>
  <si>
    <t>حذيفه خطاب</t>
  </si>
  <si>
    <t>خالد المصري</t>
  </si>
  <si>
    <t>خالد محمد</t>
  </si>
  <si>
    <t>دانيه سكر</t>
  </si>
  <si>
    <t>دعاء البزر</t>
  </si>
  <si>
    <t>عبد ي</t>
  </si>
  <si>
    <t>دلامه التقي</t>
  </si>
  <si>
    <t>محمد سعود</t>
  </si>
  <si>
    <t>رامي العبار</t>
  </si>
  <si>
    <t>رشا الحجي</t>
  </si>
  <si>
    <t>رغد سعد</t>
  </si>
  <si>
    <t>رغد عبد الفتاح</t>
  </si>
  <si>
    <t>رهام سحار</t>
  </si>
  <si>
    <t>زينب شمص</t>
  </si>
  <si>
    <t>سلام الحاج علي</t>
  </si>
  <si>
    <t>سناء الحيلوني</t>
  </si>
  <si>
    <t>سناء رضوان</t>
  </si>
  <si>
    <t>ضحى قاسم</t>
  </si>
  <si>
    <t>نسيم</t>
  </si>
  <si>
    <t>طارق زياده</t>
  </si>
  <si>
    <t>محمد ثريا</t>
  </si>
  <si>
    <t>عليا الاشقر</t>
  </si>
  <si>
    <t>ازهار</t>
  </si>
  <si>
    <t>غفران مهتدي</t>
  </si>
  <si>
    <t>فوزيه فقاش</t>
  </si>
  <si>
    <t>كرستين شاوي</t>
  </si>
  <si>
    <t>كريستين النصار</t>
  </si>
  <si>
    <t>دخيل</t>
  </si>
  <si>
    <t>منال العسافين</t>
  </si>
  <si>
    <t>لبنى الابيض</t>
  </si>
  <si>
    <t>لمى المهايني</t>
  </si>
  <si>
    <t>لمى مزاحم</t>
  </si>
  <si>
    <t>محمد فنده</t>
  </si>
  <si>
    <t>محمد اكرم شبعانيه</t>
  </si>
  <si>
    <t>محمد وسيم الصباغ</t>
  </si>
  <si>
    <t>مروه الفردوس العظم</t>
  </si>
  <si>
    <t>مروه القادري</t>
  </si>
  <si>
    <t>مروه اليوسف</t>
  </si>
  <si>
    <t>ممدوح درويش</t>
  </si>
  <si>
    <t>محمد يسار</t>
  </si>
  <si>
    <t>موسى ببيلي</t>
  </si>
  <si>
    <t>ميشيل طعمه</t>
  </si>
  <si>
    <t>نور الاحمر</t>
  </si>
  <si>
    <t>هبه ابو حمدان</t>
  </si>
  <si>
    <t>يمن عثمان</t>
  </si>
  <si>
    <t>سوزان ابراهيم</t>
  </si>
  <si>
    <t>حسن اسماعيل الخضر</t>
  </si>
  <si>
    <t>عبد المقصود</t>
  </si>
  <si>
    <t>ساره محفوظ</t>
  </si>
  <si>
    <t>روان سفر</t>
  </si>
  <si>
    <t>عدله</t>
  </si>
  <si>
    <t>عهد العموري</t>
  </si>
  <si>
    <t>محمد نعيم حسين</t>
  </si>
  <si>
    <t>نهال القاسم</t>
  </si>
  <si>
    <t>محمد عزام</t>
  </si>
  <si>
    <t>باسمه قربان</t>
  </si>
  <si>
    <t>بشرى زيتون</t>
  </si>
  <si>
    <t>مروه عمران</t>
  </si>
  <si>
    <t>نور الصواف</t>
  </si>
  <si>
    <t>ميسان</t>
  </si>
  <si>
    <t>هيا الابراهيم</t>
  </si>
  <si>
    <t>علي سلمان</t>
  </si>
  <si>
    <t>دعاء شحاده</t>
  </si>
  <si>
    <t>دره</t>
  </si>
  <si>
    <t>رحاب محمود</t>
  </si>
  <si>
    <t>شروق نقيب</t>
  </si>
  <si>
    <t>محمد الحاج</t>
  </si>
  <si>
    <t>محيا العش</t>
  </si>
  <si>
    <t>نور الهدى العش</t>
  </si>
  <si>
    <t>نور الشريباتي</t>
  </si>
  <si>
    <t>نيرمين ابو محمود</t>
  </si>
  <si>
    <t>محفوظ</t>
  </si>
  <si>
    <t>ايمان البدوي</t>
  </si>
  <si>
    <t>حلا بدران</t>
  </si>
  <si>
    <t>عبد الباسط المكاوي</t>
  </si>
  <si>
    <t>غرام النحال</t>
  </si>
  <si>
    <t>ميلاد احمد</t>
  </si>
  <si>
    <t>اسبيد مقدسيان</t>
  </si>
  <si>
    <t>اغوب</t>
  </si>
  <si>
    <t>زيبور</t>
  </si>
  <si>
    <t>الاء ناصر</t>
  </si>
  <si>
    <t>الهام حموده</t>
  </si>
  <si>
    <t>اويس خطاب</t>
  </si>
  <si>
    <t>بشرى الحسيان</t>
  </si>
  <si>
    <t>كهرب</t>
  </si>
  <si>
    <t>رانيا شتيوي</t>
  </si>
  <si>
    <t>سها عمران</t>
  </si>
  <si>
    <t>شهد هنداوي</t>
  </si>
  <si>
    <t>عمار ابو سرحان</t>
  </si>
  <si>
    <t>اليان</t>
  </si>
  <si>
    <t>لبنى الجزائري</t>
  </si>
  <si>
    <t>نورا النوري</t>
  </si>
  <si>
    <t>محمد صفوح</t>
  </si>
  <si>
    <t>خزامى الغزالي</t>
  </si>
  <si>
    <t>ردينه شتيوي</t>
  </si>
  <si>
    <t>شتيوي</t>
  </si>
  <si>
    <t>خضره السعيد</t>
  </si>
  <si>
    <t>رفاه مهره</t>
  </si>
  <si>
    <t>عبير قسام</t>
  </si>
  <si>
    <t>دره قسام</t>
  </si>
  <si>
    <t>فرح بايرلي</t>
  </si>
  <si>
    <t>ليلاس شمندور</t>
  </si>
  <si>
    <t>محمد خير بعلبكي</t>
  </si>
  <si>
    <t>مطيعه شاهين</t>
  </si>
  <si>
    <t>رشا المحني</t>
  </si>
  <si>
    <t>علي عباس</t>
  </si>
  <si>
    <t>غدير الكرسوح</t>
  </si>
  <si>
    <t>زبيده سويد</t>
  </si>
  <si>
    <t>رولا راضي خلوف</t>
  </si>
  <si>
    <t>زكيه قسيس</t>
  </si>
  <si>
    <t>ساره طه</t>
  </si>
  <si>
    <t>شذى جوهر</t>
  </si>
  <si>
    <t>بدور</t>
  </si>
  <si>
    <t>عمرو ابو صعب</t>
  </si>
  <si>
    <t>لين ناصر الدين</t>
  </si>
  <si>
    <t>علا باشي</t>
  </si>
  <si>
    <t>لمى المشكاوي</t>
  </si>
  <si>
    <t>ولاء مرزوق</t>
  </si>
  <si>
    <t>ابراهيم الرفاعي</t>
  </si>
  <si>
    <t>ايمان الحمصي</t>
  </si>
  <si>
    <t>سيما السيوفي</t>
  </si>
  <si>
    <t>ولاء مهره</t>
  </si>
  <si>
    <t>سوار الحميدي</t>
  </si>
  <si>
    <t>نوران توتنجي</t>
  </si>
  <si>
    <t>هبه القباني</t>
  </si>
  <si>
    <t>رهف بدير</t>
  </si>
  <si>
    <t>فتون سنوبر</t>
  </si>
  <si>
    <t>لين اسماعيل خليل</t>
  </si>
  <si>
    <t>مزنه الفهاد</t>
  </si>
  <si>
    <t>ديما ابو النصر</t>
  </si>
  <si>
    <t>مجدي الشايب</t>
  </si>
  <si>
    <t>ناديا سوقيه</t>
  </si>
  <si>
    <t>حنان مبارك</t>
  </si>
  <si>
    <t>ريم مرعي</t>
  </si>
  <si>
    <t>عمار الشاطر</t>
  </si>
  <si>
    <t>محمد غياث سراقبي</t>
  </si>
  <si>
    <t>بشرى السواحي</t>
  </si>
  <si>
    <t>شهد دله</t>
  </si>
  <si>
    <t>فاطمه هزاع</t>
  </si>
  <si>
    <t>لجين مسعود</t>
  </si>
  <si>
    <t>عدي الصفدي</t>
  </si>
  <si>
    <t>وليم منيف</t>
  </si>
  <si>
    <t>هجر</t>
  </si>
  <si>
    <t>مشيره</t>
  </si>
  <si>
    <t>غفران المحاميد</t>
  </si>
  <si>
    <t>رنيم صالح</t>
  </si>
  <si>
    <t>ساره مصا</t>
  </si>
  <si>
    <t>لين جندلي الرفاعي</t>
  </si>
  <si>
    <t>علي رشه</t>
  </si>
  <si>
    <t>اباء بدور</t>
  </si>
  <si>
    <t>مزيد السلمان</t>
  </si>
  <si>
    <t>زريفي</t>
  </si>
  <si>
    <t>زياد بكور</t>
  </si>
  <si>
    <t>عواش</t>
  </si>
  <si>
    <t>لجين عربي</t>
  </si>
  <si>
    <t>لطيف</t>
  </si>
  <si>
    <t>منى عربي</t>
  </si>
  <si>
    <t>احمد العجيل</t>
  </si>
  <si>
    <t>الين ابو السل</t>
  </si>
  <si>
    <t>انعام غالول</t>
  </si>
  <si>
    <t>الاء حمامي</t>
  </si>
  <si>
    <t>الاء سعيد</t>
  </si>
  <si>
    <t>الاء فلاحه</t>
  </si>
  <si>
    <t>ايات الطحان</t>
  </si>
  <si>
    <t>احمد افليس</t>
  </si>
  <si>
    <t>امل بتك</t>
  </si>
  <si>
    <t>باسل الناشف</t>
  </si>
  <si>
    <t>بتول الحاج علي</t>
  </si>
  <si>
    <t>بدريه عبد الغني</t>
  </si>
  <si>
    <t>بشرى القادري</t>
  </si>
  <si>
    <t>بشرى حوريه</t>
  </si>
  <si>
    <t>بيان خلقي</t>
  </si>
  <si>
    <t>محمد اكرام</t>
  </si>
  <si>
    <t>تسنيم فياض</t>
  </si>
  <si>
    <t>تماره حسون</t>
  </si>
  <si>
    <t>نوهال</t>
  </si>
  <si>
    <t>جميله الحوري</t>
  </si>
  <si>
    <t>جنا الصيفي</t>
  </si>
  <si>
    <t>سعدى</t>
  </si>
  <si>
    <t>جودي رعدون</t>
  </si>
  <si>
    <t>جيهان الذيبان</t>
  </si>
  <si>
    <t>حسن المراد</t>
  </si>
  <si>
    <t>خديجه البر</t>
  </si>
  <si>
    <t>خضر بدران</t>
  </si>
  <si>
    <t>دانا عبد الرحيم</t>
  </si>
  <si>
    <t>دانه الحكيم</t>
  </si>
  <si>
    <t>دعاء راجحه</t>
  </si>
  <si>
    <t>رؤى مرقبي</t>
  </si>
  <si>
    <t>رام هنيدي</t>
  </si>
  <si>
    <t>راما القسوات</t>
  </si>
  <si>
    <t>رزان قرقورا</t>
  </si>
  <si>
    <t>رعد الحكيم</t>
  </si>
  <si>
    <t>رفاء</t>
  </si>
  <si>
    <t>رمزيه البقاعي</t>
  </si>
  <si>
    <t>رنا ابو عقل</t>
  </si>
  <si>
    <t>روان مخيبر</t>
  </si>
  <si>
    <t>احمد مازن</t>
  </si>
  <si>
    <t>رولا عليمي</t>
  </si>
  <si>
    <t>محمد منار</t>
  </si>
  <si>
    <t>لينا مشمش</t>
  </si>
  <si>
    <t>ريتا الراعي</t>
  </si>
  <si>
    <t>ساميه خطاب</t>
  </si>
  <si>
    <t>حمديه</t>
  </si>
  <si>
    <t>سدره الحلبي</t>
  </si>
  <si>
    <t>سليمان الشيخ</t>
  </si>
  <si>
    <t>سماح الزعبي</t>
  </si>
  <si>
    <t>وداع</t>
  </si>
  <si>
    <t>سنا النابلسي</t>
  </si>
  <si>
    <t>سيزار عيسى</t>
  </si>
  <si>
    <t>شهد الحافي</t>
  </si>
  <si>
    <t>شهد العوفي</t>
  </si>
  <si>
    <t>شيماء الاشقر الحموي</t>
  </si>
  <si>
    <t>نظمي</t>
  </si>
  <si>
    <t>شيماء الحاجي</t>
  </si>
  <si>
    <t>زائده</t>
  </si>
  <si>
    <t>صبا الجرماني</t>
  </si>
  <si>
    <t>صفاء بلان</t>
  </si>
  <si>
    <t>عامر اسماعيل</t>
  </si>
  <si>
    <t>عامر حليمه</t>
  </si>
  <si>
    <t>علي قلوتك</t>
  </si>
  <si>
    <t>عماد الطيان</t>
  </si>
  <si>
    <t>غفران بصل</t>
  </si>
  <si>
    <t>محمد سليم بصل</t>
  </si>
  <si>
    <t>هدى حمود</t>
  </si>
  <si>
    <t>فاتن عز الدين</t>
  </si>
  <si>
    <t>فايزه العبد</t>
  </si>
  <si>
    <t>فايزه المظلوم</t>
  </si>
  <si>
    <t>ىمال</t>
  </si>
  <si>
    <t>كريستين شابو</t>
  </si>
  <si>
    <t>كابريل</t>
  </si>
  <si>
    <t>كوثر ابراهيم العكل</t>
  </si>
  <si>
    <t>لانا المصري</t>
  </si>
  <si>
    <t>لجين الماضي</t>
  </si>
  <si>
    <t>لمى غزال</t>
  </si>
  <si>
    <t>زهيده</t>
  </si>
  <si>
    <t>لميس حسنه</t>
  </si>
  <si>
    <t>مها التقي</t>
  </si>
  <si>
    <t>لميس منذر</t>
  </si>
  <si>
    <t>دخل الله</t>
  </si>
  <si>
    <t>لوليا السباعي</t>
  </si>
  <si>
    <t>ليلاس الحلواني</t>
  </si>
  <si>
    <t>احمد ايهاب</t>
  </si>
  <si>
    <t>ليليان اللحام</t>
  </si>
  <si>
    <t>كلود</t>
  </si>
  <si>
    <t>لينا شعبان</t>
  </si>
  <si>
    <t>مارغريت كنعان</t>
  </si>
  <si>
    <t>ماريه الصغير</t>
  </si>
  <si>
    <t>محمدالبدر</t>
  </si>
  <si>
    <t>ماسه شحاده اغا</t>
  </si>
  <si>
    <t>مالك العايدي</t>
  </si>
  <si>
    <t>محمد الخلف</t>
  </si>
  <si>
    <t>هدله الجاسم</t>
  </si>
  <si>
    <t>سميرا</t>
  </si>
  <si>
    <t>محمد بديع مسلمانيه حريره</t>
  </si>
  <si>
    <t>محمود عبد الله</t>
  </si>
  <si>
    <t>مرح روماني</t>
  </si>
  <si>
    <t>مرام وهبي</t>
  </si>
  <si>
    <t>مروا العجان</t>
  </si>
  <si>
    <t>مروه الاقرع</t>
  </si>
  <si>
    <t>مريم شعبان</t>
  </si>
  <si>
    <t>منى غزال</t>
  </si>
  <si>
    <t>مها النفوري</t>
  </si>
  <si>
    <t>نهال</t>
  </si>
  <si>
    <t>ميرنا احمد</t>
  </si>
  <si>
    <t>نجلاء العلوي</t>
  </si>
  <si>
    <t>نضال ابو السل</t>
  </si>
  <si>
    <t>نعمات الرفاعي</t>
  </si>
  <si>
    <t>نور ارمنازي</t>
  </si>
  <si>
    <t>نور الاحمد</t>
  </si>
  <si>
    <t>نور الكبرا</t>
  </si>
  <si>
    <t>صفيه الحجه</t>
  </si>
  <si>
    <t>نور شاميه</t>
  </si>
  <si>
    <t>نور علم الدين</t>
  </si>
  <si>
    <t>نور الهدى الزعبي</t>
  </si>
  <si>
    <t>نيرمين خضر</t>
  </si>
  <si>
    <t>هبه النداف</t>
  </si>
  <si>
    <t>جميلا</t>
  </si>
  <si>
    <t>هدى محمد</t>
  </si>
  <si>
    <t>محمد عبد الهادي</t>
  </si>
  <si>
    <t>هناده فهد</t>
  </si>
  <si>
    <t>هيا عز الدين</t>
  </si>
  <si>
    <t>ميمون</t>
  </si>
  <si>
    <t>عفاف عز الدين</t>
  </si>
  <si>
    <t>وداد صدقه</t>
  </si>
  <si>
    <t>وداد طبيش</t>
  </si>
  <si>
    <t>وديعه تعتوع</t>
  </si>
  <si>
    <t>وردالشام شاهين</t>
  </si>
  <si>
    <t>وفاء السلامه</t>
  </si>
  <si>
    <t>ولاء دركزنلي</t>
  </si>
  <si>
    <t>ياسمين عباس</t>
  </si>
  <si>
    <t>يوسف الجوماني</t>
  </si>
  <si>
    <t>سامي زعتر</t>
  </si>
  <si>
    <t>رافع كنجو</t>
  </si>
  <si>
    <t>ابراهيم صوماف</t>
  </si>
  <si>
    <t>شام الحمصي</t>
  </si>
  <si>
    <t>هاله الرفاعي</t>
  </si>
  <si>
    <t>راويه جمال الدين</t>
  </si>
  <si>
    <t>نرمين تلي</t>
  </si>
  <si>
    <t>شعيب الخالد</t>
  </si>
  <si>
    <t>راما خضور</t>
  </si>
  <si>
    <t>مرح القصاص</t>
  </si>
  <si>
    <t>محمد مالك</t>
  </si>
  <si>
    <t>منيرفا</t>
  </si>
  <si>
    <t>ايمان البكر</t>
  </si>
  <si>
    <t>نجوى يونس</t>
  </si>
  <si>
    <t>جميله الحاج علي</t>
  </si>
  <si>
    <t>مروى الخضراء</t>
  </si>
  <si>
    <t>محمد صابر</t>
  </si>
  <si>
    <t>احمد راجح</t>
  </si>
  <si>
    <t>احمد منصور</t>
  </si>
  <si>
    <t>خلود كنفاني</t>
  </si>
  <si>
    <t>ريم البرازي</t>
  </si>
  <si>
    <t>اسماء شيخه</t>
  </si>
  <si>
    <t>لطفيه اللحام</t>
  </si>
  <si>
    <t>غاليه سلاله</t>
  </si>
  <si>
    <t>راما العبسه</t>
  </si>
  <si>
    <t>محمد شهير</t>
  </si>
  <si>
    <t>رغد فليطاني</t>
  </si>
  <si>
    <t>رقيه قبسي</t>
  </si>
  <si>
    <t>ميثه</t>
  </si>
  <si>
    <t>نصر قموحي</t>
  </si>
  <si>
    <t>بدور بركات</t>
  </si>
  <si>
    <t>عائقه الطحان</t>
  </si>
  <si>
    <t>محمد زاهد</t>
  </si>
  <si>
    <t>يمامه العطواني</t>
  </si>
  <si>
    <t>حنان مصطفى</t>
  </si>
  <si>
    <t>فتحيه الحاج علي</t>
  </si>
  <si>
    <t>رفاعيه</t>
  </si>
  <si>
    <t>ريمه سريول</t>
  </si>
  <si>
    <t>هناء نفيسه</t>
  </si>
  <si>
    <t>مياده مصطفى</t>
  </si>
  <si>
    <t>مروه ضاري</t>
  </si>
  <si>
    <t>رند المجذوب</t>
  </si>
  <si>
    <t>كلسن</t>
  </si>
  <si>
    <t>رامي الاحمد</t>
  </si>
  <si>
    <t>كونه</t>
  </si>
  <si>
    <t>مريم السيد</t>
  </si>
  <si>
    <t>بتول بركات</t>
  </si>
  <si>
    <t>هناء محمح</t>
  </si>
  <si>
    <t>هبا</t>
  </si>
  <si>
    <t>وداد اسعد</t>
  </si>
  <si>
    <t>امجاد غرلي</t>
  </si>
  <si>
    <t>سماح الهواش</t>
  </si>
  <si>
    <t>محمد بشر الزبيبي</t>
  </si>
  <si>
    <t>زيكار عيسى</t>
  </si>
  <si>
    <t>سامر عدس</t>
  </si>
  <si>
    <t>زينب العبد الله</t>
  </si>
  <si>
    <t>هبه الفتال</t>
  </si>
  <si>
    <t>فاديه كتابه</t>
  </si>
  <si>
    <t>كامل زينه</t>
  </si>
  <si>
    <t>ماجده سيد</t>
  </si>
  <si>
    <t>هنوف النهار</t>
  </si>
  <si>
    <t>نور الحكيم</t>
  </si>
  <si>
    <t>تفريد</t>
  </si>
  <si>
    <t>شيرين البعلي</t>
  </si>
  <si>
    <t>سالي حيدر</t>
  </si>
  <si>
    <t>وفاء شاهين</t>
  </si>
  <si>
    <t>مرام الحموي</t>
  </si>
  <si>
    <t>براء سلام</t>
  </si>
  <si>
    <t>محمد علي شيخ عثمان</t>
  </si>
  <si>
    <t>اباء سليمان</t>
  </si>
  <si>
    <t>امينه مفلح</t>
  </si>
  <si>
    <t>رشا ابو فرح</t>
  </si>
  <si>
    <t>سلامه</t>
  </si>
  <si>
    <t>مريم خطاب</t>
  </si>
  <si>
    <t>لما الاعور</t>
  </si>
  <si>
    <t>مروه الهيبي</t>
  </si>
  <si>
    <t>لويس اندراوس</t>
  </si>
  <si>
    <t>انوار محمد</t>
  </si>
  <si>
    <t>راما الحمصي</t>
  </si>
  <si>
    <t>مروى ابو ريشه</t>
  </si>
  <si>
    <t>ميس زيدان</t>
  </si>
  <si>
    <t>مهند العبيد</t>
  </si>
  <si>
    <t>امل حبي</t>
  </si>
  <si>
    <t>بنان</t>
  </si>
  <si>
    <t>ايمان الزركلي</t>
  </si>
  <si>
    <t>مرح قبيطري</t>
  </si>
  <si>
    <t>لمعات</t>
  </si>
  <si>
    <t>بشرى توتنجي</t>
  </si>
  <si>
    <t>هند قاضي امين</t>
  </si>
  <si>
    <t>هلا مللي</t>
  </si>
  <si>
    <t>فرزات</t>
  </si>
  <si>
    <t>حشمه ابراهيم</t>
  </si>
  <si>
    <t>اناس حوا</t>
  </si>
  <si>
    <t>رنيم الحسن</t>
  </si>
  <si>
    <t>عهد حيدر</t>
  </si>
  <si>
    <t>كليله</t>
  </si>
  <si>
    <t>ديما شرحه</t>
  </si>
  <si>
    <t>غفران حجازي</t>
  </si>
  <si>
    <t>غاده شوربه</t>
  </si>
  <si>
    <t>خانم</t>
  </si>
  <si>
    <t>لينه المامون</t>
  </si>
  <si>
    <t>باسمه حسن ابو قوره</t>
  </si>
  <si>
    <t>رنيم الدبس</t>
  </si>
  <si>
    <t>امل قضماني</t>
  </si>
  <si>
    <t>احمد زهير</t>
  </si>
  <si>
    <t>لبنى الاشقر</t>
  </si>
  <si>
    <t>ساره التشه</t>
  </si>
  <si>
    <t>هيا ابو شعر</t>
  </si>
  <si>
    <t>دانيه المصري</t>
  </si>
  <si>
    <t>ياسر صندوق</t>
  </si>
  <si>
    <t>مهدي</t>
  </si>
  <si>
    <t>مرشده</t>
  </si>
  <si>
    <t>الاء رمانه</t>
  </si>
  <si>
    <t>رهف سوسو</t>
  </si>
  <si>
    <t>تهاني طالب</t>
  </si>
  <si>
    <t>غزل عرابي</t>
  </si>
  <si>
    <t>رهف دعدوش</t>
  </si>
  <si>
    <t>ميسم خضره</t>
  </si>
  <si>
    <t>لما الاكرمي</t>
  </si>
  <si>
    <t>نهى القنواتي</t>
  </si>
  <si>
    <t>ديانا الصموعه</t>
  </si>
  <si>
    <t>غصن</t>
  </si>
  <si>
    <t>علا عاقله</t>
  </si>
  <si>
    <t>رهف السيداحمد</t>
  </si>
  <si>
    <t>فرح سلطان</t>
  </si>
  <si>
    <t>رهف جندلي</t>
  </si>
  <si>
    <t>نور بشير</t>
  </si>
  <si>
    <t>الاء حجازي</t>
  </si>
  <si>
    <t>زينب عامر</t>
  </si>
  <si>
    <t>بيان روميه</t>
  </si>
  <si>
    <t>وفاء زين</t>
  </si>
  <si>
    <t>همام حواط</t>
  </si>
  <si>
    <t>فضيه</t>
  </si>
  <si>
    <t>مجد عيسى</t>
  </si>
  <si>
    <t>علوان</t>
  </si>
  <si>
    <t>لمياء صلاح الدين</t>
  </si>
  <si>
    <t>خالد شعبان</t>
  </si>
  <si>
    <t>عين الحيات</t>
  </si>
  <si>
    <t>تقى اشرفاتي</t>
  </si>
  <si>
    <t>صفى اليونس</t>
  </si>
  <si>
    <t>نور كيكي</t>
  </si>
  <si>
    <t>ندى البغدادي الدركزللي</t>
  </si>
  <si>
    <t>احمد خليل الكيلاني</t>
  </si>
  <si>
    <t>حنان نصر</t>
  </si>
  <si>
    <t>بيان السعدي</t>
  </si>
  <si>
    <t>مايا هلال</t>
  </si>
  <si>
    <t>ميرنا</t>
  </si>
  <si>
    <t>مروه مسلم</t>
  </si>
  <si>
    <t>سمر السمان</t>
  </si>
  <si>
    <t>روان الشيخ عمر</t>
  </si>
  <si>
    <t>رامي خولاني</t>
  </si>
  <si>
    <t>علا الدبس</t>
  </si>
  <si>
    <t>احمد العبد الله</t>
  </si>
  <si>
    <t>مادج</t>
  </si>
  <si>
    <t>نارت الاسماعيل</t>
  </si>
  <si>
    <t>عفاف الاشقر</t>
  </si>
  <si>
    <t>علي محمد</t>
  </si>
  <si>
    <t>مارد</t>
  </si>
  <si>
    <t>اسامه ظبيان</t>
  </si>
  <si>
    <t>ساره القاري</t>
  </si>
  <si>
    <t>ممتاز نصر</t>
  </si>
  <si>
    <t>مرح درويش</t>
  </si>
  <si>
    <t>امام</t>
  </si>
  <si>
    <t>يسرى العبد</t>
  </si>
  <si>
    <t>زينب الحسين</t>
  </si>
  <si>
    <t>حنين حديفه</t>
  </si>
  <si>
    <t>مرح غيبور</t>
  </si>
  <si>
    <t>هبه شانرو</t>
  </si>
  <si>
    <t>احمد نامي</t>
  </si>
  <si>
    <t>انصاف خديجه</t>
  </si>
  <si>
    <t>جيسيكا الصايغ</t>
  </si>
  <si>
    <t>محمد عماره</t>
  </si>
  <si>
    <t>ربا زعيم</t>
  </si>
  <si>
    <t>دانيا الصيداوي</t>
  </si>
  <si>
    <t>رنيم نداف</t>
  </si>
  <si>
    <t>ساره شموط</t>
  </si>
  <si>
    <t>الاء حبال</t>
  </si>
  <si>
    <t>لانا ماميش</t>
  </si>
  <si>
    <t>الاء كركه</t>
  </si>
  <si>
    <t>الاء</t>
  </si>
  <si>
    <t>مريم عيسى</t>
  </si>
  <si>
    <t>نور الهدى صفر</t>
  </si>
  <si>
    <t>متلده</t>
  </si>
  <si>
    <t>امل الاحمد</t>
  </si>
  <si>
    <t>لينا محمد</t>
  </si>
  <si>
    <t>هديل عبد المجيد</t>
  </si>
  <si>
    <t>سلوى رزوق</t>
  </si>
  <si>
    <t>ايلا هدايا</t>
  </si>
  <si>
    <t>محمد وائل</t>
  </si>
  <si>
    <t>لوليا هدايا</t>
  </si>
  <si>
    <t>وسيم</t>
  </si>
  <si>
    <t>فاطمه القادري</t>
  </si>
  <si>
    <t>جعفر</t>
  </si>
  <si>
    <t>عفراء سالم</t>
  </si>
  <si>
    <t>محمد كفاح</t>
  </si>
  <si>
    <t>رامي ندور</t>
  </si>
  <si>
    <t>منى قريط</t>
  </si>
  <si>
    <t>ميريل موسى</t>
  </si>
  <si>
    <t>برونيا</t>
  </si>
  <si>
    <t>ريم عياش</t>
  </si>
  <si>
    <t>رنى</t>
  </si>
  <si>
    <t>ايه الرحمن الاسعد</t>
  </si>
  <si>
    <t>ديانا الصغير</t>
  </si>
  <si>
    <t>محمد صواف</t>
  </si>
  <si>
    <t>كاتيا نصر</t>
  </si>
  <si>
    <t>اسيا قريشي</t>
  </si>
  <si>
    <t>دعاء عيدو</t>
  </si>
  <si>
    <t>ساره دحبور</t>
  </si>
  <si>
    <t>رغد راعي البلها</t>
  </si>
  <si>
    <t>الزهراء الاعور</t>
  </si>
  <si>
    <t>ابتسام داود</t>
  </si>
  <si>
    <t>ايلسا عصفوره</t>
  </si>
  <si>
    <t>رزان حافظ</t>
  </si>
  <si>
    <t>ساره عيسى</t>
  </si>
  <si>
    <t>احمد رامي</t>
  </si>
  <si>
    <t>تسنيم مطلق</t>
  </si>
  <si>
    <t>كناز شيخ</t>
  </si>
  <si>
    <t>سلمى الكيلاني</t>
  </si>
  <si>
    <t>رنا اللهياني</t>
  </si>
  <si>
    <t>احمد المونس</t>
  </si>
  <si>
    <t>مهند الحايك</t>
  </si>
  <si>
    <t>سيرينا صبيح</t>
  </si>
  <si>
    <t>جوهينه</t>
  </si>
  <si>
    <t>غيداء نظام</t>
  </si>
  <si>
    <t>لانه دانش</t>
  </si>
  <si>
    <t>شهد العصيري</t>
  </si>
  <si>
    <t>نوال ابو زند</t>
  </si>
  <si>
    <t>سهام حسن</t>
  </si>
  <si>
    <t>رندا عباسي</t>
  </si>
  <si>
    <t>برزان عبد الكريم</t>
  </si>
  <si>
    <t>شهد حسون</t>
  </si>
  <si>
    <t>بيان الشماع</t>
  </si>
  <si>
    <t>منى سيوفي</t>
  </si>
  <si>
    <t>عبير مطر</t>
  </si>
  <si>
    <t>لميس هزيمه</t>
  </si>
  <si>
    <t>هنادى السمور</t>
  </si>
  <si>
    <t>ايات حمدان</t>
  </si>
  <si>
    <t>محمد مازن الازون</t>
  </si>
  <si>
    <t>مناهل الشرقاوي</t>
  </si>
  <si>
    <t>هدى العمري</t>
  </si>
  <si>
    <t>رغد الدجاني</t>
  </si>
  <si>
    <t>ميسون عزو</t>
  </si>
  <si>
    <t>احمد قزويني</t>
  </si>
  <si>
    <t>عباده خدام الجامع</t>
  </si>
  <si>
    <t>نرمين سلامه</t>
  </si>
  <si>
    <t>ايه غنيمه</t>
  </si>
  <si>
    <t>سامي القباني</t>
  </si>
  <si>
    <t>محمد عمرو</t>
  </si>
  <si>
    <t>كنانه ابو طرابه</t>
  </si>
  <si>
    <t>محمد شهيد رحيباني</t>
  </si>
  <si>
    <t>مجد علي</t>
  </si>
  <si>
    <t>معلا</t>
  </si>
  <si>
    <t>نجيدا</t>
  </si>
  <si>
    <t>هلا سيد باكير</t>
  </si>
  <si>
    <t>مضر ملازي</t>
  </si>
  <si>
    <t>اماني بحصاص</t>
  </si>
  <si>
    <t>ماهر الاحمد</t>
  </si>
  <si>
    <t>امنه ادريس</t>
  </si>
  <si>
    <t>سندس البحري</t>
  </si>
  <si>
    <t>اسامه الايمام</t>
  </si>
  <si>
    <t>هادي ابو عيشه</t>
  </si>
  <si>
    <t>محمد الجوساني</t>
  </si>
  <si>
    <t>عبد المنعم الفرحان</t>
  </si>
  <si>
    <t>جمال اسماعيل</t>
  </si>
  <si>
    <t>دانيال الدقاق</t>
  </si>
  <si>
    <t>ريم ورده</t>
  </si>
  <si>
    <t>زينه سويدان</t>
  </si>
  <si>
    <t>فؤاد العلي</t>
  </si>
  <si>
    <t>قاسم شحود</t>
  </si>
  <si>
    <t>نانسي سليمان</t>
  </si>
  <si>
    <t>سليمان عيسى</t>
  </si>
  <si>
    <t>منازل</t>
  </si>
  <si>
    <t>دنوره محمود</t>
  </si>
  <si>
    <t>رؤى ميا</t>
  </si>
  <si>
    <t>اسامة حمودة</t>
  </si>
  <si>
    <t xml:space="preserve">أمل منصور </t>
  </si>
  <si>
    <t>ندا خضره</t>
  </si>
  <si>
    <t xml:space="preserve">أنغام رومية </t>
  </si>
  <si>
    <t>باسل الخير</t>
  </si>
  <si>
    <t>بشرى صقر</t>
  </si>
  <si>
    <t>غدير</t>
  </si>
  <si>
    <t xml:space="preserve">جنان سليمان </t>
  </si>
  <si>
    <t xml:space="preserve">رئيفة </t>
  </si>
  <si>
    <t>جواهر كردي</t>
  </si>
  <si>
    <t>حسين اليوسف</t>
  </si>
  <si>
    <t xml:space="preserve">رشا خضر </t>
  </si>
  <si>
    <t>محممدد</t>
  </si>
  <si>
    <t>ثناء فارس</t>
  </si>
  <si>
    <t xml:space="preserve">سيبال حقي </t>
  </si>
  <si>
    <t xml:space="preserve">شيرين صالح </t>
  </si>
  <si>
    <t>صالحه الصالح</t>
  </si>
  <si>
    <t>عامر احمد</t>
  </si>
  <si>
    <t xml:space="preserve">لوتس الزرزور </t>
  </si>
  <si>
    <t xml:space="preserve">زكريا </t>
  </si>
  <si>
    <t xml:space="preserve">مجد جبرة </t>
  </si>
  <si>
    <t xml:space="preserve">هالة </t>
  </si>
  <si>
    <t>منى الاسدي</t>
  </si>
  <si>
    <t>غاندي</t>
  </si>
  <si>
    <t>موسى سلمان</t>
  </si>
  <si>
    <t>ورده العنيزي</t>
  </si>
  <si>
    <t xml:space="preserve">حسناء حسن </t>
  </si>
  <si>
    <t>حلا الطباع</t>
  </si>
  <si>
    <t>منانة</t>
  </si>
  <si>
    <t>اثار السالم</t>
  </si>
  <si>
    <t>مرتضى ابراهيم</t>
  </si>
  <si>
    <t>الاء الزالق</t>
  </si>
  <si>
    <t>هبه طعمه</t>
  </si>
  <si>
    <t>ربا حافظ</t>
  </si>
  <si>
    <t>فاطمه سليمان</t>
  </si>
  <si>
    <t>نيرمين الشعار</t>
  </si>
  <si>
    <t>بلقيس الزعبي</t>
  </si>
  <si>
    <t>خلود محمود</t>
  </si>
  <si>
    <t>محمد صلاح</t>
  </si>
  <si>
    <t>ساره الخباز</t>
  </si>
  <si>
    <t>رهف قلاجو</t>
  </si>
  <si>
    <t>كنده النصار</t>
  </si>
  <si>
    <t>هنه</t>
  </si>
  <si>
    <t>دانا عنيز</t>
  </si>
  <si>
    <t>ارام عبد الولي</t>
  </si>
  <si>
    <t>اسكندر خضر</t>
  </si>
  <si>
    <t>ينال كجك</t>
  </si>
  <si>
    <t>عمر محمود</t>
  </si>
  <si>
    <t>فاطمه العزي النقشبندي</t>
  </si>
  <si>
    <t>محمد رياض زرزور</t>
  </si>
  <si>
    <t>محمود حسين درويش</t>
  </si>
  <si>
    <t>منار الصمادي</t>
  </si>
  <si>
    <t>ميرنا حنا</t>
  </si>
  <si>
    <t>ميسون زين الدين</t>
  </si>
  <si>
    <t>خزاعيه</t>
  </si>
  <si>
    <t>ولاء الناصر</t>
  </si>
  <si>
    <t>ياسمين قيروط</t>
  </si>
  <si>
    <t>سلامه شاهين</t>
  </si>
  <si>
    <t>رنا رمضان</t>
  </si>
  <si>
    <t>ريما محمد</t>
  </si>
  <si>
    <t>شكر الله</t>
  </si>
  <si>
    <t>هبه غزاله عينيه</t>
  </si>
  <si>
    <t>كلاديس عازار</t>
  </si>
  <si>
    <t>اسماء قصيده</t>
  </si>
  <si>
    <t>انوار العلي</t>
  </si>
  <si>
    <t>نهى خضير</t>
  </si>
  <si>
    <t>سوسن مامون</t>
  </si>
  <si>
    <t>رهام سعد الدين</t>
  </si>
  <si>
    <t>براءه خشه</t>
  </si>
  <si>
    <t>حمود رضوان</t>
  </si>
  <si>
    <t>مارج محمود</t>
  </si>
  <si>
    <t>فاتن المغربي</t>
  </si>
  <si>
    <t>فاطمه حشري</t>
  </si>
  <si>
    <t>هزار محمد</t>
  </si>
  <si>
    <t>اكرام الكلاوي</t>
  </si>
  <si>
    <t>حسام نور الدين</t>
  </si>
  <si>
    <t>حسام الدين الابراهيم</t>
  </si>
  <si>
    <t>نسرين حنيفه</t>
  </si>
  <si>
    <t>مجد الزعبي</t>
  </si>
  <si>
    <t>روان مراو</t>
  </si>
  <si>
    <t>ريتا القنطار</t>
  </si>
  <si>
    <t>مروه داود</t>
  </si>
  <si>
    <t>بارعه الكفري</t>
  </si>
  <si>
    <t>موسى ميدع</t>
  </si>
  <si>
    <t>ميريام</t>
  </si>
  <si>
    <t>اريج حمزه</t>
  </si>
  <si>
    <t>راما الجاجه</t>
  </si>
  <si>
    <t>لانا الديركي</t>
  </si>
  <si>
    <t>رغد العبار</t>
  </si>
  <si>
    <t>مجد رشيدالشعراني</t>
  </si>
  <si>
    <t>فايزه الحبش</t>
  </si>
  <si>
    <t>ايهم كشيك</t>
  </si>
  <si>
    <t>علي الحصوه</t>
  </si>
  <si>
    <t>امجد الصالح</t>
  </si>
  <si>
    <t>دعاء الرفاعي</t>
  </si>
  <si>
    <t>يارا جريدي</t>
  </si>
  <si>
    <t>زينب حناوي</t>
  </si>
  <si>
    <t>عباده الشيخ</t>
  </si>
  <si>
    <t>همسه عامر</t>
  </si>
  <si>
    <t>ايمان الخطيب</t>
  </si>
  <si>
    <t>وضاح</t>
  </si>
  <si>
    <t>منى زين العابدين</t>
  </si>
  <si>
    <t>الاء نقشبندي</t>
  </si>
  <si>
    <t>فاديه احمد</t>
  </si>
  <si>
    <t>مفيضه</t>
  </si>
  <si>
    <t>جيزيل الشحاده</t>
  </si>
  <si>
    <t>ياسمين علي ديب</t>
  </si>
  <si>
    <t>محفوظ انيس</t>
  </si>
  <si>
    <t>نور الهدى عمر</t>
  </si>
  <si>
    <t>ليلى الصباغ</t>
  </si>
  <si>
    <t>يسرى حموده</t>
  </si>
  <si>
    <t>دلال عصيده</t>
  </si>
  <si>
    <t>لوسيان صقر</t>
  </si>
  <si>
    <t>امال زيون</t>
  </si>
  <si>
    <t>مميز الخولي</t>
  </si>
  <si>
    <t>اباء المنعم</t>
  </si>
  <si>
    <t>محمد علي حسن</t>
  </si>
  <si>
    <t>رزينه</t>
  </si>
  <si>
    <t>صفاء العلام</t>
  </si>
  <si>
    <t>امير دبا</t>
  </si>
  <si>
    <t>سناء شحاده</t>
  </si>
  <si>
    <t>حنان وديع</t>
  </si>
  <si>
    <t>عزه طربوش</t>
  </si>
  <si>
    <t>طارق قشوم</t>
  </si>
  <si>
    <t>منال ابو شاله</t>
  </si>
  <si>
    <t>نسرين المسوتي</t>
  </si>
  <si>
    <t>كفاح النصارى</t>
  </si>
  <si>
    <t xml:space="preserve">عائشه </t>
  </si>
  <si>
    <t>ابتسام المصري</t>
  </si>
  <si>
    <t>ابتسام مزهر</t>
  </si>
  <si>
    <t>ابراهيم طيبا</t>
  </si>
  <si>
    <t>احمد الاوتاني</t>
  </si>
  <si>
    <t>احمد سعدي</t>
  </si>
  <si>
    <t>ازهار عبد الهادي</t>
  </si>
  <si>
    <t>اسماء ظاظا</t>
  </si>
  <si>
    <t>اسماء ابو حمزه</t>
  </si>
  <si>
    <t>اسماء صفصف</t>
  </si>
  <si>
    <t>فتاح</t>
  </si>
  <si>
    <t>اصاله حمره</t>
  </si>
  <si>
    <t>الاء رحال</t>
  </si>
  <si>
    <t>عمشه السماعيل</t>
  </si>
  <si>
    <t>الهام الدنيفات</t>
  </si>
  <si>
    <t>الهام خضير</t>
  </si>
  <si>
    <t>محمد تميم</t>
  </si>
  <si>
    <t>اليسار نعال</t>
  </si>
  <si>
    <t>ممتاز</t>
  </si>
  <si>
    <t>اماني الطبجي</t>
  </si>
  <si>
    <t>اميره ناصيف</t>
  </si>
  <si>
    <t>امينه صباغ</t>
  </si>
  <si>
    <t>انيسه علي</t>
  </si>
  <si>
    <t>ايمان قبلان</t>
  </si>
  <si>
    <t>مسعده</t>
  </si>
  <si>
    <t>ايه عبيد</t>
  </si>
  <si>
    <t>اكرام الحسين</t>
  </si>
  <si>
    <t>احمد المر</t>
  </si>
  <si>
    <t>اشرف القصير</t>
  </si>
  <si>
    <t>هيام العودات</t>
  </si>
  <si>
    <t>انس عارفه</t>
  </si>
  <si>
    <t>انوار بدوي</t>
  </si>
  <si>
    <t>الاء اليونس</t>
  </si>
  <si>
    <t>الاء القزق</t>
  </si>
  <si>
    <t>الاء بوابه</t>
  </si>
  <si>
    <t>الاء حصريه</t>
  </si>
  <si>
    <t>ايات الحاج علي</t>
  </si>
  <si>
    <t>ايات خادم السروجي</t>
  </si>
  <si>
    <t>ايات صلاح</t>
  </si>
  <si>
    <t>ايه الخضراء</t>
  </si>
  <si>
    <t>ايه العبود</t>
  </si>
  <si>
    <t>ايه خطار</t>
  </si>
  <si>
    <t>ايه صافي</t>
  </si>
  <si>
    <t>ايه طالب</t>
  </si>
  <si>
    <t>ايه مكنا</t>
  </si>
  <si>
    <t>بارعه الغزي</t>
  </si>
  <si>
    <t>باسل عيزوق</t>
  </si>
  <si>
    <t>باسمه رمانه</t>
  </si>
  <si>
    <t>باسمه خريبه</t>
  </si>
  <si>
    <t>بتول ميهوب</t>
  </si>
  <si>
    <t>براءه الذياب</t>
  </si>
  <si>
    <t>فهيده</t>
  </si>
  <si>
    <t>براءه هارون</t>
  </si>
  <si>
    <t>بشرى حبيب</t>
  </si>
  <si>
    <t>بيان تاجا</t>
  </si>
  <si>
    <t>احمد بسام</t>
  </si>
  <si>
    <t>بيان خلوف</t>
  </si>
  <si>
    <t>بيان خولاني</t>
  </si>
  <si>
    <t>بيير ابو نصر</t>
  </si>
  <si>
    <t>تالا ظاظا</t>
  </si>
  <si>
    <t>تالين عرضحالجيان</t>
  </si>
  <si>
    <t>تسنيم فره</t>
  </si>
  <si>
    <t>تقى خانم قطان</t>
  </si>
  <si>
    <t>تهامه السليمان</t>
  </si>
  <si>
    <t>عبير داود</t>
  </si>
  <si>
    <t>تيماء بحبوح</t>
  </si>
  <si>
    <t>جلاء الحلبي</t>
  </si>
  <si>
    <t>جمانه الاحمر</t>
  </si>
  <si>
    <t>جميله الخطيب</t>
  </si>
  <si>
    <t>جهان نصري</t>
  </si>
  <si>
    <t>حاتم الحسين</t>
  </si>
  <si>
    <t>حسام العبد الله</t>
  </si>
  <si>
    <t>حمادي</t>
  </si>
  <si>
    <t>حسام سيف الدين</t>
  </si>
  <si>
    <t>حسن اصفهاني زاده</t>
  </si>
  <si>
    <t>حسني عابو</t>
  </si>
  <si>
    <t>سيدنافع</t>
  </si>
  <si>
    <t>حلا سليمان</t>
  </si>
  <si>
    <t>حنان رخيص</t>
  </si>
  <si>
    <t>حنان محفوض</t>
  </si>
  <si>
    <t>حنين عبد الحكيم</t>
  </si>
  <si>
    <t>ختام طعمه</t>
  </si>
  <si>
    <t>خلود دياب</t>
  </si>
  <si>
    <t>خلود عز الدين</t>
  </si>
  <si>
    <t>خوله يوسف</t>
  </si>
  <si>
    <t>دانا الخياط</t>
  </si>
  <si>
    <t>دانا سادات</t>
  </si>
  <si>
    <t>دانه عطعوط</t>
  </si>
  <si>
    <t>دانه ذوالغنى</t>
  </si>
  <si>
    <t>دانيا حمشو</t>
  </si>
  <si>
    <t>دانيه غازي</t>
  </si>
  <si>
    <t>دريه القدسي</t>
  </si>
  <si>
    <t>دعاء الحنيني</t>
  </si>
  <si>
    <t>دعاء المصري</t>
  </si>
  <si>
    <t>عربيه عزام</t>
  </si>
  <si>
    <t>دعاء سليمان</t>
  </si>
  <si>
    <t>هاجره</t>
  </si>
  <si>
    <t>دعاء غزال</t>
  </si>
  <si>
    <t>دعاء قبي قولي</t>
  </si>
  <si>
    <t>دلال الازهر</t>
  </si>
  <si>
    <t>ديانا حسن</t>
  </si>
  <si>
    <t>ديما بلان</t>
  </si>
  <si>
    <t>دينه درخباني</t>
  </si>
  <si>
    <t>محمد نصر الدين</t>
  </si>
  <si>
    <t>مفاز</t>
  </si>
  <si>
    <t>ذهبيه الشامي</t>
  </si>
  <si>
    <t>نوال شهدا</t>
  </si>
  <si>
    <t>راغده الحطاب</t>
  </si>
  <si>
    <t>راما جلال</t>
  </si>
  <si>
    <t>فاتح</t>
  </si>
  <si>
    <t>بنان الجلودي</t>
  </si>
  <si>
    <t>راما البزم</t>
  </si>
  <si>
    <t>كنانه</t>
  </si>
  <si>
    <t>رامي التويني</t>
  </si>
  <si>
    <t>حلومه</t>
  </si>
  <si>
    <t>رامي الدقاق</t>
  </si>
  <si>
    <t>رامي السيد</t>
  </si>
  <si>
    <t>راميه حماده</t>
  </si>
  <si>
    <t>تغريد التلا</t>
  </si>
  <si>
    <t>راميه صفايا</t>
  </si>
  <si>
    <t>رائده الصباغ</t>
  </si>
  <si>
    <t>ربا طربوش</t>
  </si>
  <si>
    <t>ربى اكزم</t>
  </si>
  <si>
    <t>انطوانيت</t>
  </si>
  <si>
    <t>رشا الشاغوري</t>
  </si>
  <si>
    <t>رشا غريبي</t>
  </si>
  <si>
    <t>رغد ابو طوق</t>
  </si>
  <si>
    <t>رغد الطباع</t>
  </si>
  <si>
    <t>رفاه القلعجي</t>
  </si>
  <si>
    <t>رقيه عابده</t>
  </si>
  <si>
    <t>سطوف</t>
  </si>
  <si>
    <t>رنا هيلون</t>
  </si>
  <si>
    <t>رنيم الخطيب</t>
  </si>
  <si>
    <t>رهام السروجي قناني</t>
  </si>
  <si>
    <t>رهف الحرش</t>
  </si>
  <si>
    <t>رهف الدريدي</t>
  </si>
  <si>
    <t>رهف الصباغ</t>
  </si>
  <si>
    <t>رهف الصبي</t>
  </si>
  <si>
    <t>رهف العبه جي</t>
  </si>
  <si>
    <t>رهف العكاري</t>
  </si>
  <si>
    <t>منيها</t>
  </si>
  <si>
    <t>رهف ديوب</t>
  </si>
  <si>
    <t>روان الشاويش</t>
  </si>
  <si>
    <t>روان فياض</t>
  </si>
  <si>
    <t>روان كركوتلي</t>
  </si>
  <si>
    <t>رؤى الخراط</t>
  </si>
  <si>
    <t>رؤى الدباك</t>
  </si>
  <si>
    <t>ريتا الذيب</t>
  </si>
  <si>
    <t>ريم الحرش</t>
  </si>
  <si>
    <t>امل الحرش</t>
  </si>
  <si>
    <t>ريم العريضي</t>
  </si>
  <si>
    <t>ريم الفار</t>
  </si>
  <si>
    <t>ريما حويشان</t>
  </si>
  <si>
    <t>ريما ناصر</t>
  </si>
  <si>
    <t>ريمه عطيه</t>
  </si>
  <si>
    <t>زاهر حوراني</t>
  </si>
  <si>
    <t>زهريه العقاد</t>
  </si>
  <si>
    <t>زينب ديوب</t>
  </si>
  <si>
    <t>ساره البرغلي</t>
  </si>
  <si>
    <t>ساره الحمصي</t>
  </si>
  <si>
    <t>ساره الخيمي</t>
  </si>
  <si>
    <t>ساره العسلي</t>
  </si>
  <si>
    <t>ساره القده</t>
  </si>
  <si>
    <t>ساره عبد الله</t>
  </si>
  <si>
    <t>سدره حورانيه</t>
  </si>
  <si>
    <t>سلام المصري</t>
  </si>
  <si>
    <t>سلام علايا</t>
  </si>
  <si>
    <t>سلوى الخياط</t>
  </si>
  <si>
    <t>سلوى دياب</t>
  </si>
  <si>
    <t>سماح الحجلي</t>
  </si>
  <si>
    <t>سماح الخربوطلي</t>
  </si>
  <si>
    <t>سماح العباس</t>
  </si>
  <si>
    <t>سماح سلامه</t>
  </si>
  <si>
    <t>سماح مظلوم</t>
  </si>
  <si>
    <t>سمر المصري</t>
  </si>
  <si>
    <t>سمر جبرؤوتي</t>
  </si>
  <si>
    <t>سمر معروف</t>
  </si>
  <si>
    <t>ابتسام ابراهيم</t>
  </si>
  <si>
    <t>سوزان شريف</t>
  </si>
  <si>
    <t>حليمه الشيخه</t>
  </si>
  <si>
    <t>سوزان عواد</t>
  </si>
  <si>
    <t>سوزان محمود</t>
  </si>
  <si>
    <t>سوسن العدوي</t>
  </si>
  <si>
    <t>عدي</t>
  </si>
  <si>
    <t>شادي الحمدالمفرج</t>
  </si>
  <si>
    <t>خنساء</t>
  </si>
  <si>
    <t>شادي المعراوي</t>
  </si>
  <si>
    <t>مروه</t>
  </si>
  <si>
    <t>شذى ابو لبده</t>
  </si>
  <si>
    <t>احمد فايز</t>
  </si>
  <si>
    <t>شغف ابو لبده</t>
  </si>
  <si>
    <t>شفاء الساسه</t>
  </si>
  <si>
    <t>شهد الجرمقاني</t>
  </si>
  <si>
    <t>اريام</t>
  </si>
  <si>
    <t>شيماء بلليش</t>
  </si>
  <si>
    <t>صابرين مصطفى</t>
  </si>
  <si>
    <t>صالح رضا</t>
  </si>
  <si>
    <t>طاهر الفاضل</t>
  </si>
  <si>
    <t>ثامر</t>
  </si>
  <si>
    <t>عاصم خضور</t>
  </si>
  <si>
    <t>عامر تادروس</t>
  </si>
  <si>
    <t>عبد الستار الخلف</t>
  </si>
  <si>
    <t>عبد العظيم حسن</t>
  </si>
  <si>
    <t>عبير الحسين الحميد</t>
  </si>
  <si>
    <t>شهاب</t>
  </si>
  <si>
    <t>عبير سفر</t>
  </si>
  <si>
    <t>عبير عليوي</t>
  </si>
  <si>
    <t>اشتياق</t>
  </si>
  <si>
    <t>عبير هبود</t>
  </si>
  <si>
    <t>عدي كشور</t>
  </si>
  <si>
    <t>امال فلحوط</t>
  </si>
  <si>
    <t>عذاري الصايل العلي</t>
  </si>
  <si>
    <t>علا عز</t>
  </si>
  <si>
    <t>علي الشيخ عمر</t>
  </si>
  <si>
    <t>علي نجار</t>
  </si>
  <si>
    <t>علياء الكيلاني</t>
  </si>
  <si>
    <t>ايناس</t>
  </si>
  <si>
    <t>عمر قادريه</t>
  </si>
  <si>
    <t>عيسى ادريس</t>
  </si>
  <si>
    <t>عيسى حسن</t>
  </si>
  <si>
    <t>غدير بصل</t>
  </si>
  <si>
    <t>غدير ذيب</t>
  </si>
  <si>
    <t>ساجده</t>
  </si>
  <si>
    <t>غزل الصالحاني</t>
  </si>
  <si>
    <t>غيداء عرنوس</t>
  </si>
  <si>
    <t>فاتن شهابي</t>
  </si>
  <si>
    <t>فارس الزراد</t>
  </si>
  <si>
    <t>سميا</t>
  </si>
  <si>
    <t>فارس صلاح الدين</t>
  </si>
  <si>
    <t>نوفليه</t>
  </si>
  <si>
    <t>فاطمه خبيه</t>
  </si>
  <si>
    <t>مها الشيخ بكري</t>
  </si>
  <si>
    <t>فاطمه العنيزان</t>
  </si>
  <si>
    <t>فاطمه العينيه</t>
  </si>
  <si>
    <t>فاطمه غزال</t>
  </si>
  <si>
    <t>فرح الشربجي</t>
  </si>
  <si>
    <t>فرح شرف</t>
  </si>
  <si>
    <t>فرح وسوف</t>
  </si>
  <si>
    <t>غاده علوش</t>
  </si>
  <si>
    <t>فوزه طرابلسي</t>
  </si>
  <si>
    <t>كاترين العين</t>
  </si>
  <si>
    <t>كارلا الشيخ</t>
  </si>
  <si>
    <t>كارين الصيفي</t>
  </si>
  <si>
    <t>كنزا سيركه</t>
  </si>
  <si>
    <t>لانا بني المرجه</t>
  </si>
  <si>
    <t>لانا نجيب</t>
  </si>
  <si>
    <t>لما الصالح</t>
  </si>
  <si>
    <t>لمى جحا</t>
  </si>
  <si>
    <t>رفيده</t>
  </si>
  <si>
    <t>لمى محيسن</t>
  </si>
  <si>
    <t>لميس قلعجي</t>
  </si>
  <si>
    <t>ليالي المنا</t>
  </si>
  <si>
    <t>ليلى حمو</t>
  </si>
  <si>
    <t>لين التوما البشاره</t>
  </si>
  <si>
    <t>فداء قبلان</t>
  </si>
  <si>
    <t>لين الحداد</t>
  </si>
  <si>
    <t>اليانا</t>
  </si>
  <si>
    <t>لينا اسعد</t>
  </si>
  <si>
    <t>ماريه القيسي</t>
  </si>
  <si>
    <t>مايا البكور</t>
  </si>
  <si>
    <t>محمد الضابط</t>
  </si>
  <si>
    <t>محمد الطويل</t>
  </si>
  <si>
    <t>محمد سامر بركات</t>
  </si>
  <si>
    <t>محمد ممدوح نحلاوي</t>
  </si>
  <si>
    <t>محمود جراح</t>
  </si>
  <si>
    <t>مرح رافع</t>
  </si>
  <si>
    <t>رفيف</t>
  </si>
  <si>
    <t>مرح مرعي</t>
  </si>
  <si>
    <t>مروه العزيزي</t>
  </si>
  <si>
    <t>مروه رمضان</t>
  </si>
  <si>
    <t>مروه محيسن</t>
  </si>
  <si>
    <t>مروى زحيمان</t>
  </si>
  <si>
    <t>سندس</t>
  </si>
  <si>
    <t>مريم العقله</t>
  </si>
  <si>
    <t>مقداد دياب</t>
  </si>
  <si>
    <t>سوسن دياب</t>
  </si>
  <si>
    <t>ملك الحاج مصطفى</t>
  </si>
  <si>
    <t>باسمه معراوي</t>
  </si>
  <si>
    <t>منار الجدي</t>
  </si>
  <si>
    <t>محمد مختار</t>
  </si>
  <si>
    <t>منار كنعان</t>
  </si>
  <si>
    <t>رمزي</t>
  </si>
  <si>
    <t>منال سريول</t>
  </si>
  <si>
    <t>منال شولح</t>
  </si>
  <si>
    <t>منى الحرفوش</t>
  </si>
  <si>
    <t>منى الرفاعي</t>
  </si>
  <si>
    <t>فاطمه الرفاعي</t>
  </si>
  <si>
    <t>مها اليافي</t>
  </si>
  <si>
    <t>مها حسن</t>
  </si>
  <si>
    <t>ديبه زينيه</t>
  </si>
  <si>
    <t>مها عنيسي</t>
  </si>
  <si>
    <t>مهران فروح</t>
  </si>
  <si>
    <t>مهيدي الجراد</t>
  </si>
  <si>
    <t>مؤيد مخللاتي</t>
  </si>
  <si>
    <t>ميثه العلي الحسن</t>
  </si>
  <si>
    <t>ميساء الكنعان</t>
  </si>
  <si>
    <t>نادين المتني</t>
  </si>
  <si>
    <t>نادين شديد</t>
  </si>
  <si>
    <t>مهيب</t>
  </si>
  <si>
    <t>ندى الشدايده</t>
  </si>
  <si>
    <t>نبيها سعد</t>
  </si>
  <si>
    <t>نتالي البيطار</t>
  </si>
  <si>
    <t>نجاه الاسعد</t>
  </si>
  <si>
    <t>نسرين بارسيك</t>
  </si>
  <si>
    <t>رشدي</t>
  </si>
  <si>
    <t>نسرين عاقل</t>
  </si>
  <si>
    <t>اشواق</t>
  </si>
  <si>
    <t>نسرين علي</t>
  </si>
  <si>
    <t>نسمه مللي</t>
  </si>
  <si>
    <t>نعمت الهندي</t>
  </si>
  <si>
    <t>نميره الفحل</t>
  </si>
  <si>
    <t>نوار عيسى</t>
  </si>
  <si>
    <t>نور اشقير</t>
  </si>
  <si>
    <t>نور الصعيدي</t>
  </si>
  <si>
    <t>نور القلطقجي</t>
  </si>
  <si>
    <t>نور قصيده</t>
  </si>
  <si>
    <t>نورا خداج</t>
  </si>
  <si>
    <t>نورمان ابراهيم</t>
  </si>
  <si>
    <t>نيكول ضاهر</t>
  </si>
  <si>
    <t>رالدا</t>
  </si>
  <si>
    <t>هاني الحناوي</t>
  </si>
  <si>
    <t>هبه الشمعه</t>
  </si>
  <si>
    <t>هبه خوله</t>
  </si>
  <si>
    <t>هبه شرف الدين</t>
  </si>
  <si>
    <t>هدى الخريش</t>
  </si>
  <si>
    <t>منى البوش</t>
  </si>
  <si>
    <t>هدى ابراهيم</t>
  </si>
  <si>
    <t>هدى الحموي</t>
  </si>
  <si>
    <t>هديل علي</t>
  </si>
  <si>
    <t>هزار دعدع</t>
  </si>
  <si>
    <t>هلا حمزه</t>
  </si>
  <si>
    <t>هلا مصطفى</t>
  </si>
  <si>
    <t>هناء عليان</t>
  </si>
  <si>
    <t>هنادي تلتلو</t>
  </si>
  <si>
    <t>هنادي صالحه</t>
  </si>
  <si>
    <t>هيفاء الرفاعي</t>
  </si>
  <si>
    <t>هيفاء نقشه</t>
  </si>
  <si>
    <t>وحيد عبود</t>
  </si>
  <si>
    <t>وسام الحالوش</t>
  </si>
  <si>
    <t>وسن يوسف</t>
  </si>
  <si>
    <t>وعد الحسين</t>
  </si>
  <si>
    <t>وعد اسطى</t>
  </si>
  <si>
    <t>وفاء عبد الخالق</t>
  </si>
  <si>
    <t>ركن الدين</t>
  </si>
  <si>
    <t>ولاء الرهبان</t>
  </si>
  <si>
    <t>يارا جعفر</t>
  </si>
  <si>
    <t>يارا صالح</t>
  </si>
  <si>
    <t>يارا يوسف</t>
  </si>
  <si>
    <t>يزن العلي</t>
  </si>
  <si>
    <t>يزن سرحان</t>
  </si>
  <si>
    <t>يمنى القلم</t>
  </si>
  <si>
    <t>يوسف ابو احمد</t>
  </si>
  <si>
    <t>امال الجباوي</t>
  </si>
  <si>
    <t>شكري الدخل الله</t>
  </si>
  <si>
    <t xml:space="preserve">قطيفة </t>
  </si>
  <si>
    <t>اشرفية الوادي</t>
  </si>
  <si>
    <t xml:space="preserve">منين </t>
  </si>
  <si>
    <t>حضر</t>
  </si>
  <si>
    <t>الزبداني</t>
  </si>
  <si>
    <t>جبله</t>
  </si>
  <si>
    <t>كفتين</t>
  </si>
  <si>
    <t>قبر الست</t>
  </si>
  <si>
    <t>قنيطرة</t>
  </si>
  <si>
    <t>قدسيا</t>
  </si>
  <si>
    <t>سلحب</t>
  </si>
  <si>
    <t>عسال الورد</t>
  </si>
  <si>
    <t>راس المعره</t>
  </si>
  <si>
    <t>عمان</t>
  </si>
  <si>
    <t>تلكلخ</t>
  </si>
  <si>
    <t>سويداء</t>
  </si>
  <si>
    <t>الرقامه</t>
  </si>
  <si>
    <t>الإيرانية</t>
  </si>
  <si>
    <t xml:space="preserve">الرها </t>
  </si>
  <si>
    <t>الكتيبه</t>
  </si>
  <si>
    <t>راس العين</t>
  </si>
  <si>
    <t>بانياس</t>
  </si>
  <si>
    <t xml:space="preserve">ابطع </t>
  </si>
  <si>
    <t>جباتا الخشب</t>
  </si>
  <si>
    <t>السيده زينب</t>
  </si>
  <si>
    <t>سرايه</t>
  </si>
  <si>
    <t>العانات</t>
  </si>
  <si>
    <t>سلمية</t>
  </si>
  <si>
    <t>الشعفانية</t>
  </si>
  <si>
    <t>حرنه</t>
  </si>
  <si>
    <t xml:space="preserve">معضمية </t>
  </si>
  <si>
    <t>سيرغايا</t>
  </si>
  <si>
    <t>دمشقض</t>
  </si>
  <si>
    <t xml:space="preserve">قدسيا </t>
  </si>
  <si>
    <t>عقارب</t>
  </si>
  <si>
    <t>نامر</t>
  </si>
  <si>
    <t xml:space="preserve">جبا </t>
  </si>
  <si>
    <t>صوران</t>
  </si>
  <si>
    <t>اريحا</t>
  </si>
  <si>
    <t>بقعسم</t>
  </si>
  <si>
    <t>راس العن</t>
  </si>
  <si>
    <t>دير العصافير</t>
  </si>
  <si>
    <t>زبداني</t>
  </si>
  <si>
    <t>المرحة</t>
  </si>
  <si>
    <t>سعسع</t>
  </si>
  <si>
    <t>المنيذرة</t>
  </si>
  <si>
    <t>الضمير</t>
  </si>
  <si>
    <t>غصم</t>
  </si>
  <si>
    <t>الرستن</t>
  </si>
  <si>
    <t xml:space="preserve">حرستا </t>
  </si>
  <si>
    <t>ميدان</t>
  </si>
  <si>
    <t>جديده عرطوز</t>
  </si>
  <si>
    <t>الهويا</t>
  </si>
  <si>
    <t>غباغب</t>
  </si>
  <si>
    <t>جبا</t>
  </si>
  <si>
    <t>ناصرية</t>
  </si>
  <si>
    <t>حزه</t>
  </si>
  <si>
    <t>البلاط</t>
  </si>
  <si>
    <t>الحارة</t>
  </si>
  <si>
    <t>عرطوز</t>
  </si>
  <si>
    <t>معربة</t>
  </si>
  <si>
    <t>دبي</t>
  </si>
  <si>
    <t>حموره</t>
  </si>
  <si>
    <t>نبك</t>
  </si>
  <si>
    <t xml:space="preserve">العين </t>
  </si>
  <si>
    <t xml:space="preserve">الضمير </t>
  </si>
  <si>
    <t xml:space="preserve">جدرين </t>
  </si>
  <si>
    <t>خان الشيح</t>
  </si>
  <si>
    <t>قطيفة</t>
  </si>
  <si>
    <t>المانيا</t>
  </si>
  <si>
    <t>المالكية</t>
  </si>
  <si>
    <t>دير البخت</t>
  </si>
  <si>
    <t>السعن</t>
  </si>
  <si>
    <t>الجبه</t>
  </si>
  <si>
    <t>العين</t>
  </si>
  <si>
    <t>زاكيه</t>
  </si>
  <si>
    <t xml:space="preserve">قطيلبية </t>
  </si>
  <si>
    <t xml:space="preserve">انخل </t>
  </si>
  <si>
    <t>نبع الصخر</t>
  </si>
  <si>
    <t>قسطل</t>
  </si>
  <si>
    <t>تبوك</t>
  </si>
  <si>
    <t>عرنه</t>
  </si>
  <si>
    <t xml:space="preserve">ايوا ميركا </t>
  </si>
  <si>
    <t xml:space="preserve">دمشق ميدان </t>
  </si>
  <si>
    <t>القطيفة</t>
  </si>
  <si>
    <t xml:space="preserve">نامر </t>
  </si>
  <si>
    <t>المغربية</t>
  </si>
  <si>
    <t xml:space="preserve">بصير </t>
  </si>
  <si>
    <t>زبرقان</t>
  </si>
  <si>
    <t xml:space="preserve">عين ذكر </t>
  </si>
  <si>
    <t xml:space="preserve">تسيل </t>
  </si>
  <si>
    <t>القاهرة</t>
  </si>
  <si>
    <t xml:space="preserve">الناصرية </t>
  </si>
  <si>
    <t>نهر البارد</t>
  </si>
  <si>
    <t>باب لور</t>
  </si>
  <si>
    <t xml:space="preserve">زاكية </t>
  </si>
  <si>
    <t>قرفا</t>
  </si>
  <si>
    <t>ام الميادين</t>
  </si>
  <si>
    <t xml:space="preserve">خربه غزاله </t>
  </si>
  <si>
    <t xml:space="preserve">ضمير </t>
  </si>
  <si>
    <t>المويسه</t>
  </si>
  <si>
    <t xml:space="preserve">الحرجلة </t>
  </si>
  <si>
    <t>بدا</t>
  </si>
  <si>
    <t>مقيليبه</t>
  </si>
  <si>
    <t>جمرايا</t>
  </si>
  <si>
    <t>قطيلبية</t>
  </si>
  <si>
    <t>تلدو</t>
  </si>
  <si>
    <t>السوق</t>
  </si>
  <si>
    <t xml:space="preserve">دير علي </t>
  </si>
  <si>
    <t>قلعة المضيق</t>
  </si>
  <si>
    <t>عثمانية</t>
  </si>
  <si>
    <t>يعفور</t>
  </si>
  <si>
    <t>تكسس</t>
  </si>
  <si>
    <t>تلفيتا</t>
  </si>
  <si>
    <t xml:space="preserve">الكسوة </t>
  </si>
  <si>
    <t>المزرعة</t>
  </si>
  <si>
    <t xml:space="preserve">غباغب </t>
  </si>
  <si>
    <t>ناصريه</t>
  </si>
  <si>
    <t>اوديسا</t>
  </si>
  <si>
    <t>كفربطنا</t>
  </si>
  <si>
    <t>بعمره</t>
  </si>
  <si>
    <t xml:space="preserve">راس المعره </t>
  </si>
  <si>
    <t>ابريهة</t>
  </si>
  <si>
    <t xml:space="preserve">جنديرس </t>
  </si>
  <si>
    <t>رأس المعرة</t>
  </si>
  <si>
    <t>بارمايا</t>
  </si>
  <si>
    <t xml:space="preserve">سرغايا </t>
  </si>
  <si>
    <t>جديده الخاص</t>
  </si>
  <si>
    <t>طليبة</t>
  </si>
  <si>
    <t>غانا</t>
  </si>
  <si>
    <t>زاكية</t>
  </si>
  <si>
    <t>ابوالظهور</t>
  </si>
  <si>
    <t xml:space="preserve">غزلانية </t>
  </si>
  <si>
    <t xml:space="preserve">بداما </t>
  </si>
  <si>
    <t>طليلين</t>
  </si>
  <si>
    <t>قصيبه</t>
  </si>
  <si>
    <t>بنغازي</t>
  </si>
  <si>
    <t>ميدعا</t>
  </si>
  <si>
    <t>هامة</t>
  </si>
  <si>
    <t>تل التتن</t>
  </si>
  <si>
    <t>14/7/1985</t>
  </si>
  <si>
    <t>بيت الشيخ يونس</t>
  </si>
  <si>
    <t>فنيتق</t>
  </si>
  <si>
    <t>الداره</t>
  </si>
  <si>
    <t>سبها</t>
  </si>
  <si>
    <t xml:space="preserve">المسيفرة </t>
  </si>
  <si>
    <t>دير شميل</t>
  </si>
  <si>
    <t>سوريا - السويداء</t>
  </si>
  <si>
    <t>صنعاء</t>
  </si>
  <si>
    <t>الدور</t>
  </si>
  <si>
    <t xml:space="preserve">صحنايا </t>
  </si>
  <si>
    <t>بساتين</t>
  </si>
  <si>
    <t>سقبا</t>
  </si>
  <si>
    <t>ام جلال</t>
  </si>
  <si>
    <t xml:space="preserve">السلمية </t>
  </si>
  <si>
    <t>عين التينه</t>
  </si>
  <si>
    <t>مساكن نجها</t>
  </si>
  <si>
    <t>كاكا سعيد</t>
  </si>
  <si>
    <t>الدوحة - قطر</t>
  </si>
  <si>
    <t>سينت لويس بارك</t>
  </si>
  <si>
    <t>الهزاني</t>
  </si>
  <si>
    <t>تلمنس</t>
  </si>
  <si>
    <t>القطيف</t>
  </si>
  <si>
    <t>الجانودية</t>
  </si>
  <si>
    <t>الحجرالاسود</t>
  </si>
  <si>
    <t xml:space="preserve">صيدا </t>
  </si>
  <si>
    <t xml:space="preserve">رحيبة </t>
  </si>
  <si>
    <t xml:space="preserve">عرمان </t>
  </si>
  <si>
    <t>بقرص تحتاني</t>
  </si>
  <si>
    <t>العين-الامارات</t>
  </si>
  <si>
    <t>قنا قبلي</t>
  </si>
  <si>
    <t>ضواهره</t>
  </si>
  <si>
    <t>الصورة الكبيرة</t>
  </si>
  <si>
    <t>عتيل</t>
  </si>
  <si>
    <t>سويدان</t>
  </si>
  <si>
    <t xml:space="preserve">دير شميل </t>
  </si>
  <si>
    <t>معرة</t>
  </si>
  <si>
    <t>الزاويه</t>
  </si>
  <si>
    <t>مرج السلطان</t>
  </si>
  <si>
    <t>بلودان</t>
  </si>
  <si>
    <t>طربا</t>
  </si>
  <si>
    <t>المررانه</t>
  </si>
  <si>
    <t>كفير الزيت</t>
  </si>
  <si>
    <t>تواني</t>
  </si>
  <si>
    <t>جنديرس</t>
  </si>
  <si>
    <t>ام العظام</t>
  </si>
  <si>
    <t xml:space="preserve">بكا </t>
  </si>
  <si>
    <t xml:space="preserve">القنيطرة </t>
  </si>
  <si>
    <t xml:space="preserve">كندا </t>
  </si>
  <si>
    <t>الثانية</t>
  </si>
  <si>
    <t>الثانية حديث</t>
  </si>
  <si>
    <t>انغام حديد</t>
  </si>
  <si>
    <t>نمرة</t>
  </si>
  <si>
    <t>جعفر سليمان</t>
  </si>
  <si>
    <t>خولة السويداني</t>
  </si>
  <si>
    <t>عيشة</t>
  </si>
  <si>
    <t>لينا دحدل</t>
  </si>
  <si>
    <t>عويسيه</t>
  </si>
  <si>
    <t>مرح طرابلسي</t>
  </si>
  <si>
    <t>رفيا</t>
  </si>
  <si>
    <t>نور الاخرس</t>
  </si>
  <si>
    <t>احمد هدى</t>
  </si>
  <si>
    <t>ليندا علي</t>
  </si>
  <si>
    <t>مي شلش</t>
  </si>
  <si>
    <t xml:space="preserve">لواحظ </t>
  </si>
  <si>
    <t>محمد الضامن</t>
  </si>
  <si>
    <t>ضيف الله</t>
  </si>
  <si>
    <t>باديا الريش</t>
  </si>
  <si>
    <t>ديمة ابو الشامات</t>
  </si>
  <si>
    <t>رهام ايوب</t>
  </si>
  <si>
    <t>ضحى يوسف</t>
  </si>
  <si>
    <t>كامل حسين</t>
  </si>
  <si>
    <t>غيث نمر</t>
  </si>
  <si>
    <t>نذهت</t>
  </si>
  <si>
    <t>لانا الصمادي</t>
  </si>
  <si>
    <t>محمدغسان</t>
  </si>
  <si>
    <t>يارا خير بك</t>
  </si>
  <si>
    <t>عناية مهنا</t>
  </si>
  <si>
    <t>ناهد المحمد</t>
  </si>
  <si>
    <t>فطمه سليمان</t>
  </si>
  <si>
    <t>علي النوري</t>
  </si>
  <si>
    <t>ابراهيم خضر</t>
  </si>
  <si>
    <t>سلام فوال</t>
  </si>
  <si>
    <t>اسراء الخليف</t>
  </si>
  <si>
    <t>سارة الصعيدي</t>
  </si>
  <si>
    <t>سامي آغا</t>
  </si>
  <si>
    <t>ندى حبيب</t>
  </si>
  <si>
    <t>نور الحلبي الحموي الملقب</t>
  </si>
  <si>
    <t>محمدهشام</t>
  </si>
  <si>
    <t>علياء سفكوني</t>
  </si>
  <si>
    <t>حديث</t>
  </si>
  <si>
    <t>19/1/2020</t>
  </si>
  <si>
    <t>20/1/2020</t>
  </si>
  <si>
    <t>14/1/2020</t>
  </si>
  <si>
    <t>22/12/2019</t>
  </si>
  <si>
    <t>15/1/2020</t>
  </si>
  <si>
    <t>18/12/2019</t>
  </si>
  <si>
    <t>29/12/2019</t>
  </si>
  <si>
    <t>20/2/2020</t>
  </si>
  <si>
    <t>29/1/2020</t>
  </si>
  <si>
    <t>16/2/2020</t>
  </si>
  <si>
    <t>22/1/2020</t>
  </si>
  <si>
    <t>19/2/2020</t>
  </si>
  <si>
    <t>بلا</t>
  </si>
  <si>
    <t>26/1/2020</t>
  </si>
  <si>
    <t>23/1/2020</t>
  </si>
  <si>
    <t>17/12/2019</t>
  </si>
  <si>
    <t>17/2/2020</t>
  </si>
  <si>
    <t>23/12/2019</t>
  </si>
  <si>
    <t>إستمارة طالب برنامج الترجمة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</si>
  <si>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</si>
  <si>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رسم تسجيل</t>
  </si>
  <si>
    <r>
      <t xml:space="preserve">ثم تسليم استمارة التسجيل مع إيصال المصرف إلى شؤون طلاب الترجمة - ;كلية الآداب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</si>
  <si>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tra.ol2@damascusuniversity.edu.sy 
ويجب أن يكون موضوع الإيميل هو الرقم الإمتحاني للطالب</t>
  </si>
</sst>
</file>

<file path=xl/styles.xml><?xml version="1.0" encoding="utf-8"?>
<styleSheet xmlns="http://schemas.openxmlformats.org/spreadsheetml/2006/main">
  <fonts count="96">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sz val="10"/>
      <color theme="1"/>
      <name val="Sakkal Majalla"/>
    </font>
    <font>
      <b/>
      <sz val="16"/>
      <color theme="1"/>
      <name val="Sakkal Majalla"/>
    </font>
    <font>
      <sz val="14"/>
      <color theme="1"/>
      <name val="Sakkal Majalla"/>
    </font>
    <font>
      <sz val="14"/>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1"/>
      <color theme="0"/>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11"/>
      <name val="Sakkal Majalla"/>
    </font>
    <font>
      <b/>
      <sz val="12"/>
      <color theme="0"/>
      <name val="Arial"/>
      <family val="2"/>
      <scheme val="minor"/>
    </font>
    <font>
      <b/>
      <sz val="12"/>
      <color theme="0"/>
      <name val="Sakkal Majalla"/>
    </font>
    <font>
      <sz val="12"/>
      <color theme="0"/>
      <name val="Arial"/>
      <family val="2"/>
    </font>
    <font>
      <b/>
      <sz val="11"/>
      <color theme="0"/>
      <name val="Arial"/>
      <family val="2"/>
      <scheme val="minor"/>
    </font>
    <font>
      <b/>
      <sz val="16"/>
      <color theme="4" tint="-0.249977111117893"/>
      <name val="Arial"/>
      <family val="2"/>
      <scheme val="minor"/>
    </font>
    <font>
      <b/>
      <sz val="12"/>
      <color rgb="FF0070C0"/>
      <name val="Arial"/>
      <family val="2"/>
      <scheme val="minor"/>
    </font>
    <font>
      <b/>
      <sz val="11"/>
      <color rgb="FF0070C0"/>
      <name val="Arial"/>
      <family val="2"/>
      <scheme val="minor"/>
    </font>
    <font>
      <sz val="9"/>
      <color indexed="81"/>
      <name val="Tahoma"/>
      <family val="2"/>
    </font>
    <font>
      <sz val="12"/>
      <color theme="0"/>
      <name val="Sakkal Majalla"/>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80">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right style="slantDashDot">
        <color indexed="64"/>
      </right>
      <top/>
      <bottom style="medium">
        <color indexed="64"/>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style="thick">
        <color theme="0"/>
      </left>
      <right/>
      <top style="thick">
        <color theme="0"/>
      </top>
      <bottom/>
      <diagonal/>
    </border>
    <border>
      <left/>
      <right style="thick">
        <color theme="0"/>
      </right>
      <top style="thick">
        <color theme="0"/>
      </top>
      <bottom/>
      <diagonal/>
    </border>
    <border>
      <left style="dashDotDot">
        <color theme="0"/>
      </left>
      <right style="dashDotDot">
        <color theme="0"/>
      </right>
      <top style="thin">
        <color theme="0"/>
      </top>
      <bottom style="thin">
        <color indexed="64"/>
      </bottom>
      <diagonal/>
    </border>
    <border>
      <left style="dashDotDot">
        <color theme="0"/>
      </left>
      <right style="dashDotDot">
        <color theme="0"/>
      </right>
      <top/>
      <bottom style="thin">
        <color theme="0"/>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19">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6" fillId="3"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6" fillId="3" borderId="28"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35" fillId="0" borderId="91" xfId="0" applyFont="1" applyBorder="1" applyAlignment="1" applyProtection="1">
      <alignment vertical="center" readingOrder="2"/>
      <protection hidden="1"/>
    </xf>
    <xf numFmtId="0" fontId="34" fillId="0" borderId="0" xfId="0" applyFont="1" applyFill="1" applyBorder="1" applyAlignment="1" applyProtection="1">
      <alignment vertical="center"/>
      <protection hidden="1"/>
    </xf>
    <xf numFmtId="0" fontId="58"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59" fillId="2" borderId="30"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4" fillId="0" borderId="0" xfId="0" applyFont="1" applyFill="1" applyAlignment="1" applyProtection="1">
      <alignment horizontal="center" vertical="center"/>
      <protection hidden="1"/>
    </xf>
    <xf numFmtId="0" fontId="34" fillId="0" borderId="2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99" xfId="0" applyFont="1" applyBorder="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0" fillId="0" borderId="0" xfId="0" applyFont="1" applyFill="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30" fillId="0" borderId="101" xfId="0" applyFont="1"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19" xfId="0" applyBorder="1" applyProtection="1">
      <protection hidden="1"/>
    </xf>
    <xf numFmtId="0" fontId="29" fillId="0" borderId="119" xfId="0" applyFont="1" applyBorder="1" applyProtection="1">
      <protection hidden="1"/>
    </xf>
    <xf numFmtId="0" fontId="34" fillId="0" borderId="117" xfId="0" applyFont="1" applyFill="1" applyBorder="1" applyAlignment="1" applyProtection="1">
      <alignment vertical="center" textRotation="90"/>
      <protection hidden="1"/>
    </xf>
    <xf numFmtId="0" fontId="0" fillId="0" borderId="117" xfId="0" applyFont="1" applyFill="1" applyBorder="1" applyAlignment="1" applyProtection="1">
      <alignment horizontal="center" vertical="center"/>
      <protection hidden="1"/>
    </xf>
    <xf numFmtId="0" fontId="34" fillId="0" borderId="119" xfId="0" applyFont="1" applyFill="1" applyBorder="1" applyAlignment="1" applyProtection="1">
      <alignment vertical="center" textRotation="90"/>
      <protection hidden="1"/>
    </xf>
    <xf numFmtId="0" fontId="0" fillId="0" borderId="119"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4" fillId="0" borderId="35" xfId="0" applyFont="1" applyFill="1" applyBorder="1" applyAlignment="1" applyProtection="1">
      <alignment horizontal="center" vertical="center"/>
      <protection hidden="1"/>
    </xf>
    <xf numFmtId="0" fontId="30" fillId="0" borderId="35"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6" fillId="0" borderId="0" xfId="0" applyFont="1" applyFill="1" applyBorder="1" applyAlignment="1" applyProtection="1">
      <alignment horizontal="center" vertical="center" shrinkToFit="1"/>
      <protection hidden="1"/>
    </xf>
    <xf numFmtId="0" fontId="30" fillId="0" borderId="59" xfId="0" applyFont="1" applyBorder="1" applyAlignment="1" applyProtection="1">
      <alignment horizontal="center" vertical="center"/>
      <protection hidden="1"/>
    </xf>
    <xf numFmtId="0" fontId="30" fillId="6" borderId="6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60" xfId="1" applyFont="1" applyFill="1" applyBorder="1" applyAlignment="1" applyProtection="1">
      <alignment horizontal="center" vertical="center" shrinkToFit="1"/>
      <protection hidden="1"/>
    </xf>
    <xf numFmtId="0" fontId="26" fillId="6" borderId="125" xfId="0" applyFont="1" applyFill="1" applyBorder="1" applyAlignment="1" applyProtection="1">
      <alignment horizontal="center" vertical="center" shrinkToFit="1"/>
      <protection hidden="1"/>
    </xf>
    <xf numFmtId="0" fontId="69" fillId="11" borderId="128" xfId="0" applyFont="1" applyFill="1" applyBorder="1" applyAlignment="1" applyProtection="1">
      <alignment horizontal="center" vertical="center"/>
    </xf>
    <xf numFmtId="0" fontId="69" fillId="0" borderId="129" xfId="0" applyFont="1" applyFill="1" applyBorder="1" applyAlignment="1" applyProtection="1">
      <alignment horizontal="center" vertical="center"/>
    </xf>
    <xf numFmtId="49" fontId="0" fillId="0" borderId="0" xfId="0" applyNumberFormat="1" applyProtection="1"/>
    <xf numFmtId="0" fontId="0" fillId="5" borderId="32" xfId="0" applyFill="1" applyBorder="1" applyAlignment="1" applyProtection="1">
      <alignment wrapText="1"/>
    </xf>
    <xf numFmtId="0" fontId="0" fillId="5" borderId="32" xfId="0" applyFill="1" applyBorder="1" applyAlignment="1" applyProtection="1">
      <alignment wrapText="1"/>
      <protection locked="0"/>
    </xf>
    <xf numFmtId="0" fontId="0" fillId="0" borderId="1" xfId="0" applyFill="1" applyBorder="1" applyAlignment="1" applyProtection="1">
      <alignment wrapText="1"/>
    </xf>
    <xf numFmtId="0" fontId="69" fillId="11" borderId="129" xfId="0" applyFont="1" applyFill="1" applyBorder="1" applyAlignment="1" applyProtection="1">
      <alignment horizontal="center" vertical="center"/>
    </xf>
    <xf numFmtId="0" fontId="4" fillId="11" borderId="128" xfId="0" applyFont="1" applyFill="1" applyBorder="1" applyAlignment="1" applyProtection="1">
      <alignment horizontal="center" vertical="center"/>
    </xf>
    <xf numFmtId="14" fontId="0" fillId="5" borderId="32" xfId="0" applyNumberFormat="1" applyFill="1" applyBorder="1" applyAlignment="1" applyProtection="1">
      <alignment wrapText="1"/>
      <protection locked="0"/>
    </xf>
    <xf numFmtId="49" fontId="0" fillId="5" borderId="32" xfId="0" applyNumberFormat="1" applyFill="1" applyBorder="1" applyAlignment="1" applyProtection="1">
      <alignment wrapText="1"/>
      <protection locked="0"/>
    </xf>
    <xf numFmtId="0" fontId="69" fillId="11" borderId="122" xfId="0" applyFont="1" applyFill="1" applyBorder="1" applyAlignment="1" applyProtection="1">
      <alignment horizontal="center" vertical="center"/>
    </xf>
    <xf numFmtId="49" fontId="69" fillId="11" borderId="122" xfId="0" applyNumberFormat="1" applyFont="1" applyFill="1" applyBorder="1" applyAlignment="1" applyProtection="1">
      <alignment horizontal="center" vertical="center"/>
    </xf>
    <xf numFmtId="0" fontId="69" fillId="11" borderId="128" xfId="0" applyFont="1" applyFill="1" applyBorder="1" applyAlignment="1" applyProtection="1">
      <alignment horizontal="center" vertical="center" wrapText="1"/>
    </xf>
    <xf numFmtId="0" fontId="69" fillId="11" borderId="0" xfId="0" applyFont="1" applyFill="1" applyBorder="1" applyAlignment="1" applyProtection="1">
      <alignment horizontal="center" vertical="center"/>
    </xf>
    <xf numFmtId="0" fontId="13" fillId="0" borderId="0" xfId="0" applyFont="1" applyProtection="1"/>
    <xf numFmtId="0" fontId="6" fillId="3" borderId="121" xfId="0" applyFont="1" applyFill="1" applyBorder="1" applyAlignment="1" applyProtection="1">
      <alignment vertical="center"/>
      <protection hidden="1"/>
    </xf>
    <xf numFmtId="0" fontId="6" fillId="3" borderId="30"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3" fillId="3" borderId="135" xfId="0" applyFont="1" applyFill="1" applyBorder="1" applyAlignment="1" applyProtection="1">
      <alignment horizontal="center" vertical="center"/>
      <protection hidden="1"/>
    </xf>
    <xf numFmtId="0" fontId="0" fillId="0" borderId="0" xfId="0" applyAlignment="1" applyProtection="1">
      <protection hidden="1"/>
    </xf>
    <xf numFmtId="0" fontId="0" fillId="0" borderId="23" xfId="0" applyFont="1" applyBorder="1" applyProtection="1">
      <protection hidden="1"/>
    </xf>
    <xf numFmtId="0" fontId="15" fillId="0" borderId="34" xfId="0" applyFont="1" applyBorder="1" applyAlignment="1" applyProtection="1">
      <alignment vertical="center"/>
      <protection hidden="1"/>
    </xf>
    <xf numFmtId="0" fontId="4" fillId="0" borderId="23" xfId="0" applyFont="1" applyFill="1" applyBorder="1" applyAlignment="1" applyProtection="1">
      <alignment vertical="center" shrinkToFit="1"/>
      <protection hidden="1"/>
    </xf>
    <xf numFmtId="0" fontId="6" fillId="0" borderId="23" xfId="0" applyFont="1" applyFill="1" applyBorder="1" applyAlignment="1" applyProtection="1">
      <alignment horizontal="center" vertical="center" shrinkToFit="1"/>
      <protection hidden="1"/>
    </xf>
    <xf numFmtId="0" fontId="15" fillId="0" borderId="23" xfId="0"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protection hidden="1"/>
    </xf>
    <xf numFmtId="0" fontId="34" fillId="0" borderId="117" xfId="0" applyFont="1" applyFill="1" applyBorder="1" applyAlignment="1" applyProtection="1">
      <alignment horizontal="center" vertical="top"/>
      <protection hidden="1"/>
    </xf>
    <xf numFmtId="0" fontId="34" fillId="0" borderId="119" xfId="0" applyFont="1" applyFill="1" applyBorder="1" applyAlignment="1" applyProtection="1">
      <alignment horizontal="center" vertical="top"/>
      <protection hidden="1"/>
    </xf>
    <xf numFmtId="0" fontId="32" fillId="0" borderId="5"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29" fillId="4" borderId="4" xfId="0" applyFont="1" applyFill="1" applyBorder="1" applyAlignment="1" applyProtection="1">
      <alignment horizontal="center" vertical="center"/>
      <protection hidden="1"/>
    </xf>
    <xf numFmtId="0" fontId="0" fillId="0" borderId="73" xfId="0" applyBorder="1" applyAlignment="1" applyProtection="1">
      <alignment vertical="center"/>
      <protection hidden="1"/>
    </xf>
    <xf numFmtId="0" fontId="36" fillId="0" borderId="0" xfId="0" applyFont="1" applyFill="1" applyBorder="1" applyProtection="1">
      <protection hidden="1"/>
    </xf>
    <xf numFmtId="0" fontId="0" fillId="0" borderId="62"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28" xfId="0" applyFont="1" applyFill="1" applyBorder="1" applyAlignment="1" applyProtection="1">
      <alignment vertical="center"/>
      <protection hidden="1"/>
    </xf>
    <xf numFmtId="0" fontId="0" fillId="3" borderId="1" xfId="0" applyFont="1" applyFill="1" applyBorder="1" applyAlignment="1" applyProtection="1">
      <alignment horizontal="center" vertical="center"/>
      <protection hidden="1"/>
    </xf>
    <xf numFmtId="0" fontId="13" fillId="0" borderId="62" xfId="0" applyFont="1" applyBorder="1" applyAlignment="1" applyProtection="1">
      <alignment vertical="center"/>
      <protection hidden="1"/>
    </xf>
    <xf numFmtId="0" fontId="3" fillId="3" borderId="131"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hidden="1"/>
    </xf>
    <xf numFmtId="0" fontId="13" fillId="6" borderId="8" xfId="0" applyFont="1" applyFill="1" applyBorder="1" applyAlignment="1" applyProtection="1">
      <alignment horizontal="center" vertical="center"/>
      <protection hidden="1"/>
    </xf>
    <xf numFmtId="0" fontId="0" fillId="0" borderId="0" xfId="0" applyFont="1" applyProtection="1">
      <protection hidden="1"/>
    </xf>
    <xf numFmtId="0" fontId="0" fillId="6" borderId="0" xfId="0" applyFont="1" applyFill="1" applyBorder="1" applyAlignment="1" applyProtection="1">
      <alignment vertical="center"/>
      <protection hidden="1"/>
    </xf>
    <xf numFmtId="0" fontId="0" fillId="0" borderId="0" xfId="0" applyFill="1" applyBorder="1" applyAlignment="1" applyProtection="1">
      <protection hidden="1"/>
    </xf>
    <xf numFmtId="0" fontId="62" fillId="0" borderId="0" xfId="0" applyFont="1" applyFill="1" applyBorder="1" applyProtection="1">
      <protection hidden="1"/>
    </xf>
    <xf numFmtId="0" fontId="32" fillId="0" borderId="0" xfId="0" applyFont="1" applyFill="1" applyAlignment="1" applyProtection="1">
      <alignment horizontal="center" vertical="center"/>
      <protection hidden="1"/>
    </xf>
    <xf numFmtId="0" fontId="38" fillId="13" borderId="63" xfId="0" applyFont="1" applyFill="1" applyBorder="1" applyAlignment="1" applyProtection="1">
      <alignment horizontal="center" vertical="center"/>
      <protection hidden="1"/>
    </xf>
    <xf numFmtId="0" fontId="38" fillId="13" borderId="64" xfId="0" applyFont="1" applyFill="1" applyBorder="1" applyAlignment="1" applyProtection="1">
      <alignment horizontal="center" vertical="center"/>
      <protection hidden="1"/>
    </xf>
    <xf numFmtId="14" fontId="38" fillId="13" borderId="64" xfId="0" applyNumberFormat="1" applyFont="1" applyFill="1" applyBorder="1" applyAlignment="1" applyProtection="1">
      <alignment horizontal="center" vertical="center"/>
      <protection hidden="1"/>
    </xf>
    <xf numFmtId="0" fontId="3" fillId="0" borderId="59" xfId="0" applyFont="1" applyFill="1" applyBorder="1" applyAlignment="1" applyProtection="1">
      <alignment vertical="center" shrinkToFit="1"/>
      <protection hidden="1"/>
    </xf>
    <xf numFmtId="0" fontId="3" fillId="0" borderId="59" xfId="0" applyFont="1" applyFill="1" applyBorder="1" applyAlignment="1" applyProtection="1">
      <alignment horizontal="center" vertical="center" shrinkToFit="1"/>
      <protection hidden="1"/>
    </xf>
    <xf numFmtId="0" fontId="26" fillId="0" borderId="59" xfId="0" applyFont="1" applyFill="1" applyBorder="1" applyAlignment="1" applyProtection="1">
      <alignment vertical="center" shrinkToFit="1"/>
      <protection hidden="1"/>
    </xf>
    <xf numFmtId="0" fontId="30" fillId="0" borderId="59" xfId="0" applyFont="1" applyFill="1" applyBorder="1" applyAlignment="1" applyProtection="1">
      <alignment horizontal="center" vertical="center"/>
      <protection hidden="1"/>
    </xf>
    <xf numFmtId="0" fontId="31" fillId="0" borderId="59" xfId="0" applyFont="1" applyFill="1" applyBorder="1" applyAlignment="1" applyProtection="1">
      <alignment vertical="center"/>
      <protection hidden="1"/>
    </xf>
    <xf numFmtId="0" fontId="0" fillId="0" borderId="0" xfId="0" applyFill="1" applyProtection="1">
      <protection hidden="1"/>
    </xf>
    <xf numFmtId="0" fontId="39" fillId="13" borderId="63" xfId="0" applyFont="1" applyFill="1" applyBorder="1" applyAlignment="1" applyProtection="1">
      <alignment horizontal="center" vertical="center"/>
      <protection hidden="1"/>
    </xf>
    <xf numFmtId="0" fontId="39" fillId="13" borderId="64" xfId="0" applyFont="1" applyFill="1" applyBorder="1" applyAlignment="1" applyProtection="1">
      <alignment horizontal="center" vertical="center"/>
      <protection hidden="1"/>
    </xf>
    <xf numFmtId="14" fontId="39" fillId="13" borderId="64" xfId="0" applyNumberFormat="1"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0"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40" fillId="14" borderId="65" xfId="0" applyFont="1" applyFill="1" applyBorder="1" applyAlignment="1" applyProtection="1">
      <alignment horizontal="center" vertical="center"/>
      <protection hidden="1"/>
    </xf>
    <xf numFmtId="0" fontId="40" fillId="14" borderId="66" xfId="0" applyFont="1" applyFill="1" applyBorder="1" applyAlignment="1" applyProtection="1">
      <alignment horizontal="center" vertical="center"/>
      <protection hidden="1"/>
    </xf>
    <xf numFmtId="14" fontId="40" fillId="14" borderId="66" xfId="0" applyNumberFormat="1" applyFont="1" applyFill="1" applyBorder="1" applyAlignment="1" applyProtection="1">
      <alignment horizontal="center" vertical="center"/>
      <protection hidden="1"/>
    </xf>
    <xf numFmtId="49" fontId="40" fillId="14" borderId="66" xfId="0" applyNumberFormat="1" applyFont="1" applyFill="1" applyBorder="1" applyAlignment="1" applyProtection="1">
      <alignment horizontal="center" vertical="center"/>
      <protection hidden="1"/>
    </xf>
    <xf numFmtId="0" fontId="40" fillId="14" borderId="67" xfId="0" applyFont="1" applyFill="1" applyBorder="1" applyAlignment="1" applyProtection="1">
      <alignment horizontal="center" vertical="center"/>
      <protection hidden="1"/>
    </xf>
    <xf numFmtId="0" fontId="31" fillId="4" borderId="83" xfId="0" applyFont="1" applyFill="1" applyBorder="1" applyAlignment="1" applyProtection="1">
      <alignment horizontal="center" vertical="center"/>
      <protection hidden="1"/>
    </xf>
    <xf numFmtId="0" fontId="31" fillId="4" borderId="86" xfId="0" applyFont="1" applyFill="1" applyBorder="1" applyAlignment="1" applyProtection="1">
      <alignment horizontal="center" vertical="center"/>
      <protection hidden="1"/>
    </xf>
    <xf numFmtId="49" fontId="31" fillId="4" borderId="84" xfId="0" applyNumberFormat="1" applyFont="1" applyFill="1" applyBorder="1" applyAlignment="1" applyProtection="1">
      <alignment horizontal="center" vertical="center"/>
      <protection hidden="1"/>
    </xf>
    <xf numFmtId="0" fontId="31" fillId="4" borderId="85" xfId="0" applyFont="1" applyFill="1" applyBorder="1" applyAlignment="1" applyProtection="1">
      <alignment horizontal="center" vertical="center" wrapText="1"/>
      <protection hidden="1"/>
    </xf>
    <xf numFmtId="0" fontId="40" fillId="11" borderId="68" xfId="0" applyFont="1" applyFill="1" applyBorder="1" applyAlignment="1" applyProtection="1">
      <alignment horizontal="center" vertical="center"/>
      <protection hidden="1"/>
    </xf>
    <xf numFmtId="0" fontId="40" fillId="11" borderId="66" xfId="0" applyFont="1" applyFill="1" applyBorder="1" applyAlignment="1" applyProtection="1">
      <alignment horizontal="center" vertical="center"/>
      <protection hidden="1"/>
    </xf>
    <xf numFmtId="0" fontId="40" fillId="11" borderId="76" xfId="0" applyFont="1" applyFill="1" applyBorder="1" applyAlignment="1" applyProtection="1">
      <alignment horizontal="center" vertical="center"/>
      <protection hidden="1"/>
    </xf>
    <xf numFmtId="0" fontId="31" fillId="15" borderId="75" xfId="0"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14" fontId="30" fillId="0" borderId="36" xfId="0" applyNumberFormat="1" applyFont="1" applyFill="1" applyBorder="1" applyAlignment="1" applyProtection="1">
      <alignment horizontal="center" vertical="center"/>
      <protection hidden="1"/>
    </xf>
    <xf numFmtId="14" fontId="30" fillId="0" borderId="37" xfId="0" applyNumberFormat="1"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protection hidden="1"/>
    </xf>
    <xf numFmtId="1" fontId="30" fillId="0" borderId="38" xfId="0" applyNumberFormat="1"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69" fillId="11" borderId="138" xfId="0" applyFont="1" applyFill="1" applyBorder="1" applyAlignment="1" applyProtection="1">
      <alignment horizontal="center" vertical="center"/>
    </xf>
    <xf numFmtId="0" fontId="0" fillId="0" borderId="0" xfId="0" applyAlignment="1" applyProtection="1">
      <alignment wrapText="1"/>
    </xf>
    <xf numFmtId="0" fontId="74" fillId="0" borderId="0" xfId="0" applyFont="1"/>
    <xf numFmtId="0" fontId="77" fillId="0" borderId="0" xfId="0" applyFont="1" applyAlignment="1">
      <alignment horizontal="center"/>
    </xf>
    <xf numFmtId="0" fontId="77" fillId="0" borderId="0" xfId="0" applyFont="1"/>
    <xf numFmtId="0" fontId="80" fillId="13" borderId="151" xfId="1" applyFont="1" applyFill="1" applyBorder="1"/>
    <xf numFmtId="0" fontId="72" fillId="0" borderId="0" xfId="0" applyFont="1" applyAlignment="1"/>
    <xf numFmtId="0" fontId="72" fillId="0" borderId="0" xfId="0" applyFont="1" applyAlignment="1">
      <alignment horizontal="center"/>
    </xf>
    <xf numFmtId="0" fontId="84" fillId="0" borderId="0" xfId="1" applyFont="1" applyFill="1" applyBorder="1" applyAlignment="1">
      <alignment vertical="center" wrapText="1"/>
    </xf>
    <xf numFmtId="0" fontId="74" fillId="0" borderId="0" xfId="0" applyFont="1" applyFill="1"/>
    <xf numFmtId="0" fontId="84" fillId="0" borderId="0" xfId="1" applyFont="1" applyFill="1" applyAlignment="1"/>
    <xf numFmtId="0" fontId="74" fillId="0" borderId="0" xfId="0" applyFont="1" applyAlignment="1"/>
    <xf numFmtId="0" fontId="86" fillId="5" borderId="35" xfId="0" applyFont="1" applyFill="1" applyBorder="1" applyAlignment="1" applyProtection="1">
      <alignment horizontal="center" vertical="center"/>
      <protection hidden="1"/>
    </xf>
    <xf numFmtId="0" fontId="86" fillId="3" borderId="37" xfId="0" applyFont="1" applyFill="1" applyBorder="1" applyAlignment="1" applyProtection="1">
      <alignment horizontal="center" vertical="center"/>
      <protection hidden="1"/>
    </xf>
    <xf numFmtId="0" fontId="86" fillId="5" borderId="163" xfId="0" applyFont="1" applyFill="1" applyBorder="1" applyAlignment="1" applyProtection="1">
      <alignment horizontal="center" vertical="center"/>
      <protection hidden="1"/>
    </xf>
    <xf numFmtId="0" fontId="86" fillId="3" borderId="164" xfId="0" applyFont="1" applyFill="1" applyBorder="1" applyAlignment="1" applyProtection="1">
      <alignment horizontal="center" vertical="center"/>
      <protection hidden="1"/>
    </xf>
    <xf numFmtId="0" fontId="86" fillId="17" borderId="161" xfId="0" applyFont="1" applyFill="1" applyBorder="1" applyAlignment="1" applyProtection="1">
      <alignment horizontal="center" vertical="center"/>
      <protection hidden="1"/>
    </xf>
    <xf numFmtId="0" fontId="86" fillId="17" borderId="162" xfId="0" applyFont="1" applyFill="1" applyBorder="1" applyAlignment="1" applyProtection="1">
      <alignment horizontal="center" vertical="center"/>
      <protection hidden="1"/>
    </xf>
    <xf numFmtId="0" fontId="40" fillId="17" borderId="0" xfId="0" applyFont="1" applyFill="1" applyBorder="1" applyAlignment="1" applyProtection="1">
      <alignment horizontal="center" vertical="center"/>
      <protection hidden="1"/>
    </xf>
    <xf numFmtId="0" fontId="86" fillId="17" borderId="35" xfId="0" applyFont="1" applyFill="1" applyBorder="1" applyAlignment="1" applyProtection="1">
      <alignment horizontal="center" vertical="center"/>
      <protection hidden="1"/>
    </xf>
    <xf numFmtId="0" fontId="86" fillId="17" borderId="37" xfId="0" applyFont="1" applyFill="1" applyBorder="1" applyAlignment="1" applyProtection="1">
      <alignment horizontal="center" vertical="center"/>
      <protection hidden="1"/>
    </xf>
    <xf numFmtId="0" fontId="36" fillId="17" borderId="0" xfId="0" applyFont="1" applyFill="1" applyBorder="1" applyProtection="1">
      <protection hidden="1"/>
    </xf>
    <xf numFmtId="0" fontId="52" fillId="12" borderId="61" xfId="0" applyFont="1" applyFill="1" applyBorder="1" applyAlignment="1" applyProtection="1">
      <alignment horizontal="center" vertical="center" shrinkToFit="1"/>
      <protection hidden="1"/>
    </xf>
    <xf numFmtId="0" fontId="87" fillId="12" borderId="59" xfId="0" applyFont="1" applyFill="1" applyBorder="1" applyAlignment="1" applyProtection="1">
      <alignment vertical="center" shrinkToFit="1"/>
      <protection hidden="1"/>
    </xf>
    <xf numFmtId="0" fontId="87" fillId="12" borderId="61" xfId="0" applyFont="1" applyFill="1" applyBorder="1" applyAlignment="1" applyProtection="1">
      <alignment horizontal="center" vertical="center" shrinkToFit="1"/>
      <protection hidden="1"/>
    </xf>
    <xf numFmtId="0" fontId="52" fillId="12" borderId="74" xfId="0" applyFont="1" applyFill="1" applyBorder="1" applyAlignment="1" applyProtection="1">
      <alignment horizontal="center" vertical="center" shrinkToFit="1"/>
      <protection hidden="1"/>
    </xf>
    <xf numFmtId="0" fontId="89" fillId="12" borderId="5" xfId="0" applyNumberFormat="1" applyFont="1" applyFill="1" applyBorder="1" applyAlignment="1" applyProtection="1">
      <alignment horizontal="center" vertical="center" shrinkToFit="1"/>
      <protection hidden="1"/>
    </xf>
    <xf numFmtId="0" fontId="7" fillId="3" borderId="30"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0" fillId="0" borderId="27" xfId="0" applyFill="1" applyBorder="1" applyAlignment="1" applyProtection="1">
      <alignment vertical="center"/>
      <protection hidden="1"/>
    </xf>
    <xf numFmtId="0" fontId="63" fillId="0" borderId="28" xfId="0" applyFont="1" applyFill="1" applyBorder="1" applyAlignment="1" applyProtection="1">
      <alignment vertical="center"/>
      <protection hidden="1"/>
    </xf>
    <xf numFmtId="0" fontId="13" fillId="0" borderId="27" xfId="0" applyFont="1" applyFill="1" applyBorder="1" applyAlignment="1" applyProtection="1">
      <alignment vertical="center"/>
      <protection hidden="1"/>
    </xf>
    <xf numFmtId="0" fontId="90" fillId="12" borderId="0" xfId="0" applyFont="1" applyFill="1" applyBorder="1" applyAlignment="1" applyProtection="1">
      <protection hidden="1"/>
    </xf>
    <xf numFmtId="0" fontId="30" fillId="12" borderId="0" xfId="0" applyFont="1" applyFill="1" applyBorder="1" applyAlignment="1" applyProtection="1">
      <alignment horizontal="center" vertical="center"/>
      <protection hidden="1"/>
    </xf>
    <xf numFmtId="0" fontId="0" fillId="12" borderId="0" xfId="0" applyFill="1" applyAlignment="1" applyProtection="1">
      <protection hidden="1"/>
    </xf>
    <xf numFmtId="0" fontId="90" fillId="12" borderId="171" xfId="0" applyFont="1" applyFill="1" applyBorder="1" applyAlignment="1" applyProtection="1">
      <protection hidden="1"/>
    </xf>
    <xf numFmtId="0" fontId="0" fillId="12" borderId="0" xfId="0" applyFill="1" applyBorder="1" applyAlignment="1" applyProtection="1">
      <protection hidden="1"/>
    </xf>
    <xf numFmtId="0" fontId="0" fillId="0" borderId="0" xfId="0" applyFill="1" applyAlignment="1" applyProtection="1">
      <protection hidden="1"/>
    </xf>
    <xf numFmtId="0" fontId="26" fillId="0" borderId="123" xfId="0" applyNumberFormat="1" applyFont="1" applyFill="1" applyBorder="1" applyAlignment="1" applyProtection="1">
      <alignment vertical="center" shrinkToFit="1"/>
      <protection hidden="1"/>
    </xf>
    <xf numFmtId="0" fontId="36" fillId="0" borderId="0" xfId="0" applyFont="1" applyFill="1" applyProtection="1">
      <protection hidden="1"/>
    </xf>
    <xf numFmtId="0" fontId="30" fillId="0" borderId="0" xfId="0" applyFont="1" applyFill="1" applyBorder="1" applyAlignment="1" applyProtection="1">
      <protection hidden="1"/>
    </xf>
    <xf numFmtId="0" fontId="91" fillId="22" borderId="9" xfId="0" applyFont="1" applyFill="1" applyBorder="1" applyAlignment="1" applyProtection="1">
      <alignment horizontal="center" vertical="center"/>
      <protection locked="0" hidden="1"/>
    </xf>
    <xf numFmtId="0" fontId="91" fillId="22" borderId="37" xfId="0" applyFont="1" applyFill="1" applyBorder="1" applyAlignment="1" applyProtection="1">
      <alignment horizontal="center" vertical="center"/>
      <protection locked="0" hidden="1"/>
    </xf>
    <xf numFmtId="0" fontId="92" fillId="22" borderId="3" xfId="0" applyFont="1" applyFill="1" applyBorder="1" applyAlignment="1" applyProtection="1">
      <alignment horizontal="center" vertical="center"/>
      <protection hidden="1"/>
    </xf>
    <xf numFmtId="0" fontId="92" fillId="22" borderId="99" xfId="0" applyFont="1" applyFill="1" applyBorder="1" applyAlignment="1" applyProtection="1">
      <alignment horizontal="center" vertical="center"/>
      <protection hidden="1"/>
    </xf>
    <xf numFmtId="0" fontId="92" fillId="22" borderId="133" xfId="0" applyFont="1" applyFill="1" applyBorder="1" applyAlignment="1" applyProtection="1">
      <alignment horizontal="center" vertical="center"/>
      <protection hidden="1"/>
    </xf>
    <xf numFmtId="0" fontId="93" fillId="22" borderId="3" xfId="0" applyFont="1" applyFill="1" applyBorder="1" applyAlignment="1" applyProtection="1">
      <alignment horizontal="center" vertical="center"/>
      <protection hidden="1"/>
    </xf>
    <xf numFmtId="0" fontId="93" fillId="22" borderId="99" xfId="0" applyFont="1" applyFill="1" applyBorder="1" applyAlignment="1" applyProtection="1">
      <alignment horizontal="center" vertical="center"/>
      <protection hidden="1"/>
    </xf>
    <xf numFmtId="0" fontId="93" fillId="22" borderId="133" xfId="0" applyFont="1" applyFill="1" applyBorder="1" applyAlignment="1" applyProtection="1">
      <alignment horizontal="center" vertical="center"/>
      <protection hidden="1"/>
    </xf>
    <xf numFmtId="49" fontId="31" fillId="3" borderId="60" xfId="0"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0" fillId="0" borderId="0" xfId="0" applyFill="1" applyAlignment="1" applyProtection="1">
      <alignment horizontal="center"/>
      <protection hidden="1"/>
    </xf>
    <xf numFmtId="0" fontId="33" fillId="12" borderId="8" xfId="0" applyFont="1" applyFill="1" applyBorder="1" applyAlignment="1" applyProtection="1">
      <alignment horizontal="center" vertical="center"/>
      <protection hidden="1"/>
    </xf>
    <xf numFmtId="0" fontId="52" fillId="12" borderId="60" xfId="0" applyFont="1" applyFill="1" applyBorder="1" applyAlignment="1" applyProtection="1">
      <alignment horizontal="center" vertical="center" shrinkToFit="1"/>
      <protection hidden="1"/>
    </xf>
    <xf numFmtId="0" fontId="31" fillId="3" borderId="60" xfId="0" applyFont="1" applyFill="1" applyBorder="1" applyAlignment="1" applyProtection="1">
      <alignment horizontal="center" vertical="center" shrinkToFit="1"/>
      <protection hidden="1"/>
    </xf>
    <xf numFmtId="0" fontId="52" fillId="12" borderId="0" xfId="0" applyFont="1" applyFill="1" applyBorder="1" applyAlignment="1" applyProtection="1">
      <alignment horizontal="center" vertical="center" shrinkToFit="1"/>
      <protection hidden="1"/>
    </xf>
    <xf numFmtId="0" fontId="52" fillId="12" borderId="59" xfId="0" applyFont="1" applyFill="1" applyBorder="1" applyAlignment="1" applyProtection="1">
      <alignment horizontal="center" vertical="center" shrinkToFit="1"/>
      <protection hidden="1"/>
    </xf>
    <xf numFmtId="0" fontId="87" fillId="12" borderId="59" xfId="0" applyFont="1" applyFill="1" applyBorder="1" applyAlignment="1" applyProtection="1">
      <alignment horizontal="center" vertical="center" shrinkToFit="1"/>
      <protection hidden="1"/>
    </xf>
    <xf numFmtId="0" fontId="91" fillId="22" borderId="37" xfId="0" applyFont="1" applyFill="1" applyBorder="1" applyAlignment="1" applyProtection="1">
      <alignment horizontal="center" vertical="center"/>
      <protection hidden="1"/>
    </xf>
    <xf numFmtId="0" fontId="13" fillId="0" borderId="0" xfId="0" applyFont="1" applyFill="1" applyProtection="1">
      <protection hidden="1"/>
    </xf>
    <xf numFmtId="14" fontId="13" fillId="0" borderId="0" xfId="0" applyNumberFormat="1" applyFont="1" applyFill="1" applyProtection="1">
      <protection hidden="1"/>
    </xf>
    <xf numFmtId="0" fontId="13" fillId="0" borderId="0" xfId="0" applyFont="1" applyFill="1" applyBorder="1" applyProtection="1">
      <protection hidden="1"/>
    </xf>
    <xf numFmtId="0" fontId="13" fillId="0" borderId="0" xfId="0" applyNumberFormat="1" applyFont="1" applyFill="1" applyProtection="1">
      <protection hidden="1"/>
    </xf>
    <xf numFmtId="0" fontId="87" fillId="0" borderId="66" xfId="0" applyFont="1" applyFill="1" applyBorder="1" applyAlignment="1">
      <alignment horizontal="center"/>
    </xf>
    <xf numFmtId="0" fontId="13" fillId="0" borderId="66" xfId="0" applyFont="1" applyFill="1" applyBorder="1"/>
    <xf numFmtId="0" fontId="87" fillId="0" borderId="66" xfId="0" applyFont="1" applyFill="1" applyBorder="1" applyAlignment="1" applyProtection="1">
      <alignment horizontal="center" vertical="center"/>
      <protection hidden="1"/>
    </xf>
    <xf numFmtId="0" fontId="87" fillId="0" borderId="66" xfId="0" applyFont="1" applyFill="1" applyBorder="1" applyAlignment="1">
      <alignment horizontal="center" vertical="center"/>
    </xf>
    <xf numFmtId="0" fontId="13" fillId="0" borderId="174" xfId="0" applyFont="1" applyFill="1" applyBorder="1"/>
    <xf numFmtId="0" fontId="13" fillId="0" borderId="175" xfId="0" applyFont="1" applyFill="1" applyBorder="1"/>
    <xf numFmtId="0" fontId="87" fillId="0" borderId="65" xfId="0" applyFont="1" applyFill="1" applyBorder="1" applyAlignment="1">
      <alignment horizontal="center"/>
    </xf>
    <xf numFmtId="0" fontId="87" fillId="0" borderId="65" xfId="0" applyFont="1" applyFill="1" applyBorder="1" applyAlignment="1" applyProtection="1">
      <alignment horizontal="center" vertical="center"/>
      <protection hidden="1"/>
    </xf>
    <xf numFmtId="0" fontId="13" fillId="0" borderId="65" xfId="0" applyFont="1" applyFill="1" applyBorder="1"/>
    <xf numFmtId="0" fontId="87" fillId="0" borderId="0" xfId="0" applyFont="1" applyFill="1" applyBorder="1" applyAlignment="1">
      <alignment horizontal="center"/>
    </xf>
    <xf numFmtId="0" fontId="87" fillId="0" borderId="0" xfId="0" applyFont="1" applyFill="1" applyBorder="1" applyAlignment="1" applyProtection="1">
      <alignment horizontal="center" vertical="center"/>
      <protection hidden="1"/>
    </xf>
    <xf numFmtId="0" fontId="87" fillId="0" borderId="0" xfId="0" applyFont="1" applyFill="1" applyAlignment="1">
      <alignment horizontal="center"/>
    </xf>
    <xf numFmtId="0" fontId="87" fillId="0" borderId="0" xfId="0" applyFont="1" applyFill="1" applyAlignment="1" applyProtection="1">
      <alignment horizontal="center" vertical="center"/>
      <protection hidden="1"/>
    </xf>
    <xf numFmtId="0" fontId="13" fillId="0" borderId="0" xfId="0" applyFont="1" applyFill="1"/>
    <xf numFmtId="0" fontId="13" fillId="0" borderId="0" xfId="0" applyFont="1"/>
    <xf numFmtId="0" fontId="95" fillId="0" borderId="0" xfId="0" applyFont="1" applyAlignment="1" applyProtection="1">
      <alignment horizontal="center"/>
      <protection hidden="1"/>
    </xf>
    <xf numFmtId="0" fontId="73" fillId="13" borderId="147" xfId="0" applyFont="1" applyFill="1" applyBorder="1" applyAlignment="1">
      <alignment horizontal="right" readingOrder="1"/>
    </xf>
    <xf numFmtId="0" fontId="73" fillId="13" borderId="155" xfId="0" applyFont="1" applyFill="1" applyBorder="1" applyAlignment="1">
      <alignment horizontal="right" readingOrder="1"/>
    </xf>
    <xf numFmtId="0" fontId="73" fillId="13" borderId="156" xfId="0" applyFont="1" applyFill="1" applyBorder="1" applyAlignment="1">
      <alignment horizontal="right" vertical="center"/>
    </xf>
    <xf numFmtId="0" fontId="73" fillId="13" borderId="157" xfId="0" applyFont="1" applyFill="1" applyBorder="1" applyAlignment="1">
      <alignment horizontal="right" vertical="center"/>
    </xf>
    <xf numFmtId="0" fontId="73" fillId="13" borderId="158" xfId="0" applyFont="1" applyFill="1" applyBorder="1" applyAlignment="1">
      <alignment horizontal="right" vertical="center"/>
    </xf>
    <xf numFmtId="0" fontId="82" fillId="13" borderId="74" xfId="1" applyFont="1" applyFill="1" applyBorder="1" applyAlignment="1">
      <alignment horizontal="center"/>
    </xf>
    <xf numFmtId="0" fontId="82" fillId="13" borderId="151" xfId="1" applyFont="1" applyFill="1" applyBorder="1" applyAlignment="1">
      <alignment horizontal="center"/>
    </xf>
    <xf numFmtId="0" fontId="73" fillId="13" borderId="152" xfId="0" applyFont="1" applyFill="1" applyBorder="1" applyAlignment="1">
      <alignment horizontal="right"/>
    </xf>
    <xf numFmtId="0" fontId="73" fillId="13" borderId="153" xfId="0" applyFont="1" applyFill="1" applyBorder="1" applyAlignment="1">
      <alignment horizontal="right"/>
    </xf>
    <xf numFmtId="0" fontId="73" fillId="13" borderId="154" xfId="0" applyFont="1" applyFill="1" applyBorder="1" applyAlignment="1">
      <alignment horizontal="right"/>
    </xf>
    <xf numFmtId="9" fontId="73" fillId="13" borderId="147" xfId="0" applyNumberFormat="1" applyFont="1" applyFill="1" applyBorder="1" applyAlignment="1">
      <alignment horizontal="right" vertical="center"/>
    </xf>
    <xf numFmtId="0" fontId="73" fillId="13" borderId="155" xfId="0" applyFont="1" applyFill="1" applyBorder="1" applyAlignment="1">
      <alignment horizontal="right" vertical="center"/>
    </xf>
    <xf numFmtId="9" fontId="73" fillId="13" borderId="159" xfId="0" applyNumberFormat="1" applyFont="1" applyFill="1" applyBorder="1" applyAlignment="1">
      <alignment horizontal="right" vertical="center"/>
    </xf>
    <xf numFmtId="0" fontId="73" fillId="13" borderId="160" xfId="0" applyFont="1" applyFill="1" applyBorder="1" applyAlignment="1">
      <alignment horizontal="right" vertical="center"/>
    </xf>
    <xf numFmtId="0" fontId="73" fillId="13" borderId="124" xfId="0" applyFont="1" applyFill="1" applyBorder="1" applyAlignment="1">
      <alignment horizontal="center" vertical="center" wrapText="1"/>
    </xf>
    <xf numFmtId="0" fontId="73" fillId="13" borderId="0" xfId="0" applyFont="1" applyFill="1" applyBorder="1" applyAlignment="1">
      <alignment horizontal="center" vertical="center" wrapText="1"/>
    </xf>
    <xf numFmtId="0" fontId="73" fillId="13" borderId="123" xfId="0" applyFont="1" applyFill="1" applyBorder="1" applyAlignment="1">
      <alignment horizontal="center" vertical="center" wrapText="1"/>
    </xf>
    <xf numFmtId="0" fontId="73" fillId="13" borderId="146" xfId="0" applyFont="1" applyFill="1" applyBorder="1" applyAlignment="1">
      <alignment horizontal="right" vertical="center" wrapText="1"/>
    </xf>
    <xf numFmtId="0" fontId="73" fillId="13" borderId="147" xfId="0" applyFont="1" applyFill="1" applyBorder="1" applyAlignment="1">
      <alignment horizontal="right" vertical="center" wrapText="1"/>
    </xf>
    <xf numFmtId="0" fontId="73" fillId="13" borderId="147" xfId="0" applyFont="1" applyFill="1" applyBorder="1" applyAlignment="1">
      <alignment horizontal="right"/>
    </xf>
    <xf numFmtId="0" fontId="73" fillId="13" borderId="155" xfId="0" applyFont="1" applyFill="1" applyBorder="1" applyAlignment="1">
      <alignment horizontal="right"/>
    </xf>
    <xf numFmtId="0" fontId="73" fillId="13" borderId="152" xfId="0" applyFont="1" applyFill="1" applyBorder="1" applyAlignment="1">
      <alignment horizontal="right" vertical="center"/>
    </xf>
    <xf numFmtId="0" fontId="73" fillId="13" borderId="153" xfId="0" applyFont="1" applyFill="1" applyBorder="1" applyAlignment="1">
      <alignment horizontal="right" vertical="center"/>
    </xf>
    <xf numFmtId="0" fontId="73" fillId="13" borderId="154" xfId="0" applyFont="1" applyFill="1" applyBorder="1" applyAlignment="1">
      <alignment horizontal="right" vertical="center"/>
    </xf>
    <xf numFmtId="9" fontId="73" fillId="13" borderId="147" xfId="0" applyNumberFormat="1" applyFont="1" applyFill="1" applyBorder="1" applyAlignment="1">
      <alignment horizontal="right" vertical="center" wrapText="1"/>
    </xf>
    <xf numFmtId="0" fontId="73" fillId="13" borderId="155" xfId="0" applyFont="1" applyFill="1" applyBorder="1" applyAlignment="1">
      <alignment horizontal="right" vertical="center" wrapText="1"/>
    </xf>
    <xf numFmtId="0" fontId="73" fillId="13" borderId="152" xfId="0" applyFont="1" applyFill="1" applyBorder="1" applyAlignment="1">
      <alignment horizontal="right" wrapText="1"/>
    </xf>
    <xf numFmtId="0" fontId="73" fillId="13" borderId="153" xfId="0" applyFont="1" applyFill="1" applyBorder="1" applyAlignment="1">
      <alignment horizontal="right" wrapText="1"/>
    </xf>
    <xf numFmtId="0" fontId="73" fillId="13" borderId="154" xfId="0" applyFont="1" applyFill="1" applyBorder="1" applyAlignment="1">
      <alignment horizontal="right" wrapText="1"/>
    </xf>
    <xf numFmtId="0" fontId="73" fillId="13" borderId="150" xfId="0" applyFont="1" applyFill="1" applyBorder="1" applyAlignment="1">
      <alignment horizontal="right" wrapText="1"/>
    </xf>
    <xf numFmtId="0" fontId="73" fillId="13" borderId="74" xfId="0" applyFont="1" applyFill="1" applyBorder="1" applyAlignment="1">
      <alignment horizontal="right" wrapText="1"/>
    </xf>
    <xf numFmtId="0" fontId="73" fillId="13" borderId="151" xfId="0" applyFont="1" applyFill="1" applyBorder="1" applyAlignment="1">
      <alignment horizontal="right" wrapText="1"/>
    </xf>
    <xf numFmtId="0" fontId="83" fillId="0" borderId="0" xfId="0" applyFont="1" applyAlignment="1">
      <alignment horizontal="center" vertical="center" wrapText="1"/>
    </xf>
    <xf numFmtId="0" fontId="83" fillId="0" borderId="0" xfId="0" applyFont="1" applyAlignment="1">
      <alignment horizontal="center" vertical="center"/>
    </xf>
    <xf numFmtId="0" fontId="73" fillId="13" borderId="124" xfId="0" applyFont="1" applyFill="1" applyBorder="1" applyAlignment="1">
      <alignment horizontal="right" wrapText="1"/>
    </xf>
    <xf numFmtId="0" fontId="73" fillId="13" borderId="0" xfId="0" applyFont="1" applyFill="1" applyBorder="1" applyAlignment="1">
      <alignment horizontal="right" wrapText="1"/>
    </xf>
    <xf numFmtId="0" fontId="73" fillId="13" borderId="8" xfId="0" applyFont="1" applyFill="1" applyBorder="1" applyAlignment="1">
      <alignment horizontal="right" wrapText="1"/>
    </xf>
    <xf numFmtId="0" fontId="76" fillId="0" borderId="0" xfId="0" applyFont="1" applyBorder="1" applyAlignment="1">
      <alignment horizontal="right" vertical="center" wrapText="1"/>
    </xf>
    <xf numFmtId="0" fontId="76" fillId="0" borderId="0" xfId="0" applyFont="1" applyFill="1" applyBorder="1" applyAlignment="1">
      <alignment horizontal="right" vertical="center" wrapText="1"/>
    </xf>
    <xf numFmtId="0" fontId="76" fillId="0" borderId="0" xfId="0" applyFont="1" applyFill="1" applyAlignment="1">
      <alignment horizontal="center"/>
    </xf>
    <xf numFmtId="0" fontId="85" fillId="0" borderId="27" xfId="0" applyFont="1" applyBorder="1" applyAlignment="1">
      <alignment horizontal="center" wrapText="1"/>
    </xf>
    <xf numFmtId="0" fontId="85" fillId="0" borderId="5" xfId="0" applyFont="1" applyBorder="1" applyAlignment="1">
      <alignment horizontal="center" wrapText="1"/>
    </xf>
    <xf numFmtId="0" fontId="85" fillId="0" borderId="58" xfId="0" applyFont="1" applyBorder="1" applyAlignment="1">
      <alignment horizontal="center" wrapText="1"/>
    </xf>
    <xf numFmtId="0" fontId="85" fillId="0" borderId="28" xfId="0" applyFont="1" applyBorder="1" applyAlignment="1">
      <alignment horizontal="center" wrapText="1"/>
    </xf>
    <xf numFmtId="0" fontId="85" fillId="0" borderId="0" xfId="0" applyFont="1" applyBorder="1" applyAlignment="1">
      <alignment horizontal="center" wrapText="1"/>
    </xf>
    <xf numFmtId="0" fontId="85" fillId="0" borderId="42" xfId="0" applyFont="1" applyBorder="1" applyAlignment="1">
      <alignment horizontal="center" wrapText="1"/>
    </xf>
    <xf numFmtId="0" fontId="85" fillId="0" borderId="7" xfId="0" applyFont="1" applyBorder="1" applyAlignment="1">
      <alignment horizontal="center" wrapText="1"/>
    </xf>
    <xf numFmtId="0" fontId="85" fillId="0" borderId="8" xfId="0" applyFont="1" applyBorder="1" applyAlignment="1">
      <alignment horizontal="center" wrapText="1"/>
    </xf>
    <xf numFmtId="0" fontId="85" fillId="0" borderId="44" xfId="0" applyFont="1" applyBorder="1" applyAlignment="1">
      <alignment horizontal="center" wrapText="1"/>
    </xf>
    <xf numFmtId="0" fontId="75" fillId="0" borderId="0" xfId="0" applyFont="1" applyAlignment="1">
      <alignment horizontal="center"/>
    </xf>
    <xf numFmtId="0" fontId="76" fillId="0" borderId="8" xfId="0" applyFont="1" applyBorder="1" applyAlignment="1">
      <alignment horizontal="right"/>
    </xf>
    <xf numFmtId="0" fontId="78" fillId="13" borderId="139" xfId="0" applyFont="1" applyFill="1" applyBorder="1" applyAlignment="1">
      <alignment horizontal="center" vertical="center"/>
    </xf>
    <xf numFmtId="0" fontId="79" fillId="13" borderId="140" xfId="0" applyFont="1" applyFill="1" applyBorder="1" applyAlignment="1">
      <alignment horizontal="center" vertical="center"/>
    </xf>
    <xf numFmtId="0" fontId="79" fillId="13" borderId="146" xfId="0" applyFont="1" applyFill="1" applyBorder="1" applyAlignment="1">
      <alignment horizontal="center" vertical="center"/>
    </xf>
    <xf numFmtId="0" fontId="79" fillId="13" borderId="147" xfId="0" applyFont="1" applyFill="1" applyBorder="1" applyAlignment="1">
      <alignment horizontal="center" vertical="center"/>
    </xf>
    <xf numFmtId="0" fontId="79" fillId="13" borderId="141" xfId="0" applyFont="1" applyFill="1" applyBorder="1" applyAlignment="1">
      <alignment horizontal="center" vertical="center"/>
    </xf>
    <xf numFmtId="0" fontId="79" fillId="13" borderId="142" xfId="0" applyFont="1" applyFill="1" applyBorder="1" applyAlignment="1">
      <alignment horizontal="center" vertical="center"/>
    </xf>
    <xf numFmtId="0" fontId="79" fillId="13" borderId="148" xfId="0" applyFont="1" applyFill="1" applyBorder="1" applyAlignment="1">
      <alignment horizontal="center" vertical="center"/>
    </xf>
    <xf numFmtId="0" fontId="79" fillId="13" borderId="149" xfId="0" applyFont="1" applyFill="1" applyBorder="1" applyAlignment="1">
      <alignment horizontal="center" vertical="center"/>
    </xf>
    <xf numFmtId="0" fontId="80" fillId="13" borderId="143" xfId="1" applyFont="1" applyFill="1" applyBorder="1" applyAlignment="1">
      <alignment horizontal="right"/>
    </xf>
    <xf numFmtId="0" fontId="80" fillId="13" borderId="144" xfId="1" applyFont="1" applyFill="1" applyBorder="1" applyAlignment="1">
      <alignment horizontal="right"/>
    </xf>
    <xf numFmtId="0" fontId="80" fillId="13" borderId="145" xfId="1" applyFont="1" applyFill="1" applyBorder="1" applyAlignment="1">
      <alignment horizontal="right"/>
    </xf>
    <xf numFmtId="9" fontId="73" fillId="13" borderId="147" xfId="1" applyNumberFormat="1" applyFont="1" applyFill="1" applyBorder="1" applyAlignment="1">
      <alignment horizontal="right" vertical="center"/>
    </xf>
    <xf numFmtId="0" fontId="73" fillId="13" borderId="155" xfId="1" applyFont="1" applyFill="1" applyBorder="1" applyAlignment="1">
      <alignment horizontal="right" vertical="center"/>
    </xf>
    <xf numFmtId="0" fontId="73" fillId="13" borderId="150" xfId="0" applyFont="1" applyFill="1" applyBorder="1" applyAlignment="1">
      <alignment horizontal="center"/>
    </xf>
    <xf numFmtId="0" fontId="73" fillId="13" borderId="74" xfId="0" applyFont="1" applyFill="1" applyBorder="1" applyAlignment="1">
      <alignment horizontal="center"/>
    </xf>
    <xf numFmtId="0" fontId="73" fillId="13" borderId="146" xfId="0" applyFont="1" applyFill="1" applyBorder="1" applyAlignment="1">
      <alignment horizontal="right" vertical="center"/>
    </xf>
    <xf numFmtId="0" fontId="73" fillId="13" borderId="147" xfId="0" applyFont="1" applyFill="1" applyBorder="1" applyAlignment="1">
      <alignment horizontal="right" vertical="center"/>
    </xf>
    <xf numFmtId="0" fontId="80" fillId="13" borderId="150" xfId="1" applyFont="1" applyFill="1" applyBorder="1" applyAlignment="1">
      <alignment horizontal="right"/>
    </xf>
    <xf numFmtId="0" fontId="80" fillId="13" borderId="74" xfId="1" applyFont="1" applyFill="1" applyBorder="1" applyAlignment="1">
      <alignment horizontal="right"/>
    </xf>
    <xf numFmtId="0" fontId="80" fillId="13" borderId="151" xfId="1" applyFont="1" applyFill="1" applyBorder="1" applyAlignment="1">
      <alignment horizontal="right"/>
    </xf>
    <xf numFmtId="0" fontId="73" fillId="13" borderId="150" xfId="0" applyFont="1" applyFill="1" applyBorder="1" applyAlignment="1">
      <alignment horizontal="right"/>
    </xf>
    <xf numFmtId="0" fontId="73" fillId="13" borderId="74" xfId="0" applyFont="1" applyFill="1" applyBorder="1" applyAlignment="1">
      <alignment horizontal="right"/>
    </xf>
    <xf numFmtId="0" fontId="73" fillId="13" borderId="151" xfId="0" applyFont="1" applyFill="1" applyBorder="1" applyAlignment="1">
      <alignment horizontal="right"/>
    </xf>
    <xf numFmtId="0" fontId="81" fillId="13" borderId="147" xfId="0" applyFont="1" applyFill="1" applyBorder="1" applyAlignment="1">
      <alignment horizontal="right" vertical="center"/>
    </xf>
    <xf numFmtId="0" fontId="81" fillId="13" borderId="155" xfId="0" applyFont="1" applyFill="1" applyBorder="1" applyAlignment="1">
      <alignment horizontal="right" vertical="center"/>
    </xf>
    <xf numFmtId="0" fontId="69" fillId="11" borderId="130" xfId="0" applyFont="1" applyFill="1" applyBorder="1" applyAlignment="1" applyProtection="1">
      <alignment horizontal="center" vertical="center"/>
    </xf>
    <xf numFmtId="0" fontId="69" fillId="11" borderId="24" xfId="0" applyFont="1" applyFill="1" applyBorder="1" applyAlignment="1" applyProtection="1">
      <alignment horizontal="center" vertical="center"/>
    </xf>
    <xf numFmtId="0" fontId="0" fillId="5" borderId="12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31" fillId="3" borderId="0" xfId="0" applyFont="1" applyFill="1" applyBorder="1" applyAlignment="1" applyProtection="1">
      <alignment horizontal="center" vertical="center" shrinkToFit="1"/>
      <protection hidden="1"/>
    </xf>
    <xf numFmtId="0" fontId="52" fillId="12" borderId="59" xfId="0" applyFont="1" applyFill="1" applyBorder="1" applyAlignment="1" applyProtection="1">
      <alignment horizontal="center" vertical="center" shrinkToFit="1"/>
      <protection hidden="1"/>
    </xf>
    <xf numFmtId="0" fontId="65" fillId="3" borderId="60" xfId="0" applyFont="1" applyFill="1" applyBorder="1" applyAlignment="1" applyProtection="1">
      <alignment horizontal="center" vertical="center" shrinkToFit="1"/>
      <protection hidden="1"/>
    </xf>
    <xf numFmtId="0" fontId="52" fillId="12" borderId="125" xfId="0" applyFont="1" applyFill="1" applyBorder="1" applyAlignment="1" applyProtection="1">
      <alignment horizontal="center" vertical="center" shrinkToFit="1"/>
      <protection hidden="1"/>
    </xf>
    <xf numFmtId="0" fontId="26" fillId="3" borderId="61" xfId="0" applyFont="1" applyFill="1" applyBorder="1" applyAlignment="1" applyProtection="1">
      <alignment horizontal="center" vertical="center" shrinkToFit="1"/>
      <protection hidden="1"/>
    </xf>
    <xf numFmtId="0" fontId="52" fillId="12" borderId="124"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2" fillId="12" borderId="90" xfId="0" applyNumberFormat="1"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52" fillId="12" borderId="5" xfId="0" applyFont="1" applyFill="1" applyBorder="1" applyAlignment="1" applyProtection="1">
      <alignment horizontal="center" vertical="center" shrinkToFit="1"/>
      <protection hidden="1"/>
    </xf>
    <xf numFmtId="14" fontId="31" fillId="3" borderId="59" xfId="0" applyNumberFormat="1" applyFont="1" applyFill="1" applyBorder="1" applyAlignment="1" applyProtection="1">
      <alignment horizontal="center" vertical="center" shrinkToFit="1"/>
      <protection hidden="1"/>
    </xf>
    <xf numFmtId="0" fontId="31" fillId="3" borderId="0" xfId="0" applyFont="1" applyFill="1" applyBorder="1" applyAlignment="1" applyProtection="1">
      <alignment horizontal="center" vertical="center" shrinkToFit="1"/>
      <protection locked="0" hidden="1"/>
    </xf>
    <xf numFmtId="0" fontId="52" fillId="12" borderId="0" xfId="0" applyFont="1" applyFill="1" applyBorder="1" applyAlignment="1" applyProtection="1">
      <alignment horizontal="center" vertical="center" shrinkToFit="1"/>
      <protection hidden="1"/>
    </xf>
    <xf numFmtId="0" fontId="52" fillId="12" borderId="0" xfId="0" applyNumberFormat="1" applyFont="1" applyFill="1" applyBorder="1" applyAlignment="1" applyProtection="1">
      <alignment horizontal="center" vertical="center" shrinkToFit="1"/>
      <protection hidden="1"/>
    </xf>
    <xf numFmtId="49" fontId="65" fillId="3" borderId="60" xfId="0" applyNumberFormat="1" applyFont="1" applyFill="1" applyBorder="1" applyAlignment="1" applyProtection="1">
      <alignment horizontal="center" vertical="center" shrinkToFit="1"/>
      <protection hidden="1"/>
    </xf>
    <xf numFmtId="14" fontId="88" fillId="12" borderId="0" xfId="0" applyNumberFormat="1" applyFont="1" applyFill="1" applyBorder="1" applyAlignment="1" applyProtection="1">
      <alignment horizontal="center" vertical="center" shrinkToFit="1"/>
      <protection hidden="1"/>
    </xf>
    <xf numFmtId="0" fontId="31" fillId="3" borderId="59" xfId="0" applyNumberFormat="1" applyFont="1" applyFill="1" applyBorder="1" applyAlignment="1" applyProtection="1">
      <alignment horizontal="center" vertical="center" shrinkToFit="1"/>
      <protection hidden="1"/>
    </xf>
    <xf numFmtId="0" fontId="88" fillId="12" borderId="61" xfId="0" applyFont="1" applyFill="1" applyBorder="1" applyAlignment="1" applyProtection="1">
      <alignment horizontal="center" vertical="center" shrinkToFit="1"/>
      <protection hidden="1"/>
    </xf>
    <xf numFmtId="0" fontId="52" fillId="12" borderId="60" xfId="0" applyFont="1" applyFill="1" applyBorder="1" applyAlignment="1" applyProtection="1">
      <alignment horizontal="center" vertical="center" shrinkToFit="1"/>
      <protection hidden="1"/>
    </xf>
    <xf numFmtId="0" fontId="45" fillId="3" borderId="60" xfId="1" applyFont="1" applyFill="1" applyBorder="1" applyAlignment="1" applyProtection="1">
      <alignment horizontal="center" vertical="center" shrinkToFit="1"/>
      <protection locked="0" hidden="1"/>
    </xf>
    <xf numFmtId="0" fontId="31" fillId="3" borderId="60" xfId="0" applyFont="1" applyFill="1" applyBorder="1" applyAlignment="1" applyProtection="1">
      <alignment horizontal="center" vertical="center" shrinkToFit="1"/>
      <protection hidden="1"/>
    </xf>
    <xf numFmtId="0" fontId="52" fillId="12" borderId="90" xfId="0" applyFont="1" applyFill="1" applyBorder="1" applyAlignment="1" applyProtection="1">
      <alignment horizontal="center" vertical="center" shrinkToFit="1"/>
      <protection hidden="1"/>
    </xf>
    <xf numFmtId="0" fontId="31" fillId="3" borderId="61" xfId="0" applyFont="1" applyFill="1" applyBorder="1" applyAlignment="1" applyProtection="1">
      <alignment horizontal="center" vertical="center" shrinkToFit="1"/>
      <protection hidden="1"/>
    </xf>
    <xf numFmtId="0" fontId="87" fillId="12" borderId="59" xfId="0" applyFont="1" applyFill="1" applyBorder="1" applyAlignment="1" applyProtection="1">
      <alignment horizontal="center" vertical="center" shrinkToFit="1"/>
      <protection hidden="1"/>
    </xf>
    <xf numFmtId="0" fontId="88" fillId="12" borderId="127" xfId="0" applyFont="1" applyFill="1" applyBorder="1" applyAlignment="1" applyProtection="1">
      <alignment horizontal="center" vertical="center" shrinkToFit="1"/>
      <protection hidden="1"/>
    </xf>
    <xf numFmtId="0" fontId="26" fillId="3" borderId="60" xfId="0" applyFont="1" applyFill="1" applyBorder="1" applyAlignment="1" applyProtection="1">
      <alignment horizontal="center" vertical="center" shrinkToFit="1"/>
      <protection hidden="1"/>
    </xf>
    <xf numFmtId="49" fontId="26" fillId="3" borderId="0" xfId="1" applyNumberFormat="1" applyFont="1" applyFill="1" applyBorder="1" applyAlignment="1" applyProtection="1">
      <alignment horizontal="center" vertical="center" shrinkToFit="1"/>
      <protection hidden="1"/>
    </xf>
    <xf numFmtId="0" fontId="87" fillId="12" borderId="60"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87" fillId="12" borderId="126" xfId="0" applyFont="1" applyFill="1" applyBorder="1" applyAlignment="1" applyProtection="1">
      <alignment horizontal="center" vertical="center" shrinkToFit="1"/>
      <protection hidden="1"/>
    </xf>
    <xf numFmtId="0" fontId="33" fillId="12" borderId="6" xfId="0" applyFont="1" applyFill="1" applyBorder="1" applyAlignment="1" applyProtection="1">
      <alignment horizontal="center" vertical="center" wrapText="1"/>
      <protection hidden="1"/>
    </xf>
    <xf numFmtId="0" fontId="33" fillId="12" borderId="8" xfId="0" applyFont="1" applyFill="1" applyBorder="1" applyAlignment="1" applyProtection="1">
      <alignment horizontal="center" vertical="center" wrapText="1"/>
      <protection hidden="1"/>
    </xf>
    <xf numFmtId="0" fontId="33" fillId="12" borderId="44" xfId="0" applyFont="1" applyFill="1" applyBorder="1" applyAlignment="1" applyProtection="1">
      <alignment horizontal="center" vertical="center" wrapText="1"/>
      <protection hidden="1"/>
    </xf>
    <xf numFmtId="0" fontId="65" fillId="3" borderId="61"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7" fillId="3" borderId="165"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33" fillId="12" borderId="8"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shrinkToFit="1"/>
      <protection hidden="1"/>
    </xf>
    <xf numFmtId="0" fontId="43" fillId="3" borderId="60" xfId="1" applyFont="1" applyFill="1" applyBorder="1" applyAlignment="1" applyProtection="1">
      <alignment horizontal="center" vertical="center" shrinkToFit="1"/>
      <protection hidden="1"/>
    </xf>
    <xf numFmtId="0" fontId="30" fillId="0" borderId="60" xfId="0" applyFont="1" applyFill="1" applyBorder="1" applyAlignment="1" applyProtection="1">
      <alignment horizontal="center" vertical="center" shrinkToFit="1"/>
      <protection hidden="1"/>
    </xf>
    <xf numFmtId="0" fontId="88" fillId="12" borderId="60"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shrinkToFit="1"/>
      <protection hidden="1"/>
    </xf>
    <xf numFmtId="0" fontId="66" fillId="3" borderId="26" xfId="0" applyFont="1" applyFill="1" applyBorder="1" applyAlignment="1" applyProtection="1">
      <alignment horizontal="center" vertical="center"/>
      <protection hidden="1"/>
    </xf>
    <xf numFmtId="0" fontId="33" fillId="12" borderId="6" xfId="0" applyFont="1" applyFill="1" applyBorder="1" applyAlignment="1" applyProtection="1">
      <alignment horizontal="center" vertical="center"/>
      <protection hidden="1"/>
    </xf>
    <xf numFmtId="0" fontId="33" fillId="12" borderId="43"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shrinkToFit="1"/>
      <protection hidden="1"/>
    </xf>
    <xf numFmtId="0" fontId="0" fillId="0" borderId="0" xfId="0" applyFill="1" applyAlignment="1" applyProtection="1">
      <alignment horizontal="center"/>
      <protection hidden="1"/>
    </xf>
    <xf numFmtId="0" fontId="49" fillId="0" borderId="28" xfId="1" applyFont="1" applyFill="1" applyBorder="1" applyAlignment="1" applyProtection="1">
      <alignment horizontal="center" vertical="center"/>
      <protection hidden="1"/>
    </xf>
    <xf numFmtId="0" fontId="49" fillId="0" borderId="0" xfId="1" applyFont="1" applyFill="1" applyBorder="1" applyAlignment="1" applyProtection="1">
      <alignment horizontal="center" vertical="center"/>
      <protection hidden="1"/>
    </xf>
    <xf numFmtId="0" fontId="49" fillId="0" borderId="28"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33" fillId="12" borderId="120" xfId="0" applyFont="1" applyFill="1" applyBorder="1" applyAlignment="1" applyProtection="1">
      <alignment horizontal="center" vertical="center"/>
      <protection hidden="1"/>
    </xf>
    <xf numFmtId="0" fontId="44" fillId="0" borderId="0" xfId="1" applyFont="1" applyFill="1" applyBorder="1" applyAlignment="1" applyProtection="1">
      <alignment horizontal="center" vertical="center" wrapText="1"/>
      <protection hidden="1"/>
    </xf>
    <xf numFmtId="0" fontId="87" fillId="12" borderId="172" xfId="0" applyFont="1" applyFill="1" applyBorder="1" applyAlignment="1" applyProtection="1">
      <alignment horizontal="center" vertical="center"/>
      <protection hidden="1"/>
    </xf>
    <xf numFmtId="0" fontId="87" fillId="12" borderId="61"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protection locked="0" hidden="1"/>
    </xf>
    <xf numFmtId="0" fontId="32" fillId="3" borderId="61" xfId="0" applyFont="1" applyFill="1" applyBorder="1" applyAlignment="1" applyProtection="1">
      <alignment horizontal="center" vertical="center"/>
      <protection hidden="1"/>
    </xf>
    <xf numFmtId="0" fontId="87" fillId="12" borderId="168" xfId="0" applyFont="1" applyFill="1" applyBorder="1" applyAlignment="1" applyProtection="1">
      <alignment horizontal="center" vertical="center"/>
      <protection hidden="1"/>
    </xf>
    <xf numFmtId="0" fontId="87" fillId="12" borderId="60" xfId="0" applyFont="1" applyFill="1" applyBorder="1" applyAlignment="1" applyProtection="1">
      <alignment horizontal="center" vertical="center"/>
      <protection hidden="1"/>
    </xf>
    <xf numFmtId="0" fontId="41" fillId="3" borderId="60" xfId="0" applyFont="1" applyFill="1" applyBorder="1" applyAlignment="1" applyProtection="1">
      <alignment horizontal="center" vertical="center"/>
      <protection hidden="1"/>
    </xf>
    <xf numFmtId="0" fontId="41" fillId="3" borderId="169" xfId="0" applyFont="1" applyFill="1" applyBorder="1" applyAlignment="1" applyProtection="1">
      <alignment horizontal="center" vertical="center"/>
      <protection hidden="1"/>
    </xf>
    <xf numFmtId="0" fontId="32" fillId="3" borderId="59" xfId="0" applyFont="1" applyFill="1" applyBorder="1" applyAlignment="1" applyProtection="1">
      <alignment horizontal="center" vertical="center"/>
      <protection hidden="1"/>
    </xf>
    <xf numFmtId="0" fontId="41" fillId="3" borderId="61" xfId="0" applyFont="1" applyFill="1" applyBorder="1" applyAlignment="1" applyProtection="1">
      <alignment horizontal="center" vertical="center"/>
      <protection hidden="1"/>
    </xf>
    <xf numFmtId="0" fontId="41" fillId="3" borderId="173" xfId="0" applyFont="1" applyFill="1" applyBorder="1" applyAlignment="1" applyProtection="1">
      <alignment horizontal="center" vertical="center"/>
      <protection hidden="1"/>
    </xf>
    <xf numFmtId="0" fontId="53" fillId="20"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3" fillId="5" borderId="33" xfId="0" applyFont="1" applyFill="1" applyBorder="1" applyAlignment="1" applyProtection="1">
      <alignment horizontal="center" vertical="center"/>
      <protection hidden="1"/>
    </xf>
    <xf numFmtId="0" fontId="42" fillId="5" borderId="33" xfId="0" applyFont="1" applyFill="1" applyBorder="1" applyAlignment="1" applyProtection="1">
      <alignment horizontal="center" vertical="center"/>
      <protection hidden="1"/>
    </xf>
    <xf numFmtId="0" fontId="42" fillId="5" borderId="6" xfId="0" applyFont="1" applyFill="1" applyBorder="1" applyAlignment="1" applyProtection="1">
      <alignment horizontal="center" vertical="center"/>
      <protection hidden="1"/>
    </xf>
    <xf numFmtId="0" fontId="42" fillId="5" borderId="43" xfId="0" applyFont="1" applyFill="1" applyBorder="1" applyAlignment="1" applyProtection="1">
      <alignment horizontal="center" vertical="center"/>
      <protection hidden="1"/>
    </xf>
    <xf numFmtId="0" fontId="53" fillId="20" borderId="60" xfId="0" applyFont="1" applyFill="1" applyBorder="1" applyAlignment="1" applyProtection="1">
      <alignment horizontal="center" vertical="center"/>
      <protection hidden="1"/>
    </xf>
    <xf numFmtId="0" fontId="52" fillId="12" borderId="60" xfId="0" applyFont="1" applyFill="1" applyBorder="1" applyAlignment="1" applyProtection="1">
      <alignment horizontal="center" vertical="center"/>
      <protection hidden="1"/>
    </xf>
    <xf numFmtId="0" fontId="55" fillId="12" borderId="60" xfId="0" applyFont="1" applyFill="1" applyBorder="1" applyAlignment="1" applyProtection="1">
      <alignment horizontal="center" vertical="center"/>
      <protection hidden="1"/>
    </xf>
    <xf numFmtId="0" fontId="87" fillId="12" borderId="170" xfId="0" applyFont="1" applyFill="1" applyBorder="1" applyAlignment="1" applyProtection="1">
      <alignment horizontal="center" vertical="center"/>
      <protection hidden="1"/>
    </xf>
    <xf numFmtId="0" fontId="87" fillId="12" borderId="59" xfId="0" applyFont="1" applyFill="1" applyBorder="1" applyAlignment="1" applyProtection="1">
      <alignment horizontal="center" vertical="center"/>
      <protection hidden="1"/>
    </xf>
    <xf numFmtId="0" fontId="7" fillId="3" borderId="40" xfId="0" applyFont="1" applyFill="1" applyBorder="1" applyAlignment="1" applyProtection="1">
      <alignment horizontal="center" vertical="center" shrinkToFit="1"/>
      <protection hidden="1"/>
    </xf>
    <xf numFmtId="0" fontId="7" fillId="3" borderId="25" xfId="0" applyFont="1" applyFill="1" applyBorder="1" applyAlignment="1" applyProtection="1">
      <alignment horizontal="center" vertical="center" shrinkToFit="1"/>
      <protection hidden="1"/>
    </xf>
    <xf numFmtId="0" fontId="7" fillId="3" borderId="41" xfId="0" applyFont="1" applyFill="1" applyBorder="1" applyAlignment="1" applyProtection="1">
      <alignment horizontal="center" vertical="center" shrinkToFit="1"/>
      <protection hidden="1"/>
    </xf>
    <xf numFmtId="0" fontId="7" fillId="3" borderId="166"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167" xfId="0" applyFont="1" applyFill="1" applyBorder="1" applyAlignment="1" applyProtection="1">
      <alignment horizontal="center" vertical="center"/>
      <protection hidden="1"/>
    </xf>
    <xf numFmtId="0" fontId="52" fillId="12" borderId="168" xfId="0" applyFont="1" applyFill="1" applyBorder="1" applyAlignment="1" applyProtection="1">
      <alignment horizontal="center" vertical="center"/>
      <protection hidden="1"/>
    </xf>
    <xf numFmtId="0" fontId="87" fillId="12" borderId="171" xfId="0" applyFont="1" applyFill="1" applyBorder="1" applyAlignment="1" applyProtection="1">
      <alignment horizontal="center" vertical="center"/>
      <protection hidden="1"/>
    </xf>
    <xf numFmtId="0" fontId="87" fillId="12" borderId="0" xfId="0" applyFont="1" applyFill="1" applyBorder="1" applyAlignment="1" applyProtection="1">
      <alignment horizontal="center" vertical="center"/>
      <protection hidden="1"/>
    </xf>
    <xf numFmtId="0" fontId="42" fillId="3" borderId="0" xfId="0"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protection hidden="1"/>
    </xf>
    <xf numFmtId="49" fontId="0" fillId="4" borderId="34" xfId="0" applyNumberFormat="1" applyFont="1" applyFill="1" applyBorder="1" applyAlignment="1" applyProtection="1">
      <alignment horizontal="center" vertical="center"/>
      <protection hidden="1"/>
    </xf>
    <xf numFmtId="0" fontId="0" fillId="4" borderId="34" xfId="0" applyNumberFormat="1" applyFont="1" applyFill="1" applyBorder="1" applyAlignment="1" applyProtection="1">
      <alignment horizontal="center" vertical="center"/>
      <protection hidden="1"/>
    </xf>
    <xf numFmtId="0" fontId="36" fillId="4" borderId="34" xfId="0" applyNumberFormat="1" applyFont="1" applyFill="1" applyBorder="1" applyAlignment="1" applyProtection="1">
      <alignment horizontal="center" vertical="center"/>
      <protection hidden="1"/>
    </xf>
    <xf numFmtId="0" fontId="36" fillId="4" borderId="98" xfId="0" applyNumberFormat="1" applyFont="1" applyFill="1" applyBorder="1" applyAlignment="1" applyProtection="1">
      <alignment horizontal="center" vertical="center"/>
      <protection hidden="1"/>
    </xf>
    <xf numFmtId="0" fontId="6" fillId="0" borderId="95"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15" fillId="0" borderId="97"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15" fillId="0" borderId="95"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0" fillId="4" borderId="23"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shrinkToFit="1"/>
      <protection hidden="1"/>
    </xf>
    <xf numFmtId="14" fontId="37" fillId="4" borderId="23" xfId="0" applyNumberFormat="1" applyFont="1" applyFill="1" applyBorder="1" applyAlignment="1" applyProtection="1">
      <alignment horizontal="center" vertical="center"/>
      <protection hidden="1"/>
    </xf>
    <xf numFmtId="0" fontId="67" fillId="4" borderId="23" xfId="0" applyFont="1" applyFill="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8" fillId="0" borderId="96" xfId="0" applyFont="1" applyFill="1" applyBorder="1" applyAlignment="1" applyProtection="1">
      <alignment horizontal="center" vertical="center"/>
      <protection hidden="1"/>
    </xf>
    <xf numFmtId="0" fontId="0" fillId="4" borderId="96" xfId="0" applyFont="1" applyFill="1" applyBorder="1" applyAlignment="1" applyProtection="1">
      <alignment horizontal="center" vertical="center"/>
      <protection hidden="1"/>
    </xf>
    <xf numFmtId="0" fontId="35" fillId="0" borderId="91" xfId="0" applyFont="1" applyBorder="1" applyAlignment="1" applyProtection="1">
      <alignment horizontal="center" vertical="center" readingOrder="2"/>
      <protection hidden="1"/>
    </xf>
    <xf numFmtId="22" fontId="57" fillId="0" borderId="91" xfId="0" applyNumberFormat="1" applyFont="1" applyBorder="1" applyAlignment="1" applyProtection="1">
      <alignment horizontal="center" vertical="center" readingOrder="2"/>
      <protection hidden="1"/>
    </xf>
    <xf numFmtId="0" fontId="6" fillId="0" borderId="92" xfId="0" applyFont="1" applyFill="1" applyBorder="1" applyAlignment="1" applyProtection="1">
      <alignment horizontal="center" vertical="center" wrapText="1"/>
      <protection hidden="1"/>
    </xf>
    <xf numFmtId="0" fontId="6" fillId="0" borderId="93" xfId="0" applyFont="1" applyFill="1" applyBorder="1" applyAlignment="1" applyProtection="1">
      <alignment horizontal="center" vertical="center" wrapText="1"/>
      <protection hidden="1"/>
    </xf>
    <xf numFmtId="0" fontId="46" fillId="4" borderId="93" xfId="1"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protection hidden="1"/>
    </xf>
    <xf numFmtId="0" fontId="30" fillId="4" borderId="93" xfId="0" applyFont="1" applyFill="1" applyBorder="1" applyAlignment="1" applyProtection="1">
      <alignment horizontal="center" vertical="center"/>
      <protection hidden="1"/>
    </xf>
    <xf numFmtId="0" fontId="36" fillId="4" borderId="93" xfId="0" applyFont="1" applyFill="1" applyBorder="1" applyAlignment="1" applyProtection="1">
      <alignment horizontal="center" vertical="center"/>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14" fontId="70" fillId="4" borderId="23" xfId="0" applyNumberFormat="1" applyFont="1" applyFill="1" applyBorder="1" applyAlignment="1" applyProtection="1">
      <alignment horizontal="center" vertical="center"/>
      <protection hidden="1"/>
    </xf>
    <xf numFmtId="0" fontId="68" fillId="4" borderId="23"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wrapText="1"/>
      <protection hidden="1"/>
    </xf>
    <xf numFmtId="0" fontId="67" fillId="4" borderId="23" xfId="0" applyFont="1" applyFill="1" applyBorder="1" applyAlignment="1" applyProtection="1">
      <alignment horizontal="center" vertical="center" shrinkToFit="1"/>
      <protection hidden="1"/>
    </xf>
    <xf numFmtId="0" fontId="6" fillId="0" borderId="93" xfId="0" applyFont="1" applyFill="1" applyBorder="1" applyAlignment="1" applyProtection="1">
      <alignment horizontal="center" vertical="center" shrinkToFit="1"/>
      <protection hidden="1"/>
    </xf>
    <xf numFmtId="0" fontId="67" fillId="0" borderId="23" xfId="0" applyFont="1" applyFill="1" applyBorder="1" applyAlignment="1" applyProtection="1">
      <alignment horizontal="center" vertical="center" wrapText="1"/>
      <protection hidden="1"/>
    </xf>
    <xf numFmtId="0" fontId="67" fillId="0" borderId="96" xfId="0" applyFont="1" applyFill="1" applyBorder="1" applyAlignment="1" applyProtection="1">
      <alignment horizontal="center" vertical="center" wrapText="1"/>
      <protection hidden="1"/>
    </xf>
    <xf numFmtId="0" fontId="36" fillId="0" borderId="37" xfId="0" applyFont="1" applyBorder="1" applyAlignment="1" applyProtection="1">
      <alignment horizontal="center" vertical="center" shrinkToFit="1"/>
      <protection hidden="1"/>
    </xf>
    <xf numFmtId="0" fontId="1" fillId="0" borderId="23"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49" fontId="7" fillId="4" borderId="23" xfId="0" applyNumberFormat="1" applyFont="1" applyFill="1" applyBorder="1" applyAlignment="1" applyProtection="1">
      <alignment horizontal="center" vertical="center" shrinkToFit="1"/>
      <protection hidden="1"/>
    </xf>
    <xf numFmtId="0" fontId="7" fillId="4" borderId="23" xfId="0" applyNumberFormat="1" applyFont="1" applyFill="1" applyBorder="1" applyAlignment="1" applyProtection="1">
      <alignment horizontal="center" vertical="center" shrinkToFit="1"/>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6" fillId="0" borderId="95" xfId="0" applyFont="1" applyFill="1" applyBorder="1" applyAlignment="1" applyProtection="1">
      <alignment horizontal="center" vertical="center" shrinkToFit="1"/>
      <protection hidden="1"/>
    </xf>
    <xf numFmtId="0" fontId="6" fillId="0" borderId="23" xfId="0" applyFont="1" applyFill="1" applyBorder="1" applyAlignment="1" applyProtection="1">
      <alignment horizontal="center" vertical="center" shrinkToFit="1"/>
      <protection hidden="1"/>
    </xf>
    <xf numFmtId="0" fontId="29" fillId="4" borderId="23" xfId="0" applyFont="1" applyFill="1" applyBorder="1" applyAlignment="1" applyProtection="1">
      <alignment horizontal="center" vertical="center"/>
      <protection hidden="1"/>
    </xf>
    <xf numFmtId="0" fontId="29" fillId="4" borderId="96" xfId="0" applyFont="1" applyFill="1" applyBorder="1" applyAlignment="1" applyProtection="1">
      <alignment horizontal="center" vertical="center"/>
      <protection hidden="1"/>
    </xf>
    <xf numFmtId="49" fontId="7" fillId="4" borderId="34" xfId="0" applyNumberFormat="1" applyFont="1" applyFill="1" applyBorder="1" applyAlignment="1" applyProtection="1">
      <alignment horizontal="center" vertical="center" shrinkToFit="1"/>
      <protection hidden="1"/>
    </xf>
    <xf numFmtId="0" fontId="7" fillId="4" borderId="34" xfId="0" applyNumberFormat="1" applyFont="1" applyFill="1" applyBorder="1" applyAlignment="1" applyProtection="1">
      <alignment horizontal="center" vertical="center" shrinkToFit="1"/>
      <protection hidden="1"/>
    </xf>
    <xf numFmtId="0" fontId="34" fillId="2" borderId="40" xfId="0" applyFont="1" applyFill="1" applyBorder="1" applyAlignment="1" applyProtection="1">
      <alignment horizontal="center" vertical="center"/>
      <protection hidden="1"/>
    </xf>
    <xf numFmtId="0" fontId="34" fillId="2" borderId="25" xfId="0" applyFont="1" applyFill="1" applyBorder="1" applyAlignment="1" applyProtection="1">
      <alignment horizontal="center" vertical="center"/>
      <protection hidden="1"/>
    </xf>
    <xf numFmtId="0" fontId="34" fillId="2" borderId="177" xfId="0" applyFont="1" applyFill="1" applyBorder="1" applyAlignment="1" applyProtection="1">
      <alignment horizontal="center" vertical="center"/>
      <protection hidden="1"/>
    </xf>
    <xf numFmtId="0" fontId="3" fillId="21" borderId="72" xfId="0" applyFont="1" applyFill="1" applyBorder="1" applyAlignment="1" applyProtection="1">
      <alignment horizontal="center" vertical="center"/>
      <protection hidden="1"/>
    </xf>
    <xf numFmtId="14" fontId="0" fillId="4" borderId="101" xfId="0" applyNumberFormat="1" applyFill="1" applyBorder="1" applyAlignment="1" applyProtection="1">
      <alignment horizontal="center" vertical="center"/>
      <protection hidden="1"/>
    </xf>
    <xf numFmtId="0" fontId="56" fillId="4" borderId="101" xfId="0" applyFont="1" applyFill="1" applyBorder="1" applyAlignment="1" applyProtection="1">
      <alignment horizontal="center" vertical="center"/>
      <protection hidden="1"/>
    </xf>
    <xf numFmtId="0" fontId="56" fillId="4" borderId="102" xfId="0" applyFont="1" applyFill="1" applyBorder="1" applyAlignment="1" applyProtection="1">
      <alignment horizontal="center" vertical="center"/>
      <protection hidden="1"/>
    </xf>
    <xf numFmtId="0" fontId="3" fillId="8" borderId="100" xfId="0" applyFont="1" applyFill="1" applyBorder="1" applyAlignment="1" applyProtection="1">
      <alignment horizontal="center" vertical="center" shrinkToFit="1"/>
      <protection hidden="1"/>
    </xf>
    <xf numFmtId="0" fontId="3" fillId="8" borderId="101" xfId="0" applyFont="1" applyFill="1" applyBorder="1" applyAlignment="1" applyProtection="1">
      <alignment horizontal="center" vertical="center" shrinkToFit="1"/>
      <protection hidden="1"/>
    </xf>
    <xf numFmtId="0" fontId="30" fillId="4" borderId="101" xfId="0" applyFont="1" applyFill="1" applyBorder="1" applyAlignment="1" applyProtection="1">
      <alignment horizontal="center" vertical="center" wrapText="1" shrinkToFit="1"/>
      <protection hidden="1"/>
    </xf>
    <xf numFmtId="0" fontId="3" fillId="0" borderId="101" xfId="0" applyFont="1" applyFill="1" applyBorder="1" applyAlignment="1" applyProtection="1">
      <alignment horizontal="center" vertical="center" shrinkToFit="1"/>
      <protection hidden="1"/>
    </xf>
    <xf numFmtId="0" fontId="0" fillId="4" borderId="101" xfId="0" applyFill="1" applyBorder="1" applyAlignment="1" applyProtection="1">
      <alignment horizontal="center" vertical="center"/>
      <protection hidden="1"/>
    </xf>
    <xf numFmtId="0" fontId="30" fillId="0" borderId="101" xfId="0" applyFont="1" applyBorder="1" applyAlignment="1" applyProtection="1">
      <alignment horizontal="center" vertical="center"/>
      <protection hidden="1"/>
    </xf>
    <xf numFmtId="0" fontId="15" fillId="0" borderId="176"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50" fillId="0" borderId="22"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7" xfId="0" applyFont="1" applyFill="1" applyBorder="1" applyAlignment="1" applyProtection="1">
      <alignment horizontal="center" vertical="top"/>
      <protection hidden="1"/>
    </xf>
    <xf numFmtId="0" fontId="34" fillId="0" borderId="119" xfId="0" applyFont="1" applyFill="1" applyBorder="1" applyAlignment="1" applyProtection="1">
      <alignment horizontal="center" vertical="top"/>
      <protection hidden="1"/>
    </xf>
    <xf numFmtId="0" fontId="6" fillId="0" borderId="118"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5" xfId="0"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0" fontId="30" fillId="8" borderId="107" xfId="0" applyFont="1" applyFill="1" applyBorder="1" applyAlignment="1" applyProtection="1">
      <alignment horizontal="center" vertical="center"/>
      <protection hidden="1"/>
    </xf>
    <xf numFmtId="0" fontId="30" fillId="8" borderId="108" xfId="0" applyFont="1" applyFill="1" applyBorder="1" applyAlignment="1" applyProtection="1">
      <alignment horizontal="center" vertical="center"/>
      <protection hidden="1"/>
    </xf>
    <xf numFmtId="0" fontId="48" fillId="4" borderId="72" xfId="0" applyFont="1" applyFill="1" applyBorder="1" applyAlignment="1" applyProtection="1">
      <alignment horizontal="center" vertical="center"/>
      <protection hidden="1"/>
    </xf>
    <xf numFmtId="0" fontId="48" fillId="4" borderId="109" xfId="0" applyFont="1" applyFill="1" applyBorder="1" applyAlignment="1" applyProtection="1">
      <alignment horizontal="center" vertical="center"/>
      <protection hidden="1"/>
    </xf>
    <xf numFmtId="0" fontId="15" fillId="0" borderId="110" xfId="0" applyFont="1" applyBorder="1" applyAlignment="1" applyProtection="1">
      <alignment horizontal="center" vertical="center"/>
      <protection hidden="1"/>
    </xf>
    <xf numFmtId="0" fontId="15" fillId="0" borderId="72" xfId="0" applyFont="1" applyBorder="1" applyAlignment="1" applyProtection="1">
      <alignment horizontal="center" vertical="center"/>
      <protection hidden="1"/>
    </xf>
    <xf numFmtId="0" fontId="32" fillId="4" borderId="72" xfId="0" applyFont="1" applyFill="1" applyBorder="1" applyAlignment="1" applyProtection="1">
      <alignment horizontal="center" vertical="center"/>
      <protection hidden="1"/>
    </xf>
    <xf numFmtId="0" fontId="32" fillId="4" borderId="108"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7" xfId="0" applyFont="1" applyBorder="1" applyAlignment="1" applyProtection="1">
      <alignment horizontal="center" vertical="center" wrapText="1"/>
      <protection hidden="1"/>
    </xf>
    <xf numFmtId="0" fontId="30" fillId="0" borderId="51" xfId="0" applyFont="1" applyFill="1" applyBorder="1" applyAlignment="1" applyProtection="1">
      <alignment horizontal="center" vertical="center"/>
      <protection hidden="1"/>
    </xf>
    <xf numFmtId="0" fontId="30" fillId="0" borderId="22" xfId="0" applyFont="1" applyFill="1" applyBorder="1" applyAlignment="1" applyProtection="1">
      <alignment horizontal="center" vertical="center"/>
      <protection hidden="1"/>
    </xf>
    <xf numFmtId="0" fontId="0" fillId="4" borderId="22" xfId="0"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29" fillId="0" borderId="104" xfId="0" applyFont="1" applyBorder="1" applyAlignment="1" applyProtection="1">
      <alignment horizontal="center" vertical="center" wrapText="1"/>
      <protection hidden="1"/>
    </xf>
    <xf numFmtId="0" fontId="29" fillId="0" borderId="105" xfId="0" applyFont="1" applyBorder="1" applyAlignment="1" applyProtection="1">
      <alignment horizontal="center" vertical="center" wrapText="1"/>
      <protection hidden="1"/>
    </xf>
    <xf numFmtId="0" fontId="29" fillId="0" borderId="111" xfId="0" applyFont="1" applyBorder="1" applyAlignment="1" applyProtection="1">
      <alignment horizontal="center" vertical="center" wrapText="1"/>
      <protection hidden="1"/>
    </xf>
    <xf numFmtId="0" fontId="29" fillId="0" borderId="112" xfId="0" applyFont="1" applyBorder="1" applyAlignment="1" applyProtection="1">
      <alignment horizontal="center" vertical="center" wrapText="1"/>
      <protection hidden="1"/>
    </xf>
    <xf numFmtId="0" fontId="29" fillId="0" borderId="114" xfId="0" applyFont="1" applyBorder="1" applyAlignment="1" applyProtection="1">
      <alignment horizontal="center" vertical="center" wrapText="1"/>
      <protection hidden="1"/>
    </xf>
    <xf numFmtId="0" fontId="29" fillId="0" borderId="115"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4"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71" fillId="11" borderId="32" xfId="0" applyFont="1" applyFill="1" applyBorder="1" applyAlignment="1" applyProtection="1">
      <alignment horizontal="center" vertical="center"/>
      <protection hidden="1"/>
    </xf>
    <xf numFmtId="0" fontId="31" fillId="6" borderId="35" xfId="0" applyFont="1" applyFill="1" applyBorder="1" applyAlignment="1" applyProtection="1">
      <alignment horizontal="center" vertical="center"/>
      <protection hidden="1"/>
    </xf>
    <xf numFmtId="0" fontId="3" fillId="8" borderId="38" xfId="0" applyFont="1" applyFill="1" applyBorder="1" applyAlignment="1" applyProtection="1">
      <alignment horizontal="center" vertical="center"/>
      <protection hidden="1"/>
    </xf>
    <xf numFmtId="0" fontId="30" fillId="0" borderId="32" xfId="0" applyFont="1" applyFill="1" applyBorder="1" applyAlignment="1" applyProtection="1">
      <alignment horizontal="center" vertical="center" textRotation="90"/>
      <protection hidden="1"/>
    </xf>
    <xf numFmtId="0" fontId="30" fillId="0" borderId="32" xfId="0" applyFont="1" applyFill="1" applyBorder="1" applyAlignment="1" applyProtection="1">
      <alignment horizontal="center" vertical="center" textRotation="90" wrapText="1"/>
      <protection hidden="1"/>
    </xf>
    <xf numFmtId="0" fontId="26" fillId="4" borderId="36" xfId="0" applyFont="1" applyFill="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3" fillId="8" borderId="35" xfId="0" applyFont="1" applyFill="1" applyBorder="1" applyAlignment="1" applyProtection="1">
      <alignment horizontal="center" vertical="center" wrapText="1"/>
      <protection hidden="1"/>
    </xf>
    <xf numFmtId="0" fontId="31" fillId="6" borderId="39" xfId="0" applyFont="1" applyFill="1" applyBorder="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1" fillId="6" borderId="53" xfId="0" applyFont="1" applyFill="1" applyBorder="1" applyAlignment="1" applyProtection="1">
      <alignment horizontal="center" vertical="center" wrapText="1"/>
      <protection hidden="1"/>
    </xf>
    <xf numFmtId="0" fontId="31" fillId="6" borderId="54" xfId="0" applyFont="1" applyFill="1" applyBorder="1" applyAlignment="1" applyProtection="1">
      <alignment horizontal="center" vertical="center" wrapText="1"/>
      <protection hidden="1"/>
    </xf>
    <xf numFmtId="0" fontId="32" fillId="0" borderId="47" xfId="0" applyFont="1" applyBorder="1" applyAlignment="1" applyProtection="1">
      <alignment horizontal="center" vertical="center"/>
      <protection hidden="1"/>
    </xf>
    <xf numFmtId="0" fontId="32" fillId="0" borderId="9" xfId="0" applyFont="1" applyBorder="1" applyAlignment="1" applyProtection="1">
      <alignment horizontal="center" vertical="center"/>
      <protection hidden="1"/>
    </xf>
    <xf numFmtId="0" fontId="32" fillId="0" borderId="48" xfId="0" applyFont="1" applyBorder="1" applyAlignment="1" applyProtection="1">
      <alignment horizontal="center" vertical="center"/>
      <protection hidden="1"/>
    </xf>
    <xf numFmtId="0" fontId="32" fillId="0" borderId="35"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36" xfId="0" applyFont="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1" fillId="6" borderId="53" xfId="0" applyFont="1" applyFill="1" applyBorder="1" applyAlignment="1" applyProtection="1">
      <alignment horizontal="center" vertical="center"/>
      <protection hidden="1"/>
    </xf>
    <xf numFmtId="0" fontId="31" fillId="6" borderId="54"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 fillId="8" borderId="37" xfId="0" applyFont="1" applyFill="1" applyBorder="1" applyAlignment="1" applyProtection="1">
      <alignment horizontal="center" vertical="center" wrapText="1"/>
      <protection hidden="1"/>
    </xf>
    <xf numFmtId="0" fontId="32" fillId="0" borderId="32"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textRotation="90" wrapText="1"/>
      <protection hidden="1"/>
    </xf>
    <xf numFmtId="0" fontId="3" fillId="8" borderId="36" xfId="0" applyNumberFormat="1" applyFont="1" applyFill="1" applyBorder="1" applyAlignment="1" applyProtection="1">
      <alignment horizontal="center" vertical="center" wrapText="1"/>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3" fillId="3" borderId="136" xfId="0" applyFont="1" applyFill="1" applyBorder="1" applyAlignment="1" applyProtection="1">
      <alignment horizontal="center" vertical="center" textRotation="90" wrapText="1"/>
      <protection hidden="1"/>
    </xf>
    <xf numFmtId="0" fontId="3" fillId="3" borderId="55" xfId="0" applyFont="1" applyFill="1" applyBorder="1" applyAlignment="1" applyProtection="1">
      <alignment horizontal="center" vertical="center" textRotation="90" wrapText="1"/>
      <protection hidden="1"/>
    </xf>
    <xf numFmtId="0" fontId="3" fillId="3" borderId="137" xfId="0" applyFont="1" applyFill="1" applyBorder="1" applyAlignment="1" applyProtection="1">
      <alignment horizontal="center" vertical="center" textRotation="90" wrapText="1"/>
      <protection hidden="1"/>
    </xf>
    <xf numFmtId="0" fontId="32" fillId="19" borderId="64" xfId="0" applyFont="1" applyFill="1" applyBorder="1" applyAlignment="1" applyProtection="1">
      <alignment horizontal="center" vertical="center"/>
      <protection hidden="1"/>
    </xf>
    <xf numFmtId="0" fontId="32" fillId="19" borderId="69" xfId="0" applyFont="1" applyFill="1" applyBorder="1" applyAlignment="1" applyProtection="1">
      <alignment horizontal="center" vertical="center"/>
      <protection hidden="1"/>
    </xf>
    <xf numFmtId="0" fontId="51" fillId="4" borderId="77" xfId="0" applyFont="1" applyFill="1" applyBorder="1" applyAlignment="1" applyProtection="1">
      <alignment horizontal="center" vertical="center"/>
      <protection hidden="1"/>
    </xf>
    <xf numFmtId="0" fontId="51" fillId="4" borderId="80" xfId="0" applyFont="1" applyFill="1" applyBorder="1" applyAlignment="1" applyProtection="1">
      <alignment horizontal="center" vertical="center"/>
      <protection hidden="1"/>
    </xf>
    <xf numFmtId="0" fontId="3" fillId="3" borderId="57" xfId="0" applyFont="1" applyFill="1" applyBorder="1" applyAlignment="1" applyProtection="1">
      <alignment horizontal="center" vertical="center" textRotation="90" wrapText="1"/>
      <protection hidden="1"/>
    </xf>
    <xf numFmtId="0" fontId="3" fillId="3" borderId="8" xfId="0" applyFont="1" applyFill="1" applyBorder="1" applyAlignment="1" applyProtection="1">
      <alignment horizontal="center" vertical="center" textRotation="90" wrapText="1"/>
      <protection hidden="1"/>
    </xf>
    <xf numFmtId="0" fontId="51" fillId="4" borderId="87" xfId="0" applyFont="1" applyFill="1" applyBorder="1" applyAlignment="1" applyProtection="1">
      <alignment horizontal="center" vertical="center"/>
      <protection hidden="1"/>
    </xf>
    <xf numFmtId="0" fontId="51" fillId="4" borderId="88" xfId="0" applyFont="1" applyFill="1" applyBorder="1" applyAlignment="1" applyProtection="1">
      <alignment horizontal="center" vertical="center"/>
      <protection hidden="1"/>
    </xf>
    <xf numFmtId="0" fontId="51" fillId="4" borderId="89" xfId="0" applyFont="1" applyFill="1" applyBorder="1" applyAlignment="1" applyProtection="1">
      <alignment horizontal="center" vertical="center"/>
      <protection hidden="1"/>
    </xf>
    <xf numFmtId="0" fontId="51" fillId="4" borderId="78" xfId="0" applyFont="1" applyFill="1" applyBorder="1" applyAlignment="1" applyProtection="1">
      <alignment horizontal="center" vertical="center"/>
      <protection hidden="1"/>
    </xf>
    <xf numFmtId="0" fontId="51" fillId="4" borderId="81" xfId="0" applyFont="1" applyFill="1" applyBorder="1" applyAlignment="1" applyProtection="1">
      <alignment horizontal="center" vertical="center"/>
      <protection hidden="1"/>
    </xf>
    <xf numFmtId="0" fontId="51" fillId="4" borderId="79" xfId="0" applyFont="1" applyFill="1" applyBorder="1" applyAlignment="1" applyProtection="1">
      <alignment horizontal="center" vertical="center"/>
      <protection hidden="1"/>
    </xf>
    <xf numFmtId="0" fontId="51" fillId="4" borderId="82" xfId="0" applyFont="1" applyFill="1" applyBorder="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59" xfId="0" applyFont="1" applyFill="1" applyBorder="1" applyAlignment="1" applyProtection="1">
      <alignment horizontal="center" vertical="center"/>
      <protection hidden="1"/>
    </xf>
    <xf numFmtId="0" fontId="32" fillId="19" borderId="70" xfId="0" applyFont="1" applyFill="1" applyBorder="1" applyAlignment="1" applyProtection="1">
      <alignment horizontal="center" vertical="center"/>
      <protection hidden="1"/>
    </xf>
    <xf numFmtId="0" fontId="32" fillId="19" borderId="71" xfId="0" applyFont="1" applyFill="1" applyBorder="1" applyAlignment="1" applyProtection="1">
      <alignment horizontal="center" vertical="center"/>
      <protection hidden="1"/>
    </xf>
    <xf numFmtId="0" fontId="69" fillId="11" borderId="178" xfId="0" applyFont="1" applyFill="1" applyBorder="1" applyAlignment="1" applyProtection="1">
      <alignment horizontal="center" vertical="center"/>
    </xf>
    <xf numFmtId="0" fontId="0" fillId="5" borderId="179" xfId="0" applyFill="1" applyBorder="1" applyAlignment="1" applyProtection="1">
      <alignment wrapText="1"/>
      <protection locked="0"/>
    </xf>
    <xf numFmtId="0" fontId="88" fillId="0" borderId="0" xfId="0" applyFont="1" applyFill="1" applyBorder="1" applyAlignment="1" applyProtection="1">
      <alignment horizontal="center" vertical="center"/>
    </xf>
    <xf numFmtId="0" fontId="13" fillId="0" borderId="0" xfId="0" applyFont="1" applyFill="1" applyBorder="1" applyAlignment="1" applyProtection="1">
      <alignment wrapText="1"/>
    </xf>
  </cellXfs>
  <cellStyles count="4">
    <cellStyle name="Hyperlink" xfId="1" builtinId="8"/>
    <cellStyle name="Normal" xfId="0" builtinId="0"/>
    <cellStyle name="Normal 2" xfId="2"/>
    <cellStyle name="Normal 2 2" xfId="3"/>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104775</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100304</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R1174"/>
  <sheetViews>
    <sheetView rightToLeft="1" workbookViewId="0">
      <pane xSplit="1" ySplit="1" topLeftCell="B2" activePane="bottomRight" state="frozen"/>
      <selection pane="topRight" activeCell="C1" sqref="C1"/>
      <selection pane="bottomLeft" activeCell="A2" sqref="A2"/>
      <selection pane="bottomRight" sqref="A1:XFD1048576"/>
    </sheetView>
  </sheetViews>
  <sheetFormatPr defaultColWidth="9" defaultRowHeight="14.25"/>
  <cols>
    <col min="1" max="16384" width="9" style="43"/>
  </cols>
  <sheetData>
    <row r="1" spans="1:44">
      <c r="C1" s="43">
        <v>1</v>
      </c>
      <c r="D1" s="43">
        <v>2</v>
      </c>
      <c r="E1" s="43">
        <v>3</v>
      </c>
      <c r="F1" s="43">
        <v>4</v>
      </c>
      <c r="G1" s="43">
        <v>5</v>
      </c>
      <c r="H1" s="43">
        <v>6</v>
      </c>
      <c r="I1" s="43">
        <v>7</v>
      </c>
      <c r="J1" s="43">
        <v>8</v>
      </c>
      <c r="K1" s="43">
        <v>9</v>
      </c>
      <c r="L1" s="43">
        <v>10</v>
      </c>
      <c r="M1" s="43">
        <v>11</v>
      </c>
      <c r="N1" s="43">
        <v>12</v>
      </c>
      <c r="O1" s="43">
        <v>13</v>
      </c>
      <c r="P1" s="43">
        <v>14</v>
      </c>
      <c r="Q1" s="43">
        <v>15</v>
      </c>
      <c r="R1" s="43">
        <v>16</v>
      </c>
      <c r="S1" s="43">
        <v>17</v>
      </c>
      <c r="T1" s="43">
        <v>18</v>
      </c>
      <c r="U1" s="43">
        <v>19</v>
      </c>
      <c r="V1" s="43">
        <v>20</v>
      </c>
      <c r="W1" s="43">
        <v>21</v>
      </c>
      <c r="X1" s="43">
        <v>22</v>
      </c>
      <c r="Y1" s="43">
        <v>23</v>
      </c>
      <c r="Z1" s="43">
        <v>24</v>
      </c>
      <c r="AA1" s="43">
        <v>25</v>
      </c>
      <c r="AB1" s="43">
        <v>26</v>
      </c>
      <c r="AC1" s="43">
        <v>27</v>
      </c>
      <c r="AD1" s="43">
        <v>28</v>
      </c>
      <c r="AE1" s="43">
        <v>29</v>
      </c>
      <c r="AF1" s="43">
        <v>30</v>
      </c>
      <c r="AG1" s="43">
        <v>31</v>
      </c>
      <c r="AH1" s="43">
        <v>32</v>
      </c>
      <c r="AI1" s="43">
        <v>33</v>
      </c>
      <c r="AJ1" s="43">
        <v>34</v>
      </c>
      <c r="AK1" s="43">
        <v>35</v>
      </c>
      <c r="AL1" s="43">
        <v>36</v>
      </c>
      <c r="AM1" s="43">
        <v>37</v>
      </c>
      <c r="AN1" s="43">
        <v>38</v>
      </c>
      <c r="AO1" s="43">
        <v>39</v>
      </c>
      <c r="AP1" s="43">
        <v>40</v>
      </c>
    </row>
    <row r="2" spans="1:44" s="279" customFormat="1">
      <c r="A2" s="43">
        <v>105778</v>
      </c>
      <c r="B2" s="43" t="s">
        <v>2561</v>
      </c>
      <c r="C2" s="43" t="s">
        <v>299</v>
      </c>
      <c r="D2" s="43" t="s">
        <v>299</v>
      </c>
      <c r="E2" s="43" t="s">
        <v>299</v>
      </c>
      <c r="F2" s="43" t="s">
        <v>299</v>
      </c>
      <c r="G2" s="43" t="s">
        <v>298</v>
      </c>
      <c r="H2" s="43" t="s">
        <v>299</v>
      </c>
      <c r="I2" s="43" t="s">
        <v>298</v>
      </c>
      <c r="J2" s="43" t="s">
        <v>298</v>
      </c>
      <c r="K2" s="43" t="s">
        <v>298</v>
      </c>
      <c r="L2" s="43" t="s">
        <v>298</v>
      </c>
      <c r="M2" s="43" t="s">
        <v>298</v>
      </c>
      <c r="N2" s="43" t="s">
        <v>298</v>
      </c>
      <c r="O2" s="43" t="s">
        <v>299</v>
      </c>
      <c r="P2" s="43" t="s">
        <v>298</v>
      </c>
      <c r="Q2" s="43" t="s">
        <v>299</v>
      </c>
      <c r="R2" s="43" t="s">
        <v>299</v>
      </c>
      <c r="S2" s="43" t="s">
        <v>299</v>
      </c>
      <c r="T2" s="43" t="s">
        <v>299</v>
      </c>
      <c r="U2" s="43" t="s">
        <v>299</v>
      </c>
      <c r="V2" s="43" t="s">
        <v>299</v>
      </c>
      <c r="W2" s="43"/>
      <c r="X2" s="43"/>
      <c r="Y2" s="43"/>
      <c r="Z2" s="43"/>
      <c r="AA2" s="43"/>
      <c r="AB2" s="43"/>
      <c r="AC2" s="43"/>
      <c r="AD2" s="43"/>
      <c r="AE2" s="43"/>
      <c r="AF2" s="43"/>
      <c r="AG2" s="43"/>
      <c r="AH2" s="43"/>
      <c r="AI2" s="43"/>
      <c r="AJ2" s="43"/>
      <c r="AK2" s="43"/>
      <c r="AL2" s="43"/>
      <c r="AM2" s="43"/>
      <c r="AN2" s="43"/>
      <c r="AO2" s="43"/>
      <c r="AP2" s="43"/>
      <c r="AQ2" s="43"/>
      <c r="AR2" s="43"/>
    </row>
    <row r="3" spans="1:44" s="279" customFormat="1">
      <c r="A3" s="43">
        <v>109035</v>
      </c>
      <c r="B3" s="43" t="s">
        <v>2561</v>
      </c>
      <c r="C3" s="43" t="s">
        <v>300</v>
      </c>
      <c r="D3" s="43" t="s">
        <v>298</v>
      </c>
      <c r="E3" s="43" t="s">
        <v>298</v>
      </c>
      <c r="F3" s="43" t="s">
        <v>299</v>
      </c>
      <c r="G3" s="43" t="s">
        <v>298</v>
      </c>
      <c r="H3" s="43" t="s">
        <v>300</v>
      </c>
      <c r="I3" s="43" t="s">
        <v>298</v>
      </c>
      <c r="J3" s="43" t="s">
        <v>298</v>
      </c>
      <c r="K3" s="43" t="s">
        <v>298</v>
      </c>
      <c r="L3" s="43" t="s">
        <v>298</v>
      </c>
      <c r="M3" s="43" t="s">
        <v>299</v>
      </c>
      <c r="N3" s="43" t="s">
        <v>298</v>
      </c>
      <c r="O3" s="43" t="s">
        <v>298</v>
      </c>
      <c r="P3" s="43" t="s">
        <v>300</v>
      </c>
      <c r="Q3" s="43" t="s">
        <v>299</v>
      </c>
      <c r="R3" s="43" t="s">
        <v>300</v>
      </c>
      <c r="S3" s="43" t="s">
        <v>298</v>
      </c>
      <c r="T3" s="43" t="s">
        <v>300</v>
      </c>
      <c r="U3" s="43" t="s">
        <v>298</v>
      </c>
      <c r="V3" s="43" t="s">
        <v>300</v>
      </c>
      <c r="W3" s="43"/>
      <c r="X3" s="43"/>
      <c r="Y3" s="43"/>
      <c r="Z3" s="43"/>
      <c r="AA3" s="43"/>
      <c r="AB3" s="43"/>
      <c r="AC3" s="43"/>
      <c r="AD3" s="43"/>
      <c r="AE3" s="43"/>
      <c r="AF3" s="43"/>
      <c r="AG3" s="43"/>
      <c r="AH3" s="43"/>
      <c r="AI3" s="43"/>
      <c r="AJ3" s="43"/>
      <c r="AK3" s="43"/>
      <c r="AL3" s="43"/>
      <c r="AM3" s="43"/>
      <c r="AN3" s="43"/>
      <c r="AO3" s="43"/>
      <c r="AP3" s="43"/>
      <c r="AQ3" s="43"/>
      <c r="AR3" s="43"/>
    </row>
    <row r="4" spans="1:44" s="279" customFormat="1">
      <c r="A4" s="43">
        <v>109734</v>
      </c>
      <c r="B4" s="43" t="s">
        <v>2561</v>
      </c>
      <c r="C4" s="43" t="s">
        <v>299</v>
      </c>
      <c r="D4" s="43" t="s">
        <v>299</v>
      </c>
      <c r="E4" s="43" t="s">
        <v>300</v>
      </c>
      <c r="F4" s="43" t="s">
        <v>299</v>
      </c>
      <c r="G4" s="43" t="s">
        <v>298</v>
      </c>
      <c r="H4" s="43" t="s">
        <v>298</v>
      </c>
      <c r="I4" s="43" t="s">
        <v>298</v>
      </c>
      <c r="J4" s="43" t="s">
        <v>300</v>
      </c>
      <c r="K4" s="43" t="s">
        <v>298</v>
      </c>
      <c r="L4" s="43" t="s">
        <v>299</v>
      </c>
      <c r="M4" s="43" t="s">
        <v>299</v>
      </c>
      <c r="N4" s="43" t="s">
        <v>298</v>
      </c>
      <c r="O4" s="43" t="s">
        <v>299</v>
      </c>
      <c r="P4" s="43" t="s">
        <v>299</v>
      </c>
      <c r="Q4" s="43" t="s">
        <v>299</v>
      </c>
      <c r="R4" s="43" t="s">
        <v>299</v>
      </c>
      <c r="S4" s="43" t="s">
        <v>299</v>
      </c>
      <c r="T4" s="43" t="s">
        <v>299</v>
      </c>
      <c r="U4" s="43" t="s">
        <v>299</v>
      </c>
      <c r="V4" s="43" t="s">
        <v>299</v>
      </c>
      <c r="W4" s="43"/>
      <c r="X4" s="43"/>
      <c r="Y4" s="43"/>
      <c r="Z4" s="43"/>
      <c r="AA4" s="43"/>
      <c r="AB4" s="43"/>
      <c r="AC4" s="43"/>
      <c r="AD4" s="43"/>
      <c r="AE4" s="43"/>
      <c r="AF4" s="43"/>
      <c r="AG4" s="43"/>
      <c r="AH4" s="43"/>
      <c r="AI4" s="43"/>
      <c r="AJ4" s="43"/>
      <c r="AK4" s="43"/>
      <c r="AL4" s="43"/>
      <c r="AM4" s="43"/>
      <c r="AN4" s="43"/>
      <c r="AO4" s="43"/>
      <c r="AP4" s="43"/>
      <c r="AQ4" s="43"/>
      <c r="AR4" s="43"/>
    </row>
    <row r="5" spans="1:44" s="279" customFormat="1">
      <c r="A5" s="43">
        <v>110736</v>
      </c>
      <c r="B5" s="43" t="s">
        <v>2561</v>
      </c>
      <c r="C5" s="43" t="s">
        <v>298</v>
      </c>
      <c r="D5" s="43" t="s">
        <v>298</v>
      </c>
      <c r="E5" s="43" t="s">
        <v>298</v>
      </c>
      <c r="F5" s="43" t="s">
        <v>298</v>
      </c>
      <c r="G5" s="43" t="s">
        <v>298</v>
      </c>
      <c r="H5" s="43" t="s">
        <v>298</v>
      </c>
      <c r="I5" s="43" t="s">
        <v>300</v>
      </c>
      <c r="J5" s="43" t="s">
        <v>300</v>
      </c>
      <c r="K5" s="43" t="s">
        <v>298</v>
      </c>
      <c r="L5" s="43" t="s">
        <v>300</v>
      </c>
      <c r="M5" s="43" t="s">
        <v>298</v>
      </c>
      <c r="N5" s="43" t="s">
        <v>298</v>
      </c>
      <c r="O5" s="43" t="s">
        <v>298</v>
      </c>
      <c r="P5" s="43" t="s">
        <v>298</v>
      </c>
      <c r="Q5" s="43" t="s">
        <v>298</v>
      </c>
      <c r="R5" s="43" t="s">
        <v>299</v>
      </c>
      <c r="S5" s="43" t="s">
        <v>300</v>
      </c>
      <c r="T5" s="43" t="s">
        <v>300</v>
      </c>
      <c r="U5" s="43" t="s">
        <v>298</v>
      </c>
      <c r="V5" s="43" t="s">
        <v>298</v>
      </c>
      <c r="W5" s="43"/>
      <c r="X5" s="43"/>
      <c r="Y5" s="43"/>
      <c r="Z5" s="43"/>
      <c r="AA5" s="43"/>
      <c r="AB5" s="43"/>
      <c r="AC5" s="43"/>
      <c r="AD5" s="43"/>
      <c r="AE5" s="43"/>
      <c r="AF5" s="43"/>
      <c r="AG5" s="43"/>
      <c r="AH5" s="43"/>
      <c r="AI5" s="43"/>
      <c r="AJ5" s="43"/>
      <c r="AK5" s="43"/>
      <c r="AL5" s="43"/>
      <c r="AM5" s="43"/>
      <c r="AN5" s="43"/>
      <c r="AO5" s="43"/>
      <c r="AP5" s="43"/>
      <c r="AQ5" s="43"/>
      <c r="AR5" s="43"/>
    </row>
    <row r="6" spans="1:44" s="279" customFormat="1">
      <c r="A6" s="43">
        <v>111077</v>
      </c>
      <c r="B6" s="43" t="s">
        <v>2561</v>
      </c>
      <c r="C6" s="43" t="s">
        <v>300</v>
      </c>
      <c r="D6" s="43" t="s">
        <v>298</v>
      </c>
      <c r="E6" s="43" t="s">
        <v>298</v>
      </c>
      <c r="F6" s="43" t="s">
        <v>298</v>
      </c>
      <c r="G6" s="43" t="s">
        <v>298</v>
      </c>
      <c r="H6" s="43" t="s">
        <v>300</v>
      </c>
      <c r="I6" s="43" t="s">
        <v>298</v>
      </c>
      <c r="J6" s="43" t="s">
        <v>298</v>
      </c>
      <c r="K6" s="43" t="s">
        <v>300</v>
      </c>
      <c r="L6" s="43" t="s">
        <v>300</v>
      </c>
      <c r="M6" s="43" t="s">
        <v>298</v>
      </c>
      <c r="N6" s="43" t="s">
        <v>298</v>
      </c>
      <c r="O6" s="43" t="s">
        <v>300</v>
      </c>
      <c r="P6" s="43" t="s">
        <v>298</v>
      </c>
      <c r="Q6" s="43" t="s">
        <v>298</v>
      </c>
      <c r="R6" s="43" t="s">
        <v>300</v>
      </c>
      <c r="S6" s="43" t="s">
        <v>299</v>
      </c>
      <c r="T6" s="43" t="s">
        <v>299</v>
      </c>
      <c r="U6" s="43" t="s">
        <v>299</v>
      </c>
      <c r="V6" s="43" t="s">
        <v>299</v>
      </c>
      <c r="W6" s="43"/>
      <c r="X6" s="43"/>
      <c r="Y6" s="43"/>
      <c r="Z6" s="43"/>
      <c r="AA6" s="43"/>
      <c r="AB6" s="43"/>
      <c r="AC6" s="43"/>
      <c r="AD6" s="43"/>
      <c r="AE6" s="43"/>
      <c r="AF6" s="43"/>
      <c r="AG6" s="43"/>
      <c r="AH6" s="43"/>
      <c r="AI6" s="43"/>
      <c r="AJ6" s="43"/>
      <c r="AK6" s="43"/>
      <c r="AL6" s="43"/>
      <c r="AM6" s="43"/>
      <c r="AN6" s="43"/>
      <c r="AO6" s="43"/>
      <c r="AP6" s="43"/>
      <c r="AQ6" s="43"/>
      <c r="AR6" s="43"/>
    </row>
    <row r="7" spans="1:44" s="279" customFormat="1">
      <c r="A7" s="43">
        <v>114448</v>
      </c>
      <c r="B7" s="43" t="s">
        <v>2561</v>
      </c>
      <c r="C7" s="43" t="s">
        <v>298</v>
      </c>
      <c r="D7" s="43" t="s">
        <v>298</v>
      </c>
      <c r="E7" s="43" t="s">
        <v>298</v>
      </c>
      <c r="F7" s="43" t="s">
        <v>300</v>
      </c>
      <c r="G7" s="43" t="s">
        <v>298</v>
      </c>
      <c r="H7" s="43" t="s">
        <v>300</v>
      </c>
      <c r="I7" s="43" t="s">
        <v>298</v>
      </c>
      <c r="J7" s="43" t="s">
        <v>300</v>
      </c>
      <c r="K7" s="43" t="s">
        <v>300</v>
      </c>
      <c r="L7" s="43" t="s">
        <v>299</v>
      </c>
      <c r="M7" s="43" t="s">
        <v>300</v>
      </c>
      <c r="N7" s="43" t="s">
        <v>298</v>
      </c>
      <c r="O7" s="43" t="s">
        <v>300</v>
      </c>
      <c r="P7" s="43" t="s">
        <v>300</v>
      </c>
      <c r="Q7" s="43" t="s">
        <v>300</v>
      </c>
      <c r="R7" s="43" t="s">
        <v>298</v>
      </c>
      <c r="S7" s="43" t="s">
        <v>298</v>
      </c>
      <c r="T7" s="43" t="s">
        <v>298</v>
      </c>
      <c r="U7" s="43" t="s">
        <v>300</v>
      </c>
      <c r="V7" s="43" t="s">
        <v>298</v>
      </c>
      <c r="W7" s="43"/>
      <c r="X7" s="43"/>
      <c r="Y7" s="43"/>
      <c r="Z7" s="43"/>
      <c r="AA7" s="43"/>
      <c r="AB7" s="43"/>
      <c r="AC7" s="43"/>
      <c r="AD7" s="43"/>
      <c r="AE7" s="43"/>
      <c r="AF7" s="43"/>
      <c r="AG7" s="43"/>
      <c r="AH7" s="43"/>
      <c r="AI7" s="43"/>
      <c r="AJ7" s="43"/>
      <c r="AK7" s="43"/>
      <c r="AL7" s="43"/>
      <c r="AM7" s="43"/>
      <c r="AN7" s="43"/>
      <c r="AO7" s="43"/>
      <c r="AP7" s="43"/>
      <c r="AQ7" s="43"/>
      <c r="AR7" s="43"/>
    </row>
    <row r="8" spans="1:44" s="279" customFormat="1">
      <c r="A8" s="43">
        <v>115972</v>
      </c>
      <c r="B8" s="43" t="s">
        <v>2561</v>
      </c>
      <c r="C8" s="43" t="s">
        <v>298</v>
      </c>
      <c r="D8" s="43" t="s">
        <v>299</v>
      </c>
      <c r="E8" s="43" t="s">
        <v>300</v>
      </c>
      <c r="F8" s="43" t="s">
        <v>299</v>
      </c>
      <c r="G8" s="43" t="s">
        <v>299</v>
      </c>
      <c r="H8" s="43" t="s">
        <v>299</v>
      </c>
      <c r="I8" s="43" t="s">
        <v>299</v>
      </c>
      <c r="J8" s="43" t="s">
        <v>299</v>
      </c>
      <c r="K8" s="43" t="s">
        <v>298</v>
      </c>
      <c r="L8" s="43" t="s">
        <v>299</v>
      </c>
      <c r="M8" s="43" t="s">
        <v>298</v>
      </c>
      <c r="N8" s="43" t="s">
        <v>299</v>
      </c>
      <c r="O8" s="43" t="s">
        <v>298</v>
      </c>
      <c r="P8" s="43" t="s">
        <v>298</v>
      </c>
      <c r="Q8" s="43" t="s">
        <v>299</v>
      </c>
      <c r="R8" s="43" t="s">
        <v>300</v>
      </c>
      <c r="S8" s="43" t="s">
        <v>298</v>
      </c>
      <c r="T8" s="43" t="s">
        <v>300</v>
      </c>
      <c r="U8" s="43" t="s">
        <v>300</v>
      </c>
      <c r="V8" s="43" t="s">
        <v>298</v>
      </c>
      <c r="W8" s="43"/>
      <c r="X8" s="43"/>
      <c r="Y8" s="43"/>
      <c r="Z8" s="43"/>
      <c r="AA8" s="43"/>
      <c r="AB8" s="43"/>
      <c r="AC8" s="43"/>
      <c r="AD8" s="43"/>
      <c r="AE8" s="43"/>
      <c r="AF8" s="43"/>
      <c r="AG8" s="43"/>
      <c r="AH8" s="43"/>
      <c r="AI8" s="43"/>
      <c r="AJ8" s="43"/>
      <c r="AK8" s="43"/>
      <c r="AL8" s="43"/>
      <c r="AM8" s="43"/>
      <c r="AN8" s="43"/>
      <c r="AO8" s="43"/>
      <c r="AP8" s="43"/>
      <c r="AQ8" s="43"/>
      <c r="AR8" s="43"/>
    </row>
    <row r="9" spans="1:44" s="279" customFormat="1">
      <c r="A9" s="43">
        <v>116269</v>
      </c>
      <c r="B9" s="43" t="s">
        <v>2561</v>
      </c>
      <c r="C9" s="43" t="s">
        <v>299</v>
      </c>
      <c r="D9" s="43" t="s">
        <v>300</v>
      </c>
      <c r="E9" s="43" t="s">
        <v>300</v>
      </c>
      <c r="F9" s="43" t="s">
        <v>298</v>
      </c>
      <c r="G9" s="43" t="s">
        <v>300</v>
      </c>
      <c r="H9" s="43" t="s">
        <v>298</v>
      </c>
      <c r="I9" s="43" t="s">
        <v>300</v>
      </c>
      <c r="J9" s="43" t="s">
        <v>298</v>
      </c>
      <c r="K9" s="43" t="s">
        <v>300</v>
      </c>
      <c r="L9" s="43" t="s">
        <v>299</v>
      </c>
      <c r="M9" s="43" t="s">
        <v>300</v>
      </c>
      <c r="N9" s="43" t="s">
        <v>299</v>
      </c>
      <c r="O9" s="43" t="s">
        <v>299</v>
      </c>
      <c r="P9" s="43" t="s">
        <v>300</v>
      </c>
      <c r="Q9" s="43" t="s">
        <v>299</v>
      </c>
      <c r="R9" s="43" t="s">
        <v>300</v>
      </c>
      <c r="S9" s="43" t="s">
        <v>299</v>
      </c>
      <c r="T9" s="43" t="s">
        <v>299</v>
      </c>
      <c r="U9" s="43" t="s">
        <v>300</v>
      </c>
      <c r="V9" s="43" t="s">
        <v>300</v>
      </c>
      <c r="W9" s="43"/>
      <c r="X9" s="43"/>
      <c r="Y9" s="43"/>
      <c r="Z9" s="43"/>
      <c r="AA9" s="43"/>
      <c r="AB9" s="43"/>
      <c r="AC9" s="43"/>
      <c r="AD9" s="43"/>
      <c r="AE9" s="43"/>
      <c r="AF9" s="43"/>
      <c r="AG9" s="43"/>
      <c r="AH9" s="43"/>
      <c r="AI9" s="43"/>
      <c r="AJ9" s="43"/>
      <c r="AK9" s="43"/>
      <c r="AL9" s="43"/>
      <c r="AM9" s="43"/>
      <c r="AN9" s="43"/>
      <c r="AO9" s="43"/>
      <c r="AP9" s="43"/>
      <c r="AQ9" s="43"/>
      <c r="AR9" s="43"/>
    </row>
    <row r="10" spans="1:44" s="279" customFormat="1">
      <c r="A10" s="43">
        <v>116333</v>
      </c>
      <c r="B10" s="43" t="s">
        <v>2561</v>
      </c>
      <c r="C10" s="43" t="s">
        <v>299</v>
      </c>
      <c r="D10" s="43" t="s">
        <v>298</v>
      </c>
      <c r="E10" s="43" t="s">
        <v>300</v>
      </c>
      <c r="F10" s="43" t="s">
        <v>299</v>
      </c>
      <c r="G10" s="43" t="s">
        <v>299</v>
      </c>
      <c r="H10" s="43" t="s">
        <v>300</v>
      </c>
      <c r="I10" s="43" t="s">
        <v>300</v>
      </c>
      <c r="J10" s="43" t="s">
        <v>300</v>
      </c>
      <c r="K10" s="43" t="s">
        <v>300</v>
      </c>
      <c r="L10" s="43" t="s">
        <v>299</v>
      </c>
      <c r="M10" s="43" t="s">
        <v>299</v>
      </c>
      <c r="N10" s="43" t="s">
        <v>300</v>
      </c>
      <c r="O10" s="43" t="s">
        <v>300</v>
      </c>
      <c r="P10" s="43" t="s">
        <v>300</v>
      </c>
      <c r="Q10" s="43" t="s">
        <v>300</v>
      </c>
      <c r="R10" s="43" t="s">
        <v>300</v>
      </c>
      <c r="S10" s="43" t="s">
        <v>300</v>
      </c>
      <c r="T10" s="43" t="s">
        <v>299</v>
      </c>
      <c r="U10" s="43" t="s">
        <v>299</v>
      </c>
      <c r="V10" s="43" t="s">
        <v>299</v>
      </c>
      <c r="W10" s="43"/>
      <c r="X10" s="43"/>
      <c r="Y10" s="43"/>
      <c r="Z10" s="43"/>
      <c r="AA10" s="43"/>
      <c r="AB10" s="43"/>
      <c r="AC10" s="43"/>
      <c r="AD10" s="43"/>
      <c r="AE10" s="43"/>
      <c r="AF10" s="43"/>
      <c r="AG10" s="43"/>
      <c r="AH10" s="43"/>
      <c r="AI10" s="43"/>
      <c r="AJ10" s="43"/>
      <c r="AK10" s="43"/>
      <c r="AL10" s="43"/>
      <c r="AM10" s="43"/>
      <c r="AN10" s="43"/>
      <c r="AO10" s="43"/>
      <c r="AP10" s="43"/>
      <c r="AQ10" s="43"/>
      <c r="AR10" s="43"/>
    </row>
    <row r="11" spans="1:44" s="279" customFormat="1">
      <c r="A11" s="43">
        <v>116363</v>
      </c>
      <c r="B11" s="43" t="s">
        <v>2561</v>
      </c>
      <c r="C11" s="43" t="s">
        <v>299</v>
      </c>
      <c r="D11" s="43" t="s">
        <v>298</v>
      </c>
      <c r="E11" s="43" t="s">
        <v>299</v>
      </c>
      <c r="F11" s="43" t="s">
        <v>299</v>
      </c>
      <c r="G11" s="43" t="s">
        <v>299</v>
      </c>
      <c r="H11" s="43" t="s">
        <v>299</v>
      </c>
      <c r="I11" s="43" t="s">
        <v>299</v>
      </c>
      <c r="J11" s="43" t="s">
        <v>298</v>
      </c>
      <c r="K11" s="43" t="s">
        <v>299</v>
      </c>
      <c r="L11" s="43" t="s">
        <v>299</v>
      </c>
      <c r="M11" s="43" t="s">
        <v>298</v>
      </c>
      <c r="N11" s="43" t="s">
        <v>298</v>
      </c>
      <c r="O11" s="43" t="s">
        <v>299</v>
      </c>
      <c r="P11" s="43" t="s">
        <v>298</v>
      </c>
      <c r="Q11" s="43" t="s">
        <v>298</v>
      </c>
      <c r="R11" s="43" t="s">
        <v>299</v>
      </c>
      <c r="S11" s="43" t="s">
        <v>299</v>
      </c>
      <c r="T11" s="43" t="s">
        <v>299</v>
      </c>
      <c r="U11" s="43" t="s">
        <v>300</v>
      </c>
      <c r="V11" s="43" t="s">
        <v>299</v>
      </c>
      <c r="W11" s="43"/>
      <c r="X11" s="43"/>
      <c r="Y11" s="43"/>
      <c r="Z11" s="43"/>
      <c r="AA11" s="43"/>
      <c r="AB11" s="43"/>
      <c r="AC11" s="43"/>
      <c r="AD11" s="43"/>
      <c r="AE11" s="43"/>
      <c r="AF11" s="43"/>
      <c r="AG11" s="43"/>
      <c r="AH11" s="43"/>
      <c r="AI11" s="43"/>
      <c r="AJ11" s="43"/>
      <c r="AK11" s="43"/>
      <c r="AL11" s="43"/>
      <c r="AM11" s="43"/>
      <c r="AN11" s="43"/>
      <c r="AO11" s="43"/>
      <c r="AP11" s="43"/>
      <c r="AQ11" s="43"/>
      <c r="AR11" s="43"/>
    </row>
    <row r="12" spans="1:44" s="279" customFormat="1">
      <c r="A12" s="43">
        <v>116560</v>
      </c>
      <c r="B12" s="43" t="s">
        <v>2561</v>
      </c>
      <c r="C12" s="43" t="s">
        <v>299</v>
      </c>
      <c r="D12" s="43" t="s">
        <v>299</v>
      </c>
      <c r="E12" s="43" t="s">
        <v>298</v>
      </c>
      <c r="F12" s="43" t="s">
        <v>299</v>
      </c>
      <c r="G12" s="43" t="s">
        <v>298</v>
      </c>
      <c r="H12" s="43" t="s">
        <v>298</v>
      </c>
      <c r="I12" s="43" t="s">
        <v>300</v>
      </c>
      <c r="J12" s="43" t="s">
        <v>299</v>
      </c>
      <c r="K12" s="43" t="s">
        <v>299</v>
      </c>
      <c r="L12" s="43" t="s">
        <v>299</v>
      </c>
      <c r="M12" s="43" t="s">
        <v>298</v>
      </c>
      <c r="N12" s="43" t="s">
        <v>300</v>
      </c>
      <c r="O12" s="43" t="s">
        <v>300</v>
      </c>
      <c r="P12" s="43" t="s">
        <v>300</v>
      </c>
      <c r="Q12" s="43" t="s">
        <v>299</v>
      </c>
      <c r="R12" s="43" t="s">
        <v>299</v>
      </c>
      <c r="S12" s="43" t="s">
        <v>299</v>
      </c>
      <c r="T12" s="43" t="s">
        <v>299</v>
      </c>
      <c r="U12" s="43" t="s">
        <v>299</v>
      </c>
      <c r="V12" s="43" t="s">
        <v>299</v>
      </c>
      <c r="W12" s="43"/>
      <c r="X12" s="43"/>
      <c r="Y12" s="43"/>
      <c r="Z12" s="43"/>
      <c r="AA12" s="43"/>
      <c r="AB12" s="43"/>
      <c r="AC12" s="43"/>
      <c r="AD12" s="43"/>
      <c r="AE12" s="43"/>
      <c r="AF12" s="43"/>
      <c r="AG12" s="43"/>
      <c r="AH12" s="43"/>
      <c r="AI12" s="43"/>
      <c r="AJ12" s="43"/>
      <c r="AK12" s="43"/>
      <c r="AL12" s="43"/>
      <c r="AM12" s="43"/>
      <c r="AN12" s="43"/>
      <c r="AO12" s="43"/>
      <c r="AP12" s="43"/>
      <c r="AQ12" s="43"/>
      <c r="AR12" s="43"/>
    </row>
    <row r="13" spans="1:44" s="279" customFormat="1">
      <c r="A13" s="43">
        <v>116912</v>
      </c>
      <c r="B13" s="43" t="s">
        <v>2561</v>
      </c>
      <c r="C13" s="43" t="s">
        <v>300</v>
      </c>
      <c r="D13" s="43" t="s">
        <v>298</v>
      </c>
      <c r="E13" s="43" t="s">
        <v>298</v>
      </c>
      <c r="F13" s="43" t="s">
        <v>300</v>
      </c>
      <c r="G13" s="43" t="s">
        <v>299</v>
      </c>
      <c r="H13" s="43" t="s">
        <v>300</v>
      </c>
      <c r="I13" s="43" t="s">
        <v>298</v>
      </c>
      <c r="J13" s="43" t="s">
        <v>300</v>
      </c>
      <c r="K13" s="43" t="s">
        <v>300</v>
      </c>
      <c r="L13" s="43" t="s">
        <v>299</v>
      </c>
      <c r="M13" s="43" t="s">
        <v>300</v>
      </c>
      <c r="N13" s="43" t="s">
        <v>298</v>
      </c>
      <c r="O13" s="43" t="s">
        <v>298</v>
      </c>
      <c r="P13" s="43" t="s">
        <v>300</v>
      </c>
      <c r="Q13" s="43" t="s">
        <v>298</v>
      </c>
      <c r="R13" s="43" t="s">
        <v>298</v>
      </c>
      <c r="S13" s="43" t="s">
        <v>300</v>
      </c>
      <c r="T13" s="43" t="s">
        <v>300</v>
      </c>
      <c r="U13" s="43" t="s">
        <v>298</v>
      </c>
      <c r="V13" s="43" t="s">
        <v>300</v>
      </c>
      <c r="W13" s="43"/>
      <c r="X13" s="43"/>
      <c r="Y13" s="43"/>
      <c r="Z13" s="43"/>
      <c r="AA13" s="43"/>
      <c r="AB13" s="43"/>
      <c r="AC13" s="43"/>
      <c r="AD13" s="43"/>
      <c r="AE13" s="43"/>
      <c r="AF13" s="43"/>
      <c r="AG13" s="43"/>
      <c r="AH13" s="43"/>
      <c r="AI13" s="43"/>
      <c r="AJ13" s="43"/>
      <c r="AK13" s="43"/>
      <c r="AL13" s="43"/>
      <c r="AM13" s="43"/>
      <c r="AN13" s="43"/>
      <c r="AO13" s="43"/>
      <c r="AP13" s="43"/>
      <c r="AQ13" s="43"/>
      <c r="AR13" s="43"/>
    </row>
    <row r="14" spans="1:44" s="279" customFormat="1">
      <c r="A14" s="43">
        <v>117988</v>
      </c>
      <c r="B14" s="43" t="s">
        <v>2561</v>
      </c>
      <c r="C14" s="43" t="s">
        <v>300</v>
      </c>
      <c r="D14" s="43" t="s">
        <v>298</v>
      </c>
      <c r="E14" s="43" t="s">
        <v>298</v>
      </c>
      <c r="F14" s="43" t="s">
        <v>298</v>
      </c>
      <c r="G14" s="43" t="s">
        <v>298</v>
      </c>
      <c r="H14" s="43" t="s">
        <v>300</v>
      </c>
      <c r="I14" s="43" t="s">
        <v>298</v>
      </c>
      <c r="J14" s="43" t="s">
        <v>298</v>
      </c>
      <c r="K14" s="43" t="s">
        <v>298</v>
      </c>
      <c r="L14" s="43" t="s">
        <v>300</v>
      </c>
      <c r="M14" s="43" t="s">
        <v>298</v>
      </c>
      <c r="N14" s="43" t="s">
        <v>298</v>
      </c>
      <c r="O14" s="43" t="s">
        <v>298</v>
      </c>
      <c r="P14" s="43" t="s">
        <v>298</v>
      </c>
      <c r="Q14" s="43" t="s">
        <v>298</v>
      </c>
      <c r="R14" s="43" t="s">
        <v>298</v>
      </c>
      <c r="S14" s="43" t="s">
        <v>300</v>
      </c>
      <c r="T14" s="43" t="s">
        <v>298</v>
      </c>
      <c r="U14" s="43" t="s">
        <v>298</v>
      </c>
      <c r="V14" s="43" t="s">
        <v>298</v>
      </c>
      <c r="W14" s="43"/>
      <c r="X14" s="43"/>
      <c r="Y14" s="43"/>
      <c r="Z14" s="43"/>
      <c r="AA14" s="43"/>
      <c r="AB14" s="43"/>
      <c r="AC14" s="43"/>
      <c r="AD14" s="43"/>
      <c r="AE14" s="43"/>
      <c r="AF14" s="43"/>
      <c r="AG14" s="43"/>
      <c r="AH14" s="43"/>
      <c r="AI14" s="43"/>
      <c r="AJ14" s="43"/>
      <c r="AK14" s="43"/>
      <c r="AL14" s="43"/>
      <c r="AM14" s="43"/>
      <c r="AN14" s="43"/>
      <c r="AO14" s="43"/>
      <c r="AP14" s="43"/>
      <c r="AQ14" s="43"/>
      <c r="AR14" s="43"/>
    </row>
    <row r="15" spans="1:44" s="279" customFormat="1" ht="18.75">
      <c r="A15" s="280">
        <v>118152</v>
      </c>
      <c r="B15" s="43" t="s">
        <v>2561</v>
      </c>
      <c r="C15" s="43" t="s">
        <v>300</v>
      </c>
      <c r="D15" s="43" t="s">
        <v>300</v>
      </c>
      <c r="E15" s="43" t="s">
        <v>298</v>
      </c>
      <c r="F15" s="43" t="s">
        <v>300</v>
      </c>
      <c r="G15" s="43" t="s">
        <v>300</v>
      </c>
      <c r="H15" s="43" t="s">
        <v>300</v>
      </c>
      <c r="I15" s="43" t="s">
        <v>299</v>
      </c>
      <c r="J15" s="43" t="s">
        <v>300</v>
      </c>
      <c r="K15" s="43" t="s">
        <v>300</v>
      </c>
      <c r="L15" s="43" t="s">
        <v>300</v>
      </c>
      <c r="M15" s="43" t="s">
        <v>300</v>
      </c>
      <c r="N15" s="43" t="s">
        <v>300</v>
      </c>
      <c r="O15" s="43" t="s">
        <v>298</v>
      </c>
      <c r="P15" s="43" t="s">
        <v>298</v>
      </c>
      <c r="Q15" s="43" t="s">
        <v>300</v>
      </c>
      <c r="R15" s="43" t="s">
        <v>300</v>
      </c>
      <c r="S15" s="43" t="s">
        <v>300</v>
      </c>
      <c r="T15" s="43" t="s">
        <v>300</v>
      </c>
      <c r="U15" s="43" t="s">
        <v>300</v>
      </c>
      <c r="V15" s="43" t="s">
        <v>300</v>
      </c>
      <c r="W15" s="43"/>
      <c r="X15" s="43"/>
      <c r="Y15" s="43"/>
      <c r="Z15" s="43"/>
      <c r="AA15" s="43"/>
      <c r="AB15" s="43"/>
      <c r="AC15" s="43"/>
      <c r="AD15" s="43"/>
      <c r="AE15" s="43"/>
      <c r="AF15" s="43"/>
      <c r="AG15" s="43"/>
      <c r="AH15" s="43"/>
      <c r="AI15" s="43"/>
      <c r="AJ15" s="43"/>
      <c r="AK15" s="43"/>
      <c r="AL15" s="43"/>
      <c r="AM15" s="43"/>
      <c r="AN15" s="43"/>
      <c r="AO15" s="43"/>
      <c r="AP15" s="43"/>
      <c r="AQ15" s="43"/>
      <c r="AR15" s="43"/>
    </row>
    <row r="16" spans="1:44" s="279" customFormat="1">
      <c r="A16" s="43">
        <v>118333</v>
      </c>
      <c r="B16" s="43" t="s">
        <v>2561</v>
      </c>
      <c r="C16" s="43" t="s">
        <v>300</v>
      </c>
      <c r="D16" s="43" t="s">
        <v>298</v>
      </c>
      <c r="E16" s="43" t="s">
        <v>298</v>
      </c>
      <c r="F16" s="43" t="s">
        <v>298</v>
      </c>
      <c r="G16" s="43" t="s">
        <v>300</v>
      </c>
      <c r="H16" s="43" t="s">
        <v>298</v>
      </c>
      <c r="I16" s="43" t="s">
        <v>298</v>
      </c>
      <c r="J16" s="43" t="s">
        <v>300</v>
      </c>
      <c r="K16" s="43" t="s">
        <v>298</v>
      </c>
      <c r="L16" s="43" t="s">
        <v>299</v>
      </c>
      <c r="M16" s="43" t="s">
        <v>298</v>
      </c>
      <c r="N16" s="43" t="s">
        <v>298</v>
      </c>
      <c r="O16" s="43" t="s">
        <v>298</v>
      </c>
      <c r="P16" s="43" t="s">
        <v>298</v>
      </c>
      <c r="Q16" s="43" t="s">
        <v>298</v>
      </c>
      <c r="R16" s="43" t="s">
        <v>298</v>
      </c>
      <c r="S16" s="43" t="s">
        <v>299</v>
      </c>
      <c r="T16" s="43" t="s">
        <v>300</v>
      </c>
      <c r="U16" s="43" t="s">
        <v>298</v>
      </c>
      <c r="V16" s="43" t="s">
        <v>300</v>
      </c>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s="279" customFormat="1">
      <c r="A17" s="43">
        <v>118598</v>
      </c>
      <c r="B17" s="43" t="s">
        <v>2561</v>
      </c>
      <c r="C17" s="43" t="s">
        <v>298</v>
      </c>
      <c r="D17" s="43" t="s">
        <v>298</v>
      </c>
      <c r="E17" s="43" t="s">
        <v>298</v>
      </c>
      <c r="F17" s="43" t="s">
        <v>300</v>
      </c>
      <c r="G17" s="43" t="s">
        <v>298</v>
      </c>
      <c r="H17" s="43" t="s">
        <v>298</v>
      </c>
      <c r="I17" s="43" t="s">
        <v>298</v>
      </c>
      <c r="J17" s="43" t="s">
        <v>298</v>
      </c>
      <c r="K17" s="43" t="s">
        <v>300</v>
      </c>
      <c r="L17" s="43" t="s">
        <v>298</v>
      </c>
      <c r="M17" s="43" t="s">
        <v>300</v>
      </c>
      <c r="N17" s="43" t="s">
        <v>298</v>
      </c>
      <c r="O17" s="43" t="s">
        <v>298</v>
      </c>
      <c r="P17" s="43" t="s">
        <v>298</v>
      </c>
      <c r="Q17" s="43" t="s">
        <v>298</v>
      </c>
      <c r="R17" s="43" t="s">
        <v>300</v>
      </c>
      <c r="S17" s="43" t="s">
        <v>300</v>
      </c>
      <c r="T17" s="43" t="s">
        <v>299</v>
      </c>
      <c r="U17" s="43" t="s">
        <v>300</v>
      </c>
      <c r="V17" s="43" t="s">
        <v>300</v>
      </c>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s="279" customFormat="1">
      <c r="A18" s="43">
        <v>118619</v>
      </c>
      <c r="B18" s="43" t="s">
        <v>2561</v>
      </c>
      <c r="C18" s="43" t="s">
        <v>300</v>
      </c>
      <c r="D18" s="43" t="s">
        <v>300</v>
      </c>
      <c r="E18" s="43" t="s">
        <v>298</v>
      </c>
      <c r="F18" s="43" t="s">
        <v>300</v>
      </c>
      <c r="G18" s="43" t="s">
        <v>300</v>
      </c>
      <c r="H18" s="43" t="s">
        <v>298</v>
      </c>
      <c r="I18" s="43" t="s">
        <v>300</v>
      </c>
      <c r="J18" s="43" t="s">
        <v>300</v>
      </c>
      <c r="K18" s="43" t="s">
        <v>299</v>
      </c>
      <c r="L18" s="43" t="s">
        <v>300</v>
      </c>
      <c r="M18" s="43" t="s">
        <v>300</v>
      </c>
      <c r="N18" s="43" t="s">
        <v>298</v>
      </c>
      <c r="O18" s="43" t="s">
        <v>298</v>
      </c>
      <c r="P18" s="43" t="s">
        <v>298</v>
      </c>
      <c r="Q18" s="43" t="s">
        <v>298</v>
      </c>
      <c r="R18" s="43" t="s">
        <v>300</v>
      </c>
      <c r="S18" s="43" t="s">
        <v>300</v>
      </c>
      <c r="T18" s="43" t="s">
        <v>300</v>
      </c>
      <c r="U18" s="43" t="s">
        <v>300</v>
      </c>
      <c r="V18" s="43" t="s">
        <v>300</v>
      </c>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s="279" customFormat="1">
      <c r="A19" s="43">
        <v>118682</v>
      </c>
      <c r="B19" s="43" t="s">
        <v>2561</v>
      </c>
      <c r="C19" s="43" t="s">
        <v>300</v>
      </c>
      <c r="D19" s="43" t="s">
        <v>298</v>
      </c>
      <c r="E19" s="43" t="s">
        <v>300</v>
      </c>
      <c r="F19" s="43" t="s">
        <v>300</v>
      </c>
      <c r="G19" s="43" t="s">
        <v>300</v>
      </c>
      <c r="H19" s="43" t="s">
        <v>298</v>
      </c>
      <c r="I19" s="43" t="s">
        <v>299</v>
      </c>
      <c r="J19" s="43" t="s">
        <v>300</v>
      </c>
      <c r="K19" s="43" t="s">
        <v>300</v>
      </c>
      <c r="L19" s="43" t="s">
        <v>300</v>
      </c>
      <c r="M19" s="43" t="s">
        <v>299</v>
      </c>
      <c r="N19" s="43" t="s">
        <v>298</v>
      </c>
      <c r="O19" s="43" t="s">
        <v>299</v>
      </c>
      <c r="P19" s="43" t="s">
        <v>298</v>
      </c>
      <c r="Q19" s="43" t="s">
        <v>299</v>
      </c>
      <c r="R19" s="43" t="s">
        <v>300</v>
      </c>
      <c r="S19" s="43" t="s">
        <v>300</v>
      </c>
      <c r="T19" s="43" t="s">
        <v>300</v>
      </c>
      <c r="U19" s="43" t="s">
        <v>299</v>
      </c>
      <c r="V19" s="43" t="s">
        <v>300</v>
      </c>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s="279" customFormat="1">
      <c r="A20" s="43">
        <v>118917</v>
      </c>
      <c r="B20" s="43" t="s">
        <v>2561</v>
      </c>
      <c r="C20" s="43" t="s">
        <v>300</v>
      </c>
      <c r="D20" s="43" t="s">
        <v>298</v>
      </c>
      <c r="E20" s="43" t="s">
        <v>298</v>
      </c>
      <c r="F20" s="43" t="s">
        <v>300</v>
      </c>
      <c r="G20" s="43" t="s">
        <v>298</v>
      </c>
      <c r="H20" s="43" t="s">
        <v>298</v>
      </c>
      <c r="I20" s="43" t="s">
        <v>300</v>
      </c>
      <c r="J20" s="43" t="s">
        <v>298</v>
      </c>
      <c r="K20" s="43" t="s">
        <v>298</v>
      </c>
      <c r="L20" s="43" t="s">
        <v>298</v>
      </c>
      <c r="M20" s="43" t="s">
        <v>299</v>
      </c>
      <c r="N20" s="43" t="s">
        <v>299</v>
      </c>
      <c r="O20" s="43" t="s">
        <v>299</v>
      </c>
      <c r="P20" s="43" t="s">
        <v>299</v>
      </c>
      <c r="Q20" s="43" t="s">
        <v>299</v>
      </c>
      <c r="R20" s="43" t="s">
        <v>299</v>
      </c>
      <c r="S20" s="43" t="s">
        <v>299</v>
      </c>
      <c r="T20" s="43" t="s">
        <v>299</v>
      </c>
      <c r="U20" s="43" t="s">
        <v>299</v>
      </c>
      <c r="V20" s="43" t="s">
        <v>299</v>
      </c>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s="279" customFormat="1">
      <c r="A21" s="43">
        <v>119107</v>
      </c>
      <c r="B21" s="43" t="s">
        <v>2561</v>
      </c>
      <c r="C21" s="43" t="s">
        <v>298</v>
      </c>
      <c r="D21" s="43" t="s">
        <v>300</v>
      </c>
      <c r="E21" s="43" t="s">
        <v>300</v>
      </c>
      <c r="F21" s="43" t="s">
        <v>300</v>
      </c>
      <c r="G21" s="43" t="s">
        <v>300</v>
      </c>
      <c r="H21" s="43" t="s">
        <v>300</v>
      </c>
      <c r="I21" s="43" t="s">
        <v>300</v>
      </c>
      <c r="J21" s="43" t="s">
        <v>300</v>
      </c>
      <c r="K21" s="43" t="s">
        <v>299</v>
      </c>
      <c r="L21" s="43" t="s">
        <v>300</v>
      </c>
      <c r="M21" s="43" t="s">
        <v>300</v>
      </c>
      <c r="N21" s="43" t="s">
        <v>299</v>
      </c>
      <c r="O21" s="43" t="s">
        <v>299</v>
      </c>
      <c r="P21" s="43" t="s">
        <v>300</v>
      </c>
      <c r="Q21" s="43" t="s">
        <v>299</v>
      </c>
      <c r="R21" s="43" t="s">
        <v>300</v>
      </c>
      <c r="S21" s="43" t="s">
        <v>299</v>
      </c>
      <c r="T21" s="43" t="s">
        <v>299</v>
      </c>
      <c r="U21" s="43" t="s">
        <v>300</v>
      </c>
      <c r="V21" s="43" t="s">
        <v>299</v>
      </c>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s="279" customFormat="1">
      <c r="A22" s="43">
        <v>119163</v>
      </c>
      <c r="B22" s="43" t="s">
        <v>2561</v>
      </c>
      <c r="C22" s="43" t="s">
        <v>300</v>
      </c>
      <c r="D22" s="43" t="s">
        <v>298</v>
      </c>
      <c r="E22" s="43" t="s">
        <v>298</v>
      </c>
      <c r="F22" s="43" t="s">
        <v>300</v>
      </c>
      <c r="G22" s="43" t="s">
        <v>298</v>
      </c>
      <c r="H22" s="43" t="s">
        <v>300</v>
      </c>
      <c r="I22" s="43" t="s">
        <v>299</v>
      </c>
      <c r="J22" s="43" t="s">
        <v>300</v>
      </c>
      <c r="K22" s="43" t="s">
        <v>298</v>
      </c>
      <c r="L22" s="43" t="s">
        <v>298</v>
      </c>
      <c r="M22" s="43" t="s">
        <v>298</v>
      </c>
      <c r="N22" s="43" t="s">
        <v>298</v>
      </c>
      <c r="O22" s="43" t="s">
        <v>299</v>
      </c>
      <c r="P22" s="43" t="s">
        <v>298</v>
      </c>
      <c r="Q22" s="43" t="s">
        <v>299</v>
      </c>
      <c r="R22" s="43" t="s">
        <v>299</v>
      </c>
      <c r="S22" s="43" t="s">
        <v>299</v>
      </c>
      <c r="T22" s="43" t="s">
        <v>299</v>
      </c>
      <c r="U22" s="43" t="s">
        <v>299</v>
      </c>
      <c r="V22" s="43" t="s">
        <v>299</v>
      </c>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s="279" customFormat="1">
      <c r="A23" s="43">
        <v>119719</v>
      </c>
      <c r="B23" s="43" t="s">
        <v>2561</v>
      </c>
      <c r="C23" s="43" t="s">
        <v>298</v>
      </c>
      <c r="D23" s="43" t="s">
        <v>298</v>
      </c>
      <c r="E23" s="43" t="s">
        <v>300</v>
      </c>
      <c r="F23" s="43" t="s">
        <v>298</v>
      </c>
      <c r="G23" s="43" t="s">
        <v>298</v>
      </c>
      <c r="H23" s="43" t="s">
        <v>298</v>
      </c>
      <c r="I23" s="43" t="s">
        <v>300</v>
      </c>
      <c r="J23" s="43" t="s">
        <v>300</v>
      </c>
      <c r="K23" s="43" t="s">
        <v>300</v>
      </c>
      <c r="L23" s="43" t="s">
        <v>300</v>
      </c>
      <c r="M23" s="43" t="s">
        <v>300</v>
      </c>
      <c r="N23" s="43" t="s">
        <v>300</v>
      </c>
      <c r="O23" s="43" t="s">
        <v>300</v>
      </c>
      <c r="P23" s="43" t="s">
        <v>300</v>
      </c>
      <c r="Q23" s="43" t="s">
        <v>300</v>
      </c>
      <c r="R23" s="43" t="s">
        <v>299</v>
      </c>
      <c r="S23" s="43" t="s">
        <v>299</v>
      </c>
      <c r="T23" s="43" t="s">
        <v>299</v>
      </c>
      <c r="U23" s="43" t="s">
        <v>299</v>
      </c>
      <c r="V23" s="43" t="s">
        <v>299</v>
      </c>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s="279" customFormat="1">
      <c r="A24" s="43">
        <v>119969</v>
      </c>
      <c r="B24" s="43" t="s">
        <v>2561</v>
      </c>
      <c r="C24" s="43" t="s">
        <v>300</v>
      </c>
      <c r="D24" s="43" t="s">
        <v>300</v>
      </c>
      <c r="E24" s="43" t="s">
        <v>298</v>
      </c>
      <c r="F24" s="43" t="s">
        <v>300</v>
      </c>
      <c r="G24" s="43" t="s">
        <v>298</v>
      </c>
      <c r="H24" s="43" t="s">
        <v>298</v>
      </c>
      <c r="I24" s="43" t="s">
        <v>298</v>
      </c>
      <c r="J24" s="43" t="s">
        <v>300</v>
      </c>
      <c r="K24" s="43" t="s">
        <v>298</v>
      </c>
      <c r="L24" s="43" t="s">
        <v>300</v>
      </c>
      <c r="M24" s="43" t="s">
        <v>298</v>
      </c>
      <c r="N24" s="43" t="s">
        <v>298</v>
      </c>
      <c r="O24" s="43" t="s">
        <v>298</v>
      </c>
      <c r="P24" s="43" t="s">
        <v>298</v>
      </c>
      <c r="Q24" s="43" t="s">
        <v>300</v>
      </c>
      <c r="R24" s="43" t="s">
        <v>298</v>
      </c>
      <c r="S24" s="43" t="s">
        <v>300</v>
      </c>
      <c r="T24" s="43" t="s">
        <v>298</v>
      </c>
      <c r="U24" s="43" t="s">
        <v>298</v>
      </c>
      <c r="V24" s="43" t="s">
        <v>300</v>
      </c>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s="279" customFormat="1">
      <c r="A25" s="43">
        <v>120051</v>
      </c>
      <c r="B25" s="43" t="s">
        <v>2561</v>
      </c>
      <c r="C25" s="43" t="s">
        <v>300</v>
      </c>
      <c r="D25" s="43" t="s">
        <v>300</v>
      </c>
      <c r="E25" s="43" t="s">
        <v>298</v>
      </c>
      <c r="F25" s="43" t="s">
        <v>298</v>
      </c>
      <c r="G25" s="43" t="s">
        <v>298</v>
      </c>
      <c r="H25" s="43" t="s">
        <v>300</v>
      </c>
      <c r="I25" s="43" t="s">
        <v>300</v>
      </c>
      <c r="J25" s="43" t="s">
        <v>300</v>
      </c>
      <c r="K25" s="43" t="s">
        <v>300</v>
      </c>
      <c r="L25" s="43" t="s">
        <v>298</v>
      </c>
      <c r="M25" s="43" t="s">
        <v>300</v>
      </c>
      <c r="N25" s="43" t="s">
        <v>299</v>
      </c>
      <c r="O25" s="43" t="s">
        <v>298</v>
      </c>
      <c r="P25" s="43" t="s">
        <v>299</v>
      </c>
      <c r="Q25" s="43" t="s">
        <v>299</v>
      </c>
      <c r="R25" s="43" t="s">
        <v>299</v>
      </c>
      <c r="S25" s="43" t="s">
        <v>299</v>
      </c>
      <c r="T25" s="43" t="s">
        <v>299</v>
      </c>
      <c r="U25" s="43" t="s">
        <v>299</v>
      </c>
      <c r="V25" s="43" t="s">
        <v>299</v>
      </c>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s="279" customFormat="1">
      <c r="A26" s="43">
        <v>120102</v>
      </c>
      <c r="B26" s="43" t="s">
        <v>2561</v>
      </c>
      <c r="C26" s="43" t="s">
        <v>300</v>
      </c>
      <c r="D26" s="43" t="s">
        <v>300</v>
      </c>
      <c r="E26" s="43" t="s">
        <v>300</v>
      </c>
      <c r="F26" s="43" t="s">
        <v>300</v>
      </c>
      <c r="G26" s="43" t="s">
        <v>300</v>
      </c>
      <c r="H26" s="43" t="s">
        <v>299</v>
      </c>
      <c r="I26" s="43" t="s">
        <v>300</v>
      </c>
      <c r="J26" s="43" t="s">
        <v>300</v>
      </c>
      <c r="K26" s="43" t="s">
        <v>299</v>
      </c>
      <c r="L26" s="43" t="s">
        <v>300</v>
      </c>
      <c r="M26" s="43" t="s">
        <v>299</v>
      </c>
      <c r="N26" s="43" t="s">
        <v>299</v>
      </c>
      <c r="O26" s="43" t="s">
        <v>299</v>
      </c>
      <c r="P26" s="43" t="s">
        <v>299</v>
      </c>
      <c r="Q26" s="43" t="s">
        <v>299</v>
      </c>
      <c r="R26" s="43" t="s">
        <v>299</v>
      </c>
      <c r="S26" s="43" t="s">
        <v>299</v>
      </c>
      <c r="T26" s="43" t="s">
        <v>299</v>
      </c>
      <c r="U26" s="43" t="s">
        <v>299</v>
      </c>
      <c r="V26" s="43" t="s">
        <v>299</v>
      </c>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s="279" customFormat="1">
      <c r="A27" s="43">
        <v>120194</v>
      </c>
      <c r="B27" s="43" t="s">
        <v>2561</v>
      </c>
      <c r="C27" s="43" t="s">
        <v>300</v>
      </c>
      <c r="D27" s="43" t="s">
        <v>298</v>
      </c>
      <c r="E27" s="43" t="s">
        <v>298</v>
      </c>
      <c r="F27" s="43" t="s">
        <v>300</v>
      </c>
      <c r="G27" s="43" t="s">
        <v>300</v>
      </c>
      <c r="H27" s="43" t="s">
        <v>300</v>
      </c>
      <c r="I27" s="43" t="s">
        <v>300</v>
      </c>
      <c r="J27" s="43" t="s">
        <v>300</v>
      </c>
      <c r="K27" s="43" t="s">
        <v>300</v>
      </c>
      <c r="L27" s="43" t="s">
        <v>300</v>
      </c>
      <c r="M27" s="43" t="s">
        <v>300</v>
      </c>
      <c r="N27" s="43" t="s">
        <v>300</v>
      </c>
      <c r="O27" s="43" t="s">
        <v>300</v>
      </c>
      <c r="P27" s="43" t="s">
        <v>300</v>
      </c>
      <c r="Q27" s="43" t="s">
        <v>300</v>
      </c>
      <c r="R27" s="43" t="s">
        <v>300</v>
      </c>
      <c r="S27" s="43" t="s">
        <v>299</v>
      </c>
      <c r="T27" s="43" t="s">
        <v>300</v>
      </c>
      <c r="U27" s="43" t="s">
        <v>299</v>
      </c>
      <c r="V27" s="43" t="s">
        <v>300</v>
      </c>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s="279" customFormat="1">
      <c r="A28" s="43">
        <v>120252</v>
      </c>
      <c r="B28" s="43" t="s">
        <v>2561</v>
      </c>
      <c r="C28" s="43" t="s">
        <v>299</v>
      </c>
      <c r="D28" s="43" t="s">
        <v>300</v>
      </c>
      <c r="E28" s="43" t="s">
        <v>299</v>
      </c>
      <c r="F28" s="43" t="s">
        <v>300</v>
      </c>
      <c r="G28" s="43" t="s">
        <v>299</v>
      </c>
      <c r="H28" s="43" t="s">
        <v>300</v>
      </c>
      <c r="I28" s="43" t="s">
        <v>300</v>
      </c>
      <c r="J28" s="43" t="s">
        <v>300</v>
      </c>
      <c r="K28" s="43" t="s">
        <v>300</v>
      </c>
      <c r="L28" s="43" t="s">
        <v>300</v>
      </c>
      <c r="M28" s="43" t="s">
        <v>300</v>
      </c>
      <c r="N28" s="43" t="s">
        <v>300</v>
      </c>
      <c r="O28" s="43" t="s">
        <v>300</v>
      </c>
      <c r="P28" s="43" t="s">
        <v>300</v>
      </c>
      <c r="Q28" s="43" t="s">
        <v>300</v>
      </c>
      <c r="R28" s="43" t="s">
        <v>299</v>
      </c>
      <c r="S28" s="43" t="s">
        <v>299</v>
      </c>
      <c r="T28" s="43" t="s">
        <v>299</v>
      </c>
      <c r="U28" s="43" t="s">
        <v>299</v>
      </c>
      <c r="V28" s="43" t="s">
        <v>299</v>
      </c>
      <c r="W28" s="43"/>
      <c r="X28" s="43"/>
      <c r="Y28" s="43"/>
      <c r="Z28" s="43"/>
      <c r="AA28" s="43"/>
      <c r="AB28" s="43"/>
      <c r="AC28" s="43"/>
      <c r="AD28" s="43"/>
      <c r="AE28" s="43"/>
      <c r="AF28" s="43"/>
      <c r="AG28" s="43"/>
      <c r="AH28" s="43"/>
      <c r="AI28" s="43"/>
      <c r="AJ28" s="43"/>
      <c r="AK28" s="43"/>
      <c r="AL28" s="43"/>
      <c r="AM28" s="43"/>
      <c r="AN28" s="43"/>
      <c r="AO28" s="43"/>
      <c r="AP28" s="43"/>
      <c r="AQ28" s="43"/>
      <c r="AR28" s="43"/>
    </row>
    <row r="29" spans="1:44" s="279" customFormat="1">
      <c r="A29" s="43">
        <v>120393</v>
      </c>
      <c r="B29" s="43" t="s">
        <v>2561</v>
      </c>
      <c r="C29" s="43" t="s">
        <v>299</v>
      </c>
      <c r="D29" s="43" t="s">
        <v>300</v>
      </c>
      <c r="E29" s="43" t="s">
        <v>299</v>
      </c>
      <c r="F29" s="43" t="s">
        <v>300</v>
      </c>
      <c r="G29" s="43" t="s">
        <v>299</v>
      </c>
      <c r="H29" s="43" t="s">
        <v>299</v>
      </c>
      <c r="I29" s="43" t="s">
        <v>300</v>
      </c>
      <c r="J29" s="43" t="s">
        <v>299</v>
      </c>
      <c r="K29" s="43" t="s">
        <v>299</v>
      </c>
      <c r="L29" s="43" t="s">
        <v>299</v>
      </c>
      <c r="M29" s="43" t="s">
        <v>300</v>
      </c>
      <c r="N29" s="43" t="s">
        <v>300</v>
      </c>
      <c r="O29" s="43" t="s">
        <v>300</v>
      </c>
      <c r="P29" s="43" t="s">
        <v>300</v>
      </c>
      <c r="Q29" s="43" t="s">
        <v>300</v>
      </c>
      <c r="R29" s="43" t="s">
        <v>300</v>
      </c>
      <c r="S29" s="43" t="s">
        <v>300</v>
      </c>
      <c r="T29" s="43" t="s">
        <v>299</v>
      </c>
      <c r="U29" s="43" t="s">
        <v>299</v>
      </c>
      <c r="V29" s="43" t="s">
        <v>299</v>
      </c>
      <c r="W29" s="43"/>
      <c r="X29" s="43"/>
      <c r="Y29" s="43"/>
      <c r="Z29" s="43"/>
      <c r="AA29" s="43"/>
      <c r="AB29" s="43"/>
      <c r="AC29" s="43"/>
      <c r="AD29" s="43"/>
      <c r="AE29" s="43"/>
      <c r="AF29" s="43"/>
      <c r="AG29" s="43"/>
      <c r="AH29" s="43"/>
      <c r="AI29" s="43"/>
      <c r="AJ29" s="43"/>
      <c r="AK29" s="43"/>
      <c r="AL29" s="43"/>
      <c r="AM29" s="43"/>
      <c r="AN29" s="43"/>
      <c r="AO29" s="43"/>
      <c r="AP29" s="43"/>
      <c r="AQ29" s="43"/>
      <c r="AR29" s="43"/>
    </row>
    <row r="30" spans="1:44" s="279" customFormat="1">
      <c r="A30" s="43">
        <v>120471</v>
      </c>
      <c r="B30" s="43" t="s">
        <v>2561</v>
      </c>
      <c r="C30" s="43" t="s">
        <v>300</v>
      </c>
      <c r="D30" s="43" t="s">
        <v>300</v>
      </c>
      <c r="E30" s="43" t="s">
        <v>299</v>
      </c>
      <c r="F30" s="43" t="s">
        <v>300</v>
      </c>
      <c r="G30" s="43" t="s">
        <v>298</v>
      </c>
      <c r="H30" s="43" t="s">
        <v>300</v>
      </c>
      <c r="I30" s="43" t="s">
        <v>299</v>
      </c>
      <c r="J30" s="43" t="s">
        <v>300</v>
      </c>
      <c r="K30" s="43" t="s">
        <v>299</v>
      </c>
      <c r="L30" s="43" t="s">
        <v>300</v>
      </c>
      <c r="M30" s="43" t="s">
        <v>299</v>
      </c>
      <c r="N30" s="43" t="s">
        <v>299</v>
      </c>
      <c r="O30" s="43" t="s">
        <v>299</v>
      </c>
      <c r="P30" s="43" t="s">
        <v>299</v>
      </c>
      <c r="Q30" s="43" t="s">
        <v>299</v>
      </c>
      <c r="R30" s="43" t="s">
        <v>299</v>
      </c>
      <c r="S30" s="43" t="s">
        <v>299</v>
      </c>
      <c r="T30" s="43" t="s">
        <v>299</v>
      </c>
      <c r="U30" s="43" t="s">
        <v>299</v>
      </c>
      <c r="V30" s="43" t="s">
        <v>299</v>
      </c>
      <c r="W30" s="43"/>
      <c r="X30" s="43"/>
      <c r="Y30" s="43"/>
      <c r="Z30" s="43"/>
      <c r="AA30" s="43"/>
      <c r="AB30" s="43"/>
      <c r="AC30" s="43"/>
      <c r="AD30" s="43"/>
      <c r="AE30" s="43"/>
      <c r="AF30" s="43"/>
      <c r="AG30" s="43"/>
      <c r="AH30" s="43"/>
      <c r="AI30" s="43"/>
      <c r="AJ30" s="43"/>
      <c r="AK30" s="43"/>
      <c r="AL30" s="43"/>
      <c r="AM30" s="43"/>
      <c r="AN30" s="43"/>
      <c r="AO30" s="43"/>
      <c r="AP30" s="43"/>
      <c r="AQ30" s="43"/>
      <c r="AR30" s="43"/>
    </row>
    <row r="31" spans="1:44" s="279" customFormat="1">
      <c r="A31" s="43">
        <v>120517</v>
      </c>
      <c r="B31" s="43" t="s">
        <v>2561</v>
      </c>
      <c r="C31" s="43" t="s">
        <v>300</v>
      </c>
      <c r="D31" s="43" t="s">
        <v>298</v>
      </c>
      <c r="E31" s="43" t="s">
        <v>300</v>
      </c>
      <c r="F31" s="43" t="s">
        <v>298</v>
      </c>
      <c r="G31" s="43" t="s">
        <v>300</v>
      </c>
      <c r="H31" s="43" t="s">
        <v>298</v>
      </c>
      <c r="I31" s="43" t="s">
        <v>300</v>
      </c>
      <c r="J31" s="43" t="s">
        <v>298</v>
      </c>
      <c r="K31" s="43" t="s">
        <v>300</v>
      </c>
      <c r="L31" s="43" t="s">
        <v>300</v>
      </c>
      <c r="M31" s="43" t="s">
        <v>300</v>
      </c>
      <c r="N31" s="43" t="s">
        <v>299</v>
      </c>
      <c r="O31" s="43" t="s">
        <v>299</v>
      </c>
      <c r="P31" s="43" t="s">
        <v>299</v>
      </c>
      <c r="Q31" s="43" t="s">
        <v>299</v>
      </c>
      <c r="R31" s="43" t="s">
        <v>299</v>
      </c>
      <c r="S31" s="43" t="s">
        <v>299</v>
      </c>
      <c r="T31" s="43" t="s">
        <v>299</v>
      </c>
      <c r="U31" s="43" t="s">
        <v>299</v>
      </c>
      <c r="V31" s="43" t="s">
        <v>299</v>
      </c>
      <c r="W31" s="43"/>
      <c r="X31" s="43"/>
      <c r="Y31" s="43"/>
      <c r="Z31" s="43"/>
      <c r="AA31" s="43"/>
      <c r="AB31" s="43"/>
      <c r="AC31" s="43"/>
      <c r="AD31" s="43"/>
      <c r="AE31" s="43"/>
      <c r="AF31" s="43"/>
      <c r="AG31" s="43"/>
      <c r="AH31" s="43"/>
      <c r="AI31" s="43"/>
      <c r="AJ31" s="43"/>
      <c r="AK31" s="43"/>
      <c r="AL31" s="43"/>
      <c r="AM31" s="43"/>
      <c r="AN31" s="43"/>
      <c r="AO31" s="43"/>
      <c r="AP31" s="43"/>
      <c r="AQ31" s="43"/>
      <c r="AR31" s="43"/>
    </row>
    <row r="32" spans="1:44" s="279" customFormat="1">
      <c r="A32" s="43">
        <v>120539</v>
      </c>
      <c r="B32" s="43" t="s">
        <v>2561</v>
      </c>
      <c r="C32" s="43" t="s">
        <v>298</v>
      </c>
      <c r="D32" s="43" t="s">
        <v>298</v>
      </c>
      <c r="E32" s="43" t="s">
        <v>300</v>
      </c>
      <c r="F32" s="43" t="s">
        <v>300</v>
      </c>
      <c r="G32" s="43" t="s">
        <v>300</v>
      </c>
      <c r="H32" s="43" t="s">
        <v>300</v>
      </c>
      <c r="I32" s="43" t="s">
        <v>300</v>
      </c>
      <c r="J32" s="43" t="s">
        <v>300</v>
      </c>
      <c r="K32" s="43" t="s">
        <v>300</v>
      </c>
      <c r="L32" s="43" t="s">
        <v>300</v>
      </c>
      <c r="M32" s="43" t="s">
        <v>300</v>
      </c>
      <c r="N32" s="43" t="s">
        <v>299</v>
      </c>
      <c r="O32" s="43" t="s">
        <v>298</v>
      </c>
      <c r="P32" s="43" t="s">
        <v>298</v>
      </c>
      <c r="Q32" s="43" t="s">
        <v>300</v>
      </c>
      <c r="R32" s="43" t="s">
        <v>300</v>
      </c>
      <c r="S32" s="43" t="s">
        <v>300</v>
      </c>
      <c r="T32" s="43" t="s">
        <v>300</v>
      </c>
      <c r="U32" s="43" t="s">
        <v>299</v>
      </c>
      <c r="V32" s="43" t="s">
        <v>299</v>
      </c>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279" customFormat="1">
      <c r="A33" s="43">
        <v>120638</v>
      </c>
      <c r="B33" s="43" t="s">
        <v>2561</v>
      </c>
      <c r="C33" s="43" t="s">
        <v>300</v>
      </c>
      <c r="D33" s="43" t="s">
        <v>300</v>
      </c>
      <c r="E33" s="43" t="s">
        <v>298</v>
      </c>
      <c r="F33" s="43" t="s">
        <v>300</v>
      </c>
      <c r="G33" s="43" t="s">
        <v>300</v>
      </c>
      <c r="H33" s="43" t="s">
        <v>299</v>
      </c>
      <c r="I33" s="43" t="s">
        <v>299</v>
      </c>
      <c r="J33" s="43" t="s">
        <v>298</v>
      </c>
      <c r="K33" s="43" t="s">
        <v>300</v>
      </c>
      <c r="L33" s="43" t="s">
        <v>298</v>
      </c>
      <c r="M33" s="43" t="s">
        <v>299</v>
      </c>
      <c r="N33" s="43" t="s">
        <v>299</v>
      </c>
      <c r="O33" s="43" t="s">
        <v>299</v>
      </c>
      <c r="P33" s="43" t="s">
        <v>299</v>
      </c>
      <c r="Q33" s="43" t="s">
        <v>299</v>
      </c>
      <c r="R33" s="43" t="s">
        <v>299</v>
      </c>
      <c r="S33" s="43" t="s">
        <v>299</v>
      </c>
      <c r="T33" s="43" t="s">
        <v>299</v>
      </c>
      <c r="U33" s="43" t="s">
        <v>299</v>
      </c>
      <c r="V33" s="43" t="s">
        <v>299</v>
      </c>
      <c r="W33" s="43"/>
      <c r="X33" s="43"/>
      <c r="Y33" s="43"/>
      <c r="Z33" s="43"/>
      <c r="AA33" s="43"/>
      <c r="AB33" s="43"/>
      <c r="AC33" s="43"/>
      <c r="AD33" s="43"/>
      <c r="AE33" s="43"/>
      <c r="AF33" s="43"/>
      <c r="AG33" s="43"/>
      <c r="AH33" s="43"/>
      <c r="AI33" s="43"/>
      <c r="AJ33" s="43"/>
      <c r="AK33" s="43"/>
      <c r="AL33" s="43"/>
      <c r="AM33" s="43"/>
      <c r="AN33" s="43"/>
      <c r="AO33" s="43"/>
      <c r="AP33" s="43"/>
      <c r="AQ33" s="43"/>
      <c r="AR33" s="43"/>
    </row>
    <row r="34" spans="1:44" s="279" customFormat="1">
      <c r="A34" s="43">
        <v>120752</v>
      </c>
      <c r="B34" s="43" t="s">
        <v>2561</v>
      </c>
      <c r="C34" s="43" t="s">
        <v>300</v>
      </c>
      <c r="D34" s="43" t="s">
        <v>300</v>
      </c>
      <c r="E34" s="43" t="s">
        <v>300</v>
      </c>
      <c r="F34" s="43" t="s">
        <v>300</v>
      </c>
      <c r="G34" s="43" t="s">
        <v>300</v>
      </c>
      <c r="H34" s="43" t="s">
        <v>300</v>
      </c>
      <c r="I34" s="43" t="s">
        <v>300</v>
      </c>
      <c r="J34" s="43" t="s">
        <v>300</v>
      </c>
      <c r="K34" s="43" t="s">
        <v>300</v>
      </c>
      <c r="L34" s="43" t="s">
        <v>300</v>
      </c>
      <c r="M34" s="43" t="s">
        <v>299</v>
      </c>
      <c r="N34" s="43" t="s">
        <v>299</v>
      </c>
      <c r="O34" s="43" t="s">
        <v>300</v>
      </c>
      <c r="P34" s="43" t="s">
        <v>300</v>
      </c>
      <c r="Q34" s="43" t="s">
        <v>299</v>
      </c>
      <c r="R34" s="43" t="s">
        <v>299</v>
      </c>
      <c r="S34" s="43" t="s">
        <v>300</v>
      </c>
      <c r="T34" s="43" t="s">
        <v>300</v>
      </c>
      <c r="U34" s="43" t="s">
        <v>300</v>
      </c>
      <c r="V34" s="43" t="s">
        <v>300</v>
      </c>
      <c r="W34" s="43"/>
      <c r="X34" s="43"/>
      <c r="Y34" s="43"/>
      <c r="Z34" s="43"/>
      <c r="AA34" s="43"/>
      <c r="AB34" s="43"/>
      <c r="AC34" s="43"/>
      <c r="AD34" s="43"/>
      <c r="AE34" s="43"/>
      <c r="AF34" s="43"/>
      <c r="AG34" s="43"/>
      <c r="AH34" s="43"/>
      <c r="AI34" s="43"/>
      <c r="AJ34" s="43"/>
      <c r="AK34" s="43"/>
      <c r="AL34" s="43"/>
      <c r="AM34" s="43"/>
      <c r="AN34" s="43"/>
      <c r="AO34" s="43"/>
      <c r="AP34" s="43"/>
      <c r="AQ34" s="43"/>
      <c r="AR34" s="43"/>
    </row>
    <row r="35" spans="1:44" s="279" customFormat="1">
      <c r="A35" s="43">
        <v>120796</v>
      </c>
      <c r="B35" s="43" t="s">
        <v>2561</v>
      </c>
      <c r="C35" s="43" t="s">
        <v>300</v>
      </c>
      <c r="D35" s="43" t="s">
        <v>300</v>
      </c>
      <c r="E35" s="43" t="s">
        <v>299</v>
      </c>
      <c r="F35" s="43" t="s">
        <v>298</v>
      </c>
      <c r="G35" s="43" t="s">
        <v>298</v>
      </c>
      <c r="H35" s="43" t="s">
        <v>298</v>
      </c>
      <c r="I35" s="43" t="s">
        <v>299</v>
      </c>
      <c r="J35" s="43" t="s">
        <v>299</v>
      </c>
      <c r="K35" s="43" t="s">
        <v>298</v>
      </c>
      <c r="L35" s="43" t="s">
        <v>298</v>
      </c>
      <c r="M35" s="43" t="s">
        <v>299</v>
      </c>
      <c r="N35" s="43" t="s">
        <v>299</v>
      </c>
      <c r="O35" s="43" t="s">
        <v>299</v>
      </c>
      <c r="P35" s="43" t="s">
        <v>299</v>
      </c>
      <c r="Q35" s="43" t="s">
        <v>299</v>
      </c>
      <c r="R35" s="43" t="s">
        <v>299</v>
      </c>
      <c r="S35" s="43" t="s">
        <v>299</v>
      </c>
      <c r="T35" s="43" t="s">
        <v>299</v>
      </c>
      <c r="U35" s="43" t="s">
        <v>299</v>
      </c>
      <c r="V35" s="43" t="s">
        <v>299</v>
      </c>
      <c r="W35" s="43"/>
      <c r="X35" s="43"/>
      <c r="Y35" s="43"/>
      <c r="Z35" s="43"/>
      <c r="AA35" s="43"/>
      <c r="AB35" s="43"/>
      <c r="AC35" s="43"/>
      <c r="AD35" s="43"/>
      <c r="AE35" s="43"/>
      <c r="AF35" s="43"/>
      <c r="AG35" s="43"/>
      <c r="AH35" s="43"/>
      <c r="AI35" s="43"/>
      <c r="AJ35" s="43"/>
      <c r="AK35" s="43"/>
      <c r="AL35" s="43"/>
      <c r="AM35" s="43"/>
      <c r="AN35" s="43"/>
      <c r="AO35" s="43"/>
      <c r="AP35" s="43"/>
      <c r="AQ35" s="43"/>
      <c r="AR35" s="43"/>
    </row>
    <row r="36" spans="1:44" s="279" customFormat="1">
      <c r="A36" s="43">
        <v>120798</v>
      </c>
      <c r="B36" s="43" t="s">
        <v>2561</v>
      </c>
      <c r="C36" s="43" t="s">
        <v>300</v>
      </c>
      <c r="D36" s="43" t="s">
        <v>300</v>
      </c>
      <c r="E36" s="43" t="s">
        <v>300</v>
      </c>
      <c r="F36" s="43" t="s">
        <v>300</v>
      </c>
      <c r="G36" s="43" t="s">
        <v>300</v>
      </c>
      <c r="H36" s="43" t="s">
        <v>300</v>
      </c>
      <c r="I36" s="43" t="s">
        <v>299</v>
      </c>
      <c r="J36" s="43" t="s">
        <v>300</v>
      </c>
      <c r="K36" s="43" t="s">
        <v>300</v>
      </c>
      <c r="L36" s="43" t="s">
        <v>299</v>
      </c>
      <c r="M36" s="43" t="s">
        <v>300</v>
      </c>
      <c r="N36" s="43" t="s">
        <v>300</v>
      </c>
      <c r="O36" s="43" t="s">
        <v>300</v>
      </c>
      <c r="P36" s="43" t="s">
        <v>300</v>
      </c>
      <c r="Q36" s="43" t="s">
        <v>300</v>
      </c>
      <c r="R36" s="43" t="s">
        <v>300</v>
      </c>
      <c r="S36" s="43" t="s">
        <v>300</v>
      </c>
      <c r="T36" s="43" t="s">
        <v>300</v>
      </c>
      <c r="U36" s="43" t="s">
        <v>300</v>
      </c>
      <c r="V36" s="43" t="s">
        <v>300</v>
      </c>
      <c r="W36" s="43"/>
      <c r="X36" s="43"/>
      <c r="Y36" s="43"/>
      <c r="Z36" s="43"/>
      <c r="AA36" s="43"/>
      <c r="AB36" s="43"/>
      <c r="AC36" s="43"/>
      <c r="AD36" s="43"/>
      <c r="AE36" s="43"/>
      <c r="AF36" s="43"/>
      <c r="AG36" s="43"/>
      <c r="AH36" s="43"/>
      <c r="AI36" s="43"/>
      <c r="AJ36" s="43"/>
      <c r="AK36" s="43"/>
      <c r="AL36" s="43"/>
      <c r="AM36" s="43"/>
      <c r="AN36" s="43"/>
      <c r="AO36" s="43"/>
      <c r="AP36" s="43"/>
      <c r="AQ36" s="43"/>
      <c r="AR36" s="43"/>
    </row>
    <row r="37" spans="1:44" s="279" customFormat="1">
      <c r="A37" s="43">
        <v>120808</v>
      </c>
      <c r="B37" s="43" t="s">
        <v>2561</v>
      </c>
      <c r="C37" s="43" t="s">
        <v>300</v>
      </c>
      <c r="D37" s="43" t="s">
        <v>300</v>
      </c>
      <c r="E37" s="43" t="s">
        <v>298</v>
      </c>
      <c r="F37" s="43" t="s">
        <v>298</v>
      </c>
      <c r="G37" s="43" t="s">
        <v>300</v>
      </c>
      <c r="H37" s="43" t="s">
        <v>300</v>
      </c>
      <c r="I37" s="43" t="s">
        <v>300</v>
      </c>
      <c r="J37" s="43" t="s">
        <v>300</v>
      </c>
      <c r="K37" s="43" t="s">
        <v>300</v>
      </c>
      <c r="L37" s="43" t="s">
        <v>298</v>
      </c>
      <c r="M37" s="43" t="s">
        <v>299</v>
      </c>
      <c r="N37" s="43" t="s">
        <v>299</v>
      </c>
      <c r="O37" s="43" t="s">
        <v>299</v>
      </c>
      <c r="P37" s="43" t="s">
        <v>299</v>
      </c>
      <c r="Q37" s="43" t="s">
        <v>299</v>
      </c>
      <c r="R37" s="43" t="s">
        <v>299</v>
      </c>
      <c r="S37" s="43" t="s">
        <v>299</v>
      </c>
      <c r="T37" s="43" t="s">
        <v>299</v>
      </c>
      <c r="U37" s="43" t="s">
        <v>299</v>
      </c>
      <c r="V37" s="43" t="s">
        <v>299</v>
      </c>
      <c r="W37" s="43"/>
      <c r="X37" s="43"/>
      <c r="Y37" s="43"/>
      <c r="Z37" s="43"/>
      <c r="AA37" s="43"/>
      <c r="AB37" s="43"/>
      <c r="AC37" s="43"/>
      <c r="AD37" s="43"/>
      <c r="AE37" s="43"/>
      <c r="AF37" s="43"/>
      <c r="AG37" s="43"/>
      <c r="AH37" s="43"/>
      <c r="AI37" s="43"/>
      <c r="AJ37" s="43"/>
      <c r="AK37" s="43"/>
      <c r="AL37" s="43"/>
      <c r="AM37" s="43"/>
      <c r="AN37" s="43"/>
      <c r="AO37" s="43"/>
      <c r="AP37" s="43"/>
      <c r="AQ37" s="43"/>
      <c r="AR37" s="43"/>
    </row>
    <row r="38" spans="1:44" s="279" customFormat="1">
      <c r="A38" s="43">
        <v>121008</v>
      </c>
      <c r="B38" s="43" t="s">
        <v>2561</v>
      </c>
      <c r="C38" s="43" t="s">
        <v>300</v>
      </c>
      <c r="D38" s="43" t="s">
        <v>298</v>
      </c>
      <c r="E38" s="43" t="s">
        <v>300</v>
      </c>
      <c r="F38" s="43" t="s">
        <v>298</v>
      </c>
      <c r="G38" s="43" t="s">
        <v>299</v>
      </c>
      <c r="H38" s="43" t="s">
        <v>300</v>
      </c>
      <c r="I38" s="43" t="s">
        <v>300</v>
      </c>
      <c r="J38" s="43" t="s">
        <v>300</v>
      </c>
      <c r="K38" s="43" t="s">
        <v>300</v>
      </c>
      <c r="L38" s="43" t="s">
        <v>299</v>
      </c>
      <c r="M38" s="43" t="s">
        <v>300</v>
      </c>
      <c r="N38" s="43" t="s">
        <v>300</v>
      </c>
      <c r="O38" s="43" t="s">
        <v>299</v>
      </c>
      <c r="P38" s="43" t="s">
        <v>300</v>
      </c>
      <c r="Q38" s="43" t="s">
        <v>300</v>
      </c>
      <c r="R38" s="43" t="s">
        <v>299</v>
      </c>
      <c r="S38" s="43" t="s">
        <v>299</v>
      </c>
      <c r="T38" s="43" t="s">
        <v>299</v>
      </c>
      <c r="U38" s="43" t="s">
        <v>299</v>
      </c>
      <c r="V38" s="43" t="s">
        <v>299</v>
      </c>
      <c r="W38" s="43"/>
      <c r="X38" s="43"/>
      <c r="Y38" s="43"/>
      <c r="Z38" s="43"/>
      <c r="AA38" s="43"/>
      <c r="AB38" s="43"/>
      <c r="AC38" s="43"/>
      <c r="AD38" s="43"/>
      <c r="AE38" s="43"/>
      <c r="AF38" s="43"/>
      <c r="AG38" s="43"/>
      <c r="AH38" s="43"/>
      <c r="AI38" s="43"/>
      <c r="AJ38" s="43"/>
      <c r="AK38" s="43"/>
      <c r="AL38" s="43"/>
      <c r="AM38" s="43"/>
      <c r="AN38" s="43"/>
      <c r="AO38" s="43"/>
      <c r="AP38" s="43"/>
      <c r="AQ38" s="43"/>
      <c r="AR38" s="43"/>
    </row>
    <row r="39" spans="1:44" s="279" customFormat="1">
      <c r="A39" s="43">
        <v>121135</v>
      </c>
      <c r="B39" s="43" t="s">
        <v>2561</v>
      </c>
      <c r="C39" s="43" t="s">
        <v>300</v>
      </c>
      <c r="D39" s="43" t="s">
        <v>300</v>
      </c>
      <c r="E39" s="43" t="s">
        <v>300</v>
      </c>
      <c r="F39" s="43" t="s">
        <v>298</v>
      </c>
      <c r="G39" s="43" t="s">
        <v>300</v>
      </c>
      <c r="H39" s="43" t="s">
        <v>300</v>
      </c>
      <c r="I39" s="43" t="s">
        <v>300</v>
      </c>
      <c r="J39" s="43" t="s">
        <v>300</v>
      </c>
      <c r="K39" s="43" t="s">
        <v>299</v>
      </c>
      <c r="L39" s="43" t="s">
        <v>300</v>
      </c>
      <c r="M39" s="43" t="s">
        <v>300</v>
      </c>
      <c r="N39" s="43" t="s">
        <v>300</v>
      </c>
      <c r="O39" s="43" t="s">
        <v>300</v>
      </c>
      <c r="P39" s="43" t="s">
        <v>299</v>
      </c>
      <c r="Q39" s="43" t="s">
        <v>299</v>
      </c>
      <c r="R39" s="43" t="s">
        <v>299</v>
      </c>
      <c r="S39" s="43" t="s">
        <v>299</v>
      </c>
      <c r="T39" s="43" t="s">
        <v>299</v>
      </c>
      <c r="U39" s="43" t="s">
        <v>299</v>
      </c>
      <c r="V39" s="43" t="s">
        <v>299</v>
      </c>
      <c r="W39" s="43"/>
      <c r="X39" s="43"/>
      <c r="Y39" s="43"/>
      <c r="Z39" s="43"/>
      <c r="AA39" s="43"/>
      <c r="AB39" s="43"/>
      <c r="AC39" s="43"/>
      <c r="AD39" s="43"/>
      <c r="AE39" s="43"/>
      <c r="AF39" s="43"/>
      <c r="AG39" s="43"/>
      <c r="AH39" s="43"/>
      <c r="AI39" s="43"/>
      <c r="AJ39" s="43"/>
      <c r="AK39" s="43"/>
      <c r="AL39" s="43"/>
      <c r="AM39" s="43"/>
      <c r="AN39" s="43"/>
      <c r="AO39" s="43"/>
      <c r="AP39" s="43"/>
      <c r="AQ39" s="43"/>
      <c r="AR39" s="43"/>
    </row>
    <row r="40" spans="1:44" s="279" customFormat="1">
      <c r="A40" s="43">
        <v>121353</v>
      </c>
      <c r="B40" s="43" t="s">
        <v>2561</v>
      </c>
      <c r="C40" s="43" t="s">
        <v>300</v>
      </c>
      <c r="D40" s="43" t="s">
        <v>298</v>
      </c>
      <c r="E40" s="43" t="s">
        <v>300</v>
      </c>
      <c r="F40" s="43" t="s">
        <v>298</v>
      </c>
      <c r="G40" s="43" t="s">
        <v>298</v>
      </c>
      <c r="H40" s="43" t="s">
        <v>300</v>
      </c>
      <c r="I40" s="43" t="s">
        <v>300</v>
      </c>
      <c r="J40" s="43" t="s">
        <v>300</v>
      </c>
      <c r="K40" s="43" t="s">
        <v>300</v>
      </c>
      <c r="L40" s="43" t="s">
        <v>300</v>
      </c>
      <c r="M40" s="43" t="s">
        <v>299</v>
      </c>
      <c r="N40" s="43" t="s">
        <v>299</v>
      </c>
      <c r="O40" s="43" t="s">
        <v>299</v>
      </c>
      <c r="P40" s="43" t="s">
        <v>299</v>
      </c>
      <c r="Q40" s="43" t="s">
        <v>299</v>
      </c>
      <c r="R40" s="43" t="s">
        <v>299</v>
      </c>
      <c r="S40" s="43" t="s">
        <v>299</v>
      </c>
      <c r="T40" s="43" t="s">
        <v>299</v>
      </c>
      <c r="U40" s="43" t="s">
        <v>299</v>
      </c>
      <c r="V40" s="43" t="s">
        <v>299</v>
      </c>
      <c r="W40" s="43"/>
      <c r="X40" s="43"/>
      <c r="Y40" s="43"/>
      <c r="Z40" s="43"/>
      <c r="AA40" s="43"/>
      <c r="AB40" s="43"/>
      <c r="AC40" s="43"/>
      <c r="AD40" s="43"/>
      <c r="AE40" s="43"/>
      <c r="AF40" s="43"/>
      <c r="AG40" s="43"/>
      <c r="AH40" s="43"/>
      <c r="AI40" s="43"/>
      <c r="AJ40" s="43"/>
      <c r="AK40" s="43"/>
      <c r="AL40" s="43"/>
      <c r="AM40" s="43"/>
      <c r="AN40" s="43"/>
      <c r="AO40" s="43"/>
      <c r="AP40" s="43"/>
      <c r="AQ40" s="43"/>
      <c r="AR40" s="43"/>
    </row>
    <row r="41" spans="1:44" s="279" customFormat="1">
      <c r="A41" s="43">
        <v>121581</v>
      </c>
      <c r="B41" s="43" t="s">
        <v>2561</v>
      </c>
      <c r="C41" s="43" t="s">
        <v>300</v>
      </c>
      <c r="D41" s="43" t="s">
        <v>300</v>
      </c>
      <c r="E41" s="43" t="s">
        <v>300</v>
      </c>
      <c r="F41" s="43" t="s">
        <v>300</v>
      </c>
      <c r="G41" s="43" t="s">
        <v>300</v>
      </c>
      <c r="H41" s="43" t="s">
        <v>300</v>
      </c>
      <c r="I41" s="43" t="s">
        <v>300</v>
      </c>
      <c r="J41" s="43" t="s">
        <v>300</v>
      </c>
      <c r="K41" s="43" t="s">
        <v>300</v>
      </c>
      <c r="L41" s="43" t="s">
        <v>300</v>
      </c>
      <c r="M41" s="43" t="s">
        <v>299</v>
      </c>
      <c r="N41" s="43" t="s">
        <v>299</v>
      </c>
      <c r="O41" s="43" t="s">
        <v>299</v>
      </c>
      <c r="P41" s="43" t="s">
        <v>299</v>
      </c>
      <c r="Q41" s="43" t="s">
        <v>299</v>
      </c>
      <c r="R41" s="43" t="s">
        <v>299</v>
      </c>
      <c r="S41" s="43" t="s">
        <v>299</v>
      </c>
      <c r="T41" s="43" t="s">
        <v>299</v>
      </c>
      <c r="U41" s="43" t="s">
        <v>299</v>
      </c>
      <c r="V41" s="43" t="s">
        <v>299</v>
      </c>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279" customFormat="1">
      <c r="A42" s="43">
        <v>121620</v>
      </c>
      <c r="B42" s="43" t="s">
        <v>2561</v>
      </c>
      <c r="C42" s="43" t="s">
        <v>300</v>
      </c>
      <c r="D42" s="43" t="s">
        <v>298</v>
      </c>
      <c r="E42" s="43" t="s">
        <v>298</v>
      </c>
      <c r="F42" s="43" t="s">
        <v>300</v>
      </c>
      <c r="G42" s="43" t="s">
        <v>300</v>
      </c>
      <c r="H42" s="43" t="s">
        <v>300</v>
      </c>
      <c r="I42" s="43" t="s">
        <v>300</v>
      </c>
      <c r="J42" s="43" t="s">
        <v>300</v>
      </c>
      <c r="K42" s="43" t="s">
        <v>300</v>
      </c>
      <c r="L42" s="43" t="s">
        <v>300</v>
      </c>
      <c r="M42" s="43" t="s">
        <v>299</v>
      </c>
      <c r="N42" s="43" t="s">
        <v>299</v>
      </c>
      <c r="O42" s="43" t="s">
        <v>299</v>
      </c>
      <c r="P42" s="43" t="s">
        <v>299</v>
      </c>
      <c r="Q42" s="43" t="s">
        <v>299</v>
      </c>
      <c r="R42" s="43" t="s">
        <v>299</v>
      </c>
      <c r="S42" s="43" t="s">
        <v>299</v>
      </c>
      <c r="T42" s="43" t="s">
        <v>299</v>
      </c>
      <c r="U42" s="43" t="s">
        <v>299</v>
      </c>
      <c r="V42" s="43" t="s">
        <v>299</v>
      </c>
      <c r="W42" s="43"/>
      <c r="X42" s="43"/>
      <c r="Y42" s="43"/>
      <c r="Z42" s="43"/>
      <c r="AA42" s="43"/>
      <c r="AB42" s="43"/>
      <c r="AC42" s="43"/>
      <c r="AD42" s="43"/>
      <c r="AE42" s="43"/>
      <c r="AF42" s="43"/>
      <c r="AG42" s="43"/>
      <c r="AH42" s="43"/>
      <c r="AI42" s="43"/>
      <c r="AJ42" s="43"/>
      <c r="AK42" s="43"/>
      <c r="AL42" s="43"/>
      <c r="AM42" s="43"/>
      <c r="AN42" s="43"/>
      <c r="AO42" s="43"/>
      <c r="AP42" s="43"/>
      <c r="AQ42" s="43"/>
      <c r="AR42" s="43"/>
    </row>
    <row r="43" spans="1:44" s="279" customFormat="1">
      <c r="A43" s="43">
        <v>121649</v>
      </c>
      <c r="B43" s="43" t="s">
        <v>2561</v>
      </c>
      <c r="C43" s="43" t="s">
        <v>300</v>
      </c>
      <c r="D43" s="43" t="s">
        <v>298</v>
      </c>
      <c r="E43" s="43" t="s">
        <v>300</v>
      </c>
      <c r="F43" s="43" t="s">
        <v>300</v>
      </c>
      <c r="G43" s="43" t="s">
        <v>300</v>
      </c>
      <c r="H43" s="43" t="s">
        <v>300</v>
      </c>
      <c r="I43" s="43" t="s">
        <v>300</v>
      </c>
      <c r="J43" s="43" t="s">
        <v>300</v>
      </c>
      <c r="K43" s="43" t="s">
        <v>300</v>
      </c>
      <c r="L43" s="43" t="s">
        <v>300</v>
      </c>
      <c r="M43" s="43" t="s">
        <v>299</v>
      </c>
      <c r="N43" s="43" t="s">
        <v>299</v>
      </c>
      <c r="O43" s="43" t="s">
        <v>299</v>
      </c>
      <c r="P43" s="43" t="s">
        <v>299</v>
      </c>
      <c r="Q43" s="43" t="s">
        <v>299</v>
      </c>
      <c r="R43" s="43" t="s">
        <v>299</v>
      </c>
      <c r="S43" s="43" t="s">
        <v>299</v>
      </c>
      <c r="T43" s="43" t="s">
        <v>299</v>
      </c>
      <c r="U43" s="43" t="s">
        <v>299</v>
      </c>
      <c r="V43" s="43" t="s">
        <v>299</v>
      </c>
      <c r="W43" s="43"/>
      <c r="X43" s="43"/>
      <c r="Y43" s="43"/>
      <c r="Z43" s="43"/>
      <c r="AA43" s="43"/>
      <c r="AB43" s="43"/>
      <c r="AC43" s="43"/>
      <c r="AD43" s="43"/>
      <c r="AE43" s="43"/>
      <c r="AF43" s="43"/>
      <c r="AG43" s="43"/>
      <c r="AH43" s="43"/>
      <c r="AI43" s="43"/>
      <c r="AJ43" s="43"/>
      <c r="AK43" s="43"/>
      <c r="AL43" s="43"/>
      <c r="AM43" s="43"/>
      <c r="AN43" s="43"/>
      <c r="AO43" s="43"/>
      <c r="AP43" s="43"/>
      <c r="AQ43" s="43"/>
      <c r="AR43" s="43"/>
    </row>
    <row r="44" spans="1:44" s="279" customFormat="1">
      <c r="A44" s="43">
        <v>121665</v>
      </c>
      <c r="B44" s="43" t="s">
        <v>2561</v>
      </c>
      <c r="C44" s="43" t="s">
        <v>300</v>
      </c>
      <c r="D44" s="43" t="s">
        <v>300</v>
      </c>
      <c r="E44" s="43" t="s">
        <v>300</v>
      </c>
      <c r="F44" s="43" t="s">
        <v>298</v>
      </c>
      <c r="G44" s="43" t="s">
        <v>300</v>
      </c>
      <c r="H44" s="43" t="s">
        <v>300</v>
      </c>
      <c r="I44" s="43" t="s">
        <v>299</v>
      </c>
      <c r="J44" s="43" t="s">
        <v>299</v>
      </c>
      <c r="K44" s="43" t="s">
        <v>299</v>
      </c>
      <c r="L44" s="43" t="s">
        <v>299</v>
      </c>
      <c r="M44" s="43" t="s">
        <v>299</v>
      </c>
      <c r="N44" s="43" t="s">
        <v>299</v>
      </c>
      <c r="O44" s="43" t="s">
        <v>299</v>
      </c>
      <c r="P44" s="43" t="s">
        <v>299</v>
      </c>
      <c r="Q44" s="43" t="s">
        <v>299</v>
      </c>
      <c r="R44" s="43" t="s">
        <v>299</v>
      </c>
      <c r="S44" s="43" t="s">
        <v>299</v>
      </c>
      <c r="T44" s="43" t="s">
        <v>299</v>
      </c>
      <c r="U44" s="43" t="s">
        <v>299</v>
      </c>
      <c r="V44" s="43" t="s">
        <v>299</v>
      </c>
      <c r="W44" s="43"/>
      <c r="X44" s="43"/>
      <c r="Y44" s="43"/>
      <c r="Z44" s="43"/>
      <c r="AA44" s="43"/>
      <c r="AB44" s="43"/>
      <c r="AC44" s="43"/>
      <c r="AD44" s="43"/>
      <c r="AE44" s="43"/>
      <c r="AF44" s="43"/>
      <c r="AG44" s="43"/>
      <c r="AH44" s="43"/>
      <c r="AI44" s="43"/>
      <c r="AJ44" s="43"/>
      <c r="AK44" s="43"/>
      <c r="AL44" s="43"/>
      <c r="AM44" s="43"/>
      <c r="AN44" s="43"/>
      <c r="AO44" s="43"/>
      <c r="AP44" s="43"/>
      <c r="AQ44" s="43"/>
      <c r="AR44" s="43"/>
    </row>
    <row r="45" spans="1:44" s="279" customFormat="1">
      <c r="A45" s="43">
        <v>121765</v>
      </c>
      <c r="B45" s="43" t="s">
        <v>2561</v>
      </c>
      <c r="C45" s="43" t="s">
        <v>300</v>
      </c>
      <c r="D45" s="43" t="s">
        <v>300</v>
      </c>
      <c r="E45" s="43" t="s">
        <v>300</v>
      </c>
      <c r="F45" s="43" t="s">
        <v>300</v>
      </c>
      <c r="G45" s="43" t="s">
        <v>299</v>
      </c>
      <c r="H45" s="43" t="s">
        <v>300</v>
      </c>
      <c r="I45" s="43" t="s">
        <v>300</v>
      </c>
      <c r="J45" s="43" t="s">
        <v>300</v>
      </c>
      <c r="K45" s="43" t="s">
        <v>300</v>
      </c>
      <c r="L45" s="43" t="s">
        <v>299</v>
      </c>
      <c r="M45" s="43" t="s">
        <v>299</v>
      </c>
      <c r="N45" s="43" t="s">
        <v>299</v>
      </c>
      <c r="O45" s="43" t="s">
        <v>299</v>
      </c>
      <c r="P45" s="43" t="s">
        <v>299</v>
      </c>
      <c r="Q45" s="43" t="s">
        <v>299</v>
      </c>
      <c r="R45" s="43" t="s">
        <v>299</v>
      </c>
      <c r="S45" s="43" t="s">
        <v>299</v>
      </c>
      <c r="T45" s="43" t="s">
        <v>299</v>
      </c>
      <c r="U45" s="43" t="s">
        <v>299</v>
      </c>
      <c r="V45" s="43" t="s">
        <v>299</v>
      </c>
      <c r="W45" s="43"/>
      <c r="X45" s="43"/>
      <c r="Y45" s="43"/>
      <c r="Z45" s="43"/>
      <c r="AA45" s="43"/>
      <c r="AB45" s="43"/>
      <c r="AC45" s="43"/>
      <c r="AD45" s="43"/>
      <c r="AE45" s="43"/>
      <c r="AF45" s="43"/>
      <c r="AG45" s="43"/>
      <c r="AH45" s="43"/>
      <c r="AI45" s="43"/>
      <c r="AJ45" s="43"/>
      <c r="AK45" s="43"/>
      <c r="AL45" s="43"/>
      <c r="AM45" s="43"/>
      <c r="AN45" s="43"/>
      <c r="AO45" s="43"/>
      <c r="AP45" s="43"/>
      <c r="AQ45" s="43"/>
      <c r="AR45" s="43"/>
    </row>
    <row r="46" spans="1:44" s="279" customFormat="1">
      <c r="A46" s="43">
        <v>121852</v>
      </c>
      <c r="B46" s="43" t="s">
        <v>2561</v>
      </c>
      <c r="C46" s="43" t="s">
        <v>300</v>
      </c>
      <c r="D46" s="43" t="s">
        <v>300</v>
      </c>
      <c r="E46" s="43" t="s">
        <v>300</v>
      </c>
      <c r="F46" s="43" t="s">
        <v>300</v>
      </c>
      <c r="G46" s="43" t="s">
        <v>300</v>
      </c>
      <c r="H46" s="43" t="s">
        <v>300</v>
      </c>
      <c r="I46" s="43" t="s">
        <v>300</v>
      </c>
      <c r="J46" s="43" t="s">
        <v>300</v>
      </c>
      <c r="K46" s="43" t="s">
        <v>300</v>
      </c>
      <c r="L46" s="43" t="s">
        <v>300</v>
      </c>
      <c r="M46" s="43" t="s">
        <v>299</v>
      </c>
      <c r="N46" s="43" t="s">
        <v>299</v>
      </c>
      <c r="O46" s="43" t="s">
        <v>299</v>
      </c>
      <c r="P46" s="43" t="s">
        <v>299</v>
      </c>
      <c r="Q46" s="43" t="s">
        <v>299</v>
      </c>
      <c r="R46" s="43" t="s">
        <v>299</v>
      </c>
      <c r="S46" s="43" t="s">
        <v>299</v>
      </c>
      <c r="T46" s="43" t="s">
        <v>299</v>
      </c>
      <c r="U46" s="43" t="s">
        <v>299</v>
      </c>
      <c r="V46" s="43" t="s">
        <v>299</v>
      </c>
      <c r="W46" s="43"/>
      <c r="X46" s="43"/>
      <c r="Y46" s="43"/>
      <c r="Z46" s="43"/>
      <c r="AA46" s="43"/>
      <c r="AB46" s="43"/>
      <c r="AC46" s="43"/>
      <c r="AD46" s="43"/>
      <c r="AE46" s="43"/>
      <c r="AF46" s="43"/>
      <c r="AG46" s="43"/>
      <c r="AH46" s="43"/>
      <c r="AI46" s="43"/>
      <c r="AJ46" s="43"/>
      <c r="AK46" s="43"/>
      <c r="AL46" s="43"/>
      <c r="AM46" s="43"/>
      <c r="AN46" s="43"/>
      <c r="AO46" s="43"/>
      <c r="AP46" s="43"/>
      <c r="AQ46" s="43"/>
      <c r="AR46" s="43"/>
    </row>
    <row r="47" spans="1:44" s="279" customFormat="1">
      <c r="A47" s="43">
        <v>121917</v>
      </c>
      <c r="B47" s="43" t="s">
        <v>2561</v>
      </c>
      <c r="C47" s="43" t="s">
        <v>300</v>
      </c>
      <c r="D47" s="43" t="s">
        <v>299</v>
      </c>
      <c r="E47" s="43" t="s">
        <v>300</v>
      </c>
      <c r="F47" s="43" t="s">
        <v>300</v>
      </c>
      <c r="G47" s="43" t="s">
        <v>299</v>
      </c>
      <c r="H47" s="43" t="s">
        <v>300</v>
      </c>
      <c r="I47" s="43" t="s">
        <v>299</v>
      </c>
      <c r="J47" s="43" t="s">
        <v>300</v>
      </c>
      <c r="K47" s="43" t="s">
        <v>299</v>
      </c>
      <c r="L47" s="43" t="s">
        <v>300</v>
      </c>
      <c r="M47" s="43" t="s">
        <v>299</v>
      </c>
      <c r="N47" s="43" t="s">
        <v>299</v>
      </c>
      <c r="O47" s="43" t="s">
        <v>299</v>
      </c>
      <c r="P47" s="43" t="s">
        <v>299</v>
      </c>
      <c r="Q47" s="43" t="s">
        <v>299</v>
      </c>
      <c r="R47" s="43" t="s">
        <v>299</v>
      </c>
      <c r="S47" s="43" t="s">
        <v>299</v>
      </c>
      <c r="T47" s="43" t="s">
        <v>299</v>
      </c>
      <c r="U47" s="43" t="s">
        <v>299</v>
      </c>
      <c r="V47" s="43" t="s">
        <v>299</v>
      </c>
      <c r="W47" s="43"/>
      <c r="X47" s="43"/>
      <c r="Y47" s="43"/>
      <c r="Z47" s="43"/>
      <c r="AA47" s="43"/>
      <c r="AB47" s="43"/>
      <c r="AC47" s="43"/>
      <c r="AD47" s="43"/>
      <c r="AE47" s="43"/>
      <c r="AF47" s="43"/>
      <c r="AG47" s="43"/>
      <c r="AH47" s="43"/>
      <c r="AI47" s="43"/>
      <c r="AJ47" s="43"/>
      <c r="AK47" s="43"/>
      <c r="AL47" s="43"/>
      <c r="AM47" s="43"/>
      <c r="AN47" s="43"/>
      <c r="AO47" s="43"/>
      <c r="AP47" s="43"/>
      <c r="AQ47" s="43"/>
      <c r="AR47" s="43"/>
    </row>
    <row r="48" spans="1:44" s="279" customFormat="1">
      <c r="A48" s="43">
        <v>122212</v>
      </c>
      <c r="B48" s="43" t="s">
        <v>2561</v>
      </c>
      <c r="C48" s="43" t="s">
        <v>299</v>
      </c>
      <c r="D48" s="43" t="s">
        <v>300</v>
      </c>
      <c r="E48" s="43" t="s">
        <v>300</v>
      </c>
      <c r="F48" s="43" t="s">
        <v>299</v>
      </c>
      <c r="G48" s="43" t="s">
        <v>299</v>
      </c>
      <c r="H48" s="43" t="s">
        <v>300</v>
      </c>
      <c r="I48" s="43" t="s">
        <v>300</v>
      </c>
      <c r="J48" s="43" t="s">
        <v>300</v>
      </c>
      <c r="K48" s="43" t="s">
        <v>300</v>
      </c>
      <c r="L48" s="43" t="s">
        <v>300</v>
      </c>
      <c r="M48" s="43" t="s">
        <v>299</v>
      </c>
      <c r="N48" s="43" t="s">
        <v>299</v>
      </c>
      <c r="O48" s="43" t="s">
        <v>299</v>
      </c>
      <c r="P48" s="43" t="s">
        <v>299</v>
      </c>
      <c r="Q48" s="43" t="s">
        <v>299</v>
      </c>
      <c r="R48" s="43" t="s">
        <v>299</v>
      </c>
      <c r="S48" s="43" t="s">
        <v>299</v>
      </c>
      <c r="T48" s="43" t="s">
        <v>299</v>
      </c>
      <c r="U48" s="43" t="s">
        <v>299</v>
      </c>
      <c r="V48" s="43" t="s">
        <v>299</v>
      </c>
      <c r="W48" s="43"/>
      <c r="X48" s="43"/>
      <c r="Y48" s="43"/>
      <c r="Z48" s="43"/>
      <c r="AA48" s="43"/>
      <c r="AB48" s="43"/>
      <c r="AC48" s="43"/>
      <c r="AD48" s="43"/>
      <c r="AE48" s="43"/>
      <c r="AF48" s="43"/>
      <c r="AG48" s="43"/>
      <c r="AH48" s="43"/>
      <c r="AI48" s="43"/>
      <c r="AJ48" s="43"/>
      <c r="AK48" s="43"/>
      <c r="AL48" s="43"/>
      <c r="AM48" s="43"/>
      <c r="AN48" s="43"/>
      <c r="AO48" s="43"/>
      <c r="AP48" s="43"/>
      <c r="AQ48" s="43"/>
      <c r="AR48" s="43"/>
    </row>
    <row r="49" spans="1:44" s="279" customFormat="1">
      <c r="A49" s="43">
        <v>122235</v>
      </c>
      <c r="B49" s="43" t="s">
        <v>2561</v>
      </c>
      <c r="C49" s="43" t="s">
        <v>300</v>
      </c>
      <c r="D49" s="43" t="s">
        <v>300</v>
      </c>
      <c r="E49" s="43" t="s">
        <v>300</v>
      </c>
      <c r="F49" s="43" t="s">
        <v>300</v>
      </c>
      <c r="G49" s="43" t="s">
        <v>298</v>
      </c>
      <c r="H49" s="43" t="s">
        <v>300</v>
      </c>
      <c r="I49" s="43" t="s">
        <v>300</v>
      </c>
      <c r="J49" s="43" t="s">
        <v>300</v>
      </c>
      <c r="K49" s="43" t="s">
        <v>300</v>
      </c>
      <c r="L49" s="43" t="s">
        <v>300</v>
      </c>
      <c r="M49" s="43" t="s">
        <v>299</v>
      </c>
      <c r="N49" s="43" t="s">
        <v>299</v>
      </c>
      <c r="O49" s="43" t="s">
        <v>299</v>
      </c>
      <c r="P49" s="43" t="s">
        <v>299</v>
      </c>
      <c r="Q49" s="43" t="s">
        <v>299</v>
      </c>
      <c r="R49" s="43" t="s">
        <v>299</v>
      </c>
      <c r="S49" s="43" t="s">
        <v>299</v>
      </c>
      <c r="T49" s="43" t="s">
        <v>299</v>
      </c>
      <c r="U49" s="43" t="s">
        <v>299</v>
      </c>
      <c r="V49" s="43" t="s">
        <v>299</v>
      </c>
      <c r="W49" s="43"/>
      <c r="X49" s="43"/>
      <c r="Y49" s="43"/>
      <c r="Z49" s="43"/>
      <c r="AA49" s="43"/>
      <c r="AB49" s="43"/>
      <c r="AC49" s="43"/>
      <c r="AD49" s="43"/>
      <c r="AE49" s="43"/>
      <c r="AF49" s="43"/>
      <c r="AG49" s="43"/>
      <c r="AH49" s="43"/>
      <c r="AI49" s="43"/>
      <c r="AJ49" s="43"/>
      <c r="AK49" s="43"/>
      <c r="AL49" s="43"/>
      <c r="AM49" s="43"/>
      <c r="AN49" s="43"/>
      <c r="AO49" s="43"/>
      <c r="AP49" s="43"/>
      <c r="AQ49" s="43"/>
      <c r="AR49" s="43"/>
    </row>
    <row r="50" spans="1:44" s="279" customFormat="1">
      <c r="A50" s="43">
        <v>122273</v>
      </c>
      <c r="B50" s="43" t="s">
        <v>2561</v>
      </c>
      <c r="C50" s="43" t="s">
        <v>300</v>
      </c>
      <c r="D50" s="43" t="s">
        <v>300</v>
      </c>
      <c r="E50" s="43" t="s">
        <v>300</v>
      </c>
      <c r="F50" s="43" t="s">
        <v>300</v>
      </c>
      <c r="G50" s="43" t="s">
        <v>300</v>
      </c>
      <c r="H50" s="43" t="s">
        <v>300</v>
      </c>
      <c r="I50" s="43" t="s">
        <v>300</v>
      </c>
      <c r="J50" s="43" t="s">
        <v>300</v>
      </c>
      <c r="K50" s="43" t="s">
        <v>300</v>
      </c>
      <c r="L50" s="43" t="s">
        <v>300</v>
      </c>
      <c r="M50" s="43" t="s">
        <v>299</v>
      </c>
      <c r="N50" s="43" t="s">
        <v>299</v>
      </c>
      <c r="O50" s="43" t="s">
        <v>299</v>
      </c>
      <c r="P50" s="43" t="s">
        <v>299</v>
      </c>
      <c r="Q50" s="43" t="s">
        <v>299</v>
      </c>
      <c r="R50" s="43" t="s">
        <v>299</v>
      </c>
      <c r="S50" s="43" t="s">
        <v>299</v>
      </c>
      <c r="T50" s="43" t="s">
        <v>299</v>
      </c>
      <c r="U50" s="43" t="s">
        <v>299</v>
      </c>
      <c r="V50" s="43" t="s">
        <v>299</v>
      </c>
      <c r="W50" s="43"/>
      <c r="X50" s="43"/>
      <c r="Y50" s="43"/>
      <c r="Z50" s="43"/>
      <c r="AA50" s="43"/>
      <c r="AB50" s="43"/>
      <c r="AC50" s="43"/>
      <c r="AD50" s="43"/>
      <c r="AE50" s="43"/>
      <c r="AF50" s="43"/>
      <c r="AG50" s="43"/>
      <c r="AH50" s="43"/>
      <c r="AI50" s="43"/>
      <c r="AJ50" s="43"/>
      <c r="AK50" s="43"/>
      <c r="AL50" s="43"/>
      <c r="AM50" s="43"/>
      <c r="AN50" s="43"/>
      <c r="AO50" s="43"/>
      <c r="AP50" s="43"/>
      <c r="AQ50" s="43"/>
      <c r="AR50" s="43"/>
    </row>
    <row r="51" spans="1:44" s="279" customFormat="1">
      <c r="A51" s="43">
        <v>122294</v>
      </c>
      <c r="B51" s="43" t="s">
        <v>2561</v>
      </c>
      <c r="C51" s="43" t="s">
        <v>300</v>
      </c>
      <c r="D51" s="43" t="s">
        <v>300</v>
      </c>
      <c r="E51" s="43" t="s">
        <v>300</v>
      </c>
      <c r="F51" s="43" t="s">
        <v>300</v>
      </c>
      <c r="G51" s="43" t="s">
        <v>299</v>
      </c>
      <c r="H51" s="43" t="s">
        <v>300</v>
      </c>
      <c r="I51" s="43" t="s">
        <v>300</v>
      </c>
      <c r="J51" s="43" t="s">
        <v>300</v>
      </c>
      <c r="K51" s="43" t="s">
        <v>300</v>
      </c>
      <c r="L51" s="43" t="s">
        <v>300</v>
      </c>
      <c r="M51" s="43" t="s">
        <v>299</v>
      </c>
      <c r="N51" s="43" t="s">
        <v>299</v>
      </c>
      <c r="O51" s="43" t="s">
        <v>299</v>
      </c>
      <c r="P51" s="43" t="s">
        <v>299</v>
      </c>
      <c r="Q51" s="43" t="s">
        <v>299</v>
      </c>
      <c r="R51" s="43" t="s">
        <v>299</v>
      </c>
      <c r="S51" s="43" t="s">
        <v>299</v>
      </c>
      <c r="T51" s="43" t="s">
        <v>299</v>
      </c>
      <c r="U51" s="43" t="s">
        <v>299</v>
      </c>
      <c r="V51" s="43" t="s">
        <v>299</v>
      </c>
      <c r="W51" s="43"/>
      <c r="X51" s="43"/>
      <c r="Y51" s="43"/>
      <c r="Z51" s="43"/>
      <c r="AA51" s="43"/>
      <c r="AB51" s="43"/>
      <c r="AC51" s="43"/>
      <c r="AD51" s="43"/>
      <c r="AE51" s="43"/>
      <c r="AF51" s="43"/>
      <c r="AG51" s="43"/>
      <c r="AH51" s="43"/>
      <c r="AI51" s="43"/>
      <c r="AJ51" s="43"/>
      <c r="AK51" s="43"/>
      <c r="AL51" s="43"/>
      <c r="AM51" s="43"/>
      <c r="AN51" s="43"/>
      <c r="AO51" s="43"/>
      <c r="AP51" s="43"/>
      <c r="AQ51" s="43"/>
      <c r="AR51" s="43"/>
    </row>
    <row r="52" spans="1:44" s="279" customFormat="1">
      <c r="A52" s="43">
        <v>122306</v>
      </c>
      <c r="B52" s="43" t="s">
        <v>2561</v>
      </c>
      <c r="C52" s="43" t="s">
        <v>300</v>
      </c>
      <c r="D52" s="43" t="s">
        <v>300</v>
      </c>
      <c r="E52" s="43" t="s">
        <v>300</v>
      </c>
      <c r="F52" s="43" t="s">
        <v>300</v>
      </c>
      <c r="G52" s="43" t="s">
        <v>300</v>
      </c>
      <c r="H52" s="43" t="s">
        <v>300</v>
      </c>
      <c r="I52" s="43" t="s">
        <v>300</v>
      </c>
      <c r="J52" s="43" t="s">
        <v>300</v>
      </c>
      <c r="K52" s="43" t="s">
        <v>300</v>
      </c>
      <c r="L52" s="43" t="s">
        <v>299</v>
      </c>
      <c r="M52" s="43" t="s">
        <v>299</v>
      </c>
      <c r="N52" s="43" t="s">
        <v>299</v>
      </c>
      <c r="O52" s="43" t="s">
        <v>299</v>
      </c>
      <c r="P52" s="43" t="s">
        <v>299</v>
      </c>
      <c r="Q52" s="43" t="s">
        <v>299</v>
      </c>
      <c r="R52" s="43" t="s">
        <v>299</v>
      </c>
      <c r="S52" s="43" t="s">
        <v>299</v>
      </c>
      <c r="T52" s="43" t="s">
        <v>299</v>
      </c>
      <c r="U52" s="43" t="s">
        <v>299</v>
      </c>
      <c r="V52" s="43" t="s">
        <v>299</v>
      </c>
      <c r="W52" s="43"/>
      <c r="X52" s="43"/>
      <c r="Y52" s="43"/>
      <c r="Z52" s="43"/>
      <c r="AA52" s="43"/>
      <c r="AB52" s="43"/>
      <c r="AC52" s="43"/>
      <c r="AD52" s="43"/>
      <c r="AE52" s="43"/>
      <c r="AF52" s="43"/>
      <c r="AG52" s="43"/>
      <c r="AH52" s="43"/>
      <c r="AI52" s="43"/>
      <c r="AJ52" s="43"/>
      <c r="AK52" s="43"/>
      <c r="AL52" s="43"/>
      <c r="AM52" s="43"/>
      <c r="AN52" s="43"/>
      <c r="AO52" s="43"/>
      <c r="AP52" s="43"/>
      <c r="AQ52" s="43"/>
      <c r="AR52" s="43"/>
    </row>
    <row r="53" spans="1:44" s="279" customFormat="1">
      <c r="A53" s="43">
        <v>122388</v>
      </c>
      <c r="B53" s="43" t="s">
        <v>2561</v>
      </c>
      <c r="C53" s="43" t="s">
        <v>300</v>
      </c>
      <c r="D53" s="43" t="s">
        <v>300</v>
      </c>
      <c r="E53" s="43" t="s">
        <v>300</v>
      </c>
      <c r="F53" s="43" t="s">
        <v>300</v>
      </c>
      <c r="G53" s="43" t="s">
        <v>300</v>
      </c>
      <c r="H53" s="43" t="s">
        <v>300</v>
      </c>
      <c r="I53" s="43" t="s">
        <v>299</v>
      </c>
      <c r="J53" s="43" t="s">
        <v>300</v>
      </c>
      <c r="K53" s="43" t="s">
        <v>300</v>
      </c>
      <c r="L53" s="43" t="s">
        <v>299</v>
      </c>
      <c r="M53" s="43" t="s">
        <v>299</v>
      </c>
      <c r="N53" s="43" t="s">
        <v>299</v>
      </c>
      <c r="O53" s="43" t="s">
        <v>299</v>
      </c>
      <c r="P53" s="43" t="s">
        <v>299</v>
      </c>
      <c r="Q53" s="43" t="s">
        <v>299</v>
      </c>
      <c r="R53" s="43" t="s">
        <v>299</v>
      </c>
      <c r="S53" s="43" t="s">
        <v>299</v>
      </c>
      <c r="T53" s="43" t="s">
        <v>299</v>
      </c>
      <c r="U53" s="43" t="s">
        <v>299</v>
      </c>
      <c r="V53" s="43" t="s">
        <v>299</v>
      </c>
      <c r="W53" s="43"/>
      <c r="X53" s="43"/>
      <c r="Y53" s="43"/>
      <c r="Z53" s="43"/>
      <c r="AA53" s="43"/>
      <c r="AB53" s="43"/>
      <c r="AC53" s="43"/>
      <c r="AD53" s="43"/>
      <c r="AE53" s="43"/>
      <c r="AF53" s="43"/>
      <c r="AG53" s="43"/>
      <c r="AH53" s="43"/>
      <c r="AI53" s="43"/>
      <c r="AJ53" s="43"/>
      <c r="AK53" s="43"/>
      <c r="AL53" s="43"/>
      <c r="AM53" s="43"/>
      <c r="AN53" s="43"/>
      <c r="AO53" s="43"/>
      <c r="AP53" s="43"/>
      <c r="AQ53" s="43"/>
      <c r="AR53" s="43"/>
    </row>
    <row r="54" spans="1:44" s="279" customFormat="1">
      <c r="A54" s="279">
        <v>123309</v>
      </c>
      <c r="B54" s="43" t="s">
        <v>2561</v>
      </c>
      <c r="C54" s="279" t="s">
        <v>299</v>
      </c>
      <c r="D54" s="279" t="s">
        <v>299</v>
      </c>
      <c r="E54" s="279" t="s">
        <v>299</v>
      </c>
      <c r="F54" s="279" t="s">
        <v>299</v>
      </c>
      <c r="G54" s="279" t="s">
        <v>299</v>
      </c>
      <c r="H54" s="279" t="s">
        <v>299</v>
      </c>
      <c r="I54" s="279" t="s">
        <v>299</v>
      </c>
      <c r="J54" s="279" t="s">
        <v>299</v>
      </c>
      <c r="K54" s="279" t="s">
        <v>299</v>
      </c>
      <c r="L54" s="279" t="s">
        <v>299</v>
      </c>
      <c r="M54" s="279" t="s">
        <v>299</v>
      </c>
      <c r="N54" s="279" t="s">
        <v>299</v>
      </c>
      <c r="O54" s="279" t="s">
        <v>299</v>
      </c>
      <c r="P54" s="279" t="s">
        <v>299</v>
      </c>
      <c r="Q54" s="279" t="s">
        <v>299</v>
      </c>
      <c r="R54" s="279" t="s">
        <v>299</v>
      </c>
      <c r="S54" s="279" t="s">
        <v>299</v>
      </c>
      <c r="T54" s="279" t="s">
        <v>299</v>
      </c>
      <c r="U54" s="279" t="s">
        <v>299</v>
      </c>
      <c r="V54" s="279" t="s">
        <v>299</v>
      </c>
      <c r="AR54" s="279" t="s">
        <v>2602</v>
      </c>
    </row>
    <row r="55" spans="1:44" s="279" customFormat="1">
      <c r="A55" s="279">
        <v>123308</v>
      </c>
      <c r="B55" s="43" t="s">
        <v>2561</v>
      </c>
      <c r="C55" s="279" t="s">
        <v>299</v>
      </c>
      <c r="D55" s="279" t="s">
        <v>299</v>
      </c>
      <c r="E55" s="279" t="s">
        <v>299</v>
      </c>
      <c r="F55" s="279" t="s">
        <v>299</v>
      </c>
      <c r="G55" s="279" t="s">
        <v>299</v>
      </c>
      <c r="H55" s="279" t="s">
        <v>299</v>
      </c>
      <c r="I55" s="279" t="s">
        <v>299</v>
      </c>
      <c r="J55" s="279" t="s">
        <v>299</v>
      </c>
      <c r="K55" s="279" t="s">
        <v>299</v>
      </c>
      <c r="L55" s="279" t="s">
        <v>299</v>
      </c>
      <c r="M55" s="279" t="s">
        <v>299</v>
      </c>
      <c r="N55" s="279" t="s">
        <v>299</v>
      </c>
      <c r="O55" s="279" t="s">
        <v>299</v>
      </c>
      <c r="P55" s="279" t="s">
        <v>299</v>
      </c>
      <c r="Q55" s="279" t="s">
        <v>299</v>
      </c>
      <c r="R55" s="279" t="s">
        <v>299</v>
      </c>
      <c r="S55" s="279" t="s">
        <v>299</v>
      </c>
      <c r="T55" s="279" t="s">
        <v>299</v>
      </c>
      <c r="U55" s="279" t="s">
        <v>299</v>
      </c>
      <c r="V55" s="279" t="s">
        <v>299</v>
      </c>
      <c r="AR55" s="279" t="s">
        <v>2602</v>
      </c>
    </row>
    <row r="56" spans="1:44" s="279" customFormat="1">
      <c r="A56" s="279">
        <v>109008</v>
      </c>
      <c r="B56" s="43" t="s">
        <v>2561</v>
      </c>
      <c r="C56" s="279" t="s">
        <v>898</v>
      </c>
      <c r="D56" s="279" t="s">
        <v>898</v>
      </c>
      <c r="E56" s="279" t="s">
        <v>898</v>
      </c>
      <c r="F56" s="279" t="s">
        <v>898</v>
      </c>
      <c r="G56" s="279" t="s">
        <v>298</v>
      </c>
      <c r="H56" s="279" t="s">
        <v>898</v>
      </c>
      <c r="I56" s="279" t="s">
        <v>898</v>
      </c>
      <c r="J56" s="279" t="s">
        <v>898</v>
      </c>
      <c r="K56" s="279" t="s">
        <v>898</v>
      </c>
      <c r="L56" s="279" t="s">
        <v>898</v>
      </c>
      <c r="M56" s="279" t="s">
        <v>298</v>
      </c>
      <c r="N56" s="279" t="s">
        <v>300</v>
      </c>
      <c r="O56" s="279" t="s">
        <v>300</v>
      </c>
      <c r="P56" s="279" t="s">
        <v>298</v>
      </c>
      <c r="Q56" s="279" t="s">
        <v>298</v>
      </c>
      <c r="R56" s="279" t="s">
        <v>898</v>
      </c>
      <c r="S56" s="279" t="s">
        <v>898</v>
      </c>
      <c r="T56" s="279" t="s">
        <v>898</v>
      </c>
      <c r="U56" s="279" t="s">
        <v>898</v>
      </c>
      <c r="V56" s="279" t="s">
        <v>898</v>
      </c>
      <c r="AR56" s="279" t="e">
        <v>#N/A</v>
      </c>
    </row>
    <row r="57" spans="1:44" s="279" customFormat="1">
      <c r="A57" s="279">
        <v>123289</v>
      </c>
      <c r="B57" s="43" t="s">
        <v>2561</v>
      </c>
      <c r="C57" s="279" t="s">
        <v>299</v>
      </c>
      <c r="D57" s="279" t="s">
        <v>299</v>
      </c>
      <c r="E57" s="279" t="s">
        <v>299</v>
      </c>
      <c r="F57" s="279" t="s">
        <v>299</v>
      </c>
      <c r="G57" s="279" t="s">
        <v>299</v>
      </c>
      <c r="H57" s="279" t="s">
        <v>299</v>
      </c>
      <c r="I57" s="279" t="s">
        <v>300</v>
      </c>
      <c r="J57" s="279" t="s">
        <v>299</v>
      </c>
      <c r="K57" s="279" t="s">
        <v>299</v>
      </c>
      <c r="L57" s="279" t="s">
        <v>300</v>
      </c>
      <c r="M57" s="279" t="s">
        <v>299</v>
      </c>
      <c r="N57" s="279" t="s">
        <v>299</v>
      </c>
      <c r="O57" s="279" t="s">
        <v>300</v>
      </c>
      <c r="P57" s="279" t="s">
        <v>299</v>
      </c>
      <c r="Q57" s="279" t="s">
        <v>299</v>
      </c>
      <c r="R57" s="279" t="s">
        <v>299</v>
      </c>
      <c r="S57" s="279" t="s">
        <v>299</v>
      </c>
      <c r="T57" s="279" t="s">
        <v>299</v>
      </c>
      <c r="U57" s="279" t="s">
        <v>299</v>
      </c>
      <c r="V57" s="279" t="s">
        <v>299</v>
      </c>
      <c r="AR57" s="279" t="e">
        <v>#N/A</v>
      </c>
    </row>
    <row r="58" spans="1:44" s="279" customFormat="1">
      <c r="A58" s="279">
        <v>123290</v>
      </c>
      <c r="B58" s="43" t="s">
        <v>2561</v>
      </c>
      <c r="C58" s="279" t="s">
        <v>299</v>
      </c>
      <c r="D58" s="279" t="s">
        <v>299</v>
      </c>
      <c r="E58" s="279" t="s">
        <v>300</v>
      </c>
      <c r="F58" s="279" t="s">
        <v>299</v>
      </c>
      <c r="G58" s="279" t="s">
        <v>300</v>
      </c>
      <c r="H58" s="279" t="s">
        <v>299</v>
      </c>
      <c r="I58" s="279" t="s">
        <v>299</v>
      </c>
      <c r="J58" s="279" t="s">
        <v>299</v>
      </c>
      <c r="K58" s="279" t="s">
        <v>299</v>
      </c>
      <c r="L58" s="279" t="s">
        <v>299</v>
      </c>
      <c r="M58" s="279" t="s">
        <v>300</v>
      </c>
      <c r="N58" s="279" t="s">
        <v>300</v>
      </c>
      <c r="O58" s="279" t="s">
        <v>299</v>
      </c>
      <c r="P58" s="279" t="s">
        <v>299</v>
      </c>
      <c r="Q58" s="279" t="s">
        <v>299</v>
      </c>
      <c r="R58" s="279" t="s">
        <v>299</v>
      </c>
      <c r="S58" s="279" t="s">
        <v>299</v>
      </c>
      <c r="T58" s="279" t="s">
        <v>299</v>
      </c>
      <c r="U58" s="279" t="s">
        <v>299</v>
      </c>
      <c r="V58" s="279" t="s">
        <v>299</v>
      </c>
      <c r="AR58" s="279" t="e">
        <v>#N/A</v>
      </c>
    </row>
    <row r="59" spans="1:44" s="279" customFormat="1">
      <c r="A59" s="279">
        <v>123294</v>
      </c>
      <c r="B59" s="43" t="s">
        <v>2561</v>
      </c>
      <c r="C59" s="279" t="s">
        <v>299</v>
      </c>
      <c r="D59" s="279" t="s">
        <v>299</v>
      </c>
      <c r="E59" s="279" t="s">
        <v>299</v>
      </c>
      <c r="F59" s="279" t="s">
        <v>299</v>
      </c>
      <c r="G59" s="279" t="s">
        <v>299</v>
      </c>
      <c r="H59" s="279" t="s">
        <v>299</v>
      </c>
      <c r="I59" s="279" t="s">
        <v>299</v>
      </c>
      <c r="J59" s="279" t="s">
        <v>299</v>
      </c>
      <c r="K59" s="279" t="s">
        <v>299</v>
      </c>
      <c r="L59" s="279" t="s">
        <v>299</v>
      </c>
      <c r="M59" s="279" t="s">
        <v>299</v>
      </c>
      <c r="N59" s="279" t="s">
        <v>300</v>
      </c>
      <c r="O59" s="279" t="s">
        <v>299</v>
      </c>
      <c r="P59" s="279" t="s">
        <v>299</v>
      </c>
      <c r="Q59" s="279" t="s">
        <v>300</v>
      </c>
      <c r="R59" s="279" t="s">
        <v>300</v>
      </c>
      <c r="S59" s="279" t="s">
        <v>299</v>
      </c>
      <c r="T59" s="279" t="s">
        <v>299</v>
      </c>
      <c r="U59" s="279" t="s">
        <v>299</v>
      </c>
      <c r="V59" s="279" t="s">
        <v>299</v>
      </c>
      <c r="AR59" s="279" t="e">
        <v>#N/A</v>
      </c>
    </row>
    <row r="60" spans="1:44" s="279" customFormat="1">
      <c r="A60" s="279">
        <v>123297</v>
      </c>
      <c r="B60" s="43" t="s">
        <v>2561</v>
      </c>
      <c r="C60" s="279" t="s">
        <v>299</v>
      </c>
      <c r="D60" s="279" t="s">
        <v>299</v>
      </c>
      <c r="E60" s="279" t="s">
        <v>299</v>
      </c>
      <c r="F60" s="279" t="s">
        <v>299</v>
      </c>
      <c r="G60" s="279" t="s">
        <v>300</v>
      </c>
      <c r="H60" s="279" t="s">
        <v>300</v>
      </c>
      <c r="I60" s="279" t="s">
        <v>299</v>
      </c>
      <c r="J60" s="279" t="s">
        <v>299</v>
      </c>
      <c r="K60" s="279" t="s">
        <v>300</v>
      </c>
      <c r="L60" s="279" t="s">
        <v>300</v>
      </c>
      <c r="M60" s="279" t="s">
        <v>299</v>
      </c>
      <c r="N60" s="279" t="s">
        <v>299</v>
      </c>
      <c r="O60" s="279" t="s">
        <v>299</v>
      </c>
      <c r="P60" s="279" t="s">
        <v>299</v>
      </c>
      <c r="Q60" s="279" t="s">
        <v>299</v>
      </c>
      <c r="R60" s="279" t="s">
        <v>299</v>
      </c>
      <c r="S60" s="279" t="s">
        <v>299</v>
      </c>
      <c r="T60" s="279" t="s">
        <v>299</v>
      </c>
      <c r="U60" s="279" t="s">
        <v>299</v>
      </c>
      <c r="V60" s="279" t="s">
        <v>299</v>
      </c>
      <c r="AR60" s="279" t="e">
        <v>#N/A</v>
      </c>
    </row>
    <row r="61" spans="1:44" s="279" customFormat="1">
      <c r="A61" s="279">
        <v>123298</v>
      </c>
      <c r="B61" s="43" t="s">
        <v>2561</v>
      </c>
      <c r="C61" s="279" t="s">
        <v>299</v>
      </c>
      <c r="D61" s="279" t="s">
        <v>300</v>
      </c>
      <c r="E61" s="279" t="s">
        <v>299</v>
      </c>
      <c r="F61" s="279" t="s">
        <v>299</v>
      </c>
      <c r="G61" s="279" t="s">
        <v>300</v>
      </c>
      <c r="H61" s="279" t="s">
        <v>299</v>
      </c>
      <c r="I61" s="279" t="s">
        <v>299</v>
      </c>
      <c r="J61" s="279" t="s">
        <v>299</v>
      </c>
      <c r="K61" s="279" t="s">
        <v>299</v>
      </c>
      <c r="L61" s="279" t="s">
        <v>299</v>
      </c>
      <c r="M61" s="279" t="s">
        <v>299</v>
      </c>
      <c r="N61" s="279" t="s">
        <v>299</v>
      </c>
      <c r="O61" s="279" t="s">
        <v>299</v>
      </c>
      <c r="P61" s="279" t="s">
        <v>299</v>
      </c>
      <c r="Q61" s="279" t="s">
        <v>300</v>
      </c>
      <c r="R61" s="279" t="s">
        <v>299</v>
      </c>
      <c r="S61" s="279" t="s">
        <v>299</v>
      </c>
      <c r="T61" s="279" t="s">
        <v>299</v>
      </c>
      <c r="U61" s="279" t="s">
        <v>300</v>
      </c>
      <c r="V61" s="279" t="s">
        <v>300</v>
      </c>
      <c r="AR61" s="279" t="e">
        <v>#N/A</v>
      </c>
    </row>
    <row r="62" spans="1:44" s="279" customFormat="1">
      <c r="A62" s="279">
        <v>123307</v>
      </c>
      <c r="B62" s="43" t="s">
        <v>2561</v>
      </c>
      <c r="C62" s="279" t="s">
        <v>299</v>
      </c>
      <c r="D62" s="279" t="s">
        <v>299</v>
      </c>
      <c r="E62" s="279" t="s">
        <v>299</v>
      </c>
      <c r="F62" s="279" t="s">
        <v>299</v>
      </c>
      <c r="G62" s="279" t="s">
        <v>300</v>
      </c>
      <c r="H62" s="279" t="s">
        <v>300</v>
      </c>
      <c r="I62" s="279" t="s">
        <v>299</v>
      </c>
      <c r="J62" s="279" t="s">
        <v>299</v>
      </c>
      <c r="K62" s="279" t="s">
        <v>300</v>
      </c>
      <c r="L62" s="279" t="s">
        <v>300</v>
      </c>
      <c r="M62" s="279" t="s">
        <v>299</v>
      </c>
      <c r="N62" s="279" t="s">
        <v>299</v>
      </c>
      <c r="O62" s="279" t="s">
        <v>299</v>
      </c>
      <c r="P62" s="279" t="s">
        <v>299</v>
      </c>
      <c r="Q62" s="279" t="s">
        <v>299</v>
      </c>
      <c r="R62" s="279" t="s">
        <v>299</v>
      </c>
      <c r="S62" s="279" t="s">
        <v>299</v>
      </c>
      <c r="T62" s="279" t="s">
        <v>299</v>
      </c>
      <c r="U62" s="279" t="s">
        <v>299</v>
      </c>
      <c r="V62" s="279" t="s">
        <v>299</v>
      </c>
      <c r="AR62" s="279" t="e">
        <v>#N/A</v>
      </c>
    </row>
    <row r="63" spans="1:44" s="279" customFormat="1">
      <c r="A63" s="279">
        <v>123319</v>
      </c>
      <c r="B63" s="43" t="s">
        <v>2561</v>
      </c>
      <c r="C63" s="279" t="s">
        <v>299</v>
      </c>
      <c r="D63" s="279" t="s">
        <v>299</v>
      </c>
      <c r="E63" s="279" t="s">
        <v>299</v>
      </c>
      <c r="F63" s="279" t="s">
        <v>299</v>
      </c>
      <c r="G63" s="279" t="s">
        <v>300</v>
      </c>
      <c r="H63" s="279" t="s">
        <v>300</v>
      </c>
      <c r="I63" s="279" t="s">
        <v>299</v>
      </c>
      <c r="J63" s="279" t="s">
        <v>299</v>
      </c>
      <c r="K63" s="279" t="s">
        <v>299</v>
      </c>
      <c r="L63" s="279" t="s">
        <v>299</v>
      </c>
      <c r="M63" s="279" t="s">
        <v>299</v>
      </c>
      <c r="N63" s="279" t="s">
        <v>299</v>
      </c>
      <c r="O63" s="279" t="s">
        <v>299</v>
      </c>
      <c r="P63" s="279" t="s">
        <v>299</v>
      </c>
      <c r="Q63" s="279" t="s">
        <v>299</v>
      </c>
      <c r="R63" s="279" t="s">
        <v>299</v>
      </c>
      <c r="S63" s="279" t="s">
        <v>299</v>
      </c>
      <c r="T63" s="279" t="s">
        <v>299</v>
      </c>
      <c r="U63" s="279" t="s">
        <v>299</v>
      </c>
      <c r="V63" s="279" t="s">
        <v>299</v>
      </c>
      <c r="AR63" s="279" t="e">
        <v>#N/A</v>
      </c>
    </row>
    <row r="64" spans="1:44" s="279" customFormat="1">
      <c r="A64" s="279">
        <v>123292</v>
      </c>
      <c r="B64" s="43" t="s">
        <v>2561</v>
      </c>
      <c r="C64" s="279" t="s">
        <v>299</v>
      </c>
      <c r="D64" s="279" t="s">
        <v>299</v>
      </c>
      <c r="E64" s="279" t="s">
        <v>299</v>
      </c>
      <c r="F64" s="279" t="s">
        <v>299</v>
      </c>
      <c r="G64" s="279" t="s">
        <v>299</v>
      </c>
      <c r="H64" s="279" t="s">
        <v>300</v>
      </c>
      <c r="I64" s="279" t="s">
        <v>299</v>
      </c>
      <c r="J64" s="279" t="s">
        <v>300</v>
      </c>
      <c r="K64" s="279" t="s">
        <v>299</v>
      </c>
      <c r="L64" s="279" t="s">
        <v>299</v>
      </c>
      <c r="M64" s="279" t="s">
        <v>300</v>
      </c>
      <c r="N64" s="279" t="s">
        <v>299</v>
      </c>
      <c r="O64" s="279" t="s">
        <v>299</v>
      </c>
      <c r="P64" s="279" t="s">
        <v>300</v>
      </c>
      <c r="Q64" s="279" t="s">
        <v>299</v>
      </c>
      <c r="R64" s="279" t="s">
        <v>300</v>
      </c>
      <c r="S64" s="279" t="s">
        <v>299</v>
      </c>
      <c r="T64" s="279" t="s">
        <v>299</v>
      </c>
      <c r="U64" s="279" t="s">
        <v>299</v>
      </c>
      <c r="V64" s="279" t="s">
        <v>299</v>
      </c>
      <c r="AR64" s="279" t="e">
        <v>#N/A</v>
      </c>
    </row>
    <row r="65" spans="1:44" s="279" customFormat="1">
      <c r="A65" s="279">
        <v>123283</v>
      </c>
      <c r="B65" s="43" t="s">
        <v>2561</v>
      </c>
      <c r="C65" s="279" t="s">
        <v>300</v>
      </c>
      <c r="D65" s="279" t="s">
        <v>299</v>
      </c>
      <c r="E65" s="279" t="s">
        <v>299</v>
      </c>
      <c r="F65" s="279" t="s">
        <v>299</v>
      </c>
      <c r="G65" s="279" t="s">
        <v>300</v>
      </c>
      <c r="H65" s="279" t="s">
        <v>300</v>
      </c>
      <c r="I65" s="279" t="s">
        <v>299</v>
      </c>
      <c r="J65" s="279" t="s">
        <v>299</v>
      </c>
      <c r="K65" s="279" t="s">
        <v>299</v>
      </c>
      <c r="L65" s="279" t="s">
        <v>300</v>
      </c>
      <c r="M65" s="279" t="s">
        <v>300</v>
      </c>
      <c r="N65" s="279" t="s">
        <v>299</v>
      </c>
      <c r="O65" s="279" t="s">
        <v>299</v>
      </c>
      <c r="P65" s="279" t="s">
        <v>299</v>
      </c>
      <c r="Q65" s="279" t="s">
        <v>300</v>
      </c>
      <c r="R65" s="279" t="s">
        <v>299</v>
      </c>
      <c r="S65" s="279" t="s">
        <v>299</v>
      </c>
      <c r="T65" s="279" t="s">
        <v>299</v>
      </c>
      <c r="U65" s="279" t="s">
        <v>299</v>
      </c>
      <c r="V65" s="279" t="s">
        <v>299</v>
      </c>
      <c r="AR65" s="279" t="e">
        <v>#N/A</v>
      </c>
    </row>
    <row r="66" spans="1:44" s="279" customFormat="1">
      <c r="A66" s="279">
        <v>103326</v>
      </c>
      <c r="B66" s="43" t="s">
        <v>2561</v>
      </c>
      <c r="C66" s="279" t="s">
        <v>299</v>
      </c>
      <c r="D66" s="279" t="s">
        <v>299</v>
      </c>
      <c r="E66" s="279" t="s">
        <v>298</v>
      </c>
      <c r="F66" s="279" t="s">
        <v>299</v>
      </c>
      <c r="G66" s="279" t="s">
        <v>298</v>
      </c>
      <c r="H66" s="279" t="s">
        <v>299</v>
      </c>
      <c r="I66" s="279" t="s">
        <v>298</v>
      </c>
      <c r="J66" s="279" t="s">
        <v>298</v>
      </c>
      <c r="K66" s="279" t="s">
        <v>299</v>
      </c>
      <c r="L66" s="279" t="s">
        <v>298</v>
      </c>
      <c r="M66" s="279" t="s">
        <v>300</v>
      </c>
      <c r="N66" s="279" t="s">
        <v>300</v>
      </c>
      <c r="O66" s="279" t="s">
        <v>298</v>
      </c>
      <c r="P66" s="279" t="s">
        <v>298</v>
      </c>
      <c r="Q66" s="279" t="s">
        <v>298</v>
      </c>
      <c r="R66" s="279" t="s">
        <v>299</v>
      </c>
      <c r="S66" s="279" t="s">
        <v>299</v>
      </c>
      <c r="T66" s="279" t="s">
        <v>299</v>
      </c>
      <c r="U66" s="279" t="s">
        <v>299</v>
      </c>
      <c r="V66" s="279" t="s">
        <v>299</v>
      </c>
      <c r="AR66" s="279" t="e">
        <v>#N/A</v>
      </c>
    </row>
    <row r="67" spans="1:44" s="279" customFormat="1">
      <c r="A67" s="279">
        <v>104502</v>
      </c>
      <c r="B67" s="43" t="s">
        <v>2561</v>
      </c>
      <c r="C67" s="279" t="s">
        <v>298</v>
      </c>
      <c r="D67" s="279" t="s">
        <v>298</v>
      </c>
      <c r="E67" s="279" t="s">
        <v>300</v>
      </c>
      <c r="F67" s="279" t="s">
        <v>300</v>
      </c>
      <c r="G67" s="279" t="s">
        <v>298</v>
      </c>
      <c r="H67" s="279" t="s">
        <v>300</v>
      </c>
      <c r="I67" s="279" t="s">
        <v>300</v>
      </c>
      <c r="J67" s="279" t="s">
        <v>300</v>
      </c>
      <c r="K67" s="279" t="s">
        <v>300</v>
      </c>
      <c r="L67" s="279" t="s">
        <v>300</v>
      </c>
      <c r="M67" s="279" t="s">
        <v>298</v>
      </c>
      <c r="N67" s="279" t="s">
        <v>298</v>
      </c>
      <c r="O67" s="279" t="s">
        <v>298</v>
      </c>
      <c r="P67" s="279" t="s">
        <v>300</v>
      </c>
      <c r="Q67" s="279" t="s">
        <v>300</v>
      </c>
      <c r="R67" s="279" t="s">
        <v>298</v>
      </c>
      <c r="S67" s="279" t="s">
        <v>299</v>
      </c>
      <c r="T67" s="279" t="s">
        <v>299</v>
      </c>
      <c r="U67" s="279" t="s">
        <v>299</v>
      </c>
      <c r="V67" s="279" t="s">
        <v>299</v>
      </c>
      <c r="AR67" s="279" t="e">
        <v>#N/A</v>
      </c>
    </row>
    <row r="68" spans="1:44" s="279" customFormat="1">
      <c r="A68" s="279">
        <v>104862</v>
      </c>
      <c r="B68" s="43" t="s">
        <v>2561</v>
      </c>
      <c r="C68" s="279" t="s">
        <v>298</v>
      </c>
      <c r="D68" s="279" t="s">
        <v>298</v>
      </c>
      <c r="E68" s="279" t="s">
        <v>298</v>
      </c>
      <c r="F68" s="279" t="s">
        <v>298</v>
      </c>
      <c r="G68" s="279" t="s">
        <v>298</v>
      </c>
      <c r="H68" s="279" t="s">
        <v>298</v>
      </c>
      <c r="I68" s="279" t="s">
        <v>298</v>
      </c>
      <c r="J68" s="279" t="s">
        <v>298</v>
      </c>
      <c r="K68" s="279" t="s">
        <v>298</v>
      </c>
      <c r="L68" s="279" t="s">
        <v>300</v>
      </c>
      <c r="M68" s="279" t="s">
        <v>298</v>
      </c>
      <c r="N68" s="279" t="s">
        <v>298</v>
      </c>
      <c r="O68" s="279" t="s">
        <v>298</v>
      </c>
      <c r="P68" s="279" t="s">
        <v>298</v>
      </c>
      <c r="Q68" s="279" t="s">
        <v>300</v>
      </c>
      <c r="R68" s="279" t="s">
        <v>300</v>
      </c>
      <c r="S68" s="279" t="s">
        <v>298</v>
      </c>
      <c r="T68" s="279" t="s">
        <v>298</v>
      </c>
      <c r="U68" s="279" t="s">
        <v>298</v>
      </c>
      <c r="V68" s="279" t="s">
        <v>298</v>
      </c>
      <c r="AR68" s="279" t="e">
        <v>#N/A</v>
      </c>
    </row>
    <row r="69" spans="1:44" s="279" customFormat="1">
      <c r="A69" s="279">
        <v>104932</v>
      </c>
      <c r="B69" s="43" t="s">
        <v>2561</v>
      </c>
      <c r="C69" s="279" t="s">
        <v>298</v>
      </c>
      <c r="D69" s="279" t="s">
        <v>298</v>
      </c>
      <c r="E69" s="279" t="s">
        <v>298</v>
      </c>
      <c r="F69" s="279" t="s">
        <v>298</v>
      </c>
      <c r="G69" s="279" t="s">
        <v>298</v>
      </c>
      <c r="H69" s="279" t="s">
        <v>300</v>
      </c>
      <c r="I69" s="279" t="s">
        <v>298</v>
      </c>
      <c r="J69" s="279" t="s">
        <v>300</v>
      </c>
      <c r="K69" s="279" t="s">
        <v>300</v>
      </c>
      <c r="L69" s="279" t="s">
        <v>300</v>
      </c>
      <c r="M69" s="279" t="s">
        <v>300</v>
      </c>
      <c r="N69" s="279" t="s">
        <v>298</v>
      </c>
      <c r="O69" s="279" t="s">
        <v>298</v>
      </c>
      <c r="P69" s="279" t="s">
        <v>298</v>
      </c>
      <c r="Q69" s="279" t="s">
        <v>298</v>
      </c>
      <c r="R69" s="279" t="s">
        <v>300</v>
      </c>
      <c r="S69" s="279" t="s">
        <v>299</v>
      </c>
      <c r="T69" s="279" t="s">
        <v>299</v>
      </c>
      <c r="U69" s="279" t="s">
        <v>300</v>
      </c>
      <c r="V69" s="279" t="s">
        <v>299</v>
      </c>
      <c r="AR69" s="279" t="e">
        <v>#N/A</v>
      </c>
    </row>
    <row r="70" spans="1:44" s="279" customFormat="1">
      <c r="A70" s="279">
        <v>105867</v>
      </c>
      <c r="B70" s="43" t="s">
        <v>2561</v>
      </c>
      <c r="C70" s="279" t="s">
        <v>300</v>
      </c>
      <c r="D70" s="279" t="s">
        <v>298</v>
      </c>
      <c r="E70" s="279" t="s">
        <v>298</v>
      </c>
      <c r="F70" s="279" t="s">
        <v>298</v>
      </c>
      <c r="G70" s="279" t="s">
        <v>298</v>
      </c>
      <c r="H70" s="279" t="s">
        <v>298</v>
      </c>
      <c r="I70" s="279" t="s">
        <v>299</v>
      </c>
      <c r="J70" s="279" t="s">
        <v>299</v>
      </c>
      <c r="K70" s="279" t="s">
        <v>299</v>
      </c>
      <c r="L70" s="279" t="s">
        <v>298</v>
      </c>
      <c r="M70" s="279" t="s">
        <v>298</v>
      </c>
      <c r="N70" s="279" t="s">
        <v>298</v>
      </c>
      <c r="O70" s="279" t="s">
        <v>298</v>
      </c>
      <c r="P70" s="279" t="s">
        <v>300</v>
      </c>
      <c r="Q70" s="279" t="s">
        <v>298</v>
      </c>
      <c r="R70" s="279" t="s">
        <v>298</v>
      </c>
      <c r="S70" s="279" t="s">
        <v>298</v>
      </c>
      <c r="T70" s="279" t="s">
        <v>298</v>
      </c>
      <c r="U70" s="279" t="s">
        <v>298</v>
      </c>
      <c r="V70" s="279" t="s">
        <v>298</v>
      </c>
      <c r="AR70" s="279" t="e">
        <v>#N/A</v>
      </c>
    </row>
    <row r="71" spans="1:44" s="279" customFormat="1">
      <c r="A71" s="279">
        <v>106167</v>
      </c>
      <c r="B71" s="43" t="s">
        <v>2561</v>
      </c>
      <c r="C71" s="279" t="s">
        <v>299</v>
      </c>
      <c r="D71" s="279" t="s">
        <v>300</v>
      </c>
      <c r="E71" s="279" t="s">
        <v>298</v>
      </c>
      <c r="F71" s="279" t="s">
        <v>299</v>
      </c>
      <c r="G71" s="279" t="s">
        <v>299</v>
      </c>
      <c r="H71" s="279" t="s">
        <v>298</v>
      </c>
      <c r="I71" s="279" t="s">
        <v>298</v>
      </c>
      <c r="J71" s="279" t="s">
        <v>298</v>
      </c>
      <c r="K71" s="279" t="s">
        <v>300</v>
      </c>
      <c r="L71" s="279" t="s">
        <v>299</v>
      </c>
      <c r="M71" s="279" t="s">
        <v>299</v>
      </c>
      <c r="N71" s="279" t="s">
        <v>298</v>
      </c>
      <c r="O71" s="279" t="s">
        <v>300</v>
      </c>
      <c r="P71" s="279" t="s">
        <v>298</v>
      </c>
      <c r="Q71" s="279" t="s">
        <v>298</v>
      </c>
      <c r="R71" s="279" t="s">
        <v>299</v>
      </c>
      <c r="S71" s="279" t="s">
        <v>299</v>
      </c>
      <c r="T71" s="279" t="s">
        <v>299</v>
      </c>
      <c r="U71" s="279" t="s">
        <v>300</v>
      </c>
      <c r="V71" s="279" t="s">
        <v>299</v>
      </c>
      <c r="AR71" s="279" t="e">
        <v>#N/A</v>
      </c>
    </row>
    <row r="72" spans="1:44" s="279" customFormat="1">
      <c r="A72" s="279">
        <v>106173</v>
      </c>
      <c r="B72" s="43" t="s">
        <v>2561</v>
      </c>
      <c r="C72" s="279" t="s">
        <v>300</v>
      </c>
      <c r="D72" s="279" t="s">
        <v>298</v>
      </c>
      <c r="E72" s="279" t="s">
        <v>298</v>
      </c>
      <c r="F72" s="279" t="s">
        <v>300</v>
      </c>
      <c r="G72" s="279" t="s">
        <v>298</v>
      </c>
      <c r="H72" s="279" t="s">
        <v>298</v>
      </c>
      <c r="I72" s="279" t="s">
        <v>298</v>
      </c>
      <c r="J72" s="279" t="s">
        <v>298</v>
      </c>
      <c r="K72" s="279" t="s">
        <v>298</v>
      </c>
      <c r="L72" s="279" t="s">
        <v>298</v>
      </c>
      <c r="M72" s="279" t="s">
        <v>298</v>
      </c>
      <c r="N72" s="279" t="s">
        <v>300</v>
      </c>
      <c r="O72" s="279" t="s">
        <v>298</v>
      </c>
      <c r="P72" s="279" t="s">
        <v>298</v>
      </c>
      <c r="Q72" s="279" t="s">
        <v>298</v>
      </c>
      <c r="R72" s="279" t="s">
        <v>300</v>
      </c>
      <c r="S72" s="279" t="s">
        <v>300</v>
      </c>
      <c r="T72" s="279" t="s">
        <v>300</v>
      </c>
      <c r="U72" s="279" t="s">
        <v>300</v>
      </c>
      <c r="V72" s="279" t="s">
        <v>298</v>
      </c>
      <c r="AR72" s="279" t="e">
        <v>#N/A</v>
      </c>
    </row>
    <row r="73" spans="1:44" s="279" customFormat="1">
      <c r="A73" s="279">
        <v>106467</v>
      </c>
      <c r="B73" s="43" t="s">
        <v>2561</v>
      </c>
      <c r="C73" s="279" t="s">
        <v>299</v>
      </c>
      <c r="D73" s="279" t="s">
        <v>300</v>
      </c>
      <c r="E73" s="279" t="s">
        <v>300</v>
      </c>
      <c r="F73" s="279" t="s">
        <v>299</v>
      </c>
      <c r="G73" s="279" t="s">
        <v>300</v>
      </c>
      <c r="H73" s="279" t="s">
        <v>300</v>
      </c>
      <c r="I73" s="279" t="s">
        <v>298</v>
      </c>
      <c r="J73" s="279" t="s">
        <v>298</v>
      </c>
      <c r="K73" s="279" t="s">
        <v>299</v>
      </c>
      <c r="L73" s="279" t="s">
        <v>298</v>
      </c>
      <c r="M73" s="279" t="s">
        <v>298</v>
      </c>
      <c r="N73" s="279" t="s">
        <v>298</v>
      </c>
      <c r="O73" s="279" t="s">
        <v>298</v>
      </c>
      <c r="P73" s="279" t="s">
        <v>298</v>
      </c>
      <c r="Q73" s="279" t="s">
        <v>298</v>
      </c>
      <c r="R73" s="279" t="s">
        <v>300</v>
      </c>
      <c r="S73" s="279" t="s">
        <v>300</v>
      </c>
      <c r="T73" s="279" t="s">
        <v>298</v>
      </c>
      <c r="U73" s="279" t="s">
        <v>300</v>
      </c>
      <c r="V73" s="279" t="s">
        <v>300</v>
      </c>
      <c r="AR73" s="279" t="e">
        <v>#N/A</v>
      </c>
    </row>
    <row r="74" spans="1:44" s="279" customFormat="1">
      <c r="A74" s="279">
        <v>107995</v>
      </c>
      <c r="B74" s="43" t="s">
        <v>2561</v>
      </c>
      <c r="C74" s="279" t="s">
        <v>299</v>
      </c>
      <c r="D74" s="279" t="s">
        <v>298</v>
      </c>
      <c r="E74" s="279" t="s">
        <v>298</v>
      </c>
      <c r="F74" s="279" t="s">
        <v>299</v>
      </c>
      <c r="G74" s="279" t="s">
        <v>298</v>
      </c>
      <c r="H74" s="279" t="s">
        <v>300</v>
      </c>
      <c r="I74" s="279" t="s">
        <v>298</v>
      </c>
      <c r="J74" s="279" t="s">
        <v>298</v>
      </c>
      <c r="K74" s="279" t="s">
        <v>298</v>
      </c>
      <c r="L74" s="279" t="s">
        <v>300</v>
      </c>
      <c r="M74" s="279" t="s">
        <v>298</v>
      </c>
      <c r="N74" s="279" t="s">
        <v>298</v>
      </c>
      <c r="O74" s="279" t="s">
        <v>298</v>
      </c>
      <c r="P74" s="279" t="s">
        <v>298</v>
      </c>
      <c r="Q74" s="279" t="s">
        <v>298</v>
      </c>
      <c r="R74" s="279" t="s">
        <v>298</v>
      </c>
      <c r="S74" s="279" t="s">
        <v>298</v>
      </c>
      <c r="T74" s="279" t="s">
        <v>299</v>
      </c>
      <c r="U74" s="279" t="s">
        <v>298</v>
      </c>
      <c r="V74" s="279" t="s">
        <v>300</v>
      </c>
      <c r="AR74" s="279" t="e">
        <v>#N/A</v>
      </c>
    </row>
    <row r="75" spans="1:44" s="279" customFormat="1">
      <c r="A75" s="279">
        <v>108916</v>
      </c>
      <c r="B75" s="43" t="s">
        <v>2561</v>
      </c>
      <c r="C75" s="279" t="s">
        <v>299</v>
      </c>
      <c r="D75" s="279" t="s">
        <v>300</v>
      </c>
      <c r="E75" s="279" t="s">
        <v>300</v>
      </c>
      <c r="F75" s="279" t="s">
        <v>300</v>
      </c>
      <c r="G75" s="279" t="s">
        <v>300</v>
      </c>
      <c r="H75" s="279" t="s">
        <v>300</v>
      </c>
      <c r="I75" s="279" t="s">
        <v>298</v>
      </c>
      <c r="J75" s="279" t="s">
        <v>300</v>
      </c>
      <c r="K75" s="279" t="s">
        <v>300</v>
      </c>
      <c r="L75" s="279" t="s">
        <v>300</v>
      </c>
      <c r="M75" s="279" t="s">
        <v>300</v>
      </c>
      <c r="N75" s="279" t="s">
        <v>299</v>
      </c>
      <c r="O75" s="279" t="s">
        <v>300</v>
      </c>
      <c r="P75" s="279" t="s">
        <v>300</v>
      </c>
      <c r="Q75" s="279" t="s">
        <v>300</v>
      </c>
      <c r="R75" s="279" t="s">
        <v>299</v>
      </c>
      <c r="S75" s="279" t="s">
        <v>299</v>
      </c>
      <c r="T75" s="279" t="s">
        <v>299</v>
      </c>
      <c r="U75" s="279" t="s">
        <v>299</v>
      </c>
      <c r="V75" s="279" t="s">
        <v>299</v>
      </c>
      <c r="AR75" s="279" t="e">
        <v>#N/A</v>
      </c>
    </row>
    <row r="76" spans="1:44" s="279" customFormat="1">
      <c r="A76" s="279">
        <v>108922</v>
      </c>
      <c r="B76" s="43" t="s">
        <v>2561</v>
      </c>
      <c r="C76" s="279" t="s">
        <v>298</v>
      </c>
      <c r="D76" s="279" t="s">
        <v>298</v>
      </c>
      <c r="E76" s="279" t="s">
        <v>298</v>
      </c>
      <c r="F76" s="279" t="s">
        <v>299</v>
      </c>
      <c r="G76" s="279" t="s">
        <v>298</v>
      </c>
      <c r="H76" s="279" t="s">
        <v>298</v>
      </c>
      <c r="I76" s="279" t="s">
        <v>298</v>
      </c>
      <c r="J76" s="279" t="s">
        <v>300</v>
      </c>
      <c r="K76" s="279" t="s">
        <v>298</v>
      </c>
      <c r="L76" s="279" t="s">
        <v>298</v>
      </c>
      <c r="M76" s="279" t="s">
        <v>299</v>
      </c>
      <c r="N76" s="279" t="s">
        <v>298</v>
      </c>
      <c r="O76" s="279" t="s">
        <v>300</v>
      </c>
      <c r="P76" s="279" t="s">
        <v>300</v>
      </c>
      <c r="Q76" s="279" t="s">
        <v>300</v>
      </c>
      <c r="R76" s="279" t="s">
        <v>300</v>
      </c>
      <c r="S76" s="279" t="s">
        <v>300</v>
      </c>
      <c r="T76" s="279" t="s">
        <v>298</v>
      </c>
      <c r="U76" s="279" t="s">
        <v>298</v>
      </c>
      <c r="V76" s="279" t="s">
        <v>298</v>
      </c>
      <c r="AR76" s="279" t="e">
        <v>#N/A</v>
      </c>
    </row>
    <row r="77" spans="1:44" s="279" customFormat="1">
      <c r="A77" s="279">
        <v>109084</v>
      </c>
      <c r="B77" s="43" t="s">
        <v>2561</v>
      </c>
      <c r="C77" s="279" t="s">
        <v>299</v>
      </c>
      <c r="D77" s="279" t="s">
        <v>299</v>
      </c>
      <c r="E77" s="279" t="s">
        <v>299</v>
      </c>
      <c r="F77" s="279" t="s">
        <v>299</v>
      </c>
      <c r="G77" s="279" t="s">
        <v>299</v>
      </c>
      <c r="H77" s="279" t="s">
        <v>299</v>
      </c>
      <c r="I77" s="279" t="s">
        <v>299</v>
      </c>
      <c r="J77" s="279" t="s">
        <v>299</v>
      </c>
      <c r="K77" s="279" t="s">
        <v>299</v>
      </c>
      <c r="L77" s="279" t="s">
        <v>299</v>
      </c>
      <c r="M77" s="279" t="s">
        <v>300</v>
      </c>
      <c r="N77" s="279" t="s">
        <v>298</v>
      </c>
      <c r="O77" s="279" t="s">
        <v>300</v>
      </c>
      <c r="P77" s="279" t="s">
        <v>300</v>
      </c>
      <c r="Q77" s="279" t="s">
        <v>300</v>
      </c>
      <c r="R77" s="279" t="s">
        <v>298</v>
      </c>
      <c r="S77" s="279" t="s">
        <v>298</v>
      </c>
      <c r="T77" s="279" t="s">
        <v>298</v>
      </c>
      <c r="U77" s="279" t="s">
        <v>299</v>
      </c>
      <c r="V77" s="279" t="s">
        <v>298</v>
      </c>
      <c r="AR77" s="279" t="e">
        <v>#N/A</v>
      </c>
    </row>
    <row r="78" spans="1:44" s="279" customFormat="1">
      <c r="A78" s="279">
        <v>109129</v>
      </c>
      <c r="B78" s="43" t="s">
        <v>2561</v>
      </c>
      <c r="C78" s="279" t="s">
        <v>299</v>
      </c>
      <c r="D78" s="279" t="s">
        <v>299</v>
      </c>
      <c r="E78" s="279" t="s">
        <v>298</v>
      </c>
      <c r="F78" s="279" t="s">
        <v>299</v>
      </c>
      <c r="G78" s="279" t="s">
        <v>298</v>
      </c>
      <c r="H78" s="279" t="s">
        <v>299</v>
      </c>
      <c r="I78" s="279" t="s">
        <v>299</v>
      </c>
      <c r="J78" s="279" t="s">
        <v>298</v>
      </c>
      <c r="K78" s="279" t="s">
        <v>299</v>
      </c>
      <c r="L78" s="279" t="s">
        <v>298</v>
      </c>
      <c r="M78" s="279" t="s">
        <v>298</v>
      </c>
      <c r="N78" s="279" t="s">
        <v>300</v>
      </c>
      <c r="O78" s="279" t="s">
        <v>298</v>
      </c>
      <c r="P78" s="279" t="s">
        <v>298</v>
      </c>
      <c r="Q78" s="279" t="s">
        <v>298</v>
      </c>
      <c r="R78" s="279" t="s">
        <v>298</v>
      </c>
      <c r="S78" s="279" t="s">
        <v>298</v>
      </c>
      <c r="T78" s="279" t="s">
        <v>298</v>
      </c>
      <c r="U78" s="279" t="s">
        <v>298</v>
      </c>
      <c r="V78" s="279" t="s">
        <v>298</v>
      </c>
      <c r="AR78" s="279" t="e">
        <v>#N/A</v>
      </c>
    </row>
    <row r="79" spans="1:44" s="279" customFormat="1">
      <c r="A79" s="279">
        <v>109451</v>
      </c>
      <c r="B79" s="43" t="s">
        <v>2561</v>
      </c>
      <c r="C79" s="279" t="s">
        <v>299</v>
      </c>
      <c r="D79" s="279" t="s">
        <v>298</v>
      </c>
      <c r="E79" s="279" t="s">
        <v>298</v>
      </c>
      <c r="F79" s="279" t="s">
        <v>298</v>
      </c>
      <c r="G79" s="279" t="s">
        <v>299</v>
      </c>
      <c r="H79" s="279" t="s">
        <v>299</v>
      </c>
      <c r="I79" s="279" t="s">
        <v>298</v>
      </c>
      <c r="J79" s="279" t="s">
        <v>300</v>
      </c>
      <c r="K79" s="279" t="s">
        <v>300</v>
      </c>
      <c r="L79" s="279" t="s">
        <v>298</v>
      </c>
      <c r="M79" s="279" t="s">
        <v>298</v>
      </c>
      <c r="N79" s="279" t="s">
        <v>298</v>
      </c>
      <c r="O79" s="279" t="s">
        <v>298</v>
      </c>
      <c r="P79" s="279" t="s">
        <v>298</v>
      </c>
      <c r="Q79" s="279" t="s">
        <v>299</v>
      </c>
      <c r="R79" s="279" t="s">
        <v>299</v>
      </c>
      <c r="S79" s="279" t="s">
        <v>300</v>
      </c>
      <c r="T79" s="279" t="s">
        <v>298</v>
      </c>
      <c r="U79" s="279" t="s">
        <v>298</v>
      </c>
      <c r="V79" s="279" t="s">
        <v>299</v>
      </c>
      <c r="AR79" s="279" t="e">
        <v>#N/A</v>
      </c>
    </row>
    <row r="80" spans="1:44" s="279" customFormat="1">
      <c r="A80" s="279">
        <v>109458</v>
      </c>
      <c r="B80" s="43" t="s">
        <v>2561</v>
      </c>
      <c r="C80" s="279" t="s">
        <v>300</v>
      </c>
      <c r="D80" s="279" t="s">
        <v>298</v>
      </c>
      <c r="E80" s="279" t="s">
        <v>298</v>
      </c>
      <c r="F80" s="279" t="s">
        <v>300</v>
      </c>
      <c r="G80" s="279" t="s">
        <v>298</v>
      </c>
      <c r="H80" s="279" t="s">
        <v>298</v>
      </c>
      <c r="I80" s="279" t="s">
        <v>298</v>
      </c>
      <c r="J80" s="279" t="s">
        <v>298</v>
      </c>
      <c r="K80" s="279" t="s">
        <v>300</v>
      </c>
      <c r="L80" s="279" t="s">
        <v>298</v>
      </c>
      <c r="M80" s="279" t="s">
        <v>298</v>
      </c>
      <c r="N80" s="279" t="s">
        <v>298</v>
      </c>
      <c r="O80" s="279" t="s">
        <v>298</v>
      </c>
      <c r="P80" s="279" t="s">
        <v>298</v>
      </c>
      <c r="Q80" s="279" t="s">
        <v>298</v>
      </c>
      <c r="R80" s="279" t="s">
        <v>298</v>
      </c>
      <c r="S80" s="279" t="s">
        <v>300</v>
      </c>
      <c r="T80" s="279" t="s">
        <v>298</v>
      </c>
      <c r="U80" s="279" t="s">
        <v>300</v>
      </c>
      <c r="V80" s="279" t="s">
        <v>298</v>
      </c>
      <c r="AR80" s="279" t="e">
        <v>#N/A</v>
      </c>
    </row>
    <row r="81" spans="1:44" s="279" customFormat="1">
      <c r="A81" s="279">
        <v>109957</v>
      </c>
      <c r="B81" s="43" t="s">
        <v>2561</v>
      </c>
      <c r="C81" s="279" t="s">
        <v>298</v>
      </c>
      <c r="D81" s="279" t="s">
        <v>298</v>
      </c>
      <c r="E81" s="279" t="s">
        <v>298</v>
      </c>
      <c r="F81" s="279" t="s">
        <v>298</v>
      </c>
      <c r="G81" s="279" t="s">
        <v>298</v>
      </c>
      <c r="H81" s="279" t="s">
        <v>298</v>
      </c>
      <c r="I81" s="279" t="s">
        <v>300</v>
      </c>
      <c r="J81" s="279" t="s">
        <v>298</v>
      </c>
      <c r="K81" s="279" t="s">
        <v>299</v>
      </c>
      <c r="L81" s="279" t="s">
        <v>298</v>
      </c>
      <c r="M81" s="279" t="s">
        <v>300</v>
      </c>
      <c r="N81" s="279" t="s">
        <v>300</v>
      </c>
      <c r="O81" s="279" t="s">
        <v>300</v>
      </c>
      <c r="P81" s="279" t="s">
        <v>299</v>
      </c>
      <c r="Q81" s="279" t="s">
        <v>300</v>
      </c>
      <c r="R81" s="279" t="s">
        <v>299</v>
      </c>
      <c r="S81" s="279" t="s">
        <v>299</v>
      </c>
      <c r="T81" s="279" t="s">
        <v>299</v>
      </c>
      <c r="U81" s="279" t="s">
        <v>299</v>
      </c>
      <c r="V81" s="279" t="s">
        <v>299</v>
      </c>
      <c r="AR81" s="279" t="e">
        <v>#N/A</v>
      </c>
    </row>
    <row r="82" spans="1:44" s="279" customFormat="1">
      <c r="A82" s="279">
        <v>110382</v>
      </c>
      <c r="B82" s="43" t="s">
        <v>2561</v>
      </c>
      <c r="C82" s="279" t="s">
        <v>299</v>
      </c>
      <c r="D82" s="279" t="s">
        <v>299</v>
      </c>
      <c r="E82" s="279" t="s">
        <v>298</v>
      </c>
      <c r="F82" s="279" t="s">
        <v>299</v>
      </c>
      <c r="G82" s="279" t="s">
        <v>299</v>
      </c>
      <c r="H82" s="279" t="s">
        <v>299</v>
      </c>
      <c r="I82" s="279" t="s">
        <v>300</v>
      </c>
      <c r="J82" s="279" t="s">
        <v>298</v>
      </c>
      <c r="K82" s="279" t="s">
        <v>300</v>
      </c>
      <c r="L82" s="279" t="s">
        <v>298</v>
      </c>
      <c r="M82" s="279" t="s">
        <v>300</v>
      </c>
      <c r="N82" s="279" t="s">
        <v>299</v>
      </c>
      <c r="O82" s="279" t="s">
        <v>299</v>
      </c>
      <c r="P82" s="279" t="s">
        <v>299</v>
      </c>
      <c r="Q82" s="279" t="s">
        <v>299</v>
      </c>
      <c r="R82" s="279" t="s">
        <v>298</v>
      </c>
      <c r="S82" s="279" t="s">
        <v>300</v>
      </c>
      <c r="T82" s="279" t="s">
        <v>299</v>
      </c>
      <c r="U82" s="279" t="s">
        <v>299</v>
      </c>
      <c r="V82" s="279" t="s">
        <v>299</v>
      </c>
      <c r="AR82" s="279" t="e">
        <v>#N/A</v>
      </c>
    </row>
    <row r="83" spans="1:44" s="279" customFormat="1">
      <c r="A83" s="279">
        <v>110467</v>
      </c>
      <c r="B83" s="43" t="s">
        <v>2561</v>
      </c>
      <c r="C83" s="279" t="s">
        <v>298</v>
      </c>
      <c r="D83" s="279" t="s">
        <v>299</v>
      </c>
      <c r="E83" s="279" t="s">
        <v>298</v>
      </c>
      <c r="F83" s="279" t="s">
        <v>300</v>
      </c>
      <c r="G83" s="279" t="s">
        <v>298</v>
      </c>
      <c r="H83" s="279" t="s">
        <v>299</v>
      </c>
      <c r="I83" s="279" t="s">
        <v>298</v>
      </c>
      <c r="J83" s="279" t="s">
        <v>299</v>
      </c>
      <c r="K83" s="279" t="s">
        <v>299</v>
      </c>
      <c r="L83" s="279" t="s">
        <v>300</v>
      </c>
      <c r="M83" s="279" t="s">
        <v>298</v>
      </c>
      <c r="N83" s="279" t="s">
        <v>298</v>
      </c>
      <c r="O83" s="279" t="s">
        <v>298</v>
      </c>
      <c r="P83" s="279" t="s">
        <v>300</v>
      </c>
      <c r="Q83" s="279" t="s">
        <v>298</v>
      </c>
      <c r="R83" s="279" t="s">
        <v>298</v>
      </c>
      <c r="S83" s="279" t="s">
        <v>298</v>
      </c>
      <c r="T83" s="279" t="s">
        <v>298</v>
      </c>
      <c r="U83" s="279" t="s">
        <v>298</v>
      </c>
      <c r="V83" s="279" t="s">
        <v>300</v>
      </c>
      <c r="AR83" s="279" t="e">
        <v>#N/A</v>
      </c>
    </row>
    <row r="84" spans="1:44" s="279" customFormat="1">
      <c r="A84" s="279">
        <v>110723</v>
      </c>
      <c r="B84" s="43" t="s">
        <v>2561</v>
      </c>
      <c r="C84" s="279" t="s">
        <v>298</v>
      </c>
      <c r="D84" s="279" t="s">
        <v>300</v>
      </c>
      <c r="E84" s="279" t="s">
        <v>298</v>
      </c>
      <c r="F84" s="279" t="s">
        <v>300</v>
      </c>
      <c r="G84" s="279" t="s">
        <v>298</v>
      </c>
      <c r="H84" s="279" t="s">
        <v>298</v>
      </c>
      <c r="I84" s="279" t="s">
        <v>300</v>
      </c>
      <c r="J84" s="279" t="s">
        <v>298</v>
      </c>
      <c r="K84" s="279" t="s">
        <v>300</v>
      </c>
      <c r="L84" s="279" t="s">
        <v>299</v>
      </c>
      <c r="M84" s="279" t="s">
        <v>299</v>
      </c>
      <c r="N84" s="279" t="s">
        <v>300</v>
      </c>
      <c r="O84" s="279" t="s">
        <v>300</v>
      </c>
      <c r="P84" s="279" t="s">
        <v>300</v>
      </c>
      <c r="Q84" s="279" t="s">
        <v>299</v>
      </c>
      <c r="R84" s="279" t="s">
        <v>299</v>
      </c>
      <c r="S84" s="279" t="s">
        <v>299</v>
      </c>
      <c r="T84" s="279" t="s">
        <v>299</v>
      </c>
      <c r="U84" s="279" t="s">
        <v>299</v>
      </c>
      <c r="V84" s="279" t="s">
        <v>299</v>
      </c>
      <c r="AR84" s="279" t="e">
        <v>#N/A</v>
      </c>
    </row>
    <row r="85" spans="1:44" s="279" customFormat="1">
      <c r="A85" s="279">
        <v>110886</v>
      </c>
      <c r="B85" s="43" t="s">
        <v>2561</v>
      </c>
      <c r="C85" s="279" t="s">
        <v>300</v>
      </c>
      <c r="D85" s="279" t="s">
        <v>298</v>
      </c>
      <c r="E85" s="279" t="s">
        <v>300</v>
      </c>
      <c r="F85" s="279" t="s">
        <v>298</v>
      </c>
      <c r="G85" s="279" t="s">
        <v>298</v>
      </c>
      <c r="H85" s="279" t="s">
        <v>300</v>
      </c>
      <c r="I85" s="279" t="s">
        <v>300</v>
      </c>
      <c r="J85" s="279" t="s">
        <v>298</v>
      </c>
      <c r="K85" s="279" t="s">
        <v>298</v>
      </c>
      <c r="L85" s="279" t="s">
        <v>298</v>
      </c>
      <c r="M85" s="279" t="s">
        <v>300</v>
      </c>
      <c r="N85" s="279" t="s">
        <v>298</v>
      </c>
      <c r="O85" s="279" t="s">
        <v>300</v>
      </c>
      <c r="P85" s="279" t="s">
        <v>298</v>
      </c>
      <c r="Q85" s="279" t="s">
        <v>298</v>
      </c>
      <c r="R85" s="279" t="s">
        <v>300</v>
      </c>
      <c r="S85" s="279" t="s">
        <v>298</v>
      </c>
      <c r="T85" s="279" t="s">
        <v>298</v>
      </c>
      <c r="U85" s="279" t="s">
        <v>300</v>
      </c>
      <c r="V85" s="279" t="s">
        <v>298</v>
      </c>
      <c r="AR85" s="279" t="e">
        <v>#N/A</v>
      </c>
    </row>
    <row r="86" spans="1:44" s="279" customFormat="1">
      <c r="A86" s="279">
        <v>110983</v>
      </c>
      <c r="B86" s="43" t="s">
        <v>2561</v>
      </c>
      <c r="C86" s="279" t="s">
        <v>298</v>
      </c>
      <c r="D86" s="279" t="s">
        <v>298</v>
      </c>
      <c r="E86" s="279" t="s">
        <v>300</v>
      </c>
      <c r="F86" s="279" t="s">
        <v>300</v>
      </c>
      <c r="G86" s="279" t="s">
        <v>298</v>
      </c>
      <c r="H86" s="279" t="s">
        <v>299</v>
      </c>
      <c r="I86" s="279" t="s">
        <v>300</v>
      </c>
      <c r="J86" s="279" t="s">
        <v>298</v>
      </c>
      <c r="K86" s="279" t="s">
        <v>300</v>
      </c>
      <c r="L86" s="279" t="s">
        <v>300</v>
      </c>
      <c r="O86" s="279" t="s">
        <v>300</v>
      </c>
      <c r="P86" s="279" t="s">
        <v>298</v>
      </c>
      <c r="AR86" s="279" t="e">
        <v>#N/A</v>
      </c>
    </row>
    <row r="87" spans="1:44" s="279" customFormat="1">
      <c r="A87" s="279">
        <v>111188</v>
      </c>
      <c r="B87" s="43" t="s">
        <v>2561</v>
      </c>
      <c r="C87" s="279" t="s">
        <v>298</v>
      </c>
      <c r="D87" s="279" t="s">
        <v>298</v>
      </c>
      <c r="E87" s="279" t="s">
        <v>298</v>
      </c>
      <c r="F87" s="279" t="s">
        <v>298</v>
      </c>
      <c r="G87" s="279" t="s">
        <v>298</v>
      </c>
      <c r="H87" s="279" t="s">
        <v>300</v>
      </c>
      <c r="I87" s="279" t="s">
        <v>298</v>
      </c>
      <c r="J87" s="279" t="s">
        <v>298</v>
      </c>
      <c r="K87" s="279" t="s">
        <v>300</v>
      </c>
      <c r="L87" s="279" t="s">
        <v>300</v>
      </c>
      <c r="M87" s="279" t="s">
        <v>298</v>
      </c>
      <c r="N87" s="279" t="s">
        <v>298</v>
      </c>
      <c r="O87" s="279" t="s">
        <v>299</v>
      </c>
      <c r="P87" s="279" t="s">
        <v>298</v>
      </c>
      <c r="Q87" s="279" t="s">
        <v>299</v>
      </c>
      <c r="R87" s="279" t="s">
        <v>298</v>
      </c>
      <c r="S87" s="279" t="s">
        <v>300</v>
      </c>
      <c r="T87" s="279" t="s">
        <v>300</v>
      </c>
      <c r="U87" s="279" t="s">
        <v>298</v>
      </c>
      <c r="V87" s="279" t="s">
        <v>299</v>
      </c>
      <c r="AR87" s="279" t="e">
        <v>#N/A</v>
      </c>
    </row>
    <row r="88" spans="1:44" s="279" customFormat="1">
      <c r="A88" s="279">
        <v>111247</v>
      </c>
      <c r="B88" s="43" t="s">
        <v>2561</v>
      </c>
      <c r="C88" s="279" t="s">
        <v>298</v>
      </c>
      <c r="D88" s="279" t="s">
        <v>300</v>
      </c>
      <c r="E88" s="279" t="s">
        <v>298</v>
      </c>
      <c r="F88" s="279" t="s">
        <v>300</v>
      </c>
      <c r="G88" s="279" t="s">
        <v>298</v>
      </c>
      <c r="H88" s="279" t="s">
        <v>298</v>
      </c>
      <c r="I88" s="279" t="s">
        <v>298</v>
      </c>
      <c r="J88" s="279" t="s">
        <v>300</v>
      </c>
      <c r="K88" s="279" t="s">
        <v>300</v>
      </c>
      <c r="L88" s="279" t="s">
        <v>300</v>
      </c>
      <c r="M88" s="279" t="s">
        <v>300</v>
      </c>
      <c r="N88" s="279" t="s">
        <v>300</v>
      </c>
      <c r="O88" s="279" t="s">
        <v>298</v>
      </c>
      <c r="P88" s="279" t="s">
        <v>298</v>
      </c>
      <c r="Q88" s="279" t="s">
        <v>298</v>
      </c>
      <c r="R88" s="279" t="s">
        <v>299</v>
      </c>
      <c r="S88" s="279" t="s">
        <v>298</v>
      </c>
      <c r="T88" s="279" t="s">
        <v>298</v>
      </c>
      <c r="U88" s="279" t="s">
        <v>300</v>
      </c>
      <c r="V88" s="279" t="s">
        <v>298</v>
      </c>
      <c r="AR88" s="279" t="e">
        <v>#N/A</v>
      </c>
    </row>
    <row r="89" spans="1:44" s="279" customFormat="1">
      <c r="A89" s="279">
        <v>111330</v>
      </c>
      <c r="B89" s="43" t="s">
        <v>2561</v>
      </c>
      <c r="C89" s="279" t="s">
        <v>298</v>
      </c>
      <c r="D89" s="279" t="s">
        <v>298</v>
      </c>
      <c r="E89" s="279" t="s">
        <v>298</v>
      </c>
      <c r="F89" s="279" t="s">
        <v>298</v>
      </c>
      <c r="G89" s="279" t="s">
        <v>300</v>
      </c>
      <c r="H89" s="279" t="s">
        <v>298</v>
      </c>
      <c r="I89" s="279" t="s">
        <v>298</v>
      </c>
      <c r="J89" s="279" t="s">
        <v>298</v>
      </c>
      <c r="K89" s="279" t="s">
        <v>298</v>
      </c>
      <c r="L89" s="279" t="s">
        <v>298</v>
      </c>
      <c r="M89" s="279" t="s">
        <v>298</v>
      </c>
      <c r="N89" s="279" t="s">
        <v>299</v>
      </c>
      <c r="O89" s="279" t="s">
        <v>298</v>
      </c>
      <c r="P89" s="279" t="s">
        <v>298</v>
      </c>
      <c r="Q89" s="279" t="s">
        <v>300</v>
      </c>
      <c r="R89" s="279" t="s">
        <v>299</v>
      </c>
      <c r="S89" s="279" t="s">
        <v>300</v>
      </c>
      <c r="T89" s="279" t="s">
        <v>298</v>
      </c>
      <c r="U89" s="279" t="s">
        <v>298</v>
      </c>
      <c r="V89" s="279" t="s">
        <v>298</v>
      </c>
      <c r="AR89" s="279" t="e">
        <v>#N/A</v>
      </c>
    </row>
    <row r="90" spans="1:44" s="279" customFormat="1">
      <c r="A90" s="279">
        <v>111359</v>
      </c>
      <c r="B90" s="43" t="s">
        <v>2561</v>
      </c>
      <c r="C90" s="279" t="s">
        <v>299</v>
      </c>
      <c r="D90" s="279" t="s">
        <v>298</v>
      </c>
      <c r="E90" s="279" t="s">
        <v>300</v>
      </c>
      <c r="F90" s="279" t="s">
        <v>300</v>
      </c>
      <c r="G90" s="279" t="s">
        <v>298</v>
      </c>
      <c r="H90" s="279" t="s">
        <v>299</v>
      </c>
      <c r="I90" s="279" t="s">
        <v>299</v>
      </c>
      <c r="J90" s="279" t="s">
        <v>299</v>
      </c>
      <c r="K90" s="279" t="s">
        <v>299</v>
      </c>
      <c r="L90" s="279" t="s">
        <v>298</v>
      </c>
      <c r="M90" s="279" t="s">
        <v>299</v>
      </c>
      <c r="N90" s="279" t="s">
        <v>298</v>
      </c>
      <c r="O90" s="279" t="s">
        <v>300</v>
      </c>
      <c r="P90" s="279" t="s">
        <v>298</v>
      </c>
      <c r="Q90" s="279" t="s">
        <v>298</v>
      </c>
      <c r="R90" s="279" t="s">
        <v>299</v>
      </c>
      <c r="S90" s="279" t="s">
        <v>300</v>
      </c>
      <c r="T90" s="279" t="s">
        <v>300</v>
      </c>
      <c r="U90" s="279" t="s">
        <v>300</v>
      </c>
      <c r="V90" s="279" t="s">
        <v>300</v>
      </c>
      <c r="AR90" s="279" t="e">
        <v>#N/A</v>
      </c>
    </row>
    <row r="91" spans="1:44" s="279" customFormat="1">
      <c r="A91" s="279">
        <v>111532</v>
      </c>
      <c r="B91" s="43" t="s">
        <v>2561</v>
      </c>
      <c r="C91" s="279" t="s">
        <v>298</v>
      </c>
      <c r="D91" s="279" t="s">
        <v>298</v>
      </c>
      <c r="E91" s="279" t="s">
        <v>300</v>
      </c>
      <c r="F91" s="279" t="s">
        <v>299</v>
      </c>
      <c r="G91" s="279" t="s">
        <v>298</v>
      </c>
      <c r="H91" s="279" t="s">
        <v>298</v>
      </c>
      <c r="I91" s="279" t="s">
        <v>300</v>
      </c>
      <c r="J91" s="279" t="s">
        <v>298</v>
      </c>
      <c r="K91" s="279" t="s">
        <v>298</v>
      </c>
      <c r="L91" s="279" t="s">
        <v>299</v>
      </c>
      <c r="M91" s="279" t="s">
        <v>299</v>
      </c>
      <c r="N91" s="279" t="s">
        <v>299</v>
      </c>
      <c r="O91" s="279" t="s">
        <v>299</v>
      </c>
      <c r="P91" s="279" t="s">
        <v>300</v>
      </c>
      <c r="Q91" s="279" t="s">
        <v>299</v>
      </c>
      <c r="R91" s="279" t="s">
        <v>299</v>
      </c>
      <c r="S91" s="279" t="s">
        <v>299</v>
      </c>
      <c r="T91" s="279" t="s">
        <v>299</v>
      </c>
      <c r="U91" s="279" t="s">
        <v>299</v>
      </c>
      <c r="V91" s="279" t="s">
        <v>299</v>
      </c>
      <c r="AR91" s="279" t="e">
        <v>#N/A</v>
      </c>
    </row>
    <row r="92" spans="1:44" s="279" customFormat="1">
      <c r="A92" s="279">
        <v>111684</v>
      </c>
      <c r="B92" s="43" t="s">
        <v>2561</v>
      </c>
      <c r="C92" s="279" t="s">
        <v>298</v>
      </c>
      <c r="D92" s="279" t="s">
        <v>298</v>
      </c>
      <c r="E92" s="279" t="s">
        <v>298</v>
      </c>
      <c r="F92" s="279" t="s">
        <v>300</v>
      </c>
      <c r="G92" s="279" t="s">
        <v>300</v>
      </c>
      <c r="H92" s="279" t="s">
        <v>298</v>
      </c>
      <c r="I92" s="279" t="s">
        <v>298</v>
      </c>
      <c r="J92" s="279" t="s">
        <v>298</v>
      </c>
      <c r="K92" s="279" t="s">
        <v>298</v>
      </c>
      <c r="L92" s="279" t="s">
        <v>298</v>
      </c>
      <c r="M92" s="279" t="s">
        <v>298</v>
      </c>
      <c r="N92" s="279" t="s">
        <v>298</v>
      </c>
      <c r="O92" s="279" t="s">
        <v>298</v>
      </c>
      <c r="P92" s="279" t="s">
        <v>298</v>
      </c>
      <c r="Q92" s="279" t="s">
        <v>298</v>
      </c>
      <c r="R92" s="279" t="s">
        <v>298</v>
      </c>
      <c r="S92" s="279" t="s">
        <v>298</v>
      </c>
      <c r="T92" s="279" t="s">
        <v>298</v>
      </c>
      <c r="U92" s="279" t="s">
        <v>298</v>
      </c>
      <c r="V92" s="279" t="s">
        <v>298</v>
      </c>
      <c r="AR92" s="279" t="e">
        <v>#N/A</v>
      </c>
    </row>
    <row r="93" spans="1:44" s="279" customFormat="1">
      <c r="A93" s="279">
        <v>112915</v>
      </c>
      <c r="B93" s="43" t="s">
        <v>2561</v>
      </c>
      <c r="C93" s="279" t="s">
        <v>299</v>
      </c>
      <c r="D93" s="279" t="s">
        <v>298</v>
      </c>
      <c r="E93" s="279" t="s">
        <v>300</v>
      </c>
      <c r="F93" s="279" t="s">
        <v>300</v>
      </c>
      <c r="G93" s="279" t="s">
        <v>298</v>
      </c>
      <c r="H93" s="279" t="s">
        <v>299</v>
      </c>
      <c r="I93" s="279" t="s">
        <v>300</v>
      </c>
      <c r="J93" s="279" t="s">
        <v>300</v>
      </c>
      <c r="K93" s="279" t="s">
        <v>300</v>
      </c>
      <c r="L93" s="279" t="s">
        <v>300</v>
      </c>
      <c r="M93" s="279" t="s">
        <v>300</v>
      </c>
      <c r="N93" s="279" t="s">
        <v>299</v>
      </c>
      <c r="O93" s="279" t="s">
        <v>298</v>
      </c>
      <c r="P93" s="279" t="s">
        <v>298</v>
      </c>
      <c r="Q93" s="279" t="s">
        <v>298</v>
      </c>
      <c r="R93" s="279" t="s">
        <v>300</v>
      </c>
      <c r="S93" s="279" t="s">
        <v>300</v>
      </c>
      <c r="T93" s="279" t="s">
        <v>299</v>
      </c>
      <c r="U93" s="279" t="s">
        <v>300</v>
      </c>
      <c r="V93" s="279" t="s">
        <v>299</v>
      </c>
      <c r="AR93" s="279" t="e">
        <v>#N/A</v>
      </c>
    </row>
    <row r="94" spans="1:44" s="279" customFormat="1">
      <c r="A94" s="279">
        <v>113077</v>
      </c>
      <c r="B94" s="43" t="s">
        <v>2561</v>
      </c>
      <c r="C94" s="279" t="s">
        <v>300</v>
      </c>
      <c r="D94" s="279" t="s">
        <v>300</v>
      </c>
      <c r="E94" s="279" t="s">
        <v>298</v>
      </c>
      <c r="F94" s="279" t="s">
        <v>298</v>
      </c>
      <c r="G94" s="279" t="s">
        <v>298</v>
      </c>
      <c r="H94" s="279" t="s">
        <v>298</v>
      </c>
      <c r="I94" s="279" t="s">
        <v>298</v>
      </c>
      <c r="J94" s="279" t="s">
        <v>298</v>
      </c>
      <c r="K94" s="279" t="s">
        <v>300</v>
      </c>
      <c r="L94" s="279" t="s">
        <v>298</v>
      </c>
      <c r="M94" s="279" t="s">
        <v>298</v>
      </c>
      <c r="N94" s="279" t="s">
        <v>298</v>
      </c>
      <c r="O94" s="279" t="s">
        <v>298</v>
      </c>
      <c r="P94" s="279" t="s">
        <v>298</v>
      </c>
      <c r="Q94" s="279" t="s">
        <v>300</v>
      </c>
      <c r="R94" s="279" t="s">
        <v>298</v>
      </c>
      <c r="S94" s="279" t="s">
        <v>300</v>
      </c>
      <c r="T94" s="279" t="s">
        <v>298</v>
      </c>
      <c r="U94" s="279" t="s">
        <v>298</v>
      </c>
      <c r="V94" s="279" t="s">
        <v>299</v>
      </c>
      <c r="AR94" s="279" t="e">
        <v>#N/A</v>
      </c>
    </row>
    <row r="95" spans="1:44" s="279" customFormat="1">
      <c r="A95" s="279">
        <v>113262</v>
      </c>
      <c r="B95" s="43" t="s">
        <v>2561</v>
      </c>
      <c r="C95" s="279" t="s">
        <v>298</v>
      </c>
      <c r="D95" s="279" t="s">
        <v>298</v>
      </c>
      <c r="E95" s="279" t="s">
        <v>298</v>
      </c>
      <c r="F95" s="279" t="s">
        <v>298</v>
      </c>
      <c r="G95" s="279" t="s">
        <v>298</v>
      </c>
      <c r="H95" s="279" t="s">
        <v>298</v>
      </c>
      <c r="I95" s="279" t="s">
        <v>298</v>
      </c>
      <c r="J95" s="279" t="s">
        <v>298</v>
      </c>
      <c r="K95" s="279" t="s">
        <v>298</v>
      </c>
      <c r="L95" s="279" t="s">
        <v>298</v>
      </c>
      <c r="M95" s="279" t="s">
        <v>300</v>
      </c>
      <c r="N95" s="279" t="s">
        <v>298</v>
      </c>
      <c r="O95" s="279" t="s">
        <v>298</v>
      </c>
      <c r="P95" s="279" t="s">
        <v>298</v>
      </c>
      <c r="Q95" s="279" t="s">
        <v>300</v>
      </c>
      <c r="R95" s="279" t="s">
        <v>300</v>
      </c>
      <c r="S95" s="279" t="s">
        <v>300</v>
      </c>
      <c r="T95" s="279" t="s">
        <v>300</v>
      </c>
      <c r="U95" s="279" t="s">
        <v>298</v>
      </c>
      <c r="V95" s="279" t="s">
        <v>300</v>
      </c>
      <c r="AR95" s="279" t="e">
        <v>#N/A</v>
      </c>
    </row>
    <row r="96" spans="1:44" s="279" customFormat="1">
      <c r="A96" s="279">
        <v>113384</v>
      </c>
      <c r="B96" s="43" t="s">
        <v>2561</v>
      </c>
      <c r="C96" s="279" t="s">
        <v>298</v>
      </c>
      <c r="D96" s="279" t="s">
        <v>298</v>
      </c>
      <c r="E96" s="279" t="s">
        <v>300</v>
      </c>
      <c r="F96" s="279" t="s">
        <v>300</v>
      </c>
      <c r="G96" s="279" t="s">
        <v>298</v>
      </c>
      <c r="H96" s="279" t="s">
        <v>300</v>
      </c>
      <c r="I96" s="279" t="s">
        <v>298</v>
      </c>
      <c r="J96" s="279" t="s">
        <v>298</v>
      </c>
      <c r="K96" s="279" t="s">
        <v>300</v>
      </c>
      <c r="L96" s="279" t="s">
        <v>299</v>
      </c>
      <c r="M96" s="279" t="s">
        <v>300</v>
      </c>
      <c r="N96" s="279" t="s">
        <v>298</v>
      </c>
      <c r="O96" s="279" t="s">
        <v>298</v>
      </c>
      <c r="P96" s="279" t="s">
        <v>298</v>
      </c>
      <c r="Q96" s="279" t="s">
        <v>298</v>
      </c>
      <c r="R96" s="279" t="s">
        <v>299</v>
      </c>
      <c r="S96" s="279" t="s">
        <v>298</v>
      </c>
      <c r="T96" s="279" t="s">
        <v>298</v>
      </c>
      <c r="U96" s="279" t="s">
        <v>298</v>
      </c>
      <c r="V96" s="279" t="s">
        <v>298</v>
      </c>
      <c r="AR96" s="279" t="e">
        <v>#N/A</v>
      </c>
    </row>
    <row r="97" spans="1:44" s="279" customFormat="1">
      <c r="A97" s="279">
        <v>113494</v>
      </c>
      <c r="B97" s="43" t="s">
        <v>2561</v>
      </c>
      <c r="C97" s="279" t="s">
        <v>299</v>
      </c>
      <c r="D97" s="279" t="s">
        <v>299</v>
      </c>
      <c r="E97" s="279" t="s">
        <v>299</v>
      </c>
      <c r="F97" s="279" t="s">
        <v>299</v>
      </c>
      <c r="G97" s="279" t="s">
        <v>298</v>
      </c>
      <c r="H97" s="279" t="s">
        <v>299</v>
      </c>
      <c r="I97" s="279" t="s">
        <v>299</v>
      </c>
      <c r="J97" s="279" t="s">
        <v>299</v>
      </c>
      <c r="K97" s="279" t="s">
        <v>299</v>
      </c>
      <c r="L97" s="279" t="s">
        <v>298</v>
      </c>
      <c r="M97" s="279" t="s">
        <v>299</v>
      </c>
      <c r="N97" s="279" t="s">
        <v>298</v>
      </c>
      <c r="O97" s="279" t="s">
        <v>299</v>
      </c>
      <c r="P97" s="279" t="s">
        <v>298</v>
      </c>
      <c r="Q97" s="279" t="s">
        <v>300</v>
      </c>
      <c r="R97" s="279" t="s">
        <v>299</v>
      </c>
      <c r="S97" s="279" t="s">
        <v>299</v>
      </c>
      <c r="T97" s="279" t="s">
        <v>299</v>
      </c>
      <c r="U97" s="279" t="s">
        <v>299</v>
      </c>
      <c r="V97" s="279" t="s">
        <v>299</v>
      </c>
      <c r="AR97" s="279" t="e">
        <v>#N/A</v>
      </c>
    </row>
    <row r="98" spans="1:44" s="279" customFormat="1">
      <c r="A98" s="279">
        <v>113748</v>
      </c>
      <c r="B98" s="43" t="s">
        <v>2561</v>
      </c>
      <c r="C98" s="279" t="s">
        <v>298</v>
      </c>
      <c r="D98" s="279" t="s">
        <v>298</v>
      </c>
      <c r="E98" s="279" t="s">
        <v>298</v>
      </c>
      <c r="F98" s="279" t="s">
        <v>298</v>
      </c>
      <c r="G98" s="279" t="s">
        <v>298</v>
      </c>
      <c r="H98" s="279" t="s">
        <v>298</v>
      </c>
      <c r="I98" s="279" t="s">
        <v>298</v>
      </c>
      <c r="J98" s="279" t="s">
        <v>299</v>
      </c>
      <c r="K98" s="279" t="s">
        <v>298</v>
      </c>
      <c r="L98" s="279" t="s">
        <v>300</v>
      </c>
      <c r="M98" s="279" t="s">
        <v>298</v>
      </c>
      <c r="N98" s="279" t="s">
        <v>300</v>
      </c>
      <c r="O98" s="279" t="s">
        <v>300</v>
      </c>
      <c r="P98" s="279" t="s">
        <v>300</v>
      </c>
      <c r="Q98" s="279" t="s">
        <v>298</v>
      </c>
      <c r="R98" s="279" t="s">
        <v>299</v>
      </c>
      <c r="S98" s="279" t="s">
        <v>299</v>
      </c>
      <c r="T98" s="279" t="s">
        <v>298</v>
      </c>
      <c r="U98" s="279" t="s">
        <v>300</v>
      </c>
      <c r="V98" s="279" t="s">
        <v>300</v>
      </c>
      <c r="AR98" s="279" t="e">
        <v>#N/A</v>
      </c>
    </row>
    <row r="99" spans="1:44" s="279" customFormat="1">
      <c r="A99" s="279">
        <v>113913</v>
      </c>
      <c r="B99" s="43" t="s">
        <v>2561</v>
      </c>
      <c r="C99" s="279" t="s">
        <v>300</v>
      </c>
      <c r="D99" s="279" t="s">
        <v>298</v>
      </c>
      <c r="E99" s="279" t="s">
        <v>300</v>
      </c>
      <c r="F99" s="279" t="s">
        <v>300</v>
      </c>
      <c r="G99" s="279" t="s">
        <v>298</v>
      </c>
      <c r="H99" s="279" t="s">
        <v>298</v>
      </c>
      <c r="I99" s="279" t="s">
        <v>298</v>
      </c>
      <c r="J99" s="279" t="s">
        <v>298</v>
      </c>
      <c r="K99" s="279" t="s">
        <v>298</v>
      </c>
      <c r="L99" s="279" t="s">
        <v>300</v>
      </c>
      <c r="M99" s="279" t="s">
        <v>300</v>
      </c>
      <c r="N99" s="279" t="s">
        <v>298</v>
      </c>
      <c r="O99" s="279" t="s">
        <v>298</v>
      </c>
      <c r="P99" s="279" t="s">
        <v>298</v>
      </c>
      <c r="Q99" s="279" t="s">
        <v>300</v>
      </c>
      <c r="R99" s="279" t="s">
        <v>298</v>
      </c>
      <c r="S99" s="279" t="s">
        <v>300</v>
      </c>
      <c r="T99" s="279" t="s">
        <v>298</v>
      </c>
      <c r="U99" s="279" t="s">
        <v>298</v>
      </c>
      <c r="V99" s="279" t="s">
        <v>298</v>
      </c>
      <c r="AR99" s="279" t="e">
        <v>#N/A</v>
      </c>
    </row>
    <row r="100" spans="1:44" s="279" customFormat="1">
      <c r="A100" s="279">
        <v>114045</v>
      </c>
      <c r="B100" s="43" t="s">
        <v>2561</v>
      </c>
      <c r="C100" s="279" t="s">
        <v>298</v>
      </c>
      <c r="D100" s="279" t="s">
        <v>300</v>
      </c>
      <c r="E100" s="279" t="s">
        <v>299</v>
      </c>
      <c r="F100" s="279" t="s">
        <v>298</v>
      </c>
      <c r="G100" s="279" t="s">
        <v>298</v>
      </c>
      <c r="H100" s="279" t="s">
        <v>300</v>
      </c>
      <c r="I100" s="279" t="s">
        <v>298</v>
      </c>
      <c r="J100" s="279" t="s">
        <v>299</v>
      </c>
      <c r="K100" s="279" t="s">
        <v>299</v>
      </c>
      <c r="L100" s="279" t="s">
        <v>298</v>
      </c>
      <c r="M100" s="279" t="s">
        <v>300</v>
      </c>
      <c r="N100" s="279" t="s">
        <v>299</v>
      </c>
      <c r="O100" s="279" t="s">
        <v>299</v>
      </c>
      <c r="P100" s="279" t="s">
        <v>299</v>
      </c>
      <c r="Q100" s="279" t="s">
        <v>299</v>
      </c>
      <c r="R100" s="279" t="s">
        <v>299</v>
      </c>
      <c r="S100" s="279" t="s">
        <v>299</v>
      </c>
      <c r="T100" s="279" t="s">
        <v>299</v>
      </c>
      <c r="U100" s="279" t="s">
        <v>299</v>
      </c>
      <c r="V100" s="279" t="s">
        <v>299</v>
      </c>
      <c r="AR100" s="279" t="e">
        <v>#N/A</v>
      </c>
    </row>
    <row r="101" spans="1:44" s="279" customFormat="1">
      <c r="A101" s="279">
        <v>114239</v>
      </c>
      <c r="B101" s="43" t="s">
        <v>2561</v>
      </c>
      <c r="C101" s="279" t="s">
        <v>299</v>
      </c>
      <c r="D101" s="279" t="s">
        <v>299</v>
      </c>
      <c r="E101" s="279" t="s">
        <v>299</v>
      </c>
      <c r="F101" s="279" t="s">
        <v>299</v>
      </c>
      <c r="G101" s="279" t="s">
        <v>299</v>
      </c>
      <c r="H101" s="279" t="s">
        <v>300</v>
      </c>
      <c r="I101" s="279" t="s">
        <v>298</v>
      </c>
      <c r="J101" s="279" t="s">
        <v>298</v>
      </c>
      <c r="K101" s="279" t="s">
        <v>298</v>
      </c>
      <c r="L101" s="279" t="s">
        <v>300</v>
      </c>
      <c r="M101" s="279" t="s">
        <v>300</v>
      </c>
      <c r="N101" s="279" t="s">
        <v>298</v>
      </c>
      <c r="O101" s="279" t="s">
        <v>299</v>
      </c>
      <c r="P101" s="279" t="s">
        <v>298</v>
      </c>
      <c r="Q101" s="279" t="s">
        <v>298</v>
      </c>
      <c r="R101" s="279" t="s">
        <v>300</v>
      </c>
      <c r="S101" s="279" t="s">
        <v>299</v>
      </c>
      <c r="T101" s="279" t="s">
        <v>299</v>
      </c>
      <c r="U101" s="279" t="s">
        <v>300</v>
      </c>
      <c r="V101" s="279" t="s">
        <v>299</v>
      </c>
      <c r="AR101" s="279" t="e">
        <v>#N/A</v>
      </c>
    </row>
    <row r="102" spans="1:44" s="279" customFormat="1">
      <c r="A102" s="279">
        <v>114345</v>
      </c>
      <c r="B102" s="43" t="s">
        <v>2561</v>
      </c>
      <c r="C102" s="279" t="s">
        <v>298</v>
      </c>
      <c r="D102" s="279" t="s">
        <v>298</v>
      </c>
      <c r="E102" s="279" t="s">
        <v>300</v>
      </c>
      <c r="F102" s="279" t="s">
        <v>300</v>
      </c>
      <c r="G102" s="279" t="s">
        <v>298</v>
      </c>
      <c r="H102" s="279" t="s">
        <v>298</v>
      </c>
      <c r="I102" s="279" t="s">
        <v>300</v>
      </c>
      <c r="J102" s="279" t="s">
        <v>298</v>
      </c>
      <c r="K102" s="279" t="s">
        <v>298</v>
      </c>
      <c r="L102" s="279" t="s">
        <v>299</v>
      </c>
      <c r="M102" s="279" t="s">
        <v>298</v>
      </c>
      <c r="N102" s="279" t="s">
        <v>298</v>
      </c>
      <c r="O102" s="279" t="s">
        <v>299</v>
      </c>
      <c r="P102" s="279" t="s">
        <v>298</v>
      </c>
      <c r="Q102" s="279" t="s">
        <v>299</v>
      </c>
      <c r="R102" s="279" t="s">
        <v>300</v>
      </c>
      <c r="S102" s="279" t="s">
        <v>299</v>
      </c>
      <c r="T102" s="279" t="s">
        <v>298</v>
      </c>
      <c r="U102" s="279" t="s">
        <v>298</v>
      </c>
      <c r="V102" s="279" t="s">
        <v>299</v>
      </c>
      <c r="AR102" s="279" t="e">
        <v>#N/A</v>
      </c>
    </row>
    <row r="103" spans="1:44" s="279" customFormat="1">
      <c r="A103" s="279">
        <v>114434</v>
      </c>
      <c r="B103" s="43" t="s">
        <v>2561</v>
      </c>
      <c r="C103" s="279" t="s">
        <v>298</v>
      </c>
      <c r="D103" s="279" t="s">
        <v>298</v>
      </c>
      <c r="E103" s="279" t="s">
        <v>298</v>
      </c>
      <c r="F103" s="279" t="s">
        <v>298</v>
      </c>
      <c r="G103" s="279" t="s">
        <v>298</v>
      </c>
      <c r="H103" s="279" t="s">
        <v>300</v>
      </c>
      <c r="I103" s="279" t="s">
        <v>300</v>
      </c>
      <c r="J103" s="279" t="s">
        <v>298</v>
      </c>
      <c r="K103" s="279" t="s">
        <v>299</v>
      </c>
      <c r="L103" s="279" t="s">
        <v>300</v>
      </c>
      <c r="M103" s="279" t="s">
        <v>300</v>
      </c>
      <c r="N103" s="279" t="s">
        <v>299</v>
      </c>
      <c r="O103" s="279" t="s">
        <v>300</v>
      </c>
      <c r="P103" s="279" t="s">
        <v>299</v>
      </c>
      <c r="Q103" s="279" t="s">
        <v>300</v>
      </c>
      <c r="R103" s="279" t="s">
        <v>299</v>
      </c>
      <c r="S103" s="279" t="s">
        <v>299</v>
      </c>
      <c r="T103" s="279" t="s">
        <v>299</v>
      </c>
      <c r="U103" s="279" t="s">
        <v>299</v>
      </c>
      <c r="V103" s="279" t="s">
        <v>299</v>
      </c>
      <c r="AR103" s="279" t="e">
        <v>#N/A</v>
      </c>
    </row>
    <row r="104" spans="1:44" s="279" customFormat="1">
      <c r="A104" s="279">
        <v>114525</v>
      </c>
      <c r="B104" s="43" t="s">
        <v>2561</v>
      </c>
      <c r="C104" s="279" t="s">
        <v>298</v>
      </c>
      <c r="D104" s="279" t="s">
        <v>300</v>
      </c>
      <c r="E104" s="279" t="s">
        <v>298</v>
      </c>
      <c r="F104" s="279" t="s">
        <v>298</v>
      </c>
      <c r="G104" s="279" t="s">
        <v>298</v>
      </c>
      <c r="H104" s="279" t="s">
        <v>298</v>
      </c>
      <c r="I104" s="279" t="s">
        <v>298</v>
      </c>
      <c r="J104" s="279" t="s">
        <v>298</v>
      </c>
      <c r="K104" s="279" t="s">
        <v>299</v>
      </c>
      <c r="L104" s="279" t="s">
        <v>298</v>
      </c>
      <c r="M104" s="279" t="s">
        <v>298</v>
      </c>
      <c r="N104" s="279" t="s">
        <v>300</v>
      </c>
      <c r="O104" s="279" t="s">
        <v>298</v>
      </c>
      <c r="P104" s="279" t="s">
        <v>298</v>
      </c>
      <c r="Q104" s="279" t="s">
        <v>300</v>
      </c>
      <c r="R104" s="279" t="s">
        <v>300</v>
      </c>
      <c r="S104" s="279" t="s">
        <v>300</v>
      </c>
      <c r="T104" s="279" t="s">
        <v>299</v>
      </c>
      <c r="U104" s="279" t="s">
        <v>299</v>
      </c>
      <c r="V104" s="279" t="s">
        <v>299</v>
      </c>
      <c r="AR104" s="279" t="e">
        <v>#N/A</v>
      </c>
    </row>
    <row r="105" spans="1:44" s="279" customFormat="1">
      <c r="A105" s="279">
        <v>114813</v>
      </c>
      <c r="B105" s="43" t="s">
        <v>2561</v>
      </c>
      <c r="C105" s="279" t="s">
        <v>298</v>
      </c>
      <c r="D105" s="279" t="s">
        <v>298</v>
      </c>
      <c r="E105" s="279" t="s">
        <v>298</v>
      </c>
      <c r="F105" s="279" t="s">
        <v>299</v>
      </c>
      <c r="G105" s="279" t="s">
        <v>298</v>
      </c>
      <c r="H105" s="279" t="s">
        <v>300</v>
      </c>
      <c r="I105" s="279" t="s">
        <v>300</v>
      </c>
      <c r="J105" s="279" t="s">
        <v>300</v>
      </c>
      <c r="K105" s="279" t="s">
        <v>300</v>
      </c>
      <c r="L105" s="279" t="s">
        <v>298</v>
      </c>
      <c r="M105" s="279" t="s">
        <v>300</v>
      </c>
      <c r="N105" s="279" t="s">
        <v>298</v>
      </c>
      <c r="O105" s="279" t="s">
        <v>298</v>
      </c>
      <c r="P105" s="279" t="s">
        <v>298</v>
      </c>
      <c r="Q105" s="279" t="s">
        <v>298</v>
      </c>
      <c r="R105" s="279" t="s">
        <v>298</v>
      </c>
      <c r="S105" s="279" t="s">
        <v>298</v>
      </c>
      <c r="T105" s="279" t="s">
        <v>300</v>
      </c>
      <c r="U105" s="279" t="s">
        <v>298</v>
      </c>
      <c r="V105" s="279" t="s">
        <v>300</v>
      </c>
      <c r="AR105" s="279" t="e">
        <v>#N/A</v>
      </c>
    </row>
    <row r="106" spans="1:44" s="279" customFormat="1">
      <c r="A106" s="279">
        <v>115163</v>
      </c>
      <c r="B106" s="43" t="s">
        <v>2561</v>
      </c>
      <c r="C106" s="279" t="s">
        <v>300</v>
      </c>
      <c r="D106" s="279" t="s">
        <v>298</v>
      </c>
      <c r="E106" s="279" t="s">
        <v>298</v>
      </c>
      <c r="F106" s="279" t="s">
        <v>298</v>
      </c>
      <c r="G106" s="279" t="s">
        <v>298</v>
      </c>
      <c r="H106" s="279" t="s">
        <v>300</v>
      </c>
      <c r="I106" s="279" t="s">
        <v>298</v>
      </c>
      <c r="J106" s="279" t="s">
        <v>299</v>
      </c>
      <c r="K106" s="279" t="s">
        <v>299</v>
      </c>
      <c r="L106" s="279" t="s">
        <v>300</v>
      </c>
      <c r="M106" s="279" t="s">
        <v>300</v>
      </c>
      <c r="N106" s="279" t="s">
        <v>298</v>
      </c>
      <c r="O106" s="279" t="s">
        <v>300</v>
      </c>
      <c r="P106" s="279" t="s">
        <v>298</v>
      </c>
      <c r="Q106" s="279" t="s">
        <v>300</v>
      </c>
      <c r="R106" s="279" t="s">
        <v>299</v>
      </c>
      <c r="S106" s="279" t="s">
        <v>299</v>
      </c>
      <c r="T106" s="279" t="s">
        <v>300</v>
      </c>
      <c r="U106" s="279" t="s">
        <v>299</v>
      </c>
      <c r="V106" s="279" t="s">
        <v>299</v>
      </c>
      <c r="AR106" s="279" t="e">
        <v>#N/A</v>
      </c>
    </row>
    <row r="107" spans="1:44" s="279" customFormat="1">
      <c r="A107" s="279">
        <v>115286</v>
      </c>
      <c r="B107" s="43" t="s">
        <v>2561</v>
      </c>
      <c r="C107" s="279" t="s">
        <v>298</v>
      </c>
      <c r="D107" s="279" t="s">
        <v>298</v>
      </c>
      <c r="E107" s="279" t="s">
        <v>298</v>
      </c>
      <c r="F107" s="279" t="s">
        <v>298</v>
      </c>
      <c r="G107" s="279" t="s">
        <v>298</v>
      </c>
      <c r="H107" s="279" t="s">
        <v>298</v>
      </c>
      <c r="I107" s="279" t="s">
        <v>298</v>
      </c>
      <c r="J107" s="279" t="s">
        <v>300</v>
      </c>
      <c r="K107" s="279" t="s">
        <v>300</v>
      </c>
      <c r="L107" s="279" t="s">
        <v>298</v>
      </c>
      <c r="M107" s="279" t="s">
        <v>300</v>
      </c>
      <c r="N107" s="279" t="s">
        <v>298</v>
      </c>
      <c r="O107" s="279" t="s">
        <v>300</v>
      </c>
      <c r="P107" s="279" t="s">
        <v>300</v>
      </c>
      <c r="Q107" s="279" t="s">
        <v>300</v>
      </c>
      <c r="R107" s="279" t="s">
        <v>299</v>
      </c>
      <c r="S107" s="279" t="s">
        <v>299</v>
      </c>
      <c r="T107" s="279" t="s">
        <v>299</v>
      </c>
      <c r="U107" s="279" t="s">
        <v>299</v>
      </c>
      <c r="V107" s="279" t="s">
        <v>299</v>
      </c>
      <c r="AR107" s="279" t="e">
        <v>#N/A</v>
      </c>
    </row>
    <row r="108" spans="1:44" s="279" customFormat="1">
      <c r="A108" s="279">
        <v>115309</v>
      </c>
      <c r="B108" s="43" t="s">
        <v>2561</v>
      </c>
      <c r="C108" s="279" t="s">
        <v>298</v>
      </c>
      <c r="D108" s="279" t="s">
        <v>298</v>
      </c>
      <c r="E108" s="279" t="s">
        <v>298</v>
      </c>
      <c r="F108" s="279" t="s">
        <v>298</v>
      </c>
      <c r="G108" s="279" t="s">
        <v>298</v>
      </c>
      <c r="H108" s="279" t="s">
        <v>300</v>
      </c>
      <c r="I108" s="279" t="s">
        <v>298</v>
      </c>
      <c r="J108" s="279" t="s">
        <v>300</v>
      </c>
      <c r="K108" s="279" t="s">
        <v>300</v>
      </c>
      <c r="L108" s="279" t="s">
        <v>300</v>
      </c>
      <c r="M108" s="279" t="s">
        <v>298</v>
      </c>
      <c r="N108" s="279" t="s">
        <v>298</v>
      </c>
      <c r="O108" s="279" t="s">
        <v>298</v>
      </c>
      <c r="P108" s="279" t="s">
        <v>298</v>
      </c>
      <c r="Q108" s="279" t="s">
        <v>300</v>
      </c>
      <c r="R108" s="279" t="s">
        <v>299</v>
      </c>
      <c r="S108" s="279" t="s">
        <v>298</v>
      </c>
      <c r="T108" s="279" t="s">
        <v>299</v>
      </c>
      <c r="U108" s="279" t="s">
        <v>299</v>
      </c>
      <c r="V108" s="279" t="s">
        <v>300</v>
      </c>
      <c r="AR108" s="279" t="e">
        <v>#N/A</v>
      </c>
    </row>
    <row r="109" spans="1:44" s="279" customFormat="1">
      <c r="A109" s="279">
        <v>115390</v>
      </c>
      <c r="B109" s="43" t="s">
        <v>2561</v>
      </c>
      <c r="C109" s="279" t="s">
        <v>300</v>
      </c>
      <c r="D109" s="279" t="s">
        <v>298</v>
      </c>
      <c r="E109" s="279" t="s">
        <v>298</v>
      </c>
      <c r="F109" s="279" t="s">
        <v>298</v>
      </c>
      <c r="G109" s="279" t="s">
        <v>300</v>
      </c>
      <c r="H109" s="279" t="s">
        <v>300</v>
      </c>
      <c r="I109" s="279" t="s">
        <v>300</v>
      </c>
      <c r="J109" s="279" t="s">
        <v>300</v>
      </c>
      <c r="K109" s="279" t="s">
        <v>300</v>
      </c>
      <c r="L109" s="279" t="s">
        <v>299</v>
      </c>
      <c r="M109" s="279" t="s">
        <v>300</v>
      </c>
      <c r="N109" s="279" t="s">
        <v>298</v>
      </c>
      <c r="O109" s="279" t="s">
        <v>298</v>
      </c>
      <c r="P109" s="279" t="s">
        <v>299</v>
      </c>
      <c r="Q109" s="279" t="s">
        <v>299</v>
      </c>
      <c r="R109" s="279" t="s">
        <v>300</v>
      </c>
      <c r="S109" s="279" t="s">
        <v>299</v>
      </c>
      <c r="T109" s="279" t="s">
        <v>299</v>
      </c>
      <c r="U109" s="279" t="s">
        <v>299</v>
      </c>
      <c r="V109" s="279" t="s">
        <v>299</v>
      </c>
      <c r="AR109" s="279" t="e">
        <v>#N/A</v>
      </c>
    </row>
    <row r="110" spans="1:44" s="279" customFormat="1">
      <c r="A110" s="279">
        <v>115449</v>
      </c>
      <c r="B110" s="43" t="s">
        <v>2561</v>
      </c>
      <c r="C110" s="279" t="s">
        <v>298</v>
      </c>
      <c r="D110" s="279" t="s">
        <v>298</v>
      </c>
      <c r="E110" s="279" t="s">
        <v>300</v>
      </c>
      <c r="F110" s="279" t="s">
        <v>298</v>
      </c>
      <c r="G110" s="279" t="s">
        <v>298</v>
      </c>
      <c r="H110" s="279" t="s">
        <v>300</v>
      </c>
      <c r="I110" s="279" t="s">
        <v>299</v>
      </c>
      <c r="J110" s="279" t="s">
        <v>300</v>
      </c>
      <c r="K110" s="279" t="s">
        <v>300</v>
      </c>
      <c r="L110" s="279" t="s">
        <v>299</v>
      </c>
      <c r="M110" s="279" t="s">
        <v>300</v>
      </c>
      <c r="N110" s="279" t="s">
        <v>300</v>
      </c>
      <c r="O110" s="279" t="s">
        <v>299</v>
      </c>
      <c r="P110" s="279" t="s">
        <v>300</v>
      </c>
      <c r="Q110" s="279" t="s">
        <v>299</v>
      </c>
      <c r="R110" s="279" t="s">
        <v>299</v>
      </c>
      <c r="S110" s="279" t="s">
        <v>299</v>
      </c>
      <c r="T110" s="279" t="s">
        <v>299</v>
      </c>
      <c r="U110" s="279" t="s">
        <v>299</v>
      </c>
      <c r="V110" s="279" t="s">
        <v>299</v>
      </c>
      <c r="AR110" s="279" t="e">
        <v>#N/A</v>
      </c>
    </row>
    <row r="111" spans="1:44" s="279" customFormat="1">
      <c r="A111" s="279">
        <v>115621</v>
      </c>
      <c r="B111" s="43" t="s">
        <v>2561</v>
      </c>
      <c r="C111" s="279" t="s">
        <v>300</v>
      </c>
      <c r="D111" s="279" t="s">
        <v>300</v>
      </c>
      <c r="E111" s="279" t="s">
        <v>298</v>
      </c>
      <c r="F111" s="279" t="s">
        <v>298</v>
      </c>
      <c r="G111" s="279" t="s">
        <v>300</v>
      </c>
      <c r="H111" s="279" t="s">
        <v>300</v>
      </c>
      <c r="I111" s="279" t="s">
        <v>300</v>
      </c>
      <c r="J111" s="279" t="s">
        <v>300</v>
      </c>
      <c r="K111" s="279" t="s">
        <v>298</v>
      </c>
      <c r="L111" s="279" t="s">
        <v>298</v>
      </c>
      <c r="M111" s="279" t="s">
        <v>299</v>
      </c>
      <c r="N111" s="279" t="s">
        <v>299</v>
      </c>
      <c r="O111" s="279" t="s">
        <v>299</v>
      </c>
      <c r="P111" s="279" t="s">
        <v>300</v>
      </c>
      <c r="Q111" s="279" t="s">
        <v>298</v>
      </c>
      <c r="R111" s="279" t="s">
        <v>300</v>
      </c>
      <c r="S111" s="279" t="s">
        <v>300</v>
      </c>
      <c r="T111" s="279" t="s">
        <v>300</v>
      </c>
      <c r="U111" s="279" t="s">
        <v>300</v>
      </c>
      <c r="V111" s="279" t="s">
        <v>298</v>
      </c>
      <c r="AR111" s="279" t="e">
        <v>#N/A</v>
      </c>
    </row>
    <row r="112" spans="1:44" s="279" customFormat="1">
      <c r="A112" s="279">
        <v>115726</v>
      </c>
      <c r="B112" s="43" t="s">
        <v>2561</v>
      </c>
      <c r="C112" s="279" t="s">
        <v>298</v>
      </c>
      <c r="D112" s="279" t="s">
        <v>298</v>
      </c>
      <c r="E112" s="279" t="s">
        <v>298</v>
      </c>
      <c r="F112" s="279" t="s">
        <v>298</v>
      </c>
      <c r="G112" s="279" t="s">
        <v>298</v>
      </c>
      <c r="H112" s="279" t="s">
        <v>299</v>
      </c>
      <c r="I112" s="279" t="s">
        <v>298</v>
      </c>
      <c r="J112" s="279" t="s">
        <v>299</v>
      </c>
      <c r="K112" s="279" t="s">
        <v>299</v>
      </c>
      <c r="L112" s="279" t="s">
        <v>300</v>
      </c>
      <c r="M112" s="279" t="s">
        <v>298</v>
      </c>
      <c r="N112" s="279" t="s">
        <v>299</v>
      </c>
      <c r="O112" s="279" t="s">
        <v>298</v>
      </c>
      <c r="P112" s="279" t="s">
        <v>298</v>
      </c>
      <c r="Q112" s="279" t="s">
        <v>299</v>
      </c>
      <c r="R112" s="279" t="s">
        <v>298</v>
      </c>
      <c r="S112" s="279" t="s">
        <v>298</v>
      </c>
      <c r="T112" s="279" t="s">
        <v>300</v>
      </c>
      <c r="U112" s="279" t="s">
        <v>298</v>
      </c>
      <c r="V112" s="279" t="s">
        <v>298</v>
      </c>
      <c r="AR112" s="279" t="e">
        <v>#N/A</v>
      </c>
    </row>
    <row r="113" spans="1:44" s="279" customFormat="1">
      <c r="A113" s="279">
        <v>115767</v>
      </c>
      <c r="B113" s="43" t="s">
        <v>2561</v>
      </c>
      <c r="C113" s="279" t="s">
        <v>298</v>
      </c>
      <c r="D113" s="279" t="s">
        <v>298</v>
      </c>
      <c r="E113" s="279" t="s">
        <v>298</v>
      </c>
      <c r="F113" s="279" t="s">
        <v>298</v>
      </c>
      <c r="G113" s="279" t="s">
        <v>300</v>
      </c>
      <c r="H113" s="279" t="s">
        <v>298</v>
      </c>
      <c r="I113" s="279" t="s">
        <v>299</v>
      </c>
      <c r="J113" s="279" t="s">
        <v>298</v>
      </c>
      <c r="K113" s="279" t="s">
        <v>299</v>
      </c>
      <c r="L113" s="279" t="s">
        <v>298</v>
      </c>
      <c r="M113" s="279" t="s">
        <v>299</v>
      </c>
      <c r="N113" s="279" t="s">
        <v>298</v>
      </c>
      <c r="O113" s="279" t="s">
        <v>298</v>
      </c>
      <c r="P113" s="279" t="s">
        <v>299</v>
      </c>
      <c r="Q113" s="279" t="s">
        <v>299</v>
      </c>
      <c r="R113" s="279" t="s">
        <v>299</v>
      </c>
      <c r="S113" s="279" t="s">
        <v>299</v>
      </c>
      <c r="T113" s="279" t="s">
        <v>299</v>
      </c>
      <c r="U113" s="279" t="s">
        <v>299</v>
      </c>
      <c r="V113" s="279" t="s">
        <v>299</v>
      </c>
      <c r="AR113" s="279" t="e">
        <v>#N/A</v>
      </c>
    </row>
    <row r="114" spans="1:44" s="279" customFormat="1">
      <c r="A114" s="279">
        <v>115868</v>
      </c>
      <c r="B114" s="43" t="s">
        <v>2561</v>
      </c>
      <c r="C114" s="279" t="s">
        <v>298</v>
      </c>
      <c r="D114" s="279" t="s">
        <v>298</v>
      </c>
      <c r="E114" s="279" t="s">
        <v>298</v>
      </c>
      <c r="F114" s="279" t="s">
        <v>298</v>
      </c>
      <c r="G114" s="279" t="s">
        <v>298</v>
      </c>
      <c r="H114" s="279" t="s">
        <v>298</v>
      </c>
      <c r="I114" s="279" t="s">
        <v>298</v>
      </c>
      <c r="J114" s="279" t="s">
        <v>300</v>
      </c>
      <c r="K114" s="279" t="s">
        <v>300</v>
      </c>
      <c r="L114" s="279" t="s">
        <v>298</v>
      </c>
      <c r="M114" s="279" t="s">
        <v>298</v>
      </c>
      <c r="N114" s="279" t="s">
        <v>298</v>
      </c>
      <c r="O114" s="279" t="s">
        <v>298</v>
      </c>
      <c r="P114" s="279" t="s">
        <v>298</v>
      </c>
      <c r="Q114" s="279" t="s">
        <v>298</v>
      </c>
      <c r="R114" s="279" t="s">
        <v>298</v>
      </c>
      <c r="S114" s="279" t="s">
        <v>298</v>
      </c>
      <c r="T114" s="279" t="s">
        <v>300</v>
      </c>
      <c r="U114" s="279" t="s">
        <v>300</v>
      </c>
      <c r="V114" s="279" t="s">
        <v>298</v>
      </c>
      <c r="AR114" s="279" t="e">
        <v>#N/A</v>
      </c>
    </row>
    <row r="115" spans="1:44" s="279" customFormat="1">
      <c r="A115" s="279">
        <v>116044</v>
      </c>
      <c r="B115" s="43" t="s">
        <v>2561</v>
      </c>
      <c r="C115" s="279" t="s">
        <v>299</v>
      </c>
      <c r="D115" s="279" t="s">
        <v>298</v>
      </c>
      <c r="E115" s="279" t="s">
        <v>298</v>
      </c>
      <c r="F115" s="279" t="s">
        <v>299</v>
      </c>
      <c r="G115" s="279" t="s">
        <v>300</v>
      </c>
      <c r="H115" s="279" t="s">
        <v>300</v>
      </c>
      <c r="I115" s="279" t="s">
        <v>298</v>
      </c>
      <c r="J115" s="279" t="s">
        <v>298</v>
      </c>
      <c r="K115" s="279" t="s">
        <v>298</v>
      </c>
      <c r="L115" s="279" t="s">
        <v>298</v>
      </c>
      <c r="M115" s="279" t="s">
        <v>300</v>
      </c>
      <c r="N115" s="279" t="s">
        <v>299</v>
      </c>
      <c r="O115" s="279" t="s">
        <v>300</v>
      </c>
      <c r="P115" s="279" t="s">
        <v>300</v>
      </c>
      <c r="Q115" s="279" t="s">
        <v>300</v>
      </c>
      <c r="R115" s="279" t="s">
        <v>299</v>
      </c>
      <c r="S115" s="279" t="s">
        <v>299</v>
      </c>
      <c r="T115" s="279" t="s">
        <v>299</v>
      </c>
      <c r="U115" s="279" t="s">
        <v>299</v>
      </c>
      <c r="V115" s="279" t="s">
        <v>299</v>
      </c>
      <c r="AR115" s="279" t="e">
        <v>#N/A</v>
      </c>
    </row>
    <row r="116" spans="1:44" s="279" customFormat="1">
      <c r="A116" s="279">
        <v>116133</v>
      </c>
      <c r="B116" s="43" t="s">
        <v>2561</v>
      </c>
      <c r="C116" s="279" t="s">
        <v>300</v>
      </c>
      <c r="D116" s="279" t="s">
        <v>298</v>
      </c>
      <c r="E116" s="279" t="s">
        <v>298</v>
      </c>
      <c r="F116" s="279" t="s">
        <v>298</v>
      </c>
      <c r="G116" s="279" t="s">
        <v>299</v>
      </c>
      <c r="H116" s="279" t="s">
        <v>300</v>
      </c>
      <c r="I116" s="279" t="s">
        <v>298</v>
      </c>
      <c r="J116" s="279" t="s">
        <v>300</v>
      </c>
      <c r="K116" s="279" t="s">
        <v>298</v>
      </c>
      <c r="L116" s="279" t="s">
        <v>299</v>
      </c>
      <c r="M116" s="279" t="s">
        <v>298</v>
      </c>
      <c r="N116" s="279" t="s">
        <v>298</v>
      </c>
      <c r="O116" s="279" t="s">
        <v>298</v>
      </c>
      <c r="P116" s="279" t="s">
        <v>300</v>
      </c>
      <c r="Q116" s="279" t="s">
        <v>298</v>
      </c>
      <c r="R116" s="279" t="s">
        <v>300</v>
      </c>
      <c r="S116" s="279" t="s">
        <v>300</v>
      </c>
      <c r="T116" s="279" t="s">
        <v>299</v>
      </c>
      <c r="U116" s="279" t="s">
        <v>299</v>
      </c>
      <c r="V116" s="279" t="s">
        <v>298</v>
      </c>
      <c r="AR116" s="279" t="e">
        <v>#N/A</v>
      </c>
    </row>
    <row r="117" spans="1:44" s="279" customFormat="1">
      <c r="A117" s="279">
        <v>116183</v>
      </c>
      <c r="B117" s="43" t="s">
        <v>2561</v>
      </c>
      <c r="C117" s="279" t="s">
        <v>299</v>
      </c>
      <c r="D117" s="279" t="s">
        <v>299</v>
      </c>
      <c r="E117" s="279" t="s">
        <v>299</v>
      </c>
      <c r="F117" s="279" t="s">
        <v>299</v>
      </c>
      <c r="G117" s="279" t="s">
        <v>300</v>
      </c>
      <c r="H117" s="279" t="s">
        <v>300</v>
      </c>
      <c r="I117" s="279" t="s">
        <v>298</v>
      </c>
      <c r="J117" s="279" t="s">
        <v>300</v>
      </c>
      <c r="K117" s="279" t="s">
        <v>300</v>
      </c>
      <c r="L117" s="279" t="s">
        <v>298</v>
      </c>
      <c r="M117" s="279" t="s">
        <v>298</v>
      </c>
      <c r="N117" s="279" t="s">
        <v>298</v>
      </c>
      <c r="O117" s="279" t="s">
        <v>300</v>
      </c>
      <c r="P117" s="279" t="s">
        <v>300</v>
      </c>
      <c r="Q117" s="279" t="s">
        <v>300</v>
      </c>
      <c r="R117" s="279" t="s">
        <v>299</v>
      </c>
      <c r="S117" s="279" t="s">
        <v>299</v>
      </c>
      <c r="T117" s="279" t="s">
        <v>299</v>
      </c>
      <c r="U117" s="279" t="s">
        <v>300</v>
      </c>
      <c r="V117" s="279" t="s">
        <v>300</v>
      </c>
      <c r="AR117" s="279" t="e">
        <v>#N/A</v>
      </c>
    </row>
    <row r="118" spans="1:44" s="279" customFormat="1">
      <c r="A118" s="279">
        <v>116253</v>
      </c>
      <c r="B118" s="43" t="s">
        <v>2561</v>
      </c>
      <c r="C118" s="279" t="s">
        <v>299</v>
      </c>
      <c r="D118" s="279" t="s">
        <v>299</v>
      </c>
      <c r="E118" s="279" t="s">
        <v>298</v>
      </c>
      <c r="F118" s="279" t="s">
        <v>298</v>
      </c>
      <c r="G118" s="279" t="s">
        <v>298</v>
      </c>
      <c r="H118" s="279" t="s">
        <v>298</v>
      </c>
      <c r="I118" s="279" t="s">
        <v>300</v>
      </c>
      <c r="J118" s="279" t="s">
        <v>300</v>
      </c>
      <c r="K118" s="279" t="s">
        <v>298</v>
      </c>
      <c r="L118" s="279" t="s">
        <v>298</v>
      </c>
      <c r="M118" s="279" t="s">
        <v>298</v>
      </c>
      <c r="N118" s="279" t="s">
        <v>298</v>
      </c>
      <c r="O118" s="279" t="s">
        <v>298</v>
      </c>
      <c r="P118" s="279" t="s">
        <v>298</v>
      </c>
      <c r="Q118" s="279" t="s">
        <v>300</v>
      </c>
      <c r="R118" s="279" t="s">
        <v>298</v>
      </c>
      <c r="S118" s="279" t="s">
        <v>298</v>
      </c>
      <c r="T118" s="279" t="s">
        <v>298</v>
      </c>
      <c r="U118" s="279" t="s">
        <v>298</v>
      </c>
      <c r="V118" s="279" t="s">
        <v>298</v>
      </c>
      <c r="AR118" s="279" t="e">
        <v>#N/A</v>
      </c>
    </row>
    <row r="119" spans="1:44" s="279" customFormat="1">
      <c r="A119" s="279">
        <v>116318</v>
      </c>
      <c r="B119" s="43" t="s">
        <v>2561</v>
      </c>
      <c r="C119" s="279" t="s">
        <v>300</v>
      </c>
      <c r="D119" s="279" t="s">
        <v>299</v>
      </c>
      <c r="E119" s="279" t="s">
        <v>299</v>
      </c>
      <c r="F119" s="279" t="s">
        <v>299</v>
      </c>
      <c r="G119" s="279" t="s">
        <v>300</v>
      </c>
      <c r="H119" s="279" t="s">
        <v>300</v>
      </c>
      <c r="I119" s="279" t="s">
        <v>298</v>
      </c>
      <c r="J119" s="279" t="s">
        <v>298</v>
      </c>
      <c r="K119" s="279" t="s">
        <v>298</v>
      </c>
      <c r="L119" s="279" t="s">
        <v>298</v>
      </c>
      <c r="M119" s="279" t="s">
        <v>300</v>
      </c>
      <c r="N119" s="279" t="s">
        <v>298</v>
      </c>
      <c r="O119" s="279" t="s">
        <v>300</v>
      </c>
      <c r="P119" s="279" t="s">
        <v>298</v>
      </c>
      <c r="Q119" s="279" t="s">
        <v>299</v>
      </c>
      <c r="R119" s="279" t="s">
        <v>300</v>
      </c>
      <c r="S119" s="279" t="s">
        <v>298</v>
      </c>
      <c r="T119" s="279" t="s">
        <v>299</v>
      </c>
      <c r="U119" s="279" t="s">
        <v>300</v>
      </c>
      <c r="V119" s="279" t="s">
        <v>298</v>
      </c>
      <c r="AR119" s="279" t="e">
        <v>#N/A</v>
      </c>
    </row>
    <row r="120" spans="1:44" s="279" customFormat="1">
      <c r="A120" s="279">
        <v>116346</v>
      </c>
      <c r="B120" s="43" t="s">
        <v>2561</v>
      </c>
      <c r="C120" s="279" t="s">
        <v>298</v>
      </c>
      <c r="D120" s="279" t="s">
        <v>299</v>
      </c>
      <c r="E120" s="279" t="s">
        <v>298</v>
      </c>
      <c r="F120" s="279" t="s">
        <v>299</v>
      </c>
      <c r="G120" s="279" t="s">
        <v>298</v>
      </c>
      <c r="H120" s="279" t="s">
        <v>300</v>
      </c>
      <c r="I120" s="279" t="s">
        <v>298</v>
      </c>
      <c r="J120" s="279" t="s">
        <v>300</v>
      </c>
      <c r="K120" s="279" t="s">
        <v>298</v>
      </c>
      <c r="L120" s="279" t="s">
        <v>300</v>
      </c>
      <c r="M120" s="279" t="s">
        <v>299</v>
      </c>
      <c r="N120" s="279" t="s">
        <v>298</v>
      </c>
      <c r="O120" s="279" t="s">
        <v>300</v>
      </c>
      <c r="P120" s="279" t="s">
        <v>298</v>
      </c>
      <c r="Q120" s="279" t="s">
        <v>298</v>
      </c>
      <c r="R120" s="279" t="s">
        <v>299</v>
      </c>
      <c r="S120" s="279" t="s">
        <v>299</v>
      </c>
      <c r="T120" s="279" t="s">
        <v>299</v>
      </c>
      <c r="U120" s="279" t="s">
        <v>298</v>
      </c>
      <c r="V120" s="279" t="s">
        <v>299</v>
      </c>
      <c r="AR120" s="279" t="e">
        <v>#N/A</v>
      </c>
    </row>
    <row r="121" spans="1:44" s="279" customFormat="1">
      <c r="A121" s="279">
        <v>116379</v>
      </c>
      <c r="B121" s="43" t="s">
        <v>2561</v>
      </c>
      <c r="C121" s="279" t="s">
        <v>300</v>
      </c>
      <c r="D121" s="279" t="s">
        <v>298</v>
      </c>
      <c r="E121" s="279" t="s">
        <v>298</v>
      </c>
      <c r="F121" s="279" t="s">
        <v>300</v>
      </c>
      <c r="G121" s="279" t="s">
        <v>300</v>
      </c>
      <c r="H121" s="279" t="s">
        <v>298</v>
      </c>
      <c r="I121" s="279" t="s">
        <v>300</v>
      </c>
      <c r="J121" s="279" t="s">
        <v>298</v>
      </c>
      <c r="K121" s="279" t="s">
        <v>298</v>
      </c>
      <c r="L121" s="279" t="s">
        <v>300</v>
      </c>
      <c r="M121" s="279" t="s">
        <v>300</v>
      </c>
      <c r="N121" s="279" t="s">
        <v>300</v>
      </c>
      <c r="O121" s="279" t="s">
        <v>300</v>
      </c>
      <c r="P121" s="279" t="s">
        <v>300</v>
      </c>
      <c r="Q121" s="279" t="s">
        <v>300</v>
      </c>
      <c r="R121" s="279" t="s">
        <v>300</v>
      </c>
      <c r="S121" s="279" t="s">
        <v>299</v>
      </c>
      <c r="T121" s="279" t="s">
        <v>300</v>
      </c>
      <c r="U121" s="279" t="s">
        <v>300</v>
      </c>
      <c r="V121" s="279" t="s">
        <v>299</v>
      </c>
      <c r="AR121" s="279" t="e">
        <v>#N/A</v>
      </c>
    </row>
    <row r="122" spans="1:44" s="279" customFormat="1">
      <c r="A122" s="279">
        <v>116388</v>
      </c>
      <c r="B122" s="43" t="s">
        <v>2561</v>
      </c>
      <c r="C122" s="279" t="s">
        <v>299</v>
      </c>
      <c r="D122" s="279" t="s">
        <v>299</v>
      </c>
      <c r="E122" s="279" t="s">
        <v>299</v>
      </c>
      <c r="F122" s="279" t="s">
        <v>300</v>
      </c>
      <c r="G122" s="279" t="s">
        <v>300</v>
      </c>
      <c r="H122" s="279" t="s">
        <v>300</v>
      </c>
      <c r="I122" s="279" t="s">
        <v>298</v>
      </c>
      <c r="J122" s="279" t="s">
        <v>300</v>
      </c>
      <c r="K122" s="279" t="s">
        <v>300</v>
      </c>
      <c r="L122" s="279" t="s">
        <v>300</v>
      </c>
      <c r="M122" s="279" t="s">
        <v>300</v>
      </c>
      <c r="N122" s="279" t="s">
        <v>300</v>
      </c>
      <c r="O122" s="279" t="s">
        <v>300</v>
      </c>
      <c r="P122" s="279" t="s">
        <v>300</v>
      </c>
      <c r="Q122" s="279" t="s">
        <v>300</v>
      </c>
      <c r="R122" s="279" t="s">
        <v>299</v>
      </c>
      <c r="S122" s="279" t="s">
        <v>299</v>
      </c>
      <c r="T122" s="279" t="s">
        <v>299</v>
      </c>
      <c r="U122" s="279" t="s">
        <v>299</v>
      </c>
      <c r="V122" s="279" t="s">
        <v>299</v>
      </c>
      <c r="AR122" s="279" t="e">
        <v>#N/A</v>
      </c>
    </row>
    <row r="123" spans="1:44" s="279" customFormat="1">
      <c r="A123" s="279">
        <v>116398</v>
      </c>
      <c r="B123" s="43" t="s">
        <v>2561</v>
      </c>
      <c r="C123" s="279" t="s">
        <v>299</v>
      </c>
      <c r="D123" s="279" t="s">
        <v>298</v>
      </c>
      <c r="E123" s="279" t="s">
        <v>298</v>
      </c>
      <c r="F123" s="279" t="s">
        <v>298</v>
      </c>
      <c r="G123" s="279" t="s">
        <v>298</v>
      </c>
      <c r="H123" s="279" t="s">
        <v>298</v>
      </c>
      <c r="I123" s="279" t="s">
        <v>298</v>
      </c>
      <c r="J123" s="279" t="s">
        <v>298</v>
      </c>
      <c r="K123" s="279" t="s">
        <v>298</v>
      </c>
      <c r="L123" s="279" t="s">
        <v>298</v>
      </c>
      <c r="M123" s="279" t="s">
        <v>300</v>
      </c>
      <c r="N123" s="279" t="s">
        <v>300</v>
      </c>
      <c r="O123" s="279" t="s">
        <v>299</v>
      </c>
      <c r="P123" s="279" t="s">
        <v>298</v>
      </c>
      <c r="Q123" s="279" t="s">
        <v>298</v>
      </c>
      <c r="R123" s="279" t="s">
        <v>300</v>
      </c>
      <c r="S123" s="279" t="s">
        <v>298</v>
      </c>
      <c r="T123" s="279" t="s">
        <v>299</v>
      </c>
      <c r="U123" s="279" t="s">
        <v>298</v>
      </c>
      <c r="V123" s="279" t="s">
        <v>299</v>
      </c>
      <c r="AR123" s="279" t="e">
        <v>#N/A</v>
      </c>
    </row>
    <row r="124" spans="1:44" s="279" customFormat="1">
      <c r="A124" s="279">
        <v>116504</v>
      </c>
      <c r="B124" s="43" t="s">
        <v>2561</v>
      </c>
      <c r="C124" s="279" t="s">
        <v>299</v>
      </c>
      <c r="D124" s="279" t="s">
        <v>299</v>
      </c>
      <c r="E124" s="279" t="s">
        <v>299</v>
      </c>
      <c r="F124" s="279" t="s">
        <v>299</v>
      </c>
      <c r="G124" s="279" t="s">
        <v>299</v>
      </c>
      <c r="H124" s="279" t="s">
        <v>299</v>
      </c>
      <c r="I124" s="279" t="s">
        <v>299</v>
      </c>
      <c r="J124" s="279" t="s">
        <v>299</v>
      </c>
      <c r="K124" s="279" t="s">
        <v>299</v>
      </c>
      <c r="L124" s="279" t="s">
        <v>299</v>
      </c>
      <c r="M124" s="279" t="s">
        <v>300</v>
      </c>
      <c r="N124" s="279" t="s">
        <v>300</v>
      </c>
      <c r="O124" s="279" t="s">
        <v>300</v>
      </c>
      <c r="P124" s="279" t="s">
        <v>300</v>
      </c>
      <c r="Q124" s="279" t="s">
        <v>300</v>
      </c>
      <c r="R124" s="279" t="s">
        <v>299</v>
      </c>
      <c r="S124" s="279" t="s">
        <v>299</v>
      </c>
      <c r="T124" s="279" t="s">
        <v>299</v>
      </c>
      <c r="U124" s="279" t="s">
        <v>299</v>
      </c>
      <c r="V124" s="279" t="s">
        <v>299</v>
      </c>
      <c r="AR124" s="279" t="e">
        <v>#N/A</v>
      </c>
    </row>
    <row r="125" spans="1:44" s="279" customFormat="1">
      <c r="A125" s="279">
        <v>116548</v>
      </c>
      <c r="B125" s="43" t="s">
        <v>2561</v>
      </c>
      <c r="C125" s="279" t="s">
        <v>299</v>
      </c>
      <c r="D125" s="279" t="s">
        <v>299</v>
      </c>
      <c r="E125" s="279" t="s">
        <v>299</v>
      </c>
      <c r="F125" s="279" t="s">
        <v>299</v>
      </c>
      <c r="G125" s="279" t="s">
        <v>299</v>
      </c>
      <c r="H125" s="279" t="s">
        <v>299</v>
      </c>
      <c r="I125" s="279" t="s">
        <v>299</v>
      </c>
      <c r="J125" s="279" t="s">
        <v>299</v>
      </c>
      <c r="K125" s="279" t="s">
        <v>299</v>
      </c>
      <c r="L125" s="279" t="s">
        <v>299</v>
      </c>
      <c r="M125" s="279" t="s">
        <v>298</v>
      </c>
      <c r="N125" s="279" t="s">
        <v>298</v>
      </c>
      <c r="O125" s="279" t="s">
        <v>298</v>
      </c>
      <c r="P125" s="279" t="s">
        <v>299</v>
      </c>
      <c r="Q125" s="279" t="s">
        <v>298</v>
      </c>
      <c r="R125" s="279" t="s">
        <v>300</v>
      </c>
      <c r="S125" s="279" t="s">
        <v>300</v>
      </c>
      <c r="T125" s="279" t="s">
        <v>300</v>
      </c>
      <c r="U125" s="279" t="s">
        <v>300</v>
      </c>
      <c r="V125" s="279" t="s">
        <v>299</v>
      </c>
      <c r="AR125" s="279" t="e">
        <v>#N/A</v>
      </c>
    </row>
    <row r="126" spans="1:44" s="279" customFormat="1">
      <c r="A126" s="279">
        <v>116558</v>
      </c>
      <c r="B126" s="43" t="s">
        <v>2561</v>
      </c>
      <c r="C126" s="279" t="s">
        <v>299</v>
      </c>
      <c r="D126" s="279" t="s">
        <v>299</v>
      </c>
      <c r="E126" s="279" t="s">
        <v>298</v>
      </c>
      <c r="F126" s="279" t="s">
        <v>299</v>
      </c>
      <c r="G126" s="279" t="s">
        <v>299</v>
      </c>
      <c r="H126" s="279" t="s">
        <v>299</v>
      </c>
      <c r="I126" s="279" t="s">
        <v>299</v>
      </c>
      <c r="J126" s="279" t="s">
        <v>299</v>
      </c>
      <c r="K126" s="279" t="s">
        <v>299</v>
      </c>
      <c r="L126" s="279" t="s">
        <v>299</v>
      </c>
      <c r="M126" s="279" t="s">
        <v>298</v>
      </c>
      <c r="N126" s="279" t="s">
        <v>298</v>
      </c>
      <c r="O126" s="279" t="s">
        <v>299</v>
      </c>
      <c r="P126" s="279" t="s">
        <v>298</v>
      </c>
      <c r="Q126" s="279" t="s">
        <v>298</v>
      </c>
      <c r="R126" s="279" t="s">
        <v>298</v>
      </c>
      <c r="S126" s="279" t="s">
        <v>299</v>
      </c>
      <c r="T126" s="279" t="s">
        <v>299</v>
      </c>
      <c r="U126" s="279" t="s">
        <v>298</v>
      </c>
      <c r="V126" s="279" t="s">
        <v>298</v>
      </c>
      <c r="AR126" s="279" t="e">
        <v>#N/A</v>
      </c>
    </row>
    <row r="127" spans="1:44" s="279" customFormat="1">
      <c r="A127" s="279">
        <v>116577</v>
      </c>
      <c r="B127" s="43" t="s">
        <v>2561</v>
      </c>
      <c r="C127" s="279" t="s">
        <v>299</v>
      </c>
      <c r="D127" s="279" t="s">
        <v>299</v>
      </c>
      <c r="E127" s="279" t="s">
        <v>299</v>
      </c>
      <c r="F127" s="279" t="s">
        <v>299</v>
      </c>
      <c r="G127" s="279" t="s">
        <v>299</v>
      </c>
      <c r="H127" s="279" t="s">
        <v>300</v>
      </c>
      <c r="I127" s="279" t="s">
        <v>300</v>
      </c>
      <c r="J127" s="279" t="s">
        <v>298</v>
      </c>
      <c r="K127" s="279" t="s">
        <v>300</v>
      </c>
      <c r="L127" s="279" t="s">
        <v>298</v>
      </c>
      <c r="M127" s="279" t="s">
        <v>300</v>
      </c>
      <c r="N127" s="279" t="s">
        <v>298</v>
      </c>
      <c r="O127" s="279" t="s">
        <v>300</v>
      </c>
      <c r="P127" s="279" t="s">
        <v>300</v>
      </c>
      <c r="Q127" s="279" t="s">
        <v>298</v>
      </c>
      <c r="R127" s="279" t="s">
        <v>298</v>
      </c>
      <c r="S127" s="279" t="s">
        <v>299</v>
      </c>
      <c r="T127" s="279" t="s">
        <v>300</v>
      </c>
      <c r="U127" s="279" t="s">
        <v>298</v>
      </c>
      <c r="V127" s="279" t="s">
        <v>298</v>
      </c>
      <c r="AR127" s="279" t="e">
        <v>#N/A</v>
      </c>
    </row>
    <row r="128" spans="1:44" s="279" customFormat="1">
      <c r="A128" s="279">
        <v>116721</v>
      </c>
      <c r="B128" s="43" t="s">
        <v>2561</v>
      </c>
      <c r="C128" s="279" t="s">
        <v>300</v>
      </c>
      <c r="D128" s="279" t="s">
        <v>298</v>
      </c>
      <c r="E128" s="279" t="s">
        <v>298</v>
      </c>
      <c r="F128" s="279" t="s">
        <v>298</v>
      </c>
      <c r="G128" s="279" t="s">
        <v>298</v>
      </c>
      <c r="H128" s="279" t="s">
        <v>300</v>
      </c>
      <c r="I128" s="279" t="s">
        <v>300</v>
      </c>
      <c r="J128" s="279" t="s">
        <v>298</v>
      </c>
      <c r="K128" s="279" t="s">
        <v>300</v>
      </c>
      <c r="L128" s="279" t="s">
        <v>298</v>
      </c>
      <c r="M128" s="279" t="s">
        <v>298</v>
      </c>
      <c r="N128" s="279" t="s">
        <v>298</v>
      </c>
      <c r="O128" s="279" t="s">
        <v>298</v>
      </c>
      <c r="P128" s="279" t="s">
        <v>298</v>
      </c>
      <c r="Q128" s="279" t="s">
        <v>298</v>
      </c>
      <c r="R128" s="279" t="s">
        <v>300</v>
      </c>
      <c r="S128" s="279" t="s">
        <v>300</v>
      </c>
      <c r="T128" s="279" t="s">
        <v>299</v>
      </c>
      <c r="U128" s="279" t="s">
        <v>298</v>
      </c>
      <c r="V128" s="279" t="s">
        <v>298</v>
      </c>
      <c r="AR128" s="279" t="e">
        <v>#N/A</v>
      </c>
    </row>
    <row r="129" spans="1:44" s="279" customFormat="1">
      <c r="A129" s="279">
        <v>116737</v>
      </c>
      <c r="B129" s="43" t="s">
        <v>2561</v>
      </c>
      <c r="C129" s="279" t="s">
        <v>300</v>
      </c>
      <c r="D129" s="279" t="s">
        <v>300</v>
      </c>
      <c r="E129" s="279" t="s">
        <v>300</v>
      </c>
      <c r="F129" s="279" t="s">
        <v>300</v>
      </c>
      <c r="G129" s="279" t="s">
        <v>300</v>
      </c>
      <c r="H129" s="279" t="s">
        <v>300</v>
      </c>
      <c r="I129" s="279" t="s">
        <v>300</v>
      </c>
      <c r="J129" s="279" t="s">
        <v>298</v>
      </c>
      <c r="K129" s="279" t="s">
        <v>300</v>
      </c>
      <c r="L129" s="279" t="s">
        <v>298</v>
      </c>
      <c r="M129" s="279" t="s">
        <v>300</v>
      </c>
      <c r="N129" s="279" t="s">
        <v>299</v>
      </c>
      <c r="O129" s="279" t="s">
        <v>300</v>
      </c>
      <c r="P129" s="279" t="s">
        <v>300</v>
      </c>
      <c r="Q129" s="279" t="s">
        <v>300</v>
      </c>
      <c r="R129" s="279" t="s">
        <v>298</v>
      </c>
      <c r="S129" s="279" t="s">
        <v>300</v>
      </c>
      <c r="T129" s="279" t="s">
        <v>299</v>
      </c>
      <c r="U129" s="279" t="s">
        <v>299</v>
      </c>
      <c r="V129" s="279" t="s">
        <v>299</v>
      </c>
      <c r="AR129" s="279" t="e">
        <v>#N/A</v>
      </c>
    </row>
    <row r="130" spans="1:44" s="279" customFormat="1">
      <c r="A130" s="279">
        <v>116859</v>
      </c>
      <c r="B130" s="43" t="s">
        <v>2561</v>
      </c>
      <c r="C130" s="279" t="s">
        <v>300</v>
      </c>
      <c r="D130" s="279" t="s">
        <v>298</v>
      </c>
      <c r="E130" s="279" t="s">
        <v>298</v>
      </c>
      <c r="F130" s="279" t="s">
        <v>298</v>
      </c>
      <c r="G130" s="279" t="s">
        <v>298</v>
      </c>
      <c r="H130" s="279" t="s">
        <v>300</v>
      </c>
      <c r="I130" s="279" t="s">
        <v>298</v>
      </c>
      <c r="J130" s="279" t="s">
        <v>300</v>
      </c>
      <c r="K130" s="279" t="s">
        <v>299</v>
      </c>
      <c r="L130" s="279" t="s">
        <v>300</v>
      </c>
      <c r="M130" s="279" t="s">
        <v>298</v>
      </c>
      <c r="N130" s="279" t="s">
        <v>300</v>
      </c>
      <c r="O130" s="279" t="s">
        <v>300</v>
      </c>
      <c r="P130" s="279" t="s">
        <v>300</v>
      </c>
      <c r="Q130" s="279" t="s">
        <v>298</v>
      </c>
      <c r="R130" s="279" t="s">
        <v>300</v>
      </c>
      <c r="S130" s="279" t="s">
        <v>300</v>
      </c>
      <c r="T130" s="279" t="s">
        <v>300</v>
      </c>
      <c r="U130" s="279" t="s">
        <v>299</v>
      </c>
      <c r="V130" s="279" t="s">
        <v>300</v>
      </c>
      <c r="AR130" s="279" t="e">
        <v>#N/A</v>
      </c>
    </row>
    <row r="131" spans="1:44" s="279" customFormat="1">
      <c r="A131" s="279">
        <v>116867</v>
      </c>
      <c r="B131" s="43" t="s">
        <v>2561</v>
      </c>
      <c r="C131" s="279" t="s">
        <v>300</v>
      </c>
      <c r="D131" s="279" t="s">
        <v>298</v>
      </c>
      <c r="E131" s="279" t="s">
        <v>298</v>
      </c>
      <c r="F131" s="279" t="s">
        <v>298</v>
      </c>
      <c r="G131" s="279" t="s">
        <v>298</v>
      </c>
      <c r="H131" s="279" t="s">
        <v>300</v>
      </c>
      <c r="I131" s="279" t="s">
        <v>300</v>
      </c>
      <c r="J131" s="279" t="s">
        <v>298</v>
      </c>
      <c r="K131" s="279" t="s">
        <v>300</v>
      </c>
      <c r="L131" s="279" t="s">
        <v>300</v>
      </c>
      <c r="M131" s="279" t="s">
        <v>300</v>
      </c>
      <c r="N131" s="279" t="s">
        <v>299</v>
      </c>
      <c r="O131" s="279" t="s">
        <v>299</v>
      </c>
      <c r="P131" s="279" t="s">
        <v>300</v>
      </c>
      <c r="Q131" s="279" t="s">
        <v>300</v>
      </c>
      <c r="R131" s="279" t="s">
        <v>300</v>
      </c>
      <c r="S131" s="279" t="s">
        <v>299</v>
      </c>
      <c r="T131" s="279" t="s">
        <v>300</v>
      </c>
      <c r="U131" s="279" t="s">
        <v>299</v>
      </c>
      <c r="V131" s="279" t="s">
        <v>299</v>
      </c>
      <c r="AR131" s="279" t="e">
        <v>#N/A</v>
      </c>
    </row>
    <row r="132" spans="1:44" s="279" customFormat="1">
      <c r="A132" s="279">
        <v>116907</v>
      </c>
      <c r="B132" s="43" t="s">
        <v>2561</v>
      </c>
      <c r="C132" s="279" t="s">
        <v>300</v>
      </c>
      <c r="D132" s="279" t="s">
        <v>300</v>
      </c>
      <c r="E132" s="279" t="s">
        <v>298</v>
      </c>
      <c r="F132" s="279" t="s">
        <v>300</v>
      </c>
      <c r="G132" s="279" t="s">
        <v>300</v>
      </c>
      <c r="H132" s="279" t="s">
        <v>300</v>
      </c>
      <c r="I132" s="279" t="s">
        <v>299</v>
      </c>
      <c r="J132" s="279" t="s">
        <v>299</v>
      </c>
      <c r="K132" s="279" t="s">
        <v>300</v>
      </c>
      <c r="L132" s="279" t="s">
        <v>299</v>
      </c>
      <c r="M132" s="279" t="s">
        <v>300</v>
      </c>
      <c r="N132" s="279" t="s">
        <v>299</v>
      </c>
      <c r="O132" s="279" t="s">
        <v>299</v>
      </c>
      <c r="P132" s="279" t="s">
        <v>300</v>
      </c>
      <c r="Q132" s="279" t="s">
        <v>299</v>
      </c>
      <c r="R132" s="279" t="s">
        <v>299</v>
      </c>
      <c r="S132" s="279" t="s">
        <v>299</v>
      </c>
      <c r="T132" s="279" t="s">
        <v>299</v>
      </c>
      <c r="U132" s="279" t="s">
        <v>299</v>
      </c>
      <c r="V132" s="279" t="s">
        <v>299</v>
      </c>
      <c r="AR132" s="279" t="e">
        <v>#N/A</v>
      </c>
    </row>
    <row r="133" spans="1:44" s="279" customFormat="1">
      <c r="A133" s="279">
        <v>116914</v>
      </c>
      <c r="B133" s="43" t="s">
        <v>2561</v>
      </c>
      <c r="C133" s="279" t="s">
        <v>300</v>
      </c>
      <c r="D133" s="279" t="s">
        <v>298</v>
      </c>
      <c r="E133" s="279" t="s">
        <v>300</v>
      </c>
      <c r="F133" s="279" t="s">
        <v>298</v>
      </c>
      <c r="G133" s="279" t="s">
        <v>298</v>
      </c>
      <c r="H133" s="279" t="s">
        <v>300</v>
      </c>
      <c r="I133" s="279" t="s">
        <v>300</v>
      </c>
      <c r="J133" s="279" t="s">
        <v>300</v>
      </c>
      <c r="K133" s="279" t="s">
        <v>300</v>
      </c>
      <c r="L133" s="279" t="s">
        <v>300</v>
      </c>
      <c r="M133" s="279" t="s">
        <v>300</v>
      </c>
      <c r="N133" s="279" t="s">
        <v>300</v>
      </c>
      <c r="O133" s="279" t="s">
        <v>300</v>
      </c>
      <c r="P133" s="279" t="s">
        <v>300</v>
      </c>
      <c r="Q133" s="279" t="s">
        <v>300</v>
      </c>
      <c r="R133" s="279" t="s">
        <v>299</v>
      </c>
      <c r="S133" s="279" t="s">
        <v>299</v>
      </c>
      <c r="T133" s="279" t="s">
        <v>299</v>
      </c>
      <c r="U133" s="279" t="s">
        <v>299</v>
      </c>
      <c r="V133" s="279" t="s">
        <v>299</v>
      </c>
      <c r="AR133" s="279" t="e">
        <v>#N/A</v>
      </c>
    </row>
    <row r="134" spans="1:44" s="279" customFormat="1">
      <c r="A134" s="279">
        <v>116924</v>
      </c>
      <c r="B134" s="43" t="s">
        <v>2561</v>
      </c>
      <c r="C134" s="279" t="s">
        <v>300</v>
      </c>
      <c r="D134" s="279" t="s">
        <v>298</v>
      </c>
      <c r="E134" s="279" t="s">
        <v>298</v>
      </c>
      <c r="F134" s="279" t="s">
        <v>300</v>
      </c>
      <c r="G134" s="279" t="s">
        <v>298</v>
      </c>
      <c r="H134" s="279" t="s">
        <v>300</v>
      </c>
      <c r="I134" s="279" t="s">
        <v>300</v>
      </c>
      <c r="J134" s="279" t="s">
        <v>300</v>
      </c>
      <c r="K134" s="279" t="s">
        <v>300</v>
      </c>
      <c r="L134" s="279" t="s">
        <v>298</v>
      </c>
      <c r="M134" s="279" t="s">
        <v>299</v>
      </c>
      <c r="N134" s="279" t="s">
        <v>299</v>
      </c>
      <c r="O134" s="279" t="s">
        <v>299</v>
      </c>
      <c r="P134" s="279" t="s">
        <v>299</v>
      </c>
      <c r="Q134" s="279" t="s">
        <v>300</v>
      </c>
      <c r="R134" s="279" t="s">
        <v>298</v>
      </c>
      <c r="S134" s="279" t="s">
        <v>299</v>
      </c>
      <c r="T134" s="279" t="s">
        <v>299</v>
      </c>
      <c r="U134" s="279" t="s">
        <v>299</v>
      </c>
      <c r="V134" s="279" t="s">
        <v>298</v>
      </c>
      <c r="AR134" s="279" t="e">
        <v>#N/A</v>
      </c>
    </row>
    <row r="135" spans="1:44" s="279" customFormat="1">
      <c r="A135" s="279">
        <v>117001</v>
      </c>
      <c r="B135" s="43" t="s">
        <v>2561</v>
      </c>
      <c r="C135" s="279" t="s">
        <v>300</v>
      </c>
      <c r="D135" s="279" t="s">
        <v>300</v>
      </c>
      <c r="E135" s="279" t="s">
        <v>300</v>
      </c>
      <c r="F135" s="279" t="s">
        <v>300</v>
      </c>
      <c r="G135" s="279" t="s">
        <v>298</v>
      </c>
      <c r="H135" s="279" t="s">
        <v>300</v>
      </c>
      <c r="I135" s="279" t="s">
        <v>300</v>
      </c>
      <c r="J135" s="279" t="s">
        <v>300</v>
      </c>
      <c r="K135" s="279" t="s">
        <v>300</v>
      </c>
      <c r="L135" s="279" t="s">
        <v>300</v>
      </c>
      <c r="M135" s="279" t="s">
        <v>298</v>
      </c>
      <c r="N135" s="279" t="s">
        <v>300</v>
      </c>
      <c r="O135" s="279" t="s">
        <v>300</v>
      </c>
      <c r="P135" s="279" t="s">
        <v>300</v>
      </c>
      <c r="Q135" s="279" t="s">
        <v>299</v>
      </c>
      <c r="R135" s="279" t="s">
        <v>300</v>
      </c>
      <c r="S135" s="279" t="s">
        <v>299</v>
      </c>
      <c r="T135" s="279" t="s">
        <v>299</v>
      </c>
      <c r="U135" s="279" t="s">
        <v>299</v>
      </c>
      <c r="V135" s="279" t="s">
        <v>299</v>
      </c>
      <c r="AR135" s="279" t="e">
        <v>#N/A</v>
      </c>
    </row>
    <row r="136" spans="1:44" s="279" customFormat="1">
      <c r="A136" s="279">
        <v>117012</v>
      </c>
      <c r="B136" s="43" t="s">
        <v>2561</v>
      </c>
      <c r="C136" s="279" t="s">
        <v>300</v>
      </c>
      <c r="D136" s="279" t="s">
        <v>298</v>
      </c>
      <c r="E136" s="279" t="s">
        <v>298</v>
      </c>
      <c r="F136" s="279" t="s">
        <v>298</v>
      </c>
      <c r="G136" s="279" t="s">
        <v>298</v>
      </c>
      <c r="H136" s="279" t="s">
        <v>298</v>
      </c>
      <c r="I136" s="279" t="s">
        <v>300</v>
      </c>
      <c r="J136" s="279" t="s">
        <v>300</v>
      </c>
      <c r="K136" s="279" t="s">
        <v>300</v>
      </c>
      <c r="L136" s="279" t="s">
        <v>298</v>
      </c>
      <c r="M136" s="279" t="s">
        <v>300</v>
      </c>
      <c r="N136" s="279" t="s">
        <v>300</v>
      </c>
      <c r="O136" s="279" t="s">
        <v>300</v>
      </c>
      <c r="P136" s="279" t="s">
        <v>300</v>
      </c>
      <c r="Q136" s="279" t="s">
        <v>300</v>
      </c>
      <c r="R136" s="279" t="s">
        <v>299</v>
      </c>
      <c r="S136" s="279" t="s">
        <v>299</v>
      </c>
      <c r="T136" s="279" t="s">
        <v>299</v>
      </c>
      <c r="U136" s="279" t="s">
        <v>299</v>
      </c>
      <c r="V136" s="279" t="s">
        <v>299</v>
      </c>
      <c r="AR136" s="279" t="e">
        <v>#N/A</v>
      </c>
    </row>
    <row r="137" spans="1:44" s="279" customFormat="1">
      <c r="A137" s="279">
        <v>117036</v>
      </c>
      <c r="B137" s="43" t="s">
        <v>2561</v>
      </c>
      <c r="C137" s="279" t="s">
        <v>299</v>
      </c>
      <c r="D137" s="279" t="s">
        <v>298</v>
      </c>
      <c r="E137" s="279" t="s">
        <v>299</v>
      </c>
      <c r="F137" s="279" t="s">
        <v>299</v>
      </c>
      <c r="G137" s="279" t="s">
        <v>298</v>
      </c>
      <c r="H137" s="279" t="s">
        <v>299</v>
      </c>
      <c r="I137" s="279" t="s">
        <v>299</v>
      </c>
      <c r="J137" s="279" t="s">
        <v>298</v>
      </c>
      <c r="K137" s="279" t="s">
        <v>299</v>
      </c>
      <c r="L137" s="279" t="s">
        <v>298</v>
      </c>
      <c r="M137" s="279" t="s">
        <v>300</v>
      </c>
      <c r="N137" s="279" t="s">
        <v>300</v>
      </c>
      <c r="O137" s="279" t="s">
        <v>299</v>
      </c>
      <c r="P137" s="279" t="s">
        <v>299</v>
      </c>
      <c r="Q137" s="279" t="s">
        <v>300</v>
      </c>
      <c r="R137" s="279" t="s">
        <v>299</v>
      </c>
      <c r="S137" s="279" t="s">
        <v>299</v>
      </c>
      <c r="T137" s="279" t="s">
        <v>299</v>
      </c>
      <c r="U137" s="279" t="s">
        <v>299</v>
      </c>
      <c r="V137" s="279" t="s">
        <v>300</v>
      </c>
      <c r="AR137" s="279" t="e">
        <v>#N/A</v>
      </c>
    </row>
    <row r="138" spans="1:44" s="279" customFormat="1">
      <c r="A138" s="279">
        <v>117053</v>
      </c>
      <c r="B138" s="43" t="s">
        <v>2561</v>
      </c>
      <c r="C138" s="279" t="s">
        <v>300</v>
      </c>
      <c r="D138" s="279" t="s">
        <v>298</v>
      </c>
      <c r="E138" s="279" t="s">
        <v>300</v>
      </c>
      <c r="F138" s="279" t="s">
        <v>298</v>
      </c>
      <c r="G138" s="279" t="s">
        <v>298</v>
      </c>
      <c r="H138" s="279" t="s">
        <v>300</v>
      </c>
      <c r="I138" s="279" t="s">
        <v>298</v>
      </c>
      <c r="J138" s="279" t="s">
        <v>300</v>
      </c>
      <c r="K138" s="279" t="s">
        <v>299</v>
      </c>
      <c r="L138" s="279" t="s">
        <v>298</v>
      </c>
      <c r="M138" s="279" t="s">
        <v>298</v>
      </c>
      <c r="N138" s="279" t="s">
        <v>298</v>
      </c>
      <c r="O138" s="279" t="s">
        <v>299</v>
      </c>
      <c r="P138" s="279" t="s">
        <v>298</v>
      </c>
      <c r="Q138" s="279" t="s">
        <v>298</v>
      </c>
      <c r="R138" s="279" t="s">
        <v>299</v>
      </c>
      <c r="S138" s="279" t="s">
        <v>300</v>
      </c>
      <c r="T138" s="279" t="s">
        <v>299</v>
      </c>
      <c r="U138" s="279" t="s">
        <v>299</v>
      </c>
      <c r="V138" s="279" t="s">
        <v>299</v>
      </c>
      <c r="AR138" s="279" t="e">
        <v>#N/A</v>
      </c>
    </row>
    <row r="139" spans="1:44" s="279" customFormat="1">
      <c r="A139" s="279">
        <v>117152</v>
      </c>
      <c r="B139" s="43" t="s">
        <v>2561</v>
      </c>
      <c r="C139" s="279" t="s">
        <v>300</v>
      </c>
      <c r="D139" s="279" t="s">
        <v>298</v>
      </c>
      <c r="E139" s="279" t="s">
        <v>298</v>
      </c>
      <c r="F139" s="279" t="s">
        <v>298</v>
      </c>
      <c r="G139" s="279" t="s">
        <v>298</v>
      </c>
      <c r="H139" s="279" t="s">
        <v>299</v>
      </c>
      <c r="I139" s="279" t="s">
        <v>298</v>
      </c>
      <c r="J139" s="279" t="s">
        <v>298</v>
      </c>
      <c r="K139" s="279" t="s">
        <v>300</v>
      </c>
      <c r="L139" s="279" t="s">
        <v>298</v>
      </c>
      <c r="M139" s="279" t="s">
        <v>298</v>
      </c>
      <c r="N139" s="279" t="s">
        <v>300</v>
      </c>
      <c r="O139" s="279" t="s">
        <v>298</v>
      </c>
      <c r="P139" s="279" t="s">
        <v>300</v>
      </c>
      <c r="Q139" s="279" t="s">
        <v>298</v>
      </c>
      <c r="R139" s="279" t="s">
        <v>299</v>
      </c>
      <c r="S139" s="279" t="s">
        <v>300</v>
      </c>
      <c r="T139" s="279" t="s">
        <v>300</v>
      </c>
      <c r="U139" s="279" t="s">
        <v>299</v>
      </c>
      <c r="V139" s="279" t="s">
        <v>300</v>
      </c>
      <c r="AR139" s="279" t="e">
        <v>#N/A</v>
      </c>
    </row>
    <row r="140" spans="1:44" s="279" customFormat="1">
      <c r="A140" s="279">
        <v>117160</v>
      </c>
      <c r="B140" s="43" t="s">
        <v>2561</v>
      </c>
      <c r="C140" s="279" t="s">
        <v>298</v>
      </c>
      <c r="D140" s="279" t="s">
        <v>298</v>
      </c>
      <c r="E140" s="279" t="s">
        <v>300</v>
      </c>
      <c r="F140" s="279" t="s">
        <v>300</v>
      </c>
      <c r="G140" s="279" t="s">
        <v>298</v>
      </c>
      <c r="H140" s="279" t="s">
        <v>300</v>
      </c>
      <c r="I140" s="279" t="s">
        <v>300</v>
      </c>
      <c r="J140" s="279" t="s">
        <v>300</v>
      </c>
      <c r="K140" s="279" t="s">
        <v>300</v>
      </c>
      <c r="L140" s="279" t="s">
        <v>300</v>
      </c>
      <c r="M140" s="279" t="s">
        <v>300</v>
      </c>
      <c r="N140" s="279" t="s">
        <v>300</v>
      </c>
      <c r="O140" s="279" t="s">
        <v>300</v>
      </c>
      <c r="P140" s="279" t="s">
        <v>300</v>
      </c>
      <c r="Q140" s="279" t="s">
        <v>300</v>
      </c>
      <c r="R140" s="279" t="s">
        <v>300</v>
      </c>
      <c r="S140" s="279" t="s">
        <v>300</v>
      </c>
      <c r="T140" s="279" t="s">
        <v>300</v>
      </c>
      <c r="U140" s="279" t="s">
        <v>300</v>
      </c>
      <c r="V140" s="279" t="s">
        <v>300</v>
      </c>
      <c r="AR140" s="279" t="e">
        <v>#N/A</v>
      </c>
    </row>
    <row r="141" spans="1:44" s="279" customFormat="1">
      <c r="A141" s="279">
        <v>117187</v>
      </c>
      <c r="B141" s="43" t="s">
        <v>2561</v>
      </c>
      <c r="C141" s="279" t="s">
        <v>298</v>
      </c>
      <c r="D141" s="279" t="s">
        <v>300</v>
      </c>
      <c r="E141" s="279" t="s">
        <v>298</v>
      </c>
      <c r="F141" s="279" t="s">
        <v>300</v>
      </c>
      <c r="G141" s="279" t="s">
        <v>298</v>
      </c>
      <c r="H141" s="279" t="s">
        <v>300</v>
      </c>
      <c r="I141" s="279" t="s">
        <v>300</v>
      </c>
      <c r="J141" s="279" t="s">
        <v>300</v>
      </c>
      <c r="K141" s="279" t="s">
        <v>300</v>
      </c>
      <c r="L141" s="279" t="s">
        <v>300</v>
      </c>
      <c r="M141" s="279" t="s">
        <v>300</v>
      </c>
      <c r="N141" s="279" t="s">
        <v>300</v>
      </c>
      <c r="O141" s="279" t="s">
        <v>299</v>
      </c>
      <c r="P141" s="279" t="s">
        <v>299</v>
      </c>
      <c r="Q141" s="279" t="s">
        <v>298</v>
      </c>
      <c r="R141" s="279" t="s">
        <v>299</v>
      </c>
      <c r="S141" s="279" t="s">
        <v>299</v>
      </c>
      <c r="T141" s="279" t="s">
        <v>299</v>
      </c>
      <c r="U141" s="279" t="s">
        <v>299</v>
      </c>
      <c r="V141" s="279" t="s">
        <v>299</v>
      </c>
      <c r="AR141" s="279" t="e">
        <v>#N/A</v>
      </c>
    </row>
    <row r="142" spans="1:44" s="279" customFormat="1">
      <c r="A142" s="279">
        <v>117203</v>
      </c>
      <c r="B142" s="43" t="s">
        <v>2561</v>
      </c>
      <c r="C142" s="279" t="s">
        <v>298</v>
      </c>
      <c r="D142" s="279" t="s">
        <v>298</v>
      </c>
      <c r="E142" s="279" t="s">
        <v>300</v>
      </c>
      <c r="F142" s="279" t="s">
        <v>298</v>
      </c>
      <c r="G142" s="279" t="s">
        <v>298</v>
      </c>
      <c r="H142" s="279" t="s">
        <v>300</v>
      </c>
      <c r="I142" s="279" t="s">
        <v>300</v>
      </c>
      <c r="J142" s="279" t="s">
        <v>298</v>
      </c>
      <c r="K142" s="279" t="s">
        <v>300</v>
      </c>
      <c r="L142" s="279" t="s">
        <v>298</v>
      </c>
      <c r="M142" s="279" t="s">
        <v>300</v>
      </c>
      <c r="N142" s="279" t="s">
        <v>300</v>
      </c>
      <c r="O142" s="279" t="s">
        <v>300</v>
      </c>
      <c r="P142" s="279" t="s">
        <v>300</v>
      </c>
      <c r="Q142" s="279" t="s">
        <v>300</v>
      </c>
      <c r="R142" s="279" t="s">
        <v>299</v>
      </c>
      <c r="S142" s="279" t="s">
        <v>299</v>
      </c>
      <c r="T142" s="279" t="s">
        <v>299</v>
      </c>
      <c r="U142" s="279" t="s">
        <v>299</v>
      </c>
      <c r="V142" s="279" t="s">
        <v>299</v>
      </c>
      <c r="AR142" s="279" t="e">
        <v>#N/A</v>
      </c>
    </row>
    <row r="143" spans="1:44" s="279" customFormat="1">
      <c r="A143" s="279">
        <v>117208</v>
      </c>
      <c r="B143" s="43" t="s">
        <v>2561</v>
      </c>
      <c r="C143" s="279" t="s">
        <v>300</v>
      </c>
      <c r="D143" s="279" t="s">
        <v>298</v>
      </c>
      <c r="E143" s="279" t="s">
        <v>298</v>
      </c>
      <c r="F143" s="279" t="s">
        <v>300</v>
      </c>
      <c r="G143" s="279" t="s">
        <v>300</v>
      </c>
      <c r="H143" s="279" t="s">
        <v>300</v>
      </c>
      <c r="I143" s="279" t="s">
        <v>298</v>
      </c>
      <c r="J143" s="279" t="s">
        <v>298</v>
      </c>
      <c r="K143" s="279" t="s">
        <v>298</v>
      </c>
      <c r="L143" s="279" t="s">
        <v>300</v>
      </c>
      <c r="M143" s="279" t="s">
        <v>298</v>
      </c>
      <c r="N143" s="279" t="s">
        <v>298</v>
      </c>
      <c r="O143" s="279" t="s">
        <v>299</v>
      </c>
      <c r="P143" s="279" t="s">
        <v>300</v>
      </c>
      <c r="Q143" s="279" t="s">
        <v>298</v>
      </c>
      <c r="R143" s="279" t="s">
        <v>299</v>
      </c>
      <c r="S143" s="279" t="s">
        <v>299</v>
      </c>
      <c r="T143" s="279" t="s">
        <v>299</v>
      </c>
      <c r="U143" s="279" t="s">
        <v>299</v>
      </c>
      <c r="V143" s="279" t="s">
        <v>299</v>
      </c>
      <c r="AR143" s="279" t="e">
        <v>#N/A</v>
      </c>
    </row>
    <row r="144" spans="1:44" s="279" customFormat="1">
      <c r="A144" s="279">
        <v>117248</v>
      </c>
      <c r="B144" s="43" t="s">
        <v>2561</v>
      </c>
      <c r="C144" s="279" t="s">
        <v>298</v>
      </c>
      <c r="D144" s="279" t="s">
        <v>300</v>
      </c>
      <c r="E144" s="279" t="s">
        <v>298</v>
      </c>
      <c r="F144" s="279" t="s">
        <v>298</v>
      </c>
      <c r="G144" s="279" t="s">
        <v>298</v>
      </c>
      <c r="H144" s="279" t="s">
        <v>298</v>
      </c>
      <c r="I144" s="279" t="s">
        <v>300</v>
      </c>
      <c r="J144" s="279" t="s">
        <v>298</v>
      </c>
      <c r="K144" s="279" t="s">
        <v>300</v>
      </c>
      <c r="L144" s="279" t="s">
        <v>300</v>
      </c>
      <c r="M144" s="279" t="s">
        <v>300</v>
      </c>
      <c r="N144" s="279" t="s">
        <v>300</v>
      </c>
      <c r="O144" s="279" t="s">
        <v>300</v>
      </c>
      <c r="P144" s="279" t="s">
        <v>300</v>
      </c>
      <c r="Q144" s="279" t="s">
        <v>300</v>
      </c>
      <c r="R144" s="279" t="s">
        <v>299</v>
      </c>
      <c r="S144" s="279" t="s">
        <v>299</v>
      </c>
      <c r="T144" s="279" t="s">
        <v>299</v>
      </c>
      <c r="U144" s="279" t="s">
        <v>299</v>
      </c>
      <c r="V144" s="279" t="s">
        <v>299</v>
      </c>
      <c r="AR144" s="279" t="e">
        <v>#N/A</v>
      </c>
    </row>
    <row r="145" spans="1:44" s="279" customFormat="1">
      <c r="A145" s="279">
        <v>117266</v>
      </c>
      <c r="B145" s="43" t="s">
        <v>2561</v>
      </c>
      <c r="C145" s="279" t="s">
        <v>299</v>
      </c>
      <c r="D145" s="279" t="s">
        <v>299</v>
      </c>
      <c r="E145" s="279" t="s">
        <v>299</v>
      </c>
      <c r="F145" s="279" t="s">
        <v>299</v>
      </c>
      <c r="G145" s="279" t="s">
        <v>299</v>
      </c>
      <c r="H145" s="279" t="s">
        <v>300</v>
      </c>
      <c r="I145" s="279" t="s">
        <v>299</v>
      </c>
      <c r="J145" s="279" t="s">
        <v>300</v>
      </c>
      <c r="K145" s="279" t="s">
        <v>300</v>
      </c>
      <c r="L145" s="279" t="s">
        <v>300</v>
      </c>
      <c r="M145" s="279" t="s">
        <v>300</v>
      </c>
      <c r="N145" s="279" t="s">
        <v>300</v>
      </c>
      <c r="O145" s="279" t="s">
        <v>299</v>
      </c>
      <c r="P145" s="279" t="s">
        <v>300</v>
      </c>
      <c r="Q145" s="279" t="s">
        <v>298</v>
      </c>
      <c r="R145" s="279" t="s">
        <v>300</v>
      </c>
      <c r="S145" s="279" t="s">
        <v>298</v>
      </c>
      <c r="T145" s="279" t="s">
        <v>299</v>
      </c>
      <c r="U145" s="279" t="s">
        <v>300</v>
      </c>
      <c r="V145" s="279" t="s">
        <v>299</v>
      </c>
      <c r="AR145" s="279" t="e">
        <v>#N/A</v>
      </c>
    </row>
    <row r="146" spans="1:44" s="279" customFormat="1">
      <c r="A146" s="279">
        <v>117326</v>
      </c>
      <c r="B146" s="43" t="s">
        <v>2561</v>
      </c>
      <c r="C146" s="279" t="s">
        <v>300</v>
      </c>
      <c r="D146" s="279" t="s">
        <v>298</v>
      </c>
      <c r="E146" s="279" t="s">
        <v>298</v>
      </c>
      <c r="F146" s="279" t="s">
        <v>300</v>
      </c>
      <c r="G146" s="279" t="s">
        <v>299</v>
      </c>
      <c r="H146" s="279" t="s">
        <v>300</v>
      </c>
      <c r="I146" s="279" t="s">
        <v>300</v>
      </c>
      <c r="J146" s="279" t="s">
        <v>299</v>
      </c>
      <c r="K146" s="279" t="s">
        <v>298</v>
      </c>
      <c r="L146" s="279" t="s">
        <v>299</v>
      </c>
      <c r="M146" s="279" t="s">
        <v>300</v>
      </c>
      <c r="N146" s="279" t="s">
        <v>300</v>
      </c>
      <c r="O146" s="279" t="s">
        <v>299</v>
      </c>
      <c r="P146" s="279" t="s">
        <v>299</v>
      </c>
      <c r="Q146" s="279" t="s">
        <v>300</v>
      </c>
      <c r="R146" s="279" t="s">
        <v>298</v>
      </c>
      <c r="S146" s="279" t="s">
        <v>299</v>
      </c>
      <c r="T146" s="279" t="s">
        <v>299</v>
      </c>
      <c r="U146" s="279" t="s">
        <v>299</v>
      </c>
      <c r="V146" s="279" t="s">
        <v>298</v>
      </c>
      <c r="AR146" s="279" t="e">
        <v>#N/A</v>
      </c>
    </row>
    <row r="147" spans="1:44" s="279" customFormat="1">
      <c r="A147" s="279">
        <v>117385</v>
      </c>
      <c r="B147" s="43" t="s">
        <v>2561</v>
      </c>
      <c r="C147" s="279" t="s">
        <v>300</v>
      </c>
      <c r="D147" s="279" t="s">
        <v>300</v>
      </c>
      <c r="E147" s="279" t="s">
        <v>298</v>
      </c>
      <c r="F147" s="279" t="s">
        <v>300</v>
      </c>
      <c r="G147" s="279" t="s">
        <v>298</v>
      </c>
      <c r="H147" s="279" t="s">
        <v>300</v>
      </c>
      <c r="I147" s="279" t="s">
        <v>300</v>
      </c>
      <c r="J147" s="279" t="s">
        <v>300</v>
      </c>
      <c r="K147" s="279" t="s">
        <v>298</v>
      </c>
      <c r="L147" s="279" t="s">
        <v>300</v>
      </c>
      <c r="M147" s="279" t="s">
        <v>300</v>
      </c>
      <c r="N147" s="279" t="s">
        <v>298</v>
      </c>
      <c r="O147" s="279" t="s">
        <v>300</v>
      </c>
      <c r="P147" s="279" t="s">
        <v>300</v>
      </c>
      <c r="Q147" s="279" t="s">
        <v>298</v>
      </c>
      <c r="R147" s="279" t="s">
        <v>298</v>
      </c>
      <c r="S147" s="279" t="s">
        <v>298</v>
      </c>
      <c r="T147" s="279" t="s">
        <v>300</v>
      </c>
      <c r="U147" s="279" t="s">
        <v>298</v>
      </c>
      <c r="V147" s="279" t="s">
        <v>298</v>
      </c>
      <c r="AR147" s="279" t="e">
        <v>#N/A</v>
      </c>
    </row>
    <row r="148" spans="1:44" s="279" customFormat="1">
      <c r="A148" s="279">
        <v>117446</v>
      </c>
      <c r="B148" s="43" t="s">
        <v>2561</v>
      </c>
      <c r="C148" s="279" t="s">
        <v>299</v>
      </c>
      <c r="D148" s="279" t="s">
        <v>300</v>
      </c>
      <c r="E148" s="279" t="s">
        <v>300</v>
      </c>
      <c r="F148" s="279" t="s">
        <v>300</v>
      </c>
      <c r="G148" s="279" t="s">
        <v>300</v>
      </c>
      <c r="H148" s="279" t="s">
        <v>300</v>
      </c>
      <c r="I148" s="279" t="s">
        <v>299</v>
      </c>
      <c r="J148" s="279" t="s">
        <v>300</v>
      </c>
      <c r="K148" s="279" t="s">
        <v>299</v>
      </c>
      <c r="L148" s="279" t="s">
        <v>299</v>
      </c>
      <c r="M148" s="279" t="s">
        <v>300</v>
      </c>
      <c r="N148" s="279" t="s">
        <v>300</v>
      </c>
      <c r="O148" s="279" t="s">
        <v>298</v>
      </c>
      <c r="P148" s="279" t="s">
        <v>300</v>
      </c>
      <c r="Q148" s="279" t="s">
        <v>299</v>
      </c>
      <c r="R148" s="279" t="s">
        <v>300</v>
      </c>
      <c r="S148" s="279" t="s">
        <v>299</v>
      </c>
      <c r="T148" s="279" t="s">
        <v>299</v>
      </c>
      <c r="U148" s="279" t="s">
        <v>299</v>
      </c>
      <c r="V148" s="279" t="s">
        <v>299</v>
      </c>
      <c r="AR148" s="279" t="e">
        <v>#N/A</v>
      </c>
    </row>
    <row r="149" spans="1:44" s="279" customFormat="1">
      <c r="A149" s="279">
        <v>117464</v>
      </c>
      <c r="B149" s="43" t="s">
        <v>2561</v>
      </c>
      <c r="C149" s="279" t="s">
        <v>300</v>
      </c>
      <c r="D149" s="279" t="s">
        <v>300</v>
      </c>
      <c r="E149" s="279" t="s">
        <v>300</v>
      </c>
      <c r="F149" s="279" t="s">
        <v>300</v>
      </c>
      <c r="G149" s="279" t="s">
        <v>300</v>
      </c>
      <c r="H149" s="279" t="s">
        <v>300</v>
      </c>
      <c r="I149" s="279" t="s">
        <v>300</v>
      </c>
      <c r="J149" s="279" t="s">
        <v>300</v>
      </c>
      <c r="K149" s="279" t="s">
        <v>300</v>
      </c>
      <c r="L149" s="279" t="s">
        <v>299</v>
      </c>
      <c r="M149" s="279" t="s">
        <v>299</v>
      </c>
      <c r="N149" s="279" t="s">
        <v>299</v>
      </c>
      <c r="O149" s="279" t="s">
        <v>299</v>
      </c>
      <c r="P149" s="279" t="s">
        <v>300</v>
      </c>
      <c r="Q149" s="279" t="s">
        <v>299</v>
      </c>
      <c r="R149" s="279" t="s">
        <v>299</v>
      </c>
      <c r="S149" s="279" t="s">
        <v>299</v>
      </c>
      <c r="T149" s="279" t="s">
        <v>299</v>
      </c>
      <c r="U149" s="279" t="s">
        <v>299</v>
      </c>
      <c r="V149" s="279" t="s">
        <v>299</v>
      </c>
      <c r="AR149" s="279" t="e">
        <v>#N/A</v>
      </c>
    </row>
    <row r="150" spans="1:44" s="279" customFormat="1">
      <c r="A150" s="279">
        <v>117467</v>
      </c>
      <c r="B150" s="43" t="s">
        <v>2561</v>
      </c>
      <c r="C150" s="279" t="s">
        <v>299</v>
      </c>
      <c r="D150" s="279" t="s">
        <v>299</v>
      </c>
      <c r="E150" s="279" t="s">
        <v>299</v>
      </c>
      <c r="F150" s="279" t="s">
        <v>299</v>
      </c>
      <c r="G150" s="279" t="s">
        <v>298</v>
      </c>
      <c r="H150" s="279" t="s">
        <v>300</v>
      </c>
      <c r="I150" s="279" t="s">
        <v>300</v>
      </c>
      <c r="J150" s="279" t="s">
        <v>298</v>
      </c>
      <c r="K150" s="279" t="s">
        <v>299</v>
      </c>
      <c r="L150" s="279" t="s">
        <v>299</v>
      </c>
      <c r="M150" s="279" t="s">
        <v>300</v>
      </c>
      <c r="N150" s="279" t="s">
        <v>300</v>
      </c>
      <c r="O150" s="279" t="s">
        <v>299</v>
      </c>
      <c r="P150" s="279" t="s">
        <v>300</v>
      </c>
      <c r="Q150" s="279" t="s">
        <v>299</v>
      </c>
      <c r="R150" s="279" t="s">
        <v>299</v>
      </c>
      <c r="S150" s="279" t="s">
        <v>299</v>
      </c>
      <c r="T150" s="279" t="s">
        <v>299</v>
      </c>
      <c r="U150" s="279" t="s">
        <v>299</v>
      </c>
      <c r="V150" s="279" t="s">
        <v>299</v>
      </c>
      <c r="AR150" s="279" t="e">
        <v>#N/A</v>
      </c>
    </row>
    <row r="151" spans="1:44" s="279" customFormat="1">
      <c r="A151" s="279">
        <v>117473</v>
      </c>
      <c r="B151" s="43" t="s">
        <v>2561</v>
      </c>
      <c r="C151" s="279" t="s">
        <v>300</v>
      </c>
      <c r="D151" s="279" t="s">
        <v>300</v>
      </c>
      <c r="E151" s="279" t="s">
        <v>298</v>
      </c>
      <c r="F151" s="279" t="s">
        <v>300</v>
      </c>
      <c r="G151" s="279" t="s">
        <v>298</v>
      </c>
      <c r="H151" s="279" t="s">
        <v>299</v>
      </c>
      <c r="I151" s="279" t="s">
        <v>300</v>
      </c>
      <c r="J151" s="279" t="s">
        <v>299</v>
      </c>
      <c r="K151" s="279" t="s">
        <v>300</v>
      </c>
      <c r="L151" s="279" t="s">
        <v>299</v>
      </c>
      <c r="M151" s="279" t="s">
        <v>300</v>
      </c>
      <c r="N151" s="279" t="s">
        <v>300</v>
      </c>
      <c r="O151" s="279" t="s">
        <v>298</v>
      </c>
      <c r="P151" s="279" t="s">
        <v>300</v>
      </c>
      <c r="Q151" s="279" t="s">
        <v>300</v>
      </c>
      <c r="R151" s="279" t="s">
        <v>299</v>
      </c>
      <c r="S151" s="279" t="s">
        <v>299</v>
      </c>
      <c r="T151" s="279" t="s">
        <v>299</v>
      </c>
      <c r="U151" s="279" t="s">
        <v>299</v>
      </c>
      <c r="V151" s="279" t="s">
        <v>299</v>
      </c>
      <c r="AR151" s="279" t="e">
        <v>#N/A</v>
      </c>
    </row>
    <row r="152" spans="1:44" s="279" customFormat="1">
      <c r="A152" s="279">
        <v>117483</v>
      </c>
      <c r="B152" s="43" t="s">
        <v>2561</v>
      </c>
      <c r="C152" s="279" t="s">
        <v>299</v>
      </c>
      <c r="D152" s="279" t="s">
        <v>300</v>
      </c>
      <c r="E152" s="279" t="s">
        <v>300</v>
      </c>
      <c r="F152" s="279" t="s">
        <v>299</v>
      </c>
      <c r="G152" s="279" t="s">
        <v>299</v>
      </c>
      <c r="H152" s="279" t="s">
        <v>300</v>
      </c>
      <c r="I152" s="279" t="s">
        <v>300</v>
      </c>
      <c r="J152" s="279" t="s">
        <v>300</v>
      </c>
      <c r="K152" s="279" t="s">
        <v>300</v>
      </c>
      <c r="L152" s="279" t="s">
        <v>299</v>
      </c>
      <c r="M152" s="279" t="s">
        <v>300</v>
      </c>
      <c r="N152" s="279" t="s">
        <v>300</v>
      </c>
      <c r="O152" s="279" t="s">
        <v>300</v>
      </c>
      <c r="P152" s="279" t="s">
        <v>298</v>
      </c>
      <c r="Q152" s="279" t="s">
        <v>298</v>
      </c>
      <c r="R152" s="279" t="s">
        <v>300</v>
      </c>
      <c r="S152" s="279" t="s">
        <v>300</v>
      </c>
      <c r="T152" s="279" t="s">
        <v>300</v>
      </c>
      <c r="U152" s="279" t="s">
        <v>298</v>
      </c>
      <c r="V152" s="279" t="s">
        <v>300</v>
      </c>
      <c r="AR152" s="279" t="e">
        <v>#N/A</v>
      </c>
    </row>
    <row r="153" spans="1:44" s="279" customFormat="1">
      <c r="A153" s="279">
        <v>117538</v>
      </c>
      <c r="B153" s="43" t="s">
        <v>2561</v>
      </c>
      <c r="C153" s="279" t="s">
        <v>300</v>
      </c>
      <c r="D153" s="279" t="s">
        <v>298</v>
      </c>
      <c r="E153" s="279" t="s">
        <v>298</v>
      </c>
      <c r="F153" s="279" t="s">
        <v>300</v>
      </c>
      <c r="G153" s="279" t="s">
        <v>298</v>
      </c>
      <c r="H153" s="279" t="s">
        <v>300</v>
      </c>
      <c r="I153" s="279" t="s">
        <v>299</v>
      </c>
      <c r="J153" s="279" t="s">
        <v>300</v>
      </c>
      <c r="K153" s="279" t="s">
        <v>300</v>
      </c>
      <c r="L153" s="279" t="s">
        <v>300</v>
      </c>
      <c r="M153" s="279" t="s">
        <v>300</v>
      </c>
      <c r="N153" s="279" t="s">
        <v>298</v>
      </c>
      <c r="O153" s="279" t="s">
        <v>298</v>
      </c>
      <c r="P153" s="279" t="s">
        <v>300</v>
      </c>
      <c r="Q153" s="279" t="s">
        <v>298</v>
      </c>
      <c r="R153" s="279" t="s">
        <v>299</v>
      </c>
      <c r="S153" s="279" t="s">
        <v>299</v>
      </c>
      <c r="T153" s="279" t="s">
        <v>299</v>
      </c>
      <c r="U153" s="279" t="s">
        <v>299</v>
      </c>
      <c r="V153" s="279" t="s">
        <v>299</v>
      </c>
      <c r="AR153" s="279" t="e">
        <v>#N/A</v>
      </c>
    </row>
    <row r="154" spans="1:44" s="279" customFormat="1">
      <c r="A154" s="279">
        <v>117560</v>
      </c>
      <c r="B154" s="43" t="s">
        <v>2561</v>
      </c>
      <c r="C154" s="279" t="s">
        <v>300</v>
      </c>
      <c r="D154" s="279" t="s">
        <v>298</v>
      </c>
      <c r="E154" s="279" t="s">
        <v>298</v>
      </c>
      <c r="F154" s="279" t="s">
        <v>300</v>
      </c>
      <c r="G154" s="279" t="s">
        <v>298</v>
      </c>
      <c r="H154" s="279" t="s">
        <v>300</v>
      </c>
      <c r="I154" s="279" t="s">
        <v>298</v>
      </c>
      <c r="J154" s="279" t="s">
        <v>298</v>
      </c>
      <c r="K154" s="279" t="s">
        <v>298</v>
      </c>
      <c r="L154" s="279" t="s">
        <v>300</v>
      </c>
      <c r="M154" s="279" t="s">
        <v>300</v>
      </c>
      <c r="N154" s="279" t="s">
        <v>298</v>
      </c>
      <c r="O154" s="279" t="s">
        <v>298</v>
      </c>
      <c r="P154" s="279" t="s">
        <v>298</v>
      </c>
      <c r="Q154" s="279" t="s">
        <v>299</v>
      </c>
      <c r="R154" s="279" t="s">
        <v>300</v>
      </c>
      <c r="S154" s="279" t="s">
        <v>299</v>
      </c>
      <c r="T154" s="279" t="s">
        <v>299</v>
      </c>
      <c r="U154" s="279" t="s">
        <v>299</v>
      </c>
      <c r="V154" s="279" t="s">
        <v>299</v>
      </c>
      <c r="AR154" s="279" t="e">
        <v>#N/A</v>
      </c>
    </row>
    <row r="155" spans="1:44" s="279" customFormat="1">
      <c r="A155" s="279">
        <v>117616</v>
      </c>
      <c r="B155" s="43" t="s">
        <v>2561</v>
      </c>
      <c r="C155" s="279" t="s">
        <v>300</v>
      </c>
      <c r="D155" s="279" t="s">
        <v>298</v>
      </c>
      <c r="E155" s="279" t="s">
        <v>300</v>
      </c>
      <c r="F155" s="279" t="s">
        <v>300</v>
      </c>
      <c r="G155" s="279" t="s">
        <v>298</v>
      </c>
      <c r="H155" s="279" t="s">
        <v>300</v>
      </c>
      <c r="I155" s="279" t="s">
        <v>298</v>
      </c>
      <c r="J155" s="279" t="s">
        <v>298</v>
      </c>
      <c r="K155" s="279" t="s">
        <v>300</v>
      </c>
      <c r="L155" s="279" t="s">
        <v>298</v>
      </c>
      <c r="M155" s="279" t="s">
        <v>300</v>
      </c>
      <c r="N155" s="279" t="s">
        <v>298</v>
      </c>
      <c r="O155" s="279" t="s">
        <v>300</v>
      </c>
      <c r="P155" s="279" t="s">
        <v>300</v>
      </c>
      <c r="Q155" s="279" t="s">
        <v>298</v>
      </c>
      <c r="R155" s="279" t="s">
        <v>300</v>
      </c>
      <c r="S155" s="279" t="s">
        <v>299</v>
      </c>
      <c r="T155" s="279" t="s">
        <v>299</v>
      </c>
      <c r="U155" s="279" t="s">
        <v>298</v>
      </c>
      <c r="V155" s="279" t="s">
        <v>298</v>
      </c>
      <c r="AR155" s="279" t="e">
        <v>#N/A</v>
      </c>
    </row>
    <row r="156" spans="1:44" s="279" customFormat="1">
      <c r="A156" s="279">
        <v>117623</v>
      </c>
      <c r="B156" s="43" t="s">
        <v>2561</v>
      </c>
      <c r="C156" s="279" t="s">
        <v>300</v>
      </c>
      <c r="D156" s="279" t="s">
        <v>300</v>
      </c>
      <c r="E156" s="279" t="s">
        <v>300</v>
      </c>
      <c r="F156" s="279" t="s">
        <v>300</v>
      </c>
      <c r="G156" s="279" t="s">
        <v>298</v>
      </c>
      <c r="H156" s="279" t="s">
        <v>300</v>
      </c>
      <c r="I156" s="279" t="s">
        <v>299</v>
      </c>
      <c r="J156" s="279" t="s">
        <v>300</v>
      </c>
      <c r="K156" s="279" t="s">
        <v>300</v>
      </c>
      <c r="L156" s="279" t="s">
        <v>300</v>
      </c>
      <c r="M156" s="279" t="s">
        <v>300</v>
      </c>
      <c r="N156" s="279" t="s">
        <v>298</v>
      </c>
      <c r="O156" s="279" t="s">
        <v>298</v>
      </c>
      <c r="P156" s="279" t="s">
        <v>300</v>
      </c>
      <c r="Q156" s="279" t="s">
        <v>299</v>
      </c>
      <c r="R156" s="279" t="s">
        <v>300</v>
      </c>
      <c r="S156" s="279" t="s">
        <v>300</v>
      </c>
      <c r="T156" s="279" t="s">
        <v>299</v>
      </c>
      <c r="U156" s="279" t="s">
        <v>299</v>
      </c>
      <c r="V156" s="279" t="s">
        <v>299</v>
      </c>
      <c r="AR156" s="279" t="e">
        <v>#N/A</v>
      </c>
    </row>
    <row r="157" spans="1:44" s="279" customFormat="1">
      <c r="A157" s="279">
        <v>117632</v>
      </c>
      <c r="B157" s="43" t="s">
        <v>2561</v>
      </c>
      <c r="C157" s="279" t="s">
        <v>300</v>
      </c>
      <c r="D157" s="279" t="s">
        <v>298</v>
      </c>
      <c r="E157" s="279" t="s">
        <v>298</v>
      </c>
      <c r="F157" s="279" t="s">
        <v>300</v>
      </c>
      <c r="G157" s="279" t="s">
        <v>300</v>
      </c>
      <c r="H157" s="279" t="s">
        <v>300</v>
      </c>
      <c r="I157" s="279" t="s">
        <v>300</v>
      </c>
      <c r="J157" s="279" t="s">
        <v>298</v>
      </c>
      <c r="K157" s="279" t="s">
        <v>300</v>
      </c>
      <c r="L157" s="279" t="s">
        <v>298</v>
      </c>
      <c r="M157" s="279" t="s">
        <v>298</v>
      </c>
      <c r="N157" s="279" t="s">
        <v>298</v>
      </c>
      <c r="O157" s="279" t="s">
        <v>298</v>
      </c>
      <c r="P157" s="279" t="s">
        <v>298</v>
      </c>
      <c r="Q157" s="279" t="s">
        <v>300</v>
      </c>
      <c r="R157" s="279" t="s">
        <v>298</v>
      </c>
      <c r="S157" s="279" t="s">
        <v>299</v>
      </c>
      <c r="T157" s="279" t="s">
        <v>299</v>
      </c>
      <c r="U157" s="279" t="s">
        <v>298</v>
      </c>
      <c r="V157" s="279" t="s">
        <v>299</v>
      </c>
      <c r="AR157" s="279" t="e">
        <v>#N/A</v>
      </c>
    </row>
    <row r="158" spans="1:44" s="279" customFormat="1">
      <c r="A158" s="279">
        <v>117637</v>
      </c>
      <c r="B158" s="43" t="s">
        <v>2561</v>
      </c>
      <c r="C158" s="279" t="s">
        <v>298</v>
      </c>
      <c r="D158" s="279" t="s">
        <v>298</v>
      </c>
      <c r="E158" s="279" t="s">
        <v>298</v>
      </c>
      <c r="F158" s="279" t="s">
        <v>298</v>
      </c>
      <c r="G158" s="279" t="s">
        <v>299</v>
      </c>
      <c r="H158" s="279" t="s">
        <v>298</v>
      </c>
      <c r="I158" s="279" t="s">
        <v>298</v>
      </c>
      <c r="J158" s="279" t="s">
        <v>298</v>
      </c>
      <c r="K158" s="279" t="s">
        <v>298</v>
      </c>
      <c r="L158" s="279" t="s">
        <v>300</v>
      </c>
      <c r="M158" s="279" t="s">
        <v>300</v>
      </c>
      <c r="N158" s="279" t="s">
        <v>298</v>
      </c>
      <c r="O158" s="279" t="s">
        <v>298</v>
      </c>
      <c r="P158" s="279" t="s">
        <v>298</v>
      </c>
      <c r="Q158" s="279" t="s">
        <v>298</v>
      </c>
      <c r="R158" s="279" t="s">
        <v>298</v>
      </c>
      <c r="S158" s="279" t="s">
        <v>300</v>
      </c>
      <c r="T158" s="279" t="s">
        <v>300</v>
      </c>
      <c r="U158" s="279" t="s">
        <v>298</v>
      </c>
      <c r="V158" s="279" t="s">
        <v>298</v>
      </c>
      <c r="AR158" s="279" t="e">
        <v>#N/A</v>
      </c>
    </row>
    <row r="159" spans="1:44" s="279" customFormat="1">
      <c r="A159" s="279">
        <v>117718</v>
      </c>
      <c r="B159" s="43" t="s">
        <v>2561</v>
      </c>
      <c r="C159" s="279" t="s">
        <v>300</v>
      </c>
      <c r="D159" s="279" t="s">
        <v>300</v>
      </c>
      <c r="E159" s="279" t="s">
        <v>300</v>
      </c>
      <c r="F159" s="279" t="s">
        <v>300</v>
      </c>
      <c r="G159" s="279" t="s">
        <v>298</v>
      </c>
      <c r="H159" s="279" t="s">
        <v>300</v>
      </c>
      <c r="I159" s="279" t="s">
        <v>300</v>
      </c>
      <c r="J159" s="279" t="s">
        <v>300</v>
      </c>
      <c r="K159" s="279" t="s">
        <v>300</v>
      </c>
      <c r="L159" s="279" t="s">
        <v>299</v>
      </c>
      <c r="M159" s="279" t="s">
        <v>300</v>
      </c>
      <c r="N159" s="279" t="s">
        <v>298</v>
      </c>
      <c r="O159" s="279" t="s">
        <v>298</v>
      </c>
      <c r="P159" s="279" t="s">
        <v>300</v>
      </c>
      <c r="Q159" s="279" t="s">
        <v>299</v>
      </c>
      <c r="R159" s="279" t="s">
        <v>300</v>
      </c>
      <c r="S159" s="279" t="s">
        <v>298</v>
      </c>
      <c r="T159" s="279" t="s">
        <v>299</v>
      </c>
      <c r="U159" s="279" t="s">
        <v>300</v>
      </c>
      <c r="V159" s="279" t="s">
        <v>300</v>
      </c>
      <c r="AR159" s="279" t="e">
        <v>#N/A</v>
      </c>
    </row>
    <row r="160" spans="1:44" s="279" customFormat="1">
      <c r="A160" s="279">
        <v>117741</v>
      </c>
      <c r="B160" s="43" t="s">
        <v>2561</v>
      </c>
      <c r="C160" s="279" t="s">
        <v>299</v>
      </c>
      <c r="D160" s="279" t="s">
        <v>299</v>
      </c>
      <c r="E160" s="279" t="s">
        <v>300</v>
      </c>
      <c r="F160" s="279" t="s">
        <v>299</v>
      </c>
      <c r="G160" s="279" t="s">
        <v>299</v>
      </c>
      <c r="H160" s="279" t="s">
        <v>299</v>
      </c>
      <c r="I160" s="279" t="s">
        <v>298</v>
      </c>
      <c r="J160" s="279" t="s">
        <v>299</v>
      </c>
      <c r="K160" s="279" t="s">
        <v>299</v>
      </c>
      <c r="L160" s="279" t="s">
        <v>300</v>
      </c>
      <c r="M160" s="279" t="s">
        <v>298</v>
      </c>
      <c r="N160" s="279" t="s">
        <v>300</v>
      </c>
      <c r="O160" s="279" t="s">
        <v>299</v>
      </c>
      <c r="P160" s="279" t="s">
        <v>298</v>
      </c>
      <c r="Q160" s="279" t="s">
        <v>299</v>
      </c>
      <c r="R160" s="279" t="s">
        <v>299</v>
      </c>
      <c r="S160" s="279" t="s">
        <v>299</v>
      </c>
      <c r="T160" s="279" t="s">
        <v>300</v>
      </c>
      <c r="U160" s="279" t="s">
        <v>300</v>
      </c>
      <c r="V160" s="279" t="s">
        <v>299</v>
      </c>
      <c r="AR160" s="279" t="e">
        <v>#N/A</v>
      </c>
    </row>
    <row r="161" spans="1:44" s="279" customFormat="1">
      <c r="A161" s="279">
        <v>117745</v>
      </c>
      <c r="B161" s="43" t="s">
        <v>2561</v>
      </c>
      <c r="C161" s="279" t="s">
        <v>298</v>
      </c>
      <c r="D161" s="279" t="s">
        <v>299</v>
      </c>
      <c r="E161" s="279" t="s">
        <v>298</v>
      </c>
      <c r="F161" s="279" t="s">
        <v>299</v>
      </c>
      <c r="G161" s="279" t="s">
        <v>298</v>
      </c>
      <c r="H161" s="279" t="s">
        <v>298</v>
      </c>
      <c r="I161" s="279" t="s">
        <v>300</v>
      </c>
      <c r="J161" s="279" t="s">
        <v>300</v>
      </c>
      <c r="K161" s="279" t="s">
        <v>300</v>
      </c>
      <c r="L161" s="279" t="s">
        <v>298</v>
      </c>
      <c r="M161" s="279" t="s">
        <v>300</v>
      </c>
      <c r="N161" s="279" t="s">
        <v>298</v>
      </c>
      <c r="O161" s="279" t="s">
        <v>300</v>
      </c>
      <c r="P161" s="279" t="s">
        <v>298</v>
      </c>
      <c r="Q161" s="279" t="s">
        <v>298</v>
      </c>
      <c r="R161" s="279" t="s">
        <v>299</v>
      </c>
      <c r="S161" s="279" t="s">
        <v>298</v>
      </c>
      <c r="T161" s="279" t="s">
        <v>298</v>
      </c>
      <c r="U161" s="279" t="s">
        <v>298</v>
      </c>
      <c r="V161" s="279" t="s">
        <v>298</v>
      </c>
      <c r="AR161" s="279" t="e">
        <v>#N/A</v>
      </c>
    </row>
    <row r="162" spans="1:44" s="279" customFormat="1">
      <c r="A162" s="279">
        <v>117779</v>
      </c>
      <c r="B162" s="43" t="s">
        <v>2561</v>
      </c>
      <c r="C162" s="279" t="s">
        <v>299</v>
      </c>
      <c r="D162" s="279" t="s">
        <v>299</v>
      </c>
      <c r="E162" s="279" t="s">
        <v>299</v>
      </c>
      <c r="F162" s="279" t="s">
        <v>299</v>
      </c>
      <c r="G162" s="279" t="s">
        <v>298</v>
      </c>
      <c r="H162" s="279" t="s">
        <v>299</v>
      </c>
      <c r="I162" s="279" t="s">
        <v>298</v>
      </c>
      <c r="J162" s="279" t="s">
        <v>299</v>
      </c>
      <c r="K162" s="279" t="s">
        <v>299</v>
      </c>
      <c r="L162" s="279" t="s">
        <v>299</v>
      </c>
      <c r="M162" s="279" t="s">
        <v>300</v>
      </c>
      <c r="N162" s="279" t="s">
        <v>298</v>
      </c>
      <c r="O162" s="279" t="s">
        <v>300</v>
      </c>
      <c r="P162" s="279" t="s">
        <v>300</v>
      </c>
      <c r="Q162" s="279" t="s">
        <v>299</v>
      </c>
      <c r="R162" s="279" t="s">
        <v>298</v>
      </c>
      <c r="S162" s="279" t="s">
        <v>299</v>
      </c>
      <c r="T162" s="279" t="s">
        <v>299</v>
      </c>
      <c r="U162" s="279" t="s">
        <v>299</v>
      </c>
      <c r="V162" s="279" t="s">
        <v>299</v>
      </c>
      <c r="AR162" s="279" t="e">
        <v>#N/A</v>
      </c>
    </row>
    <row r="163" spans="1:44" s="279" customFormat="1">
      <c r="A163" s="279">
        <v>117807</v>
      </c>
      <c r="B163" s="43" t="s">
        <v>2561</v>
      </c>
      <c r="C163" s="279" t="s">
        <v>299</v>
      </c>
      <c r="D163" s="279" t="s">
        <v>299</v>
      </c>
      <c r="E163" s="279" t="s">
        <v>299</v>
      </c>
      <c r="F163" s="279" t="s">
        <v>299</v>
      </c>
      <c r="G163" s="279" t="s">
        <v>299</v>
      </c>
      <c r="H163" s="279" t="s">
        <v>300</v>
      </c>
      <c r="I163" s="279" t="s">
        <v>299</v>
      </c>
      <c r="J163" s="279" t="s">
        <v>299</v>
      </c>
      <c r="K163" s="279" t="s">
        <v>299</v>
      </c>
      <c r="L163" s="279" t="s">
        <v>299</v>
      </c>
      <c r="M163" s="279" t="s">
        <v>299</v>
      </c>
      <c r="N163" s="279" t="s">
        <v>300</v>
      </c>
      <c r="O163" s="279" t="s">
        <v>300</v>
      </c>
      <c r="P163" s="279" t="s">
        <v>300</v>
      </c>
      <c r="Q163" s="279" t="s">
        <v>300</v>
      </c>
      <c r="R163" s="279" t="s">
        <v>299</v>
      </c>
      <c r="S163" s="279" t="s">
        <v>299</v>
      </c>
      <c r="T163" s="279" t="s">
        <v>300</v>
      </c>
      <c r="U163" s="279" t="s">
        <v>299</v>
      </c>
      <c r="V163" s="279" t="s">
        <v>300</v>
      </c>
      <c r="AR163" s="279" t="e">
        <v>#N/A</v>
      </c>
    </row>
    <row r="164" spans="1:44" s="279" customFormat="1">
      <c r="A164" s="279">
        <v>117940</v>
      </c>
      <c r="B164" s="43" t="s">
        <v>2561</v>
      </c>
      <c r="C164" s="279" t="s">
        <v>300</v>
      </c>
      <c r="D164" s="279" t="s">
        <v>300</v>
      </c>
      <c r="E164" s="279" t="s">
        <v>300</v>
      </c>
      <c r="F164" s="279" t="s">
        <v>300</v>
      </c>
      <c r="G164" s="279" t="s">
        <v>300</v>
      </c>
      <c r="H164" s="279" t="s">
        <v>300</v>
      </c>
      <c r="I164" s="279" t="s">
        <v>300</v>
      </c>
      <c r="J164" s="279" t="s">
        <v>300</v>
      </c>
      <c r="K164" s="279" t="s">
        <v>300</v>
      </c>
      <c r="L164" s="279" t="s">
        <v>300</v>
      </c>
      <c r="M164" s="279" t="s">
        <v>300</v>
      </c>
      <c r="N164" s="279" t="s">
        <v>298</v>
      </c>
      <c r="O164" s="279" t="s">
        <v>300</v>
      </c>
      <c r="P164" s="279" t="s">
        <v>298</v>
      </c>
      <c r="Q164" s="279" t="s">
        <v>299</v>
      </c>
      <c r="R164" s="279" t="s">
        <v>300</v>
      </c>
      <c r="S164" s="279" t="s">
        <v>299</v>
      </c>
      <c r="T164" s="279" t="s">
        <v>299</v>
      </c>
      <c r="U164" s="279" t="s">
        <v>298</v>
      </c>
      <c r="V164" s="279" t="s">
        <v>300</v>
      </c>
      <c r="AR164" s="279" t="e">
        <v>#N/A</v>
      </c>
    </row>
    <row r="165" spans="1:44" s="279" customFormat="1">
      <c r="A165" s="279">
        <v>117945</v>
      </c>
      <c r="B165" s="43" t="s">
        <v>2561</v>
      </c>
      <c r="C165" s="279" t="s">
        <v>300</v>
      </c>
      <c r="D165" s="279" t="s">
        <v>300</v>
      </c>
      <c r="E165" s="279" t="s">
        <v>300</v>
      </c>
      <c r="F165" s="279" t="s">
        <v>300</v>
      </c>
      <c r="G165" s="279" t="s">
        <v>300</v>
      </c>
      <c r="H165" s="279" t="s">
        <v>300</v>
      </c>
      <c r="I165" s="279" t="s">
        <v>300</v>
      </c>
      <c r="J165" s="279" t="s">
        <v>300</v>
      </c>
      <c r="K165" s="279" t="s">
        <v>300</v>
      </c>
      <c r="L165" s="279" t="s">
        <v>300</v>
      </c>
      <c r="M165" s="279" t="s">
        <v>300</v>
      </c>
      <c r="N165" s="279" t="s">
        <v>300</v>
      </c>
      <c r="O165" s="279" t="s">
        <v>299</v>
      </c>
      <c r="P165" s="279" t="s">
        <v>300</v>
      </c>
      <c r="Q165" s="279" t="s">
        <v>300</v>
      </c>
      <c r="R165" s="279" t="s">
        <v>299</v>
      </c>
      <c r="S165" s="279" t="s">
        <v>300</v>
      </c>
      <c r="T165" s="279" t="s">
        <v>298</v>
      </c>
      <c r="U165" s="279" t="s">
        <v>299</v>
      </c>
      <c r="V165" s="279" t="s">
        <v>298</v>
      </c>
      <c r="AR165" s="279" t="e">
        <v>#N/A</v>
      </c>
    </row>
    <row r="166" spans="1:44" s="279" customFormat="1">
      <c r="A166" s="279">
        <v>117966</v>
      </c>
      <c r="B166" s="43" t="s">
        <v>2561</v>
      </c>
      <c r="C166" s="279" t="s">
        <v>300</v>
      </c>
      <c r="D166" s="279" t="s">
        <v>300</v>
      </c>
      <c r="E166" s="279" t="s">
        <v>300</v>
      </c>
      <c r="F166" s="279" t="s">
        <v>298</v>
      </c>
      <c r="G166" s="279" t="s">
        <v>300</v>
      </c>
      <c r="H166" s="279" t="s">
        <v>300</v>
      </c>
      <c r="I166" s="279" t="s">
        <v>298</v>
      </c>
      <c r="J166" s="279" t="s">
        <v>298</v>
      </c>
      <c r="K166" s="279" t="s">
        <v>300</v>
      </c>
      <c r="L166" s="279" t="s">
        <v>298</v>
      </c>
      <c r="M166" s="279" t="s">
        <v>300</v>
      </c>
      <c r="N166" s="279" t="s">
        <v>298</v>
      </c>
      <c r="O166" s="279" t="s">
        <v>300</v>
      </c>
      <c r="P166" s="279" t="s">
        <v>298</v>
      </c>
      <c r="Q166" s="279" t="s">
        <v>298</v>
      </c>
      <c r="R166" s="279" t="s">
        <v>300</v>
      </c>
      <c r="S166" s="279" t="s">
        <v>298</v>
      </c>
      <c r="T166" s="279" t="s">
        <v>299</v>
      </c>
      <c r="U166" s="279" t="s">
        <v>300</v>
      </c>
      <c r="V166" s="279" t="s">
        <v>298</v>
      </c>
      <c r="AR166" s="279" t="e">
        <v>#N/A</v>
      </c>
    </row>
    <row r="167" spans="1:44" s="279" customFormat="1">
      <c r="A167" s="279">
        <v>117971</v>
      </c>
      <c r="B167" s="43" t="s">
        <v>2561</v>
      </c>
      <c r="C167" s="279" t="s">
        <v>300</v>
      </c>
      <c r="D167" s="279" t="s">
        <v>300</v>
      </c>
      <c r="E167" s="279" t="s">
        <v>300</v>
      </c>
      <c r="F167" s="279" t="s">
        <v>300</v>
      </c>
      <c r="G167" s="279" t="s">
        <v>300</v>
      </c>
      <c r="H167" s="279" t="s">
        <v>300</v>
      </c>
      <c r="I167" s="279" t="s">
        <v>300</v>
      </c>
      <c r="J167" s="279" t="s">
        <v>300</v>
      </c>
      <c r="K167" s="279" t="s">
        <v>300</v>
      </c>
      <c r="L167" s="279" t="s">
        <v>298</v>
      </c>
      <c r="M167" s="279" t="s">
        <v>300</v>
      </c>
      <c r="N167" s="279" t="s">
        <v>300</v>
      </c>
      <c r="O167" s="279" t="s">
        <v>300</v>
      </c>
      <c r="P167" s="279" t="s">
        <v>300</v>
      </c>
      <c r="Q167" s="279" t="s">
        <v>300</v>
      </c>
      <c r="R167" s="279" t="s">
        <v>298</v>
      </c>
      <c r="S167" s="279" t="s">
        <v>298</v>
      </c>
      <c r="T167" s="279" t="s">
        <v>298</v>
      </c>
      <c r="U167" s="279" t="s">
        <v>298</v>
      </c>
      <c r="V167" s="279" t="s">
        <v>300</v>
      </c>
      <c r="AR167" s="279" t="e">
        <v>#N/A</v>
      </c>
    </row>
    <row r="168" spans="1:44" s="279" customFormat="1">
      <c r="A168" s="279">
        <v>117986</v>
      </c>
      <c r="B168" s="43" t="s">
        <v>2561</v>
      </c>
      <c r="C168" s="279" t="s">
        <v>300</v>
      </c>
      <c r="D168" s="279" t="s">
        <v>298</v>
      </c>
      <c r="E168" s="279" t="s">
        <v>298</v>
      </c>
      <c r="F168" s="279" t="s">
        <v>300</v>
      </c>
      <c r="G168" s="279" t="s">
        <v>300</v>
      </c>
      <c r="H168" s="279" t="s">
        <v>298</v>
      </c>
      <c r="I168" s="279" t="s">
        <v>300</v>
      </c>
      <c r="J168" s="279" t="s">
        <v>300</v>
      </c>
      <c r="K168" s="279" t="s">
        <v>300</v>
      </c>
      <c r="L168" s="279" t="s">
        <v>298</v>
      </c>
      <c r="M168" s="279" t="s">
        <v>300</v>
      </c>
      <c r="N168" s="279" t="s">
        <v>300</v>
      </c>
      <c r="O168" s="279" t="s">
        <v>300</v>
      </c>
      <c r="P168" s="279" t="s">
        <v>298</v>
      </c>
      <c r="Q168" s="279" t="s">
        <v>300</v>
      </c>
      <c r="R168" s="279" t="s">
        <v>300</v>
      </c>
      <c r="S168" s="279" t="s">
        <v>300</v>
      </c>
      <c r="T168" s="279" t="s">
        <v>299</v>
      </c>
      <c r="U168" s="279" t="s">
        <v>298</v>
      </c>
      <c r="V168" s="279" t="s">
        <v>298</v>
      </c>
      <c r="AR168" s="279" t="e">
        <v>#N/A</v>
      </c>
    </row>
    <row r="169" spans="1:44" s="279" customFormat="1">
      <c r="A169" s="279">
        <v>118018</v>
      </c>
      <c r="B169" s="43" t="s">
        <v>2561</v>
      </c>
      <c r="C169" s="279" t="s">
        <v>300</v>
      </c>
      <c r="D169" s="279" t="s">
        <v>298</v>
      </c>
      <c r="E169" s="279" t="s">
        <v>298</v>
      </c>
      <c r="F169" s="279" t="s">
        <v>300</v>
      </c>
      <c r="G169" s="279" t="s">
        <v>300</v>
      </c>
      <c r="H169" s="279" t="s">
        <v>298</v>
      </c>
      <c r="I169" s="279" t="s">
        <v>300</v>
      </c>
      <c r="J169" s="279" t="s">
        <v>298</v>
      </c>
      <c r="K169" s="279" t="s">
        <v>300</v>
      </c>
      <c r="L169" s="279" t="s">
        <v>300</v>
      </c>
      <c r="M169" s="279" t="s">
        <v>300</v>
      </c>
      <c r="N169" s="279" t="s">
        <v>298</v>
      </c>
      <c r="O169" s="279" t="s">
        <v>298</v>
      </c>
      <c r="P169" s="279" t="s">
        <v>300</v>
      </c>
      <c r="Q169" s="279" t="s">
        <v>298</v>
      </c>
      <c r="R169" s="279" t="s">
        <v>300</v>
      </c>
      <c r="S169" s="279" t="s">
        <v>299</v>
      </c>
      <c r="T169" s="279" t="s">
        <v>299</v>
      </c>
      <c r="U169" s="279" t="s">
        <v>299</v>
      </c>
      <c r="V169" s="279" t="s">
        <v>299</v>
      </c>
      <c r="AR169" s="279" t="e">
        <v>#N/A</v>
      </c>
    </row>
    <row r="170" spans="1:44" s="279" customFormat="1">
      <c r="A170" s="279">
        <v>118041</v>
      </c>
      <c r="B170" s="43" t="s">
        <v>2561</v>
      </c>
      <c r="C170" s="279" t="s">
        <v>300</v>
      </c>
      <c r="D170" s="279" t="s">
        <v>300</v>
      </c>
      <c r="E170" s="279" t="s">
        <v>298</v>
      </c>
      <c r="F170" s="279" t="s">
        <v>300</v>
      </c>
      <c r="G170" s="279" t="s">
        <v>300</v>
      </c>
      <c r="H170" s="279" t="s">
        <v>300</v>
      </c>
      <c r="I170" s="279" t="s">
        <v>300</v>
      </c>
      <c r="J170" s="279" t="s">
        <v>300</v>
      </c>
      <c r="K170" s="279" t="s">
        <v>300</v>
      </c>
      <c r="L170" s="279" t="s">
        <v>300</v>
      </c>
      <c r="M170" s="279" t="s">
        <v>298</v>
      </c>
      <c r="N170" s="279" t="s">
        <v>298</v>
      </c>
      <c r="O170" s="279" t="s">
        <v>298</v>
      </c>
      <c r="P170" s="279" t="s">
        <v>298</v>
      </c>
      <c r="Q170" s="279" t="s">
        <v>300</v>
      </c>
      <c r="R170" s="279" t="s">
        <v>299</v>
      </c>
      <c r="S170" s="279" t="s">
        <v>299</v>
      </c>
      <c r="T170" s="279" t="s">
        <v>299</v>
      </c>
      <c r="U170" s="279" t="s">
        <v>299</v>
      </c>
      <c r="V170" s="279" t="s">
        <v>299</v>
      </c>
      <c r="AR170" s="279" t="e">
        <v>#N/A</v>
      </c>
    </row>
    <row r="171" spans="1:44" s="279" customFormat="1">
      <c r="A171" s="279">
        <v>118062</v>
      </c>
      <c r="B171" s="43" t="s">
        <v>2561</v>
      </c>
      <c r="C171" s="279" t="s">
        <v>300</v>
      </c>
      <c r="D171" s="279" t="s">
        <v>298</v>
      </c>
      <c r="E171" s="279" t="s">
        <v>300</v>
      </c>
      <c r="F171" s="279" t="s">
        <v>300</v>
      </c>
      <c r="G171" s="279" t="s">
        <v>299</v>
      </c>
      <c r="H171" s="279" t="s">
        <v>298</v>
      </c>
      <c r="I171" s="279" t="s">
        <v>298</v>
      </c>
      <c r="J171" s="279" t="s">
        <v>298</v>
      </c>
      <c r="K171" s="279" t="s">
        <v>300</v>
      </c>
      <c r="L171" s="279" t="s">
        <v>298</v>
      </c>
      <c r="M171" s="279" t="s">
        <v>298</v>
      </c>
      <c r="N171" s="279" t="s">
        <v>298</v>
      </c>
      <c r="O171" s="279" t="s">
        <v>300</v>
      </c>
      <c r="P171" s="279" t="s">
        <v>299</v>
      </c>
      <c r="Q171" s="279" t="s">
        <v>299</v>
      </c>
      <c r="R171" s="279" t="s">
        <v>300</v>
      </c>
      <c r="S171" s="279" t="s">
        <v>299</v>
      </c>
      <c r="T171" s="279" t="s">
        <v>299</v>
      </c>
      <c r="U171" s="279" t="s">
        <v>299</v>
      </c>
      <c r="V171" s="279" t="s">
        <v>299</v>
      </c>
      <c r="AR171" s="279" t="e">
        <v>#N/A</v>
      </c>
    </row>
    <row r="172" spans="1:44" s="279" customFormat="1">
      <c r="A172" s="279">
        <v>118090</v>
      </c>
      <c r="B172" s="43" t="s">
        <v>2561</v>
      </c>
      <c r="C172" s="279" t="s">
        <v>300</v>
      </c>
      <c r="D172" s="279" t="s">
        <v>298</v>
      </c>
      <c r="E172" s="279" t="s">
        <v>300</v>
      </c>
      <c r="F172" s="279" t="s">
        <v>300</v>
      </c>
      <c r="G172" s="279" t="s">
        <v>298</v>
      </c>
      <c r="H172" s="279" t="s">
        <v>300</v>
      </c>
      <c r="I172" s="279" t="s">
        <v>298</v>
      </c>
      <c r="J172" s="279" t="s">
        <v>300</v>
      </c>
      <c r="K172" s="279" t="s">
        <v>300</v>
      </c>
      <c r="L172" s="279" t="s">
        <v>298</v>
      </c>
      <c r="M172" s="279" t="s">
        <v>300</v>
      </c>
      <c r="N172" s="279" t="s">
        <v>300</v>
      </c>
      <c r="O172" s="279" t="s">
        <v>299</v>
      </c>
      <c r="P172" s="279" t="s">
        <v>300</v>
      </c>
      <c r="Q172" s="279" t="s">
        <v>299</v>
      </c>
      <c r="R172" s="279" t="s">
        <v>300</v>
      </c>
      <c r="S172" s="279" t="s">
        <v>300</v>
      </c>
      <c r="T172" s="279" t="s">
        <v>299</v>
      </c>
      <c r="U172" s="279" t="s">
        <v>299</v>
      </c>
      <c r="V172" s="279" t="s">
        <v>299</v>
      </c>
      <c r="AR172" s="279" t="e">
        <v>#N/A</v>
      </c>
    </row>
    <row r="173" spans="1:44" s="279" customFormat="1">
      <c r="A173" s="279">
        <v>118098</v>
      </c>
      <c r="B173" s="43" t="s">
        <v>2561</v>
      </c>
      <c r="C173" s="279" t="s">
        <v>298</v>
      </c>
      <c r="D173" s="279" t="s">
        <v>298</v>
      </c>
      <c r="E173" s="279" t="s">
        <v>298</v>
      </c>
      <c r="F173" s="279" t="s">
        <v>300</v>
      </c>
      <c r="G173" s="279" t="s">
        <v>298</v>
      </c>
      <c r="H173" s="279" t="s">
        <v>300</v>
      </c>
      <c r="I173" s="279" t="s">
        <v>298</v>
      </c>
      <c r="J173" s="279" t="s">
        <v>298</v>
      </c>
      <c r="K173" s="279" t="s">
        <v>298</v>
      </c>
      <c r="L173" s="279" t="s">
        <v>299</v>
      </c>
      <c r="M173" s="279" t="s">
        <v>300</v>
      </c>
      <c r="N173" s="279" t="s">
        <v>300</v>
      </c>
      <c r="O173" s="279" t="s">
        <v>300</v>
      </c>
      <c r="P173" s="279" t="s">
        <v>300</v>
      </c>
      <c r="Q173" s="279" t="s">
        <v>299</v>
      </c>
      <c r="R173" s="279" t="s">
        <v>299</v>
      </c>
      <c r="S173" s="279" t="s">
        <v>299</v>
      </c>
      <c r="T173" s="279" t="s">
        <v>299</v>
      </c>
      <c r="U173" s="279" t="s">
        <v>299</v>
      </c>
      <c r="V173" s="279" t="s">
        <v>299</v>
      </c>
      <c r="AR173" s="279" t="e">
        <v>#N/A</v>
      </c>
    </row>
    <row r="174" spans="1:44" s="279" customFormat="1">
      <c r="A174" s="279">
        <v>118124</v>
      </c>
      <c r="B174" s="43" t="s">
        <v>2561</v>
      </c>
      <c r="C174" s="279" t="s">
        <v>300</v>
      </c>
      <c r="D174" s="279" t="s">
        <v>300</v>
      </c>
      <c r="E174" s="279" t="s">
        <v>300</v>
      </c>
      <c r="F174" s="279" t="s">
        <v>300</v>
      </c>
      <c r="G174" s="279" t="s">
        <v>300</v>
      </c>
      <c r="H174" s="279" t="s">
        <v>300</v>
      </c>
      <c r="I174" s="279" t="s">
        <v>300</v>
      </c>
      <c r="J174" s="279" t="s">
        <v>300</v>
      </c>
      <c r="K174" s="279" t="s">
        <v>300</v>
      </c>
      <c r="L174" s="279" t="s">
        <v>300</v>
      </c>
      <c r="M174" s="279" t="s">
        <v>298</v>
      </c>
      <c r="N174" s="279" t="s">
        <v>298</v>
      </c>
      <c r="O174" s="279" t="s">
        <v>300</v>
      </c>
      <c r="P174" s="279" t="s">
        <v>298</v>
      </c>
      <c r="Q174" s="279" t="s">
        <v>300</v>
      </c>
      <c r="R174" s="279" t="s">
        <v>298</v>
      </c>
      <c r="S174" s="279" t="s">
        <v>300</v>
      </c>
      <c r="T174" s="279" t="s">
        <v>298</v>
      </c>
      <c r="U174" s="279" t="s">
        <v>300</v>
      </c>
      <c r="V174" s="279" t="s">
        <v>300</v>
      </c>
      <c r="AR174" s="279" t="e">
        <v>#N/A</v>
      </c>
    </row>
    <row r="175" spans="1:44" s="279" customFormat="1">
      <c r="A175" s="279">
        <v>118125</v>
      </c>
      <c r="B175" s="43" t="s">
        <v>2561</v>
      </c>
      <c r="C175" s="279" t="s">
        <v>300</v>
      </c>
      <c r="D175" s="279" t="s">
        <v>300</v>
      </c>
      <c r="E175" s="279" t="s">
        <v>298</v>
      </c>
      <c r="F175" s="279" t="s">
        <v>300</v>
      </c>
      <c r="G175" s="279" t="s">
        <v>300</v>
      </c>
      <c r="H175" s="279" t="s">
        <v>300</v>
      </c>
      <c r="I175" s="279" t="s">
        <v>299</v>
      </c>
      <c r="J175" s="279" t="s">
        <v>300</v>
      </c>
      <c r="K175" s="279" t="s">
        <v>300</v>
      </c>
      <c r="L175" s="279" t="s">
        <v>298</v>
      </c>
      <c r="M175" s="279" t="s">
        <v>300</v>
      </c>
      <c r="N175" s="279" t="s">
        <v>299</v>
      </c>
      <c r="O175" s="279" t="s">
        <v>299</v>
      </c>
      <c r="P175" s="279" t="s">
        <v>299</v>
      </c>
      <c r="Q175" s="279" t="s">
        <v>300</v>
      </c>
      <c r="R175" s="279" t="s">
        <v>300</v>
      </c>
      <c r="S175" s="279" t="s">
        <v>299</v>
      </c>
      <c r="T175" s="279" t="s">
        <v>299</v>
      </c>
      <c r="U175" s="279" t="s">
        <v>299</v>
      </c>
      <c r="V175" s="279" t="s">
        <v>300</v>
      </c>
      <c r="AR175" s="279" t="e">
        <v>#N/A</v>
      </c>
    </row>
    <row r="176" spans="1:44" s="279" customFormat="1">
      <c r="A176" s="279">
        <v>118156</v>
      </c>
      <c r="B176" s="43" t="s">
        <v>2561</v>
      </c>
      <c r="C176" s="279" t="s">
        <v>298</v>
      </c>
      <c r="D176" s="279" t="s">
        <v>298</v>
      </c>
      <c r="E176" s="279" t="s">
        <v>298</v>
      </c>
      <c r="F176" s="279" t="s">
        <v>298</v>
      </c>
      <c r="G176" s="279" t="s">
        <v>298</v>
      </c>
      <c r="H176" s="279" t="s">
        <v>298</v>
      </c>
      <c r="I176" s="279" t="s">
        <v>298</v>
      </c>
      <c r="J176" s="279" t="s">
        <v>300</v>
      </c>
      <c r="K176" s="279" t="s">
        <v>298</v>
      </c>
      <c r="L176" s="279" t="s">
        <v>298</v>
      </c>
      <c r="M176" s="279" t="s">
        <v>298</v>
      </c>
      <c r="N176" s="279" t="s">
        <v>298</v>
      </c>
      <c r="O176" s="279" t="s">
        <v>298</v>
      </c>
      <c r="P176" s="279" t="s">
        <v>298</v>
      </c>
      <c r="Q176" s="279" t="s">
        <v>298</v>
      </c>
      <c r="R176" s="279" t="s">
        <v>298</v>
      </c>
      <c r="S176" s="279" t="s">
        <v>300</v>
      </c>
      <c r="T176" s="279" t="s">
        <v>298</v>
      </c>
      <c r="U176" s="279" t="s">
        <v>300</v>
      </c>
      <c r="V176" s="279" t="s">
        <v>298</v>
      </c>
      <c r="AR176" s="279" t="e">
        <v>#N/A</v>
      </c>
    </row>
    <row r="177" spans="1:44" s="279" customFormat="1">
      <c r="A177" s="279">
        <v>118204</v>
      </c>
      <c r="B177" s="43" t="s">
        <v>2561</v>
      </c>
      <c r="C177" s="279" t="s">
        <v>300</v>
      </c>
      <c r="D177" s="279" t="s">
        <v>300</v>
      </c>
      <c r="E177" s="279" t="s">
        <v>300</v>
      </c>
      <c r="F177" s="279" t="s">
        <v>300</v>
      </c>
      <c r="G177" s="279" t="s">
        <v>300</v>
      </c>
      <c r="H177" s="279" t="s">
        <v>300</v>
      </c>
      <c r="I177" s="279" t="s">
        <v>298</v>
      </c>
      <c r="J177" s="279" t="s">
        <v>300</v>
      </c>
      <c r="K177" s="279" t="s">
        <v>300</v>
      </c>
      <c r="L177" s="279" t="s">
        <v>298</v>
      </c>
      <c r="M177" s="279" t="s">
        <v>300</v>
      </c>
      <c r="N177" s="279" t="s">
        <v>300</v>
      </c>
      <c r="O177" s="279" t="s">
        <v>300</v>
      </c>
      <c r="P177" s="279" t="s">
        <v>300</v>
      </c>
      <c r="Q177" s="279" t="s">
        <v>300</v>
      </c>
      <c r="R177" s="279" t="s">
        <v>299</v>
      </c>
      <c r="S177" s="279" t="s">
        <v>300</v>
      </c>
      <c r="T177" s="279" t="s">
        <v>299</v>
      </c>
      <c r="U177" s="279" t="s">
        <v>299</v>
      </c>
      <c r="V177" s="279" t="s">
        <v>299</v>
      </c>
      <c r="AR177" s="279" t="e">
        <v>#N/A</v>
      </c>
    </row>
    <row r="178" spans="1:44" s="279" customFormat="1">
      <c r="A178" s="279">
        <v>118238</v>
      </c>
      <c r="B178" s="43" t="s">
        <v>2561</v>
      </c>
      <c r="C178" s="279" t="s">
        <v>300</v>
      </c>
      <c r="D178" s="279" t="s">
        <v>300</v>
      </c>
      <c r="E178" s="279" t="s">
        <v>300</v>
      </c>
      <c r="F178" s="279" t="s">
        <v>300</v>
      </c>
      <c r="G178" s="279" t="s">
        <v>298</v>
      </c>
      <c r="H178" s="279" t="s">
        <v>300</v>
      </c>
      <c r="I178" s="279" t="s">
        <v>300</v>
      </c>
      <c r="J178" s="279" t="s">
        <v>298</v>
      </c>
      <c r="K178" s="279" t="s">
        <v>299</v>
      </c>
      <c r="L178" s="279" t="s">
        <v>300</v>
      </c>
      <c r="M178" s="279" t="s">
        <v>300</v>
      </c>
      <c r="N178" s="279" t="s">
        <v>298</v>
      </c>
      <c r="O178" s="279" t="s">
        <v>300</v>
      </c>
      <c r="P178" s="279" t="s">
        <v>300</v>
      </c>
      <c r="Q178" s="279" t="s">
        <v>300</v>
      </c>
      <c r="R178" s="279" t="s">
        <v>299</v>
      </c>
      <c r="S178" s="279" t="s">
        <v>299</v>
      </c>
      <c r="T178" s="279" t="s">
        <v>299</v>
      </c>
      <c r="U178" s="279" t="s">
        <v>299</v>
      </c>
      <c r="V178" s="279" t="s">
        <v>299</v>
      </c>
      <c r="AR178" s="279" t="e">
        <v>#N/A</v>
      </c>
    </row>
    <row r="179" spans="1:44" s="279" customFormat="1">
      <c r="A179" s="279">
        <v>118239</v>
      </c>
      <c r="B179" s="43" t="s">
        <v>2561</v>
      </c>
      <c r="C179" s="279" t="s">
        <v>300</v>
      </c>
      <c r="D179" s="279" t="s">
        <v>298</v>
      </c>
      <c r="E179" s="279" t="s">
        <v>298</v>
      </c>
      <c r="F179" s="279" t="s">
        <v>300</v>
      </c>
      <c r="G179" s="279" t="s">
        <v>298</v>
      </c>
      <c r="H179" s="279" t="s">
        <v>298</v>
      </c>
      <c r="I179" s="279" t="s">
        <v>298</v>
      </c>
      <c r="J179" s="279" t="s">
        <v>298</v>
      </c>
      <c r="K179" s="279" t="s">
        <v>298</v>
      </c>
      <c r="L179" s="279" t="s">
        <v>298</v>
      </c>
      <c r="M179" s="279" t="s">
        <v>300</v>
      </c>
      <c r="N179" s="279" t="s">
        <v>300</v>
      </c>
      <c r="O179" s="279" t="s">
        <v>300</v>
      </c>
      <c r="P179" s="279" t="s">
        <v>300</v>
      </c>
      <c r="Q179" s="279" t="s">
        <v>300</v>
      </c>
      <c r="R179" s="279" t="s">
        <v>299</v>
      </c>
      <c r="S179" s="279" t="s">
        <v>299</v>
      </c>
      <c r="T179" s="279" t="s">
        <v>299</v>
      </c>
      <c r="U179" s="279" t="s">
        <v>299</v>
      </c>
      <c r="V179" s="279" t="s">
        <v>299</v>
      </c>
      <c r="AR179" s="279" t="e">
        <v>#N/A</v>
      </c>
    </row>
    <row r="180" spans="1:44" s="279" customFormat="1">
      <c r="A180" s="279">
        <v>118249</v>
      </c>
      <c r="B180" s="43" t="s">
        <v>2561</v>
      </c>
      <c r="C180" s="279" t="s">
        <v>298</v>
      </c>
      <c r="D180" s="279" t="s">
        <v>298</v>
      </c>
      <c r="E180" s="279" t="s">
        <v>298</v>
      </c>
      <c r="F180" s="279" t="s">
        <v>298</v>
      </c>
      <c r="G180" s="279" t="s">
        <v>298</v>
      </c>
      <c r="H180" s="279" t="s">
        <v>298</v>
      </c>
      <c r="I180" s="279" t="s">
        <v>298</v>
      </c>
      <c r="J180" s="279" t="s">
        <v>298</v>
      </c>
      <c r="K180" s="279" t="s">
        <v>298</v>
      </c>
      <c r="L180" s="279" t="s">
        <v>299</v>
      </c>
      <c r="M180" s="279" t="s">
        <v>298</v>
      </c>
      <c r="N180" s="279" t="s">
        <v>298</v>
      </c>
      <c r="O180" s="279" t="s">
        <v>300</v>
      </c>
      <c r="P180" s="279" t="s">
        <v>298</v>
      </c>
      <c r="Q180" s="279" t="s">
        <v>300</v>
      </c>
      <c r="R180" s="279" t="s">
        <v>299</v>
      </c>
      <c r="S180" s="279" t="s">
        <v>299</v>
      </c>
      <c r="T180" s="279" t="s">
        <v>299</v>
      </c>
      <c r="U180" s="279" t="s">
        <v>299</v>
      </c>
      <c r="V180" s="279" t="s">
        <v>299</v>
      </c>
      <c r="AR180" s="279" t="e">
        <v>#N/A</v>
      </c>
    </row>
    <row r="181" spans="1:44" s="279" customFormat="1">
      <c r="A181" s="279">
        <v>118251</v>
      </c>
      <c r="B181" s="43" t="s">
        <v>2561</v>
      </c>
      <c r="C181" s="279" t="s">
        <v>299</v>
      </c>
      <c r="D181" s="279" t="s">
        <v>299</v>
      </c>
      <c r="E181" s="279" t="s">
        <v>298</v>
      </c>
      <c r="F181" s="279" t="s">
        <v>299</v>
      </c>
      <c r="G181" s="279" t="s">
        <v>298</v>
      </c>
      <c r="H181" s="279" t="s">
        <v>299</v>
      </c>
      <c r="I181" s="279" t="s">
        <v>300</v>
      </c>
      <c r="J181" s="279" t="s">
        <v>300</v>
      </c>
      <c r="K181" s="279" t="s">
        <v>299</v>
      </c>
      <c r="L181" s="279" t="s">
        <v>298</v>
      </c>
      <c r="M181" s="279" t="s">
        <v>300</v>
      </c>
      <c r="N181" s="279" t="s">
        <v>300</v>
      </c>
      <c r="O181" s="279" t="s">
        <v>298</v>
      </c>
      <c r="P181" s="279" t="s">
        <v>300</v>
      </c>
      <c r="Q181" s="279" t="s">
        <v>298</v>
      </c>
      <c r="R181" s="279" t="s">
        <v>298</v>
      </c>
      <c r="S181" s="279" t="s">
        <v>299</v>
      </c>
      <c r="T181" s="279" t="s">
        <v>299</v>
      </c>
      <c r="U181" s="279" t="s">
        <v>298</v>
      </c>
      <c r="V181" s="279" t="s">
        <v>299</v>
      </c>
      <c r="AR181" s="279" t="e">
        <v>#N/A</v>
      </c>
    </row>
    <row r="182" spans="1:44" s="279" customFormat="1">
      <c r="A182" s="279">
        <v>118259</v>
      </c>
      <c r="B182" s="43" t="s">
        <v>2561</v>
      </c>
      <c r="C182" s="279" t="s">
        <v>300</v>
      </c>
      <c r="D182" s="279" t="s">
        <v>298</v>
      </c>
      <c r="E182" s="279" t="s">
        <v>300</v>
      </c>
      <c r="F182" s="279" t="s">
        <v>298</v>
      </c>
      <c r="G182" s="279" t="s">
        <v>299</v>
      </c>
      <c r="H182" s="279" t="s">
        <v>300</v>
      </c>
      <c r="I182" s="279" t="s">
        <v>300</v>
      </c>
      <c r="J182" s="279" t="s">
        <v>298</v>
      </c>
      <c r="K182" s="279" t="s">
        <v>300</v>
      </c>
      <c r="L182" s="279" t="s">
        <v>300</v>
      </c>
      <c r="M182" s="279" t="s">
        <v>299</v>
      </c>
      <c r="N182" s="279" t="s">
        <v>300</v>
      </c>
      <c r="O182" s="279" t="s">
        <v>300</v>
      </c>
      <c r="P182" s="279" t="s">
        <v>300</v>
      </c>
      <c r="Q182" s="279" t="s">
        <v>300</v>
      </c>
      <c r="R182" s="279" t="s">
        <v>299</v>
      </c>
      <c r="S182" s="279" t="s">
        <v>299</v>
      </c>
      <c r="T182" s="279" t="s">
        <v>299</v>
      </c>
      <c r="U182" s="279" t="s">
        <v>299</v>
      </c>
      <c r="V182" s="279" t="s">
        <v>299</v>
      </c>
      <c r="AR182" s="279" t="e">
        <v>#N/A</v>
      </c>
    </row>
    <row r="183" spans="1:44" s="279" customFormat="1">
      <c r="A183" s="279">
        <v>118270</v>
      </c>
      <c r="B183" s="43" t="s">
        <v>2561</v>
      </c>
      <c r="C183" s="279" t="s">
        <v>298</v>
      </c>
      <c r="D183" s="279" t="s">
        <v>298</v>
      </c>
      <c r="E183" s="279" t="s">
        <v>298</v>
      </c>
      <c r="F183" s="279" t="s">
        <v>298</v>
      </c>
      <c r="G183" s="279" t="s">
        <v>298</v>
      </c>
      <c r="H183" s="279" t="s">
        <v>300</v>
      </c>
      <c r="I183" s="279" t="s">
        <v>298</v>
      </c>
      <c r="J183" s="279" t="s">
        <v>298</v>
      </c>
      <c r="K183" s="279" t="s">
        <v>299</v>
      </c>
      <c r="L183" s="279" t="s">
        <v>299</v>
      </c>
      <c r="M183" s="279" t="s">
        <v>298</v>
      </c>
      <c r="N183" s="279" t="s">
        <v>298</v>
      </c>
      <c r="O183" s="279" t="s">
        <v>300</v>
      </c>
      <c r="P183" s="279" t="s">
        <v>298</v>
      </c>
      <c r="Q183" s="279" t="s">
        <v>300</v>
      </c>
      <c r="R183" s="279" t="s">
        <v>299</v>
      </c>
      <c r="S183" s="279" t="s">
        <v>299</v>
      </c>
      <c r="T183" s="279" t="s">
        <v>299</v>
      </c>
      <c r="U183" s="279" t="s">
        <v>299</v>
      </c>
      <c r="V183" s="279" t="s">
        <v>299</v>
      </c>
      <c r="AR183" s="279" t="e">
        <v>#N/A</v>
      </c>
    </row>
    <row r="184" spans="1:44" s="279" customFormat="1">
      <c r="A184" s="279">
        <v>118345</v>
      </c>
      <c r="B184" s="43" t="s">
        <v>2561</v>
      </c>
      <c r="C184" s="279" t="s">
        <v>298</v>
      </c>
      <c r="D184" s="279" t="s">
        <v>298</v>
      </c>
      <c r="E184" s="279" t="s">
        <v>298</v>
      </c>
      <c r="F184" s="279" t="s">
        <v>298</v>
      </c>
      <c r="G184" s="279" t="s">
        <v>298</v>
      </c>
      <c r="H184" s="279" t="s">
        <v>300</v>
      </c>
      <c r="I184" s="279" t="s">
        <v>298</v>
      </c>
      <c r="J184" s="279" t="s">
        <v>298</v>
      </c>
      <c r="K184" s="279" t="s">
        <v>300</v>
      </c>
      <c r="L184" s="279" t="s">
        <v>300</v>
      </c>
      <c r="M184" s="279" t="s">
        <v>298</v>
      </c>
      <c r="N184" s="279" t="s">
        <v>299</v>
      </c>
      <c r="O184" s="279" t="s">
        <v>299</v>
      </c>
      <c r="P184" s="279" t="s">
        <v>298</v>
      </c>
      <c r="Q184" s="279" t="s">
        <v>298</v>
      </c>
      <c r="R184" s="279" t="s">
        <v>298</v>
      </c>
      <c r="S184" s="279" t="s">
        <v>299</v>
      </c>
      <c r="T184" s="279" t="s">
        <v>300</v>
      </c>
      <c r="U184" s="279" t="s">
        <v>298</v>
      </c>
      <c r="V184" s="279" t="s">
        <v>300</v>
      </c>
      <c r="AR184" s="279" t="e">
        <v>#N/A</v>
      </c>
    </row>
    <row r="185" spans="1:44" s="279" customFormat="1">
      <c r="A185" s="279">
        <v>118374</v>
      </c>
      <c r="B185" s="43" t="s">
        <v>2561</v>
      </c>
      <c r="C185" s="279" t="s">
        <v>298</v>
      </c>
      <c r="D185" s="279" t="s">
        <v>298</v>
      </c>
      <c r="E185" s="279" t="s">
        <v>298</v>
      </c>
      <c r="F185" s="279" t="s">
        <v>298</v>
      </c>
      <c r="G185" s="279" t="s">
        <v>298</v>
      </c>
      <c r="H185" s="279" t="s">
        <v>298</v>
      </c>
      <c r="I185" s="279" t="s">
        <v>300</v>
      </c>
      <c r="J185" s="279" t="s">
        <v>300</v>
      </c>
      <c r="K185" s="279" t="s">
        <v>300</v>
      </c>
      <c r="L185" s="279" t="s">
        <v>298</v>
      </c>
      <c r="M185" s="279" t="s">
        <v>298</v>
      </c>
      <c r="N185" s="279" t="s">
        <v>298</v>
      </c>
      <c r="O185" s="279" t="s">
        <v>298</v>
      </c>
      <c r="P185" s="279" t="s">
        <v>298</v>
      </c>
      <c r="Q185" s="279" t="s">
        <v>298</v>
      </c>
      <c r="R185" s="279" t="s">
        <v>298</v>
      </c>
      <c r="S185" s="279" t="s">
        <v>300</v>
      </c>
      <c r="T185" s="279" t="s">
        <v>298</v>
      </c>
      <c r="U185" s="279" t="s">
        <v>300</v>
      </c>
      <c r="V185" s="279" t="s">
        <v>300</v>
      </c>
      <c r="AR185" s="279" t="e">
        <v>#N/A</v>
      </c>
    </row>
    <row r="186" spans="1:44" s="279" customFormat="1">
      <c r="A186" s="279">
        <v>118390</v>
      </c>
      <c r="B186" s="43" t="s">
        <v>2561</v>
      </c>
      <c r="C186" s="279" t="s">
        <v>300</v>
      </c>
      <c r="D186" s="279" t="s">
        <v>298</v>
      </c>
      <c r="E186" s="279" t="s">
        <v>298</v>
      </c>
      <c r="F186" s="279" t="s">
        <v>300</v>
      </c>
      <c r="G186" s="279" t="s">
        <v>298</v>
      </c>
      <c r="H186" s="279" t="s">
        <v>300</v>
      </c>
      <c r="I186" s="279" t="s">
        <v>300</v>
      </c>
      <c r="J186" s="279" t="s">
        <v>300</v>
      </c>
      <c r="K186" s="279" t="s">
        <v>300</v>
      </c>
      <c r="L186" s="279" t="s">
        <v>298</v>
      </c>
      <c r="M186" s="279" t="s">
        <v>300</v>
      </c>
      <c r="N186" s="279" t="s">
        <v>298</v>
      </c>
      <c r="O186" s="279" t="s">
        <v>300</v>
      </c>
      <c r="P186" s="279" t="s">
        <v>300</v>
      </c>
      <c r="Q186" s="279" t="s">
        <v>298</v>
      </c>
      <c r="R186" s="279" t="s">
        <v>298</v>
      </c>
      <c r="S186" s="279" t="s">
        <v>298</v>
      </c>
      <c r="T186" s="279" t="s">
        <v>299</v>
      </c>
      <c r="U186" s="279" t="s">
        <v>300</v>
      </c>
      <c r="V186" s="279" t="s">
        <v>300</v>
      </c>
      <c r="AR186" s="279" t="e">
        <v>#N/A</v>
      </c>
    </row>
    <row r="187" spans="1:44" s="279" customFormat="1">
      <c r="A187" s="279">
        <v>118392</v>
      </c>
      <c r="B187" s="43" t="s">
        <v>2561</v>
      </c>
      <c r="C187" s="279" t="s">
        <v>300</v>
      </c>
      <c r="D187" s="279" t="s">
        <v>298</v>
      </c>
      <c r="E187" s="279" t="s">
        <v>300</v>
      </c>
      <c r="F187" s="279" t="s">
        <v>300</v>
      </c>
      <c r="G187" s="279" t="s">
        <v>300</v>
      </c>
      <c r="H187" s="279" t="s">
        <v>300</v>
      </c>
      <c r="I187" s="279" t="s">
        <v>300</v>
      </c>
      <c r="J187" s="279" t="s">
        <v>298</v>
      </c>
      <c r="K187" s="279" t="s">
        <v>300</v>
      </c>
      <c r="L187" s="279" t="s">
        <v>299</v>
      </c>
      <c r="M187" s="279" t="s">
        <v>298</v>
      </c>
      <c r="N187" s="279" t="s">
        <v>300</v>
      </c>
      <c r="O187" s="279" t="s">
        <v>300</v>
      </c>
      <c r="P187" s="279" t="s">
        <v>298</v>
      </c>
      <c r="Q187" s="279" t="s">
        <v>300</v>
      </c>
      <c r="R187" s="279" t="s">
        <v>299</v>
      </c>
      <c r="S187" s="279" t="s">
        <v>298</v>
      </c>
      <c r="T187" s="279" t="s">
        <v>299</v>
      </c>
      <c r="U187" s="279" t="s">
        <v>298</v>
      </c>
      <c r="V187" s="279" t="s">
        <v>299</v>
      </c>
      <c r="AR187" s="279" t="e">
        <v>#N/A</v>
      </c>
    </row>
    <row r="188" spans="1:44" s="279" customFormat="1">
      <c r="A188" s="279">
        <v>118422</v>
      </c>
      <c r="B188" s="43" t="s">
        <v>2561</v>
      </c>
      <c r="C188" s="279" t="s">
        <v>298</v>
      </c>
      <c r="D188" s="279" t="s">
        <v>298</v>
      </c>
      <c r="E188" s="279" t="s">
        <v>298</v>
      </c>
      <c r="F188" s="279" t="s">
        <v>298</v>
      </c>
      <c r="G188" s="279" t="s">
        <v>298</v>
      </c>
      <c r="H188" s="279" t="s">
        <v>298</v>
      </c>
      <c r="I188" s="279" t="s">
        <v>299</v>
      </c>
      <c r="J188" s="279" t="s">
        <v>300</v>
      </c>
      <c r="K188" s="279" t="s">
        <v>298</v>
      </c>
      <c r="L188" s="279" t="s">
        <v>300</v>
      </c>
      <c r="M188" s="279" t="s">
        <v>298</v>
      </c>
      <c r="N188" s="279" t="s">
        <v>298</v>
      </c>
      <c r="O188" s="279" t="s">
        <v>298</v>
      </c>
      <c r="P188" s="279" t="s">
        <v>298</v>
      </c>
      <c r="Q188" s="279" t="s">
        <v>298</v>
      </c>
      <c r="R188" s="279" t="s">
        <v>298</v>
      </c>
      <c r="S188" s="279" t="s">
        <v>298</v>
      </c>
      <c r="T188" s="279" t="s">
        <v>298</v>
      </c>
      <c r="U188" s="279" t="s">
        <v>298</v>
      </c>
      <c r="V188" s="279" t="s">
        <v>298</v>
      </c>
      <c r="AR188" s="279" t="e">
        <v>#N/A</v>
      </c>
    </row>
    <row r="189" spans="1:44" s="279" customFormat="1">
      <c r="A189" s="279">
        <v>118474</v>
      </c>
      <c r="B189" s="43" t="s">
        <v>2561</v>
      </c>
      <c r="C189" s="279" t="s">
        <v>298</v>
      </c>
      <c r="D189" s="279" t="s">
        <v>300</v>
      </c>
      <c r="E189" s="279" t="s">
        <v>298</v>
      </c>
      <c r="F189" s="279" t="s">
        <v>300</v>
      </c>
      <c r="G189" s="279" t="s">
        <v>298</v>
      </c>
      <c r="H189" s="279" t="s">
        <v>298</v>
      </c>
      <c r="I189" s="279" t="s">
        <v>298</v>
      </c>
      <c r="J189" s="279" t="s">
        <v>298</v>
      </c>
      <c r="K189" s="279" t="s">
        <v>298</v>
      </c>
      <c r="L189" s="279" t="s">
        <v>298</v>
      </c>
      <c r="M189" s="279" t="s">
        <v>298</v>
      </c>
      <c r="N189" s="279" t="s">
        <v>298</v>
      </c>
      <c r="O189" s="279" t="s">
        <v>298</v>
      </c>
      <c r="P189" s="279" t="s">
        <v>298</v>
      </c>
      <c r="Q189" s="279" t="s">
        <v>298</v>
      </c>
      <c r="R189" s="279" t="s">
        <v>300</v>
      </c>
      <c r="S189" s="279" t="s">
        <v>300</v>
      </c>
      <c r="T189" s="279" t="s">
        <v>300</v>
      </c>
      <c r="U189" s="279" t="s">
        <v>298</v>
      </c>
      <c r="V189" s="279" t="s">
        <v>299</v>
      </c>
      <c r="AR189" s="279" t="e">
        <v>#N/A</v>
      </c>
    </row>
    <row r="190" spans="1:44" s="279" customFormat="1">
      <c r="A190" s="279">
        <v>118582</v>
      </c>
      <c r="B190" s="43" t="s">
        <v>2561</v>
      </c>
      <c r="C190" s="279" t="s">
        <v>300</v>
      </c>
      <c r="D190" s="279" t="s">
        <v>298</v>
      </c>
      <c r="E190" s="279" t="s">
        <v>298</v>
      </c>
      <c r="F190" s="279" t="s">
        <v>298</v>
      </c>
      <c r="G190" s="279" t="s">
        <v>300</v>
      </c>
      <c r="H190" s="279" t="s">
        <v>298</v>
      </c>
      <c r="I190" s="279" t="s">
        <v>300</v>
      </c>
      <c r="J190" s="279" t="s">
        <v>300</v>
      </c>
      <c r="K190" s="279" t="s">
        <v>298</v>
      </c>
      <c r="L190" s="279" t="s">
        <v>300</v>
      </c>
      <c r="M190" s="279" t="s">
        <v>298</v>
      </c>
      <c r="N190" s="279" t="s">
        <v>298</v>
      </c>
      <c r="O190" s="279" t="s">
        <v>300</v>
      </c>
      <c r="P190" s="279" t="s">
        <v>300</v>
      </c>
      <c r="Q190" s="279" t="s">
        <v>300</v>
      </c>
      <c r="R190" s="279" t="s">
        <v>299</v>
      </c>
      <c r="S190" s="279" t="s">
        <v>299</v>
      </c>
      <c r="T190" s="279" t="s">
        <v>299</v>
      </c>
      <c r="U190" s="279" t="s">
        <v>300</v>
      </c>
      <c r="V190" s="279" t="s">
        <v>300</v>
      </c>
      <c r="AR190" s="279" t="e">
        <v>#N/A</v>
      </c>
    </row>
    <row r="191" spans="1:44" s="279" customFormat="1">
      <c r="A191" s="279">
        <v>118590</v>
      </c>
      <c r="B191" s="43" t="s">
        <v>2561</v>
      </c>
      <c r="C191" s="279" t="s">
        <v>298</v>
      </c>
      <c r="D191" s="279" t="s">
        <v>298</v>
      </c>
      <c r="E191" s="279" t="s">
        <v>298</v>
      </c>
      <c r="F191" s="279" t="s">
        <v>298</v>
      </c>
      <c r="G191" s="279" t="s">
        <v>300</v>
      </c>
      <c r="H191" s="279" t="s">
        <v>300</v>
      </c>
      <c r="I191" s="279" t="s">
        <v>298</v>
      </c>
      <c r="J191" s="279" t="s">
        <v>298</v>
      </c>
      <c r="K191" s="279" t="s">
        <v>300</v>
      </c>
      <c r="L191" s="279" t="s">
        <v>298</v>
      </c>
      <c r="M191" s="279" t="s">
        <v>298</v>
      </c>
      <c r="N191" s="279" t="s">
        <v>298</v>
      </c>
      <c r="O191" s="279" t="s">
        <v>298</v>
      </c>
      <c r="P191" s="279" t="s">
        <v>298</v>
      </c>
      <c r="Q191" s="279" t="s">
        <v>298</v>
      </c>
      <c r="R191" s="279" t="s">
        <v>298</v>
      </c>
      <c r="S191" s="279" t="s">
        <v>298</v>
      </c>
      <c r="T191" s="279" t="s">
        <v>300</v>
      </c>
      <c r="U191" s="279" t="s">
        <v>298</v>
      </c>
      <c r="V191" s="279" t="s">
        <v>300</v>
      </c>
      <c r="AR191" s="279" t="e">
        <v>#N/A</v>
      </c>
    </row>
    <row r="192" spans="1:44" s="279" customFormat="1">
      <c r="A192" s="279">
        <v>118604</v>
      </c>
      <c r="B192" s="43" t="s">
        <v>2561</v>
      </c>
      <c r="C192" s="279" t="s">
        <v>300</v>
      </c>
      <c r="D192" s="279" t="s">
        <v>298</v>
      </c>
      <c r="E192" s="279" t="s">
        <v>300</v>
      </c>
      <c r="F192" s="279" t="s">
        <v>300</v>
      </c>
      <c r="G192" s="279" t="s">
        <v>300</v>
      </c>
      <c r="H192" s="279" t="s">
        <v>298</v>
      </c>
      <c r="I192" s="279" t="s">
        <v>298</v>
      </c>
      <c r="J192" s="279" t="s">
        <v>298</v>
      </c>
      <c r="K192" s="279" t="s">
        <v>298</v>
      </c>
      <c r="L192" s="279" t="s">
        <v>298</v>
      </c>
      <c r="M192" s="279" t="s">
        <v>298</v>
      </c>
      <c r="N192" s="279" t="s">
        <v>298</v>
      </c>
      <c r="O192" s="279" t="s">
        <v>298</v>
      </c>
      <c r="P192" s="279" t="s">
        <v>300</v>
      </c>
      <c r="Q192" s="279" t="s">
        <v>299</v>
      </c>
      <c r="R192" s="279" t="s">
        <v>299</v>
      </c>
      <c r="S192" s="279" t="s">
        <v>299</v>
      </c>
      <c r="T192" s="279" t="s">
        <v>299</v>
      </c>
      <c r="U192" s="279" t="s">
        <v>299</v>
      </c>
      <c r="V192" s="279" t="s">
        <v>299</v>
      </c>
      <c r="AR192" s="279" t="e">
        <v>#N/A</v>
      </c>
    </row>
    <row r="193" spans="1:44" s="279" customFormat="1">
      <c r="A193" s="279">
        <v>118607</v>
      </c>
      <c r="B193" s="43" t="s">
        <v>2561</v>
      </c>
      <c r="C193" s="279" t="s">
        <v>300</v>
      </c>
      <c r="D193" s="279" t="s">
        <v>298</v>
      </c>
      <c r="E193" s="279" t="s">
        <v>298</v>
      </c>
      <c r="F193" s="279" t="s">
        <v>300</v>
      </c>
      <c r="G193" s="279" t="s">
        <v>300</v>
      </c>
      <c r="H193" s="279" t="s">
        <v>298</v>
      </c>
      <c r="I193" s="279" t="s">
        <v>298</v>
      </c>
      <c r="J193" s="279" t="s">
        <v>300</v>
      </c>
      <c r="K193" s="279" t="s">
        <v>300</v>
      </c>
      <c r="L193" s="279" t="s">
        <v>298</v>
      </c>
      <c r="M193" s="279" t="s">
        <v>300</v>
      </c>
      <c r="N193" s="279" t="s">
        <v>298</v>
      </c>
      <c r="O193" s="279" t="s">
        <v>298</v>
      </c>
      <c r="P193" s="279" t="s">
        <v>300</v>
      </c>
      <c r="Q193" s="279" t="s">
        <v>300</v>
      </c>
      <c r="R193" s="279" t="s">
        <v>300</v>
      </c>
      <c r="S193" s="279" t="s">
        <v>300</v>
      </c>
      <c r="T193" s="279" t="s">
        <v>298</v>
      </c>
      <c r="U193" s="279" t="s">
        <v>298</v>
      </c>
      <c r="V193" s="279" t="s">
        <v>300</v>
      </c>
      <c r="AR193" s="279" t="e">
        <v>#N/A</v>
      </c>
    </row>
    <row r="194" spans="1:44" s="279" customFormat="1">
      <c r="A194" s="279">
        <v>118643</v>
      </c>
      <c r="B194" s="43" t="s">
        <v>2561</v>
      </c>
      <c r="C194" s="279" t="s">
        <v>298</v>
      </c>
      <c r="D194" s="279" t="s">
        <v>298</v>
      </c>
      <c r="E194" s="279" t="s">
        <v>298</v>
      </c>
      <c r="F194" s="279" t="s">
        <v>300</v>
      </c>
      <c r="G194" s="279" t="s">
        <v>298</v>
      </c>
      <c r="H194" s="279" t="s">
        <v>298</v>
      </c>
      <c r="I194" s="279" t="s">
        <v>298</v>
      </c>
      <c r="J194" s="279" t="s">
        <v>298</v>
      </c>
      <c r="K194" s="279" t="s">
        <v>298</v>
      </c>
      <c r="L194" s="279" t="s">
        <v>298</v>
      </c>
      <c r="M194" s="279" t="s">
        <v>300</v>
      </c>
      <c r="N194" s="279" t="s">
        <v>298</v>
      </c>
      <c r="O194" s="279" t="s">
        <v>300</v>
      </c>
      <c r="P194" s="279" t="s">
        <v>298</v>
      </c>
      <c r="Q194" s="279" t="s">
        <v>300</v>
      </c>
      <c r="R194" s="279" t="s">
        <v>300</v>
      </c>
      <c r="S194" s="279" t="s">
        <v>298</v>
      </c>
      <c r="T194" s="279" t="s">
        <v>298</v>
      </c>
      <c r="U194" s="279" t="s">
        <v>298</v>
      </c>
      <c r="V194" s="279" t="s">
        <v>298</v>
      </c>
      <c r="AR194" s="279" t="e">
        <v>#N/A</v>
      </c>
    </row>
    <row r="195" spans="1:44" s="279" customFormat="1">
      <c r="A195" s="279">
        <v>118649</v>
      </c>
      <c r="B195" s="43" t="s">
        <v>2561</v>
      </c>
      <c r="C195" s="279" t="s">
        <v>298</v>
      </c>
      <c r="D195" s="279" t="s">
        <v>298</v>
      </c>
      <c r="E195" s="279" t="s">
        <v>298</v>
      </c>
      <c r="F195" s="279" t="s">
        <v>298</v>
      </c>
      <c r="G195" s="279" t="s">
        <v>298</v>
      </c>
      <c r="H195" s="279" t="s">
        <v>300</v>
      </c>
      <c r="I195" s="279" t="s">
        <v>299</v>
      </c>
      <c r="J195" s="279" t="s">
        <v>300</v>
      </c>
      <c r="K195" s="279" t="s">
        <v>300</v>
      </c>
      <c r="L195" s="279" t="s">
        <v>300</v>
      </c>
      <c r="M195" s="279" t="s">
        <v>300</v>
      </c>
      <c r="N195" s="279" t="s">
        <v>300</v>
      </c>
      <c r="O195" s="279" t="s">
        <v>300</v>
      </c>
      <c r="P195" s="279" t="s">
        <v>300</v>
      </c>
      <c r="Q195" s="279" t="s">
        <v>300</v>
      </c>
      <c r="R195" s="279" t="s">
        <v>298</v>
      </c>
      <c r="S195" s="279" t="s">
        <v>298</v>
      </c>
      <c r="T195" s="279" t="s">
        <v>298</v>
      </c>
      <c r="U195" s="279" t="s">
        <v>298</v>
      </c>
      <c r="V195" s="279" t="s">
        <v>298</v>
      </c>
      <c r="AR195" s="279" t="e">
        <v>#N/A</v>
      </c>
    </row>
    <row r="196" spans="1:44" s="279" customFormat="1">
      <c r="A196" s="279">
        <v>118656</v>
      </c>
      <c r="B196" s="43" t="s">
        <v>2561</v>
      </c>
      <c r="C196" s="279" t="s">
        <v>300</v>
      </c>
      <c r="D196" s="279" t="s">
        <v>298</v>
      </c>
      <c r="E196" s="279" t="s">
        <v>298</v>
      </c>
      <c r="F196" s="279" t="s">
        <v>300</v>
      </c>
      <c r="G196" s="279" t="s">
        <v>298</v>
      </c>
      <c r="H196" s="279" t="s">
        <v>298</v>
      </c>
      <c r="I196" s="279" t="s">
        <v>298</v>
      </c>
      <c r="J196" s="279" t="s">
        <v>298</v>
      </c>
      <c r="K196" s="279" t="s">
        <v>298</v>
      </c>
      <c r="L196" s="279" t="s">
        <v>298</v>
      </c>
      <c r="M196" s="279" t="s">
        <v>300</v>
      </c>
      <c r="N196" s="279" t="s">
        <v>299</v>
      </c>
      <c r="O196" s="279" t="s">
        <v>298</v>
      </c>
      <c r="P196" s="279" t="s">
        <v>298</v>
      </c>
      <c r="Q196" s="279" t="s">
        <v>299</v>
      </c>
      <c r="R196" s="279" t="s">
        <v>300</v>
      </c>
      <c r="S196" s="279" t="s">
        <v>298</v>
      </c>
      <c r="T196" s="279" t="s">
        <v>300</v>
      </c>
      <c r="U196" s="279" t="s">
        <v>298</v>
      </c>
      <c r="V196" s="279" t="s">
        <v>299</v>
      </c>
      <c r="AR196" s="279" t="e">
        <v>#N/A</v>
      </c>
    </row>
    <row r="197" spans="1:44" s="279" customFormat="1">
      <c r="A197" s="279">
        <v>118678</v>
      </c>
      <c r="B197" s="43" t="s">
        <v>2561</v>
      </c>
      <c r="C197" s="279" t="s">
        <v>298</v>
      </c>
      <c r="D197" s="279" t="s">
        <v>298</v>
      </c>
      <c r="E197" s="279" t="s">
        <v>298</v>
      </c>
      <c r="F197" s="279" t="s">
        <v>300</v>
      </c>
      <c r="G197" s="279" t="s">
        <v>298</v>
      </c>
      <c r="H197" s="279" t="s">
        <v>298</v>
      </c>
      <c r="I197" s="279" t="s">
        <v>298</v>
      </c>
      <c r="J197" s="279" t="s">
        <v>298</v>
      </c>
      <c r="K197" s="279" t="s">
        <v>300</v>
      </c>
      <c r="L197" s="279" t="s">
        <v>298</v>
      </c>
      <c r="M197" s="279" t="s">
        <v>300</v>
      </c>
      <c r="N197" s="279" t="s">
        <v>298</v>
      </c>
      <c r="O197" s="279" t="s">
        <v>300</v>
      </c>
      <c r="P197" s="279" t="s">
        <v>300</v>
      </c>
      <c r="Q197" s="279" t="s">
        <v>298</v>
      </c>
      <c r="R197" s="279" t="s">
        <v>300</v>
      </c>
      <c r="S197" s="279" t="s">
        <v>299</v>
      </c>
      <c r="T197" s="279" t="s">
        <v>299</v>
      </c>
      <c r="U197" s="279" t="s">
        <v>300</v>
      </c>
      <c r="V197" s="279" t="s">
        <v>300</v>
      </c>
      <c r="AR197" s="279" t="e">
        <v>#N/A</v>
      </c>
    </row>
    <row r="198" spans="1:44" s="279" customFormat="1">
      <c r="A198" s="279">
        <v>118693</v>
      </c>
      <c r="B198" s="43" t="s">
        <v>2561</v>
      </c>
      <c r="C198" s="279" t="s">
        <v>298</v>
      </c>
      <c r="D198" s="279" t="s">
        <v>298</v>
      </c>
      <c r="E198" s="279" t="s">
        <v>298</v>
      </c>
      <c r="F198" s="279" t="s">
        <v>300</v>
      </c>
      <c r="G198" s="279" t="s">
        <v>298</v>
      </c>
      <c r="H198" s="279" t="s">
        <v>298</v>
      </c>
      <c r="I198" s="279" t="s">
        <v>300</v>
      </c>
      <c r="J198" s="279" t="s">
        <v>298</v>
      </c>
      <c r="K198" s="279" t="s">
        <v>300</v>
      </c>
      <c r="L198" s="279" t="s">
        <v>298</v>
      </c>
      <c r="M198" s="279" t="s">
        <v>298</v>
      </c>
      <c r="N198" s="279" t="s">
        <v>298</v>
      </c>
      <c r="O198" s="279" t="s">
        <v>298</v>
      </c>
      <c r="P198" s="279" t="s">
        <v>298</v>
      </c>
      <c r="Q198" s="279" t="s">
        <v>298</v>
      </c>
      <c r="R198" s="279" t="s">
        <v>300</v>
      </c>
      <c r="S198" s="279" t="s">
        <v>298</v>
      </c>
      <c r="T198" s="279" t="s">
        <v>299</v>
      </c>
      <c r="U198" s="279" t="s">
        <v>300</v>
      </c>
      <c r="V198" s="279" t="s">
        <v>298</v>
      </c>
      <c r="AR198" s="279" t="e">
        <v>#N/A</v>
      </c>
    </row>
    <row r="199" spans="1:44" s="279" customFormat="1">
      <c r="A199" s="279">
        <v>118705</v>
      </c>
      <c r="B199" s="43" t="s">
        <v>2561</v>
      </c>
      <c r="C199" s="279" t="s">
        <v>298</v>
      </c>
      <c r="D199" s="279" t="s">
        <v>300</v>
      </c>
      <c r="E199" s="279" t="s">
        <v>298</v>
      </c>
      <c r="F199" s="279" t="s">
        <v>300</v>
      </c>
      <c r="G199" s="279" t="s">
        <v>298</v>
      </c>
      <c r="H199" s="279" t="s">
        <v>300</v>
      </c>
      <c r="I199" s="279" t="s">
        <v>300</v>
      </c>
      <c r="J199" s="279" t="s">
        <v>300</v>
      </c>
      <c r="K199" s="279" t="s">
        <v>298</v>
      </c>
      <c r="L199" s="279" t="s">
        <v>300</v>
      </c>
      <c r="M199" s="279" t="s">
        <v>298</v>
      </c>
      <c r="N199" s="279" t="s">
        <v>298</v>
      </c>
      <c r="O199" s="279" t="s">
        <v>298</v>
      </c>
      <c r="P199" s="279" t="s">
        <v>300</v>
      </c>
      <c r="Q199" s="279" t="s">
        <v>300</v>
      </c>
      <c r="R199" s="279" t="s">
        <v>299</v>
      </c>
      <c r="S199" s="279" t="s">
        <v>300</v>
      </c>
      <c r="T199" s="279" t="s">
        <v>300</v>
      </c>
      <c r="U199" s="279" t="s">
        <v>298</v>
      </c>
      <c r="V199" s="279" t="s">
        <v>299</v>
      </c>
      <c r="AR199" s="279" t="e">
        <v>#N/A</v>
      </c>
    </row>
    <row r="200" spans="1:44" s="279" customFormat="1">
      <c r="A200" s="279">
        <v>118721</v>
      </c>
      <c r="B200" s="43" t="s">
        <v>2561</v>
      </c>
      <c r="C200" s="279" t="s">
        <v>300</v>
      </c>
      <c r="D200" s="279" t="s">
        <v>298</v>
      </c>
      <c r="E200" s="279" t="s">
        <v>298</v>
      </c>
      <c r="F200" s="279" t="s">
        <v>300</v>
      </c>
      <c r="G200" s="279" t="s">
        <v>298</v>
      </c>
      <c r="H200" s="279" t="s">
        <v>300</v>
      </c>
      <c r="I200" s="279" t="s">
        <v>298</v>
      </c>
      <c r="J200" s="279" t="s">
        <v>300</v>
      </c>
      <c r="K200" s="279" t="s">
        <v>300</v>
      </c>
      <c r="L200" s="279" t="s">
        <v>300</v>
      </c>
      <c r="M200" s="279" t="s">
        <v>300</v>
      </c>
      <c r="N200" s="279" t="s">
        <v>298</v>
      </c>
      <c r="O200" s="279" t="s">
        <v>298</v>
      </c>
      <c r="P200" s="279" t="s">
        <v>298</v>
      </c>
      <c r="Q200" s="279" t="s">
        <v>300</v>
      </c>
      <c r="R200" s="279" t="s">
        <v>298</v>
      </c>
      <c r="S200" s="279" t="s">
        <v>299</v>
      </c>
      <c r="T200" s="279" t="s">
        <v>300</v>
      </c>
      <c r="U200" s="279" t="s">
        <v>298</v>
      </c>
      <c r="V200" s="279" t="s">
        <v>300</v>
      </c>
      <c r="AR200" s="279" t="e">
        <v>#N/A</v>
      </c>
    </row>
    <row r="201" spans="1:44" s="279" customFormat="1">
      <c r="A201" s="279">
        <v>118723</v>
      </c>
      <c r="B201" s="43" t="s">
        <v>2561</v>
      </c>
      <c r="C201" s="279" t="s">
        <v>298</v>
      </c>
      <c r="D201" s="279" t="s">
        <v>298</v>
      </c>
      <c r="E201" s="279" t="s">
        <v>298</v>
      </c>
      <c r="F201" s="279" t="s">
        <v>300</v>
      </c>
      <c r="G201" s="279" t="s">
        <v>298</v>
      </c>
      <c r="H201" s="279" t="s">
        <v>298</v>
      </c>
      <c r="I201" s="279" t="s">
        <v>299</v>
      </c>
      <c r="J201" s="279" t="s">
        <v>298</v>
      </c>
      <c r="K201" s="279" t="s">
        <v>298</v>
      </c>
      <c r="L201" s="279" t="s">
        <v>298</v>
      </c>
      <c r="M201" s="279" t="s">
        <v>298</v>
      </c>
      <c r="N201" s="279" t="s">
        <v>298</v>
      </c>
      <c r="O201" s="279" t="s">
        <v>298</v>
      </c>
      <c r="P201" s="279" t="s">
        <v>298</v>
      </c>
      <c r="Q201" s="279" t="s">
        <v>298</v>
      </c>
      <c r="R201" s="279" t="s">
        <v>299</v>
      </c>
      <c r="S201" s="279" t="s">
        <v>299</v>
      </c>
      <c r="T201" s="279" t="s">
        <v>299</v>
      </c>
      <c r="U201" s="279" t="s">
        <v>299</v>
      </c>
      <c r="V201" s="279" t="s">
        <v>299</v>
      </c>
      <c r="AR201" s="279" t="e">
        <v>#N/A</v>
      </c>
    </row>
    <row r="202" spans="1:44" s="279" customFormat="1">
      <c r="A202" s="279">
        <v>118747</v>
      </c>
      <c r="B202" s="43" t="s">
        <v>2561</v>
      </c>
      <c r="C202" s="279" t="s">
        <v>300</v>
      </c>
      <c r="D202" s="279" t="s">
        <v>300</v>
      </c>
      <c r="E202" s="279" t="s">
        <v>300</v>
      </c>
      <c r="F202" s="279" t="s">
        <v>300</v>
      </c>
      <c r="G202" s="279" t="s">
        <v>299</v>
      </c>
      <c r="H202" s="279" t="s">
        <v>300</v>
      </c>
      <c r="I202" s="279" t="s">
        <v>299</v>
      </c>
      <c r="J202" s="279" t="s">
        <v>300</v>
      </c>
      <c r="K202" s="279" t="s">
        <v>300</v>
      </c>
      <c r="L202" s="279" t="s">
        <v>300</v>
      </c>
      <c r="M202" s="279" t="s">
        <v>298</v>
      </c>
      <c r="N202" s="279" t="s">
        <v>300</v>
      </c>
      <c r="O202" s="279" t="s">
        <v>298</v>
      </c>
      <c r="P202" s="279" t="s">
        <v>300</v>
      </c>
      <c r="Q202" s="279" t="s">
        <v>299</v>
      </c>
      <c r="R202" s="279" t="s">
        <v>300</v>
      </c>
      <c r="S202" s="279" t="s">
        <v>300</v>
      </c>
      <c r="T202" s="279" t="s">
        <v>299</v>
      </c>
      <c r="U202" s="279" t="s">
        <v>299</v>
      </c>
      <c r="V202" s="279" t="s">
        <v>300</v>
      </c>
      <c r="AR202" s="279" t="e">
        <v>#N/A</v>
      </c>
    </row>
    <row r="203" spans="1:44" s="279" customFormat="1">
      <c r="A203" s="279">
        <v>118767</v>
      </c>
      <c r="B203" s="43" t="s">
        <v>2561</v>
      </c>
      <c r="C203" s="279" t="s">
        <v>298</v>
      </c>
      <c r="D203" s="279" t="s">
        <v>298</v>
      </c>
      <c r="E203" s="279" t="s">
        <v>300</v>
      </c>
      <c r="F203" s="279" t="s">
        <v>300</v>
      </c>
      <c r="G203" s="279" t="s">
        <v>298</v>
      </c>
      <c r="H203" s="279" t="s">
        <v>298</v>
      </c>
      <c r="I203" s="279" t="s">
        <v>300</v>
      </c>
      <c r="J203" s="279" t="s">
        <v>298</v>
      </c>
      <c r="K203" s="279" t="s">
        <v>300</v>
      </c>
      <c r="L203" s="279" t="s">
        <v>300</v>
      </c>
      <c r="M203" s="279" t="s">
        <v>298</v>
      </c>
      <c r="N203" s="279" t="s">
        <v>300</v>
      </c>
      <c r="O203" s="279" t="s">
        <v>298</v>
      </c>
      <c r="P203" s="279" t="s">
        <v>300</v>
      </c>
      <c r="Q203" s="279" t="s">
        <v>300</v>
      </c>
      <c r="R203" s="279" t="s">
        <v>298</v>
      </c>
      <c r="S203" s="279" t="s">
        <v>298</v>
      </c>
      <c r="T203" s="279" t="s">
        <v>298</v>
      </c>
      <c r="U203" s="279" t="s">
        <v>300</v>
      </c>
      <c r="V203" s="279" t="s">
        <v>298</v>
      </c>
      <c r="AR203" s="279" t="e">
        <v>#N/A</v>
      </c>
    </row>
    <row r="204" spans="1:44" s="279" customFormat="1">
      <c r="A204" s="279">
        <v>118799</v>
      </c>
      <c r="B204" s="43" t="s">
        <v>2561</v>
      </c>
      <c r="C204" s="279" t="s">
        <v>300</v>
      </c>
      <c r="D204" s="279" t="s">
        <v>298</v>
      </c>
      <c r="E204" s="279" t="s">
        <v>298</v>
      </c>
      <c r="F204" s="279" t="s">
        <v>298</v>
      </c>
      <c r="G204" s="279" t="s">
        <v>298</v>
      </c>
      <c r="H204" s="279" t="s">
        <v>300</v>
      </c>
      <c r="I204" s="279" t="s">
        <v>298</v>
      </c>
      <c r="J204" s="279" t="s">
        <v>298</v>
      </c>
      <c r="K204" s="279" t="s">
        <v>300</v>
      </c>
      <c r="L204" s="279" t="s">
        <v>300</v>
      </c>
      <c r="M204" s="279" t="s">
        <v>300</v>
      </c>
      <c r="N204" s="279" t="s">
        <v>298</v>
      </c>
      <c r="O204" s="279" t="s">
        <v>298</v>
      </c>
      <c r="P204" s="279" t="s">
        <v>298</v>
      </c>
      <c r="Q204" s="279" t="s">
        <v>298</v>
      </c>
      <c r="R204" s="279" t="s">
        <v>300</v>
      </c>
      <c r="S204" s="279" t="s">
        <v>298</v>
      </c>
      <c r="T204" s="279" t="s">
        <v>300</v>
      </c>
      <c r="U204" s="279" t="s">
        <v>298</v>
      </c>
      <c r="V204" s="279" t="s">
        <v>300</v>
      </c>
      <c r="AR204" s="279" t="e">
        <v>#N/A</v>
      </c>
    </row>
    <row r="205" spans="1:44" s="279" customFormat="1">
      <c r="A205" s="279">
        <v>118801</v>
      </c>
      <c r="B205" s="43" t="s">
        <v>2561</v>
      </c>
      <c r="C205" s="279" t="s">
        <v>300</v>
      </c>
      <c r="D205" s="279" t="s">
        <v>300</v>
      </c>
      <c r="E205" s="279" t="s">
        <v>298</v>
      </c>
      <c r="F205" s="279" t="s">
        <v>299</v>
      </c>
      <c r="G205" s="279" t="s">
        <v>299</v>
      </c>
      <c r="H205" s="279" t="s">
        <v>298</v>
      </c>
      <c r="I205" s="279" t="s">
        <v>300</v>
      </c>
      <c r="J205" s="279" t="s">
        <v>298</v>
      </c>
      <c r="K205" s="279" t="s">
        <v>299</v>
      </c>
      <c r="L205" s="279" t="s">
        <v>299</v>
      </c>
      <c r="M205" s="279" t="s">
        <v>298</v>
      </c>
      <c r="N205" s="279" t="s">
        <v>298</v>
      </c>
      <c r="O205" s="279" t="s">
        <v>298</v>
      </c>
      <c r="P205" s="279" t="s">
        <v>300</v>
      </c>
      <c r="Q205" s="279" t="s">
        <v>299</v>
      </c>
      <c r="R205" s="279" t="s">
        <v>299</v>
      </c>
      <c r="S205" s="279" t="s">
        <v>299</v>
      </c>
      <c r="T205" s="279" t="s">
        <v>299</v>
      </c>
      <c r="U205" s="279" t="s">
        <v>299</v>
      </c>
      <c r="V205" s="279" t="s">
        <v>299</v>
      </c>
      <c r="AR205" s="279" t="e">
        <v>#N/A</v>
      </c>
    </row>
    <row r="206" spans="1:44" s="279" customFormat="1">
      <c r="A206" s="279">
        <v>118802</v>
      </c>
      <c r="B206" s="43" t="s">
        <v>2561</v>
      </c>
      <c r="C206" s="279" t="s">
        <v>298</v>
      </c>
      <c r="D206" s="279" t="s">
        <v>298</v>
      </c>
      <c r="E206" s="279" t="s">
        <v>298</v>
      </c>
      <c r="F206" s="279" t="s">
        <v>298</v>
      </c>
      <c r="G206" s="279" t="s">
        <v>298</v>
      </c>
      <c r="H206" s="279" t="s">
        <v>298</v>
      </c>
      <c r="I206" s="279" t="s">
        <v>298</v>
      </c>
      <c r="J206" s="279" t="s">
        <v>298</v>
      </c>
      <c r="K206" s="279" t="s">
        <v>300</v>
      </c>
      <c r="L206" s="279" t="s">
        <v>298</v>
      </c>
      <c r="M206" s="279" t="s">
        <v>300</v>
      </c>
      <c r="N206" s="279" t="s">
        <v>300</v>
      </c>
      <c r="O206" s="279" t="s">
        <v>298</v>
      </c>
      <c r="P206" s="279" t="s">
        <v>298</v>
      </c>
      <c r="Q206" s="279" t="s">
        <v>300</v>
      </c>
      <c r="R206" s="279" t="s">
        <v>300</v>
      </c>
      <c r="S206" s="279" t="s">
        <v>300</v>
      </c>
      <c r="T206" s="279" t="s">
        <v>299</v>
      </c>
      <c r="U206" s="279" t="s">
        <v>298</v>
      </c>
      <c r="V206" s="279" t="s">
        <v>300</v>
      </c>
      <c r="AR206" s="279" t="e">
        <v>#N/A</v>
      </c>
    </row>
    <row r="207" spans="1:44" s="279" customFormat="1">
      <c r="A207" s="279">
        <v>118804</v>
      </c>
      <c r="B207" s="43" t="s">
        <v>2561</v>
      </c>
      <c r="C207" s="279" t="s">
        <v>300</v>
      </c>
      <c r="D207" s="279" t="s">
        <v>298</v>
      </c>
      <c r="E207" s="279" t="s">
        <v>298</v>
      </c>
      <c r="F207" s="279" t="s">
        <v>298</v>
      </c>
      <c r="G207" s="279" t="s">
        <v>298</v>
      </c>
      <c r="H207" s="279" t="s">
        <v>300</v>
      </c>
      <c r="I207" s="279" t="s">
        <v>300</v>
      </c>
      <c r="J207" s="279" t="s">
        <v>298</v>
      </c>
      <c r="K207" s="279" t="s">
        <v>298</v>
      </c>
      <c r="L207" s="279" t="s">
        <v>298</v>
      </c>
      <c r="M207" s="279" t="s">
        <v>300</v>
      </c>
      <c r="N207" s="279" t="s">
        <v>298</v>
      </c>
      <c r="O207" s="279" t="s">
        <v>298</v>
      </c>
      <c r="P207" s="279" t="s">
        <v>298</v>
      </c>
      <c r="Q207" s="279" t="s">
        <v>300</v>
      </c>
      <c r="R207" s="279" t="s">
        <v>298</v>
      </c>
      <c r="S207" s="279" t="s">
        <v>298</v>
      </c>
      <c r="T207" s="279" t="s">
        <v>298</v>
      </c>
      <c r="U207" s="279" t="s">
        <v>299</v>
      </c>
      <c r="V207" s="279" t="s">
        <v>300</v>
      </c>
      <c r="AR207" s="279" t="e">
        <v>#N/A</v>
      </c>
    </row>
    <row r="208" spans="1:44" s="279" customFormat="1">
      <c r="A208" s="279">
        <v>118808</v>
      </c>
      <c r="B208" s="43" t="s">
        <v>2561</v>
      </c>
      <c r="C208" s="279" t="s">
        <v>300</v>
      </c>
      <c r="D208" s="279" t="s">
        <v>298</v>
      </c>
      <c r="E208" s="279" t="s">
        <v>298</v>
      </c>
      <c r="F208" s="279" t="s">
        <v>298</v>
      </c>
      <c r="G208" s="279" t="s">
        <v>298</v>
      </c>
      <c r="H208" s="279" t="s">
        <v>300</v>
      </c>
      <c r="I208" s="279" t="s">
        <v>298</v>
      </c>
      <c r="J208" s="279" t="s">
        <v>299</v>
      </c>
      <c r="K208" s="279" t="s">
        <v>300</v>
      </c>
      <c r="L208" s="279" t="s">
        <v>300</v>
      </c>
      <c r="M208" s="279" t="s">
        <v>298</v>
      </c>
      <c r="N208" s="279" t="s">
        <v>298</v>
      </c>
      <c r="O208" s="279" t="s">
        <v>299</v>
      </c>
      <c r="P208" s="279" t="s">
        <v>298</v>
      </c>
      <c r="Q208" s="279" t="s">
        <v>300</v>
      </c>
      <c r="R208" s="279" t="s">
        <v>300</v>
      </c>
      <c r="S208" s="279" t="s">
        <v>299</v>
      </c>
      <c r="T208" s="279" t="s">
        <v>299</v>
      </c>
      <c r="U208" s="279" t="s">
        <v>299</v>
      </c>
      <c r="V208" s="279" t="s">
        <v>299</v>
      </c>
      <c r="AR208" s="279" t="e">
        <v>#N/A</v>
      </c>
    </row>
    <row r="209" spans="1:44" s="279" customFormat="1">
      <c r="A209" s="279">
        <v>118820</v>
      </c>
      <c r="B209" s="43" t="s">
        <v>2561</v>
      </c>
      <c r="C209" s="279" t="s">
        <v>300</v>
      </c>
      <c r="D209" s="279" t="s">
        <v>298</v>
      </c>
      <c r="E209" s="279" t="s">
        <v>298</v>
      </c>
      <c r="F209" s="279" t="s">
        <v>300</v>
      </c>
      <c r="G209" s="279" t="s">
        <v>300</v>
      </c>
      <c r="H209" s="279" t="s">
        <v>298</v>
      </c>
      <c r="I209" s="279" t="s">
        <v>300</v>
      </c>
      <c r="J209" s="279" t="s">
        <v>300</v>
      </c>
      <c r="K209" s="279" t="s">
        <v>300</v>
      </c>
      <c r="L209" s="279" t="s">
        <v>298</v>
      </c>
      <c r="M209" s="279" t="s">
        <v>300</v>
      </c>
      <c r="N209" s="279" t="s">
        <v>300</v>
      </c>
      <c r="O209" s="279" t="s">
        <v>298</v>
      </c>
      <c r="P209" s="279" t="s">
        <v>300</v>
      </c>
      <c r="Q209" s="279" t="s">
        <v>298</v>
      </c>
      <c r="AR209" s="279" t="e">
        <v>#N/A</v>
      </c>
    </row>
    <row r="210" spans="1:44" s="279" customFormat="1">
      <c r="A210" s="279">
        <v>118822</v>
      </c>
      <c r="B210" s="43" t="s">
        <v>2561</v>
      </c>
      <c r="C210" s="279" t="s">
        <v>298</v>
      </c>
      <c r="D210" s="279" t="s">
        <v>298</v>
      </c>
      <c r="E210" s="279" t="s">
        <v>300</v>
      </c>
      <c r="F210" s="279" t="s">
        <v>300</v>
      </c>
      <c r="G210" s="279" t="s">
        <v>300</v>
      </c>
      <c r="H210" s="279" t="s">
        <v>299</v>
      </c>
      <c r="I210" s="279" t="s">
        <v>300</v>
      </c>
      <c r="J210" s="279" t="s">
        <v>300</v>
      </c>
      <c r="K210" s="279" t="s">
        <v>300</v>
      </c>
      <c r="L210" s="279" t="s">
        <v>299</v>
      </c>
      <c r="M210" s="279" t="s">
        <v>299</v>
      </c>
      <c r="N210" s="279" t="s">
        <v>300</v>
      </c>
      <c r="O210" s="279" t="s">
        <v>300</v>
      </c>
      <c r="P210" s="279" t="s">
        <v>300</v>
      </c>
      <c r="Q210" s="279" t="s">
        <v>300</v>
      </c>
      <c r="R210" s="279" t="s">
        <v>299</v>
      </c>
      <c r="S210" s="279" t="s">
        <v>299</v>
      </c>
      <c r="T210" s="279" t="s">
        <v>299</v>
      </c>
      <c r="U210" s="279" t="s">
        <v>299</v>
      </c>
      <c r="V210" s="279" t="s">
        <v>299</v>
      </c>
      <c r="AR210" s="279" t="e">
        <v>#N/A</v>
      </c>
    </row>
    <row r="211" spans="1:44" s="279" customFormat="1">
      <c r="A211" s="279">
        <v>118826</v>
      </c>
      <c r="B211" s="43" t="s">
        <v>2561</v>
      </c>
      <c r="C211" s="279" t="s">
        <v>300</v>
      </c>
      <c r="D211" s="279" t="s">
        <v>298</v>
      </c>
      <c r="E211" s="279" t="s">
        <v>298</v>
      </c>
      <c r="F211" s="279" t="s">
        <v>298</v>
      </c>
      <c r="G211" s="279" t="s">
        <v>300</v>
      </c>
      <c r="H211" s="279" t="s">
        <v>298</v>
      </c>
      <c r="I211" s="279" t="s">
        <v>300</v>
      </c>
      <c r="J211" s="279" t="s">
        <v>298</v>
      </c>
      <c r="K211" s="279" t="s">
        <v>300</v>
      </c>
      <c r="L211" s="279" t="s">
        <v>298</v>
      </c>
      <c r="M211" s="279" t="s">
        <v>298</v>
      </c>
      <c r="N211" s="279" t="s">
        <v>298</v>
      </c>
      <c r="O211" s="279" t="s">
        <v>298</v>
      </c>
      <c r="P211" s="279" t="s">
        <v>298</v>
      </c>
      <c r="Q211" s="279" t="s">
        <v>300</v>
      </c>
      <c r="R211" s="279" t="s">
        <v>299</v>
      </c>
      <c r="S211" s="279" t="s">
        <v>299</v>
      </c>
      <c r="T211" s="279" t="s">
        <v>299</v>
      </c>
      <c r="U211" s="279" t="s">
        <v>299</v>
      </c>
      <c r="V211" s="279" t="s">
        <v>299</v>
      </c>
      <c r="AR211" s="279" t="e">
        <v>#N/A</v>
      </c>
    </row>
    <row r="212" spans="1:44" s="279" customFormat="1">
      <c r="A212" s="279">
        <v>118828</v>
      </c>
      <c r="B212" s="43" t="s">
        <v>2561</v>
      </c>
      <c r="C212" s="279" t="s">
        <v>298</v>
      </c>
      <c r="D212" s="279" t="s">
        <v>298</v>
      </c>
      <c r="E212" s="279" t="s">
        <v>298</v>
      </c>
      <c r="F212" s="279" t="s">
        <v>298</v>
      </c>
      <c r="G212" s="279" t="s">
        <v>298</v>
      </c>
      <c r="H212" s="279" t="s">
        <v>298</v>
      </c>
      <c r="I212" s="279" t="s">
        <v>299</v>
      </c>
      <c r="J212" s="279" t="s">
        <v>300</v>
      </c>
      <c r="K212" s="279" t="s">
        <v>300</v>
      </c>
      <c r="L212" s="279" t="s">
        <v>300</v>
      </c>
      <c r="M212" s="279" t="s">
        <v>300</v>
      </c>
      <c r="N212" s="279" t="s">
        <v>298</v>
      </c>
      <c r="O212" s="279" t="s">
        <v>298</v>
      </c>
      <c r="P212" s="279" t="s">
        <v>300</v>
      </c>
      <c r="Q212" s="279" t="s">
        <v>298</v>
      </c>
      <c r="R212" s="279" t="s">
        <v>298</v>
      </c>
      <c r="S212" s="279" t="s">
        <v>300</v>
      </c>
      <c r="T212" s="279" t="s">
        <v>298</v>
      </c>
      <c r="U212" s="279" t="s">
        <v>300</v>
      </c>
      <c r="V212" s="279" t="s">
        <v>298</v>
      </c>
      <c r="AR212" s="279" t="e">
        <v>#N/A</v>
      </c>
    </row>
    <row r="213" spans="1:44" s="279" customFormat="1">
      <c r="A213" s="279">
        <v>118831</v>
      </c>
      <c r="B213" s="43" t="s">
        <v>2561</v>
      </c>
      <c r="C213" s="279" t="s">
        <v>300</v>
      </c>
      <c r="D213" s="279" t="s">
        <v>298</v>
      </c>
      <c r="E213" s="279" t="s">
        <v>298</v>
      </c>
      <c r="F213" s="279" t="s">
        <v>300</v>
      </c>
      <c r="G213" s="279" t="s">
        <v>298</v>
      </c>
      <c r="H213" s="279" t="s">
        <v>298</v>
      </c>
      <c r="I213" s="279" t="s">
        <v>298</v>
      </c>
      <c r="J213" s="279" t="s">
        <v>300</v>
      </c>
      <c r="K213" s="279" t="s">
        <v>298</v>
      </c>
      <c r="L213" s="279" t="s">
        <v>298</v>
      </c>
      <c r="M213" s="279" t="s">
        <v>298</v>
      </c>
      <c r="N213" s="279" t="s">
        <v>300</v>
      </c>
      <c r="O213" s="279" t="s">
        <v>300</v>
      </c>
      <c r="P213" s="279" t="s">
        <v>300</v>
      </c>
      <c r="Q213" s="279" t="s">
        <v>300</v>
      </c>
      <c r="R213" s="279" t="s">
        <v>299</v>
      </c>
      <c r="S213" s="279" t="s">
        <v>300</v>
      </c>
      <c r="T213" s="279" t="s">
        <v>298</v>
      </c>
      <c r="U213" s="279" t="s">
        <v>300</v>
      </c>
      <c r="V213" s="279" t="s">
        <v>298</v>
      </c>
      <c r="AR213" s="279" t="e">
        <v>#N/A</v>
      </c>
    </row>
    <row r="214" spans="1:44" s="279" customFormat="1">
      <c r="A214" s="279">
        <v>118839</v>
      </c>
      <c r="B214" s="43" t="s">
        <v>2561</v>
      </c>
      <c r="C214" s="279" t="s">
        <v>300</v>
      </c>
      <c r="D214" s="279" t="s">
        <v>298</v>
      </c>
      <c r="E214" s="279" t="s">
        <v>298</v>
      </c>
      <c r="F214" s="279" t="s">
        <v>300</v>
      </c>
      <c r="G214" s="279" t="s">
        <v>299</v>
      </c>
      <c r="H214" s="279" t="s">
        <v>298</v>
      </c>
      <c r="I214" s="279" t="s">
        <v>300</v>
      </c>
      <c r="J214" s="279" t="s">
        <v>298</v>
      </c>
      <c r="K214" s="279" t="s">
        <v>300</v>
      </c>
      <c r="L214" s="279" t="s">
        <v>299</v>
      </c>
      <c r="M214" s="279" t="s">
        <v>300</v>
      </c>
      <c r="N214" s="279" t="s">
        <v>300</v>
      </c>
      <c r="O214" s="279" t="s">
        <v>299</v>
      </c>
      <c r="P214" s="279" t="s">
        <v>298</v>
      </c>
      <c r="Q214" s="279" t="s">
        <v>299</v>
      </c>
      <c r="R214" s="279" t="s">
        <v>299</v>
      </c>
      <c r="S214" s="279" t="s">
        <v>299</v>
      </c>
      <c r="T214" s="279" t="s">
        <v>299</v>
      </c>
      <c r="U214" s="279" t="s">
        <v>299</v>
      </c>
      <c r="V214" s="279" t="s">
        <v>299</v>
      </c>
      <c r="AR214" s="279" t="e">
        <v>#N/A</v>
      </c>
    </row>
    <row r="215" spans="1:44" s="279" customFormat="1">
      <c r="A215" s="279">
        <v>118851</v>
      </c>
      <c r="B215" s="43" t="s">
        <v>2561</v>
      </c>
      <c r="C215" s="279" t="s">
        <v>298</v>
      </c>
      <c r="D215" s="279" t="s">
        <v>298</v>
      </c>
      <c r="E215" s="279" t="s">
        <v>298</v>
      </c>
      <c r="F215" s="279" t="s">
        <v>300</v>
      </c>
      <c r="G215" s="279" t="s">
        <v>298</v>
      </c>
      <c r="H215" s="279" t="s">
        <v>298</v>
      </c>
      <c r="I215" s="279" t="s">
        <v>298</v>
      </c>
      <c r="J215" s="279" t="s">
        <v>300</v>
      </c>
      <c r="K215" s="279" t="s">
        <v>300</v>
      </c>
      <c r="L215" s="279" t="s">
        <v>298</v>
      </c>
      <c r="M215" s="279" t="s">
        <v>298</v>
      </c>
      <c r="N215" s="279" t="s">
        <v>298</v>
      </c>
      <c r="O215" s="279" t="s">
        <v>298</v>
      </c>
      <c r="P215" s="279" t="s">
        <v>298</v>
      </c>
      <c r="Q215" s="279" t="s">
        <v>300</v>
      </c>
      <c r="R215" s="279" t="s">
        <v>300</v>
      </c>
      <c r="S215" s="279" t="s">
        <v>300</v>
      </c>
      <c r="T215" s="279" t="s">
        <v>300</v>
      </c>
      <c r="U215" s="279" t="s">
        <v>298</v>
      </c>
      <c r="V215" s="279" t="s">
        <v>298</v>
      </c>
      <c r="AR215" s="279" t="e">
        <v>#N/A</v>
      </c>
    </row>
    <row r="216" spans="1:44" s="279" customFormat="1">
      <c r="A216" s="279">
        <v>118873</v>
      </c>
      <c r="B216" s="43" t="s">
        <v>2561</v>
      </c>
      <c r="C216" s="279" t="s">
        <v>298</v>
      </c>
      <c r="D216" s="279" t="s">
        <v>298</v>
      </c>
      <c r="E216" s="279" t="s">
        <v>298</v>
      </c>
      <c r="F216" s="279" t="s">
        <v>300</v>
      </c>
      <c r="G216" s="279" t="s">
        <v>298</v>
      </c>
      <c r="H216" s="279" t="s">
        <v>298</v>
      </c>
      <c r="I216" s="279" t="s">
        <v>299</v>
      </c>
      <c r="J216" s="279" t="s">
        <v>298</v>
      </c>
      <c r="K216" s="279" t="s">
        <v>298</v>
      </c>
      <c r="L216" s="279" t="s">
        <v>299</v>
      </c>
      <c r="M216" s="279" t="s">
        <v>300</v>
      </c>
      <c r="N216" s="279" t="s">
        <v>298</v>
      </c>
      <c r="O216" s="279" t="s">
        <v>300</v>
      </c>
      <c r="P216" s="279" t="s">
        <v>300</v>
      </c>
      <c r="Q216" s="279" t="s">
        <v>300</v>
      </c>
      <c r="R216" s="279" t="s">
        <v>299</v>
      </c>
      <c r="S216" s="279" t="s">
        <v>299</v>
      </c>
      <c r="T216" s="279" t="s">
        <v>299</v>
      </c>
      <c r="U216" s="279" t="s">
        <v>298</v>
      </c>
      <c r="V216" s="279" t="s">
        <v>298</v>
      </c>
      <c r="AR216" s="279" t="e">
        <v>#N/A</v>
      </c>
    </row>
    <row r="217" spans="1:44" s="279" customFormat="1">
      <c r="A217" s="279">
        <v>118882</v>
      </c>
      <c r="B217" s="43" t="s">
        <v>2561</v>
      </c>
      <c r="C217" s="279" t="s">
        <v>298</v>
      </c>
      <c r="D217" s="279" t="s">
        <v>298</v>
      </c>
      <c r="E217" s="279" t="s">
        <v>298</v>
      </c>
      <c r="F217" s="279" t="s">
        <v>300</v>
      </c>
      <c r="G217" s="279" t="s">
        <v>298</v>
      </c>
      <c r="H217" s="279" t="s">
        <v>298</v>
      </c>
      <c r="I217" s="279" t="s">
        <v>300</v>
      </c>
      <c r="J217" s="279" t="s">
        <v>298</v>
      </c>
      <c r="K217" s="279" t="s">
        <v>298</v>
      </c>
      <c r="L217" s="279" t="s">
        <v>298</v>
      </c>
      <c r="M217" s="279" t="s">
        <v>300</v>
      </c>
      <c r="N217" s="279" t="s">
        <v>300</v>
      </c>
      <c r="O217" s="279" t="s">
        <v>298</v>
      </c>
      <c r="P217" s="279" t="s">
        <v>300</v>
      </c>
      <c r="Q217" s="279" t="s">
        <v>298</v>
      </c>
      <c r="R217" s="279" t="s">
        <v>299</v>
      </c>
      <c r="S217" s="279" t="s">
        <v>298</v>
      </c>
      <c r="T217" s="279" t="s">
        <v>299</v>
      </c>
      <c r="U217" s="279" t="s">
        <v>300</v>
      </c>
      <c r="V217" s="279" t="s">
        <v>299</v>
      </c>
      <c r="AR217" s="279" t="e">
        <v>#N/A</v>
      </c>
    </row>
    <row r="218" spans="1:44" s="279" customFormat="1">
      <c r="A218" s="279">
        <v>118891</v>
      </c>
      <c r="B218" s="43" t="s">
        <v>2561</v>
      </c>
      <c r="C218" s="279" t="s">
        <v>298</v>
      </c>
      <c r="D218" s="279" t="s">
        <v>300</v>
      </c>
      <c r="E218" s="279" t="s">
        <v>298</v>
      </c>
      <c r="F218" s="279" t="s">
        <v>300</v>
      </c>
      <c r="G218" s="279" t="s">
        <v>300</v>
      </c>
      <c r="H218" s="279" t="s">
        <v>298</v>
      </c>
      <c r="I218" s="279" t="s">
        <v>300</v>
      </c>
      <c r="J218" s="279" t="s">
        <v>298</v>
      </c>
      <c r="K218" s="279" t="s">
        <v>298</v>
      </c>
      <c r="L218" s="279" t="s">
        <v>300</v>
      </c>
      <c r="M218" s="279" t="s">
        <v>298</v>
      </c>
      <c r="N218" s="279" t="s">
        <v>298</v>
      </c>
      <c r="O218" s="279" t="s">
        <v>300</v>
      </c>
      <c r="P218" s="279" t="s">
        <v>300</v>
      </c>
      <c r="Q218" s="279" t="s">
        <v>300</v>
      </c>
      <c r="R218" s="279" t="s">
        <v>299</v>
      </c>
      <c r="S218" s="279" t="s">
        <v>300</v>
      </c>
      <c r="T218" s="279" t="s">
        <v>298</v>
      </c>
      <c r="U218" s="279" t="s">
        <v>298</v>
      </c>
      <c r="V218" s="279" t="s">
        <v>300</v>
      </c>
      <c r="AR218" s="279" t="e">
        <v>#N/A</v>
      </c>
    </row>
    <row r="219" spans="1:44" s="279" customFormat="1">
      <c r="A219" s="279">
        <v>118896</v>
      </c>
      <c r="B219" s="43" t="s">
        <v>2561</v>
      </c>
      <c r="C219" s="279" t="s">
        <v>300</v>
      </c>
      <c r="D219" s="279" t="s">
        <v>298</v>
      </c>
      <c r="E219" s="279" t="s">
        <v>300</v>
      </c>
      <c r="F219" s="279" t="s">
        <v>300</v>
      </c>
      <c r="G219" s="279" t="s">
        <v>300</v>
      </c>
      <c r="H219" s="279" t="s">
        <v>300</v>
      </c>
      <c r="I219" s="279" t="s">
        <v>300</v>
      </c>
      <c r="J219" s="279" t="s">
        <v>299</v>
      </c>
      <c r="K219" s="279" t="s">
        <v>299</v>
      </c>
      <c r="L219" s="279" t="s">
        <v>300</v>
      </c>
      <c r="M219" s="279" t="s">
        <v>300</v>
      </c>
      <c r="N219" s="279" t="s">
        <v>300</v>
      </c>
      <c r="O219" s="279" t="s">
        <v>300</v>
      </c>
      <c r="P219" s="279" t="s">
        <v>300</v>
      </c>
      <c r="Q219" s="279" t="s">
        <v>300</v>
      </c>
      <c r="R219" s="279" t="s">
        <v>299</v>
      </c>
      <c r="S219" s="279" t="s">
        <v>299</v>
      </c>
      <c r="T219" s="279" t="s">
        <v>299</v>
      </c>
      <c r="U219" s="279" t="s">
        <v>299</v>
      </c>
      <c r="V219" s="279" t="s">
        <v>299</v>
      </c>
      <c r="AR219" s="279" t="e">
        <v>#N/A</v>
      </c>
    </row>
    <row r="220" spans="1:44" s="279" customFormat="1">
      <c r="A220" s="279">
        <v>118903</v>
      </c>
      <c r="B220" s="43" t="s">
        <v>2561</v>
      </c>
      <c r="C220" s="279" t="s">
        <v>300</v>
      </c>
      <c r="D220" s="279" t="s">
        <v>300</v>
      </c>
      <c r="E220" s="279" t="s">
        <v>300</v>
      </c>
      <c r="F220" s="279" t="s">
        <v>300</v>
      </c>
      <c r="G220" s="279" t="s">
        <v>299</v>
      </c>
      <c r="H220" s="279" t="s">
        <v>300</v>
      </c>
      <c r="I220" s="279" t="s">
        <v>300</v>
      </c>
      <c r="J220" s="279" t="s">
        <v>300</v>
      </c>
      <c r="K220" s="279" t="s">
        <v>300</v>
      </c>
      <c r="L220" s="279" t="s">
        <v>300</v>
      </c>
      <c r="M220" s="279" t="s">
        <v>299</v>
      </c>
      <c r="N220" s="279" t="s">
        <v>300</v>
      </c>
      <c r="O220" s="279" t="s">
        <v>299</v>
      </c>
      <c r="P220" s="279" t="s">
        <v>299</v>
      </c>
      <c r="Q220" s="279" t="s">
        <v>300</v>
      </c>
      <c r="R220" s="279" t="s">
        <v>299</v>
      </c>
      <c r="S220" s="279" t="s">
        <v>299</v>
      </c>
      <c r="T220" s="279" t="s">
        <v>299</v>
      </c>
      <c r="U220" s="279" t="s">
        <v>299</v>
      </c>
      <c r="V220" s="279" t="s">
        <v>299</v>
      </c>
      <c r="AR220" s="279" t="e">
        <v>#N/A</v>
      </c>
    </row>
    <row r="221" spans="1:44" s="279" customFormat="1">
      <c r="A221" s="279">
        <v>118906</v>
      </c>
      <c r="B221" s="43" t="s">
        <v>2561</v>
      </c>
      <c r="C221" s="279" t="s">
        <v>298</v>
      </c>
      <c r="D221" s="279" t="s">
        <v>298</v>
      </c>
      <c r="E221" s="279" t="s">
        <v>298</v>
      </c>
      <c r="F221" s="279" t="s">
        <v>300</v>
      </c>
      <c r="G221" s="279" t="s">
        <v>298</v>
      </c>
      <c r="H221" s="279" t="s">
        <v>298</v>
      </c>
      <c r="I221" s="279" t="s">
        <v>300</v>
      </c>
      <c r="J221" s="279" t="s">
        <v>298</v>
      </c>
      <c r="K221" s="279" t="s">
        <v>298</v>
      </c>
      <c r="L221" s="279" t="s">
        <v>298</v>
      </c>
      <c r="M221" s="279" t="s">
        <v>300</v>
      </c>
      <c r="N221" s="279" t="s">
        <v>299</v>
      </c>
      <c r="O221" s="279" t="s">
        <v>300</v>
      </c>
      <c r="P221" s="279" t="s">
        <v>300</v>
      </c>
      <c r="Q221" s="279" t="s">
        <v>300</v>
      </c>
      <c r="R221" s="279" t="s">
        <v>299</v>
      </c>
      <c r="S221" s="279" t="s">
        <v>299</v>
      </c>
      <c r="T221" s="279" t="s">
        <v>299</v>
      </c>
      <c r="U221" s="279" t="s">
        <v>299</v>
      </c>
      <c r="V221" s="279" t="s">
        <v>299</v>
      </c>
      <c r="AR221" s="279" t="e">
        <v>#N/A</v>
      </c>
    </row>
    <row r="222" spans="1:44" s="279" customFormat="1">
      <c r="A222" s="279">
        <v>118911</v>
      </c>
      <c r="B222" s="43" t="s">
        <v>2561</v>
      </c>
      <c r="C222" s="279" t="s">
        <v>298</v>
      </c>
      <c r="D222" s="279" t="s">
        <v>300</v>
      </c>
      <c r="E222" s="279" t="s">
        <v>300</v>
      </c>
      <c r="F222" s="279" t="s">
        <v>300</v>
      </c>
      <c r="G222" s="279" t="s">
        <v>298</v>
      </c>
      <c r="H222" s="279" t="s">
        <v>300</v>
      </c>
      <c r="I222" s="279" t="s">
        <v>300</v>
      </c>
      <c r="J222" s="279" t="s">
        <v>300</v>
      </c>
      <c r="K222" s="279" t="s">
        <v>300</v>
      </c>
      <c r="L222" s="279" t="s">
        <v>300</v>
      </c>
      <c r="M222" s="279" t="s">
        <v>298</v>
      </c>
      <c r="N222" s="279" t="s">
        <v>298</v>
      </c>
      <c r="O222" s="279" t="s">
        <v>298</v>
      </c>
      <c r="P222" s="279" t="s">
        <v>298</v>
      </c>
      <c r="Q222" s="279" t="s">
        <v>298</v>
      </c>
      <c r="R222" s="279" t="s">
        <v>300</v>
      </c>
      <c r="S222" s="279" t="s">
        <v>300</v>
      </c>
      <c r="T222" s="279" t="s">
        <v>299</v>
      </c>
      <c r="U222" s="279" t="s">
        <v>298</v>
      </c>
      <c r="V222" s="279" t="s">
        <v>300</v>
      </c>
      <c r="AR222" s="279" t="e">
        <v>#N/A</v>
      </c>
    </row>
    <row r="223" spans="1:44" s="279" customFormat="1">
      <c r="A223" s="279">
        <v>118945</v>
      </c>
      <c r="B223" s="43" t="s">
        <v>2561</v>
      </c>
      <c r="C223" s="279" t="s">
        <v>300</v>
      </c>
      <c r="D223" s="279" t="s">
        <v>298</v>
      </c>
      <c r="E223" s="279" t="s">
        <v>300</v>
      </c>
      <c r="F223" s="279" t="s">
        <v>300</v>
      </c>
      <c r="G223" s="279" t="s">
        <v>298</v>
      </c>
      <c r="H223" s="279" t="s">
        <v>298</v>
      </c>
      <c r="I223" s="279" t="s">
        <v>298</v>
      </c>
      <c r="J223" s="279" t="s">
        <v>299</v>
      </c>
      <c r="K223" s="279" t="s">
        <v>298</v>
      </c>
      <c r="L223" s="279" t="s">
        <v>298</v>
      </c>
      <c r="M223" s="279" t="s">
        <v>300</v>
      </c>
      <c r="N223" s="279" t="s">
        <v>298</v>
      </c>
      <c r="O223" s="279" t="s">
        <v>300</v>
      </c>
      <c r="P223" s="279" t="s">
        <v>300</v>
      </c>
      <c r="Q223" s="279" t="s">
        <v>300</v>
      </c>
      <c r="R223" s="279" t="s">
        <v>300</v>
      </c>
      <c r="S223" s="279" t="s">
        <v>300</v>
      </c>
      <c r="T223" s="279" t="s">
        <v>299</v>
      </c>
      <c r="U223" s="279" t="s">
        <v>299</v>
      </c>
      <c r="V223" s="279" t="s">
        <v>299</v>
      </c>
      <c r="AR223" s="279" t="e">
        <v>#N/A</v>
      </c>
    </row>
    <row r="224" spans="1:44" s="279" customFormat="1">
      <c r="A224" s="279">
        <v>118947</v>
      </c>
      <c r="B224" s="43" t="s">
        <v>2561</v>
      </c>
      <c r="C224" s="279" t="s">
        <v>300</v>
      </c>
      <c r="D224" s="279" t="s">
        <v>298</v>
      </c>
      <c r="E224" s="279" t="s">
        <v>300</v>
      </c>
      <c r="F224" s="279" t="s">
        <v>300</v>
      </c>
      <c r="G224" s="279" t="s">
        <v>298</v>
      </c>
      <c r="H224" s="279" t="s">
        <v>298</v>
      </c>
      <c r="I224" s="279" t="s">
        <v>298</v>
      </c>
      <c r="J224" s="279" t="s">
        <v>300</v>
      </c>
      <c r="K224" s="279" t="s">
        <v>298</v>
      </c>
      <c r="L224" s="279" t="s">
        <v>298</v>
      </c>
      <c r="M224" s="279" t="s">
        <v>300</v>
      </c>
      <c r="N224" s="279" t="s">
        <v>299</v>
      </c>
      <c r="O224" s="279" t="s">
        <v>298</v>
      </c>
      <c r="P224" s="279" t="s">
        <v>300</v>
      </c>
      <c r="Q224" s="279" t="s">
        <v>300</v>
      </c>
      <c r="R224" s="279" t="s">
        <v>299</v>
      </c>
      <c r="S224" s="279" t="s">
        <v>300</v>
      </c>
      <c r="T224" s="279" t="s">
        <v>300</v>
      </c>
      <c r="U224" s="279" t="s">
        <v>299</v>
      </c>
      <c r="V224" s="279" t="s">
        <v>299</v>
      </c>
      <c r="AR224" s="279" t="e">
        <v>#N/A</v>
      </c>
    </row>
    <row r="225" spans="1:44" s="279" customFormat="1">
      <c r="A225" s="279">
        <v>118974</v>
      </c>
      <c r="B225" s="43" t="s">
        <v>2561</v>
      </c>
      <c r="C225" s="279" t="s">
        <v>298</v>
      </c>
      <c r="D225" s="279" t="s">
        <v>300</v>
      </c>
      <c r="E225" s="279" t="s">
        <v>298</v>
      </c>
      <c r="F225" s="279" t="s">
        <v>298</v>
      </c>
      <c r="G225" s="279" t="s">
        <v>300</v>
      </c>
      <c r="H225" s="279" t="s">
        <v>300</v>
      </c>
      <c r="I225" s="279" t="s">
        <v>298</v>
      </c>
      <c r="J225" s="279" t="s">
        <v>300</v>
      </c>
      <c r="K225" s="279" t="s">
        <v>300</v>
      </c>
      <c r="L225" s="279" t="s">
        <v>300</v>
      </c>
      <c r="M225" s="279" t="s">
        <v>300</v>
      </c>
      <c r="N225" s="279" t="s">
        <v>300</v>
      </c>
      <c r="O225" s="279" t="s">
        <v>300</v>
      </c>
      <c r="P225" s="279" t="s">
        <v>300</v>
      </c>
      <c r="Q225" s="279" t="s">
        <v>300</v>
      </c>
      <c r="R225" s="279" t="s">
        <v>300</v>
      </c>
      <c r="S225" s="279" t="s">
        <v>299</v>
      </c>
      <c r="T225" s="279" t="s">
        <v>299</v>
      </c>
      <c r="U225" s="279" t="s">
        <v>299</v>
      </c>
      <c r="V225" s="279" t="s">
        <v>299</v>
      </c>
      <c r="AR225" s="279" t="e">
        <v>#N/A</v>
      </c>
    </row>
    <row r="226" spans="1:44" s="279" customFormat="1">
      <c r="A226" s="279">
        <v>118975</v>
      </c>
      <c r="B226" s="43" t="s">
        <v>2561</v>
      </c>
      <c r="C226" s="279" t="s">
        <v>300</v>
      </c>
      <c r="D226" s="279" t="s">
        <v>298</v>
      </c>
      <c r="E226" s="279" t="s">
        <v>298</v>
      </c>
      <c r="F226" s="279" t="s">
        <v>300</v>
      </c>
      <c r="G226" s="279" t="s">
        <v>298</v>
      </c>
      <c r="H226" s="279" t="s">
        <v>298</v>
      </c>
      <c r="I226" s="279" t="s">
        <v>298</v>
      </c>
      <c r="J226" s="279" t="s">
        <v>298</v>
      </c>
      <c r="K226" s="279" t="s">
        <v>300</v>
      </c>
      <c r="L226" s="279" t="s">
        <v>298</v>
      </c>
      <c r="M226" s="279" t="s">
        <v>299</v>
      </c>
      <c r="N226" s="279" t="s">
        <v>299</v>
      </c>
      <c r="O226" s="279" t="s">
        <v>299</v>
      </c>
      <c r="P226" s="279" t="s">
        <v>300</v>
      </c>
      <c r="Q226" s="279" t="s">
        <v>300</v>
      </c>
      <c r="R226" s="279" t="s">
        <v>299</v>
      </c>
      <c r="S226" s="279" t="s">
        <v>299</v>
      </c>
      <c r="T226" s="279" t="s">
        <v>299</v>
      </c>
      <c r="U226" s="279" t="s">
        <v>299</v>
      </c>
      <c r="V226" s="279" t="s">
        <v>299</v>
      </c>
      <c r="AR226" s="279" t="e">
        <v>#N/A</v>
      </c>
    </row>
    <row r="227" spans="1:44" s="279" customFormat="1">
      <c r="A227" s="279">
        <v>118980</v>
      </c>
      <c r="B227" s="43" t="s">
        <v>2561</v>
      </c>
      <c r="C227" s="279" t="s">
        <v>300</v>
      </c>
      <c r="D227" s="279" t="s">
        <v>298</v>
      </c>
      <c r="E227" s="279" t="s">
        <v>298</v>
      </c>
      <c r="F227" s="279" t="s">
        <v>300</v>
      </c>
      <c r="G227" s="279" t="s">
        <v>300</v>
      </c>
      <c r="H227" s="279" t="s">
        <v>300</v>
      </c>
      <c r="I227" s="279" t="s">
        <v>298</v>
      </c>
      <c r="J227" s="279" t="s">
        <v>298</v>
      </c>
      <c r="K227" s="279" t="s">
        <v>298</v>
      </c>
      <c r="L227" s="279" t="s">
        <v>298</v>
      </c>
      <c r="M227" s="279" t="s">
        <v>299</v>
      </c>
      <c r="N227" s="279" t="s">
        <v>298</v>
      </c>
      <c r="O227" s="279" t="s">
        <v>300</v>
      </c>
      <c r="P227" s="279" t="s">
        <v>300</v>
      </c>
      <c r="Q227" s="279" t="s">
        <v>299</v>
      </c>
      <c r="R227" s="279" t="s">
        <v>299</v>
      </c>
      <c r="S227" s="279" t="s">
        <v>299</v>
      </c>
      <c r="T227" s="279" t="s">
        <v>299</v>
      </c>
      <c r="U227" s="279" t="s">
        <v>299</v>
      </c>
      <c r="V227" s="279" t="s">
        <v>299</v>
      </c>
      <c r="AR227" s="279" t="e">
        <v>#N/A</v>
      </c>
    </row>
    <row r="228" spans="1:44" s="279" customFormat="1">
      <c r="A228" s="279">
        <v>118988</v>
      </c>
      <c r="B228" s="43" t="s">
        <v>2561</v>
      </c>
      <c r="C228" s="279" t="s">
        <v>298</v>
      </c>
      <c r="D228" s="279" t="s">
        <v>300</v>
      </c>
      <c r="E228" s="279" t="s">
        <v>298</v>
      </c>
      <c r="F228" s="279" t="s">
        <v>300</v>
      </c>
      <c r="G228" s="279" t="s">
        <v>298</v>
      </c>
      <c r="H228" s="279" t="s">
        <v>298</v>
      </c>
      <c r="I228" s="279" t="s">
        <v>298</v>
      </c>
      <c r="J228" s="279" t="s">
        <v>300</v>
      </c>
      <c r="K228" s="279" t="s">
        <v>300</v>
      </c>
      <c r="L228" s="279" t="s">
        <v>298</v>
      </c>
      <c r="M228" s="279" t="s">
        <v>298</v>
      </c>
      <c r="N228" s="279" t="s">
        <v>298</v>
      </c>
      <c r="O228" s="279" t="s">
        <v>298</v>
      </c>
      <c r="P228" s="279" t="s">
        <v>298</v>
      </c>
      <c r="Q228" s="279" t="s">
        <v>298</v>
      </c>
      <c r="R228" s="279" t="s">
        <v>298</v>
      </c>
      <c r="S228" s="279" t="s">
        <v>300</v>
      </c>
      <c r="T228" s="279" t="s">
        <v>300</v>
      </c>
      <c r="U228" s="279" t="s">
        <v>298</v>
      </c>
      <c r="V228" s="279" t="s">
        <v>300</v>
      </c>
      <c r="AR228" s="279" t="e">
        <v>#N/A</v>
      </c>
    </row>
    <row r="229" spans="1:44" s="279" customFormat="1">
      <c r="A229" s="279">
        <v>119005</v>
      </c>
      <c r="B229" s="43" t="s">
        <v>2561</v>
      </c>
      <c r="C229" s="279" t="s">
        <v>300</v>
      </c>
      <c r="D229" s="279" t="s">
        <v>298</v>
      </c>
      <c r="E229" s="279" t="s">
        <v>298</v>
      </c>
      <c r="F229" s="279" t="s">
        <v>300</v>
      </c>
      <c r="G229" s="279" t="s">
        <v>300</v>
      </c>
      <c r="H229" s="279" t="s">
        <v>298</v>
      </c>
      <c r="I229" s="279" t="s">
        <v>298</v>
      </c>
      <c r="J229" s="279" t="s">
        <v>298</v>
      </c>
      <c r="K229" s="279" t="s">
        <v>298</v>
      </c>
      <c r="L229" s="279" t="s">
        <v>298</v>
      </c>
      <c r="M229" s="279" t="s">
        <v>299</v>
      </c>
      <c r="N229" s="279" t="s">
        <v>300</v>
      </c>
      <c r="O229" s="279" t="s">
        <v>300</v>
      </c>
      <c r="P229" s="279" t="s">
        <v>300</v>
      </c>
      <c r="Q229" s="279" t="s">
        <v>300</v>
      </c>
      <c r="R229" s="279" t="s">
        <v>299</v>
      </c>
      <c r="S229" s="279" t="s">
        <v>299</v>
      </c>
      <c r="T229" s="279" t="s">
        <v>299</v>
      </c>
      <c r="U229" s="279" t="s">
        <v>299</v>
      </c>
      <c r="V229" s="279" t="s">
        <v>299</v>
      </c>
      <c r="AR229" s="279" t="e">
        <v>#N/A</v>
      </c>
    </row>
    <row r="230" spans="1:44" s="279" customFormat="1">
      <c r="A230" s="279">
        <v>119021</v>
      </c>
      <c r="B230" s="43" t="s">
        <v>2561</v>
      </c>
      <c r="C230" s="279" t="s">
        <v>300</v>
      </c>
      <c r="D230" s="279" t="s">
        <v>300</v>
      </c>
      <c r="E230" s="279" t="s">
        <v>300</v>
      </c>
      <c r="F230" s="279" t="s">
        <v>298</v>
      </c>
      <c r="G230" s="279" t="s">
        <v>300</v>
      </c>
      <c r="H230" s="279" t="s">
        <v>300</v>
      </c>
      <c r="I230" s="279" t="s">
        <v>300</v>
      </c>
      <c r="J230" s="279" t="s">
        <v>300</v>
      </c>
      <c r="K230" s="279" t="s">
        <v>300</v>
      </c>
      <c r="L230" s="279" t="s">
        <v>300</v>
      </c>
      <c r="M230" s="279" t="s">
        <v>300</v>
      </c>
      <c r="N230" s="279" t="s">
        <v>300</v>
      </c>
      <c r="O230" s="279" t="s">
        <v>300</v>
      </c>
      <c r="P230" s="279" t="s">
        <v>298</v>
      </c>
      <c r="Q230" s="279" t="s">
        <v>300</v>
      </c>
      <c r="R230" s="279" t="s">
        <v>299</v>
      </c>
      <c r="S230" s="279" t="s">
        <v>300</v>
      </c>
      <c r="T230" s="279" t="s">
        <v>299</v>
      </c>
      <c r="U230" s="279" t="s">
        <v>298</v>
      </c>
      <c r="V230" s="279" t="s">
        <v>299</v>
      </c>
      <c r="AR230" s="279" t="e">
        <v>#N/A</v>
      </c>
    </row>
    <row r="231" spans="1:44" s="279" customFormat="1">
      <c r="A231" s="279">
        <v>119029</v>
      </c>
      <c r="B231" s="43" t="s">
        <v>2561</v>
      </c>
      <c r="C231" s="279" t="s">
        <v>300</v>
      </c>
      <c r="D231" s="279" t="s">
        <v>300</v>
      </c>
      <c r="E231" s="279" t="s">
        <v>300</v>
      </c>
      <c r="F231" s="279" t="s">
        <v>300</v>
      </c>
      <c r="G231" s="279" t="s">
        <v>298</v>
      </c>
      <c r="H231" s="279" t="s">
        <v>300</v>
      </c>
      <c r="I231" s="279" t="s">
        <v>299</v>
      </c>
      <c r="J231" s="279" t="s">
        <v>299</v>
      </c>
      <c r="K231" s="279" t="s">
        <v>300</v>
      </c>
      <c r="L231" s="279" t="s">
        <v>300</v>
      </c>
      <c r="M231" s="279" t="s">
        <v>300</v>
      </c>
      <c r="N231" s="279" t="s">
        <v>300</v>
      </c>
      <c r="O231" s="279" t="s">
        <v>300</v>
      </c>
      <c r="P231" s="279" t="s">
        <v>300</v>
      </c>
      <c r="Q231" s="279" t="s">
        <v>300</v>
      </c>
      <c r="R231" s="279" t="s">
        <v>299</v>
      </c>
      <c r="S231" s="279" t="s">
        <v>299</v>
      </c>
      <c r="T231" s="279" t="s">
        <v>299</v>
      </c>
      <c r="U231" s="279" t="s">
        <v>299</v>
      </c>
      <c r="V231" s="279" t="s">
        <v>299</v>
      </c>
      <c r="AR231" s="279" t="e">
        <v>#N/A</v>
      </c>
    </row>
    <row r="232" spans="1:44" s="279" customFormat="1">
      <c r="A232" s="279">
        <v>119048</v>
      </c>
      <c r="B232" s="43" t="s">
        <v>2561</v>
      </c>
      <c r="C232" s="279" t="s">
        <v>300</v>
      </c>
      <c r="D232" s="279" t="s">
        <v>298</v>
      </c>
      <c r="E232" s="279" t="s">
        <v>300</v>
      </c>
      <c r="F232" s="279" t="s">
        <v>298</v>
      </c>
      <c r="G232" s="279" t="s">
        <v>300</v>
      </c>
      <c r="H232" s="279" t="s">
        <v>300</v>
      </c>
      <c r="I232" s="279" t="s">
        <v>298</v>
      </c>
      <c r="J232" s="279" t="s">
        <v>298</v>
      </c>
      <c r="K232" s="279" t="s">
        <v>300</v>
      </c>
      <c r="L232" s="279" t="s">
        <v>299</v>
      </c>
      <c r="M232" s="279" t="s">
        <v>299</v>
      </c>
      <c r="N232" s="279" t="s">
        <v>299</v>
      </c>
      <c r="O232" s="279" t="s">
        <v>299</v>
      </c>
      <c r="P232" s="279" t="s">
        <v>300</v>
      </c>
      <c r="Q232" s="279" t="s">
        <v>299</v>
      </c>
      <c r="R232" s="279" t="s">
        <v>299</v>
      </c>
      <c r="S232" s="279" t="s">
        <v>299</v>
      </c>
      <c r="T232" s="279" t="s">
        <v>299</v>
      </c>
      <c r="U232" s="279" t="s">
        <v>299</v>
      </c>
      <c r="V232" s="279" t="s">
        <v>299</v>
      </c>
      <c r="AR232" s="279" t="e">
        <v>#N/A</v>
      </c>
    </row>
    <row r="233" spans="1:44" s="279" customFormat="1">
      <c r="A233" s="279">
        <v>119071</v>
      </c>
      <c r="B233" s="43" t="s">
        <v>2561</v>
      </c>
      <c r="C233" s="279" t="s">
        <v>300</v>
      </c>
      <c r="D233" s="279" t="s">
        <v>298</v>
      </c>
      <c r="E233" s="279" t="s">
        <v>298</v>
      </c>
      <c r="F233" s="279" t="s">
        <v>300</v>
      </c>
      <c r="G233" s="279" t="s">
        <v>298</v>
      </c>
      <c r="H233" s="279" t="s">
        <v>298</v>
      </c>
      <c r="I233" s="279" t="s">
        <v>298</v>
      </c>
      <c r="J233" s="279" t="s">
        <v>298</v>
      </c>
      <c r="K233" s="279" t="s">
        <v>300</v>
      </c>
      <c r="L233" s="279" t="s">
        <v>298</v>
      </c>
      <c r="M233" s="279" t="s">
        <v>300</v>
      </c>
      <c r="N233" s="279" t="s">
        <v>300</v>
      </c>
      <c r="O233" s="279" t="s">
        <v>299</v>
      </c>
      <c r="P233" s="279" t="s">
        <v>300</v>
      </c>
      <c r="Q233" s="279" t="s">
        <v>300</v>
      </c>
      <c r="R233" s="279" t="s">
        <v>299</v>
      </c>
      <c r="S233" s="279" t="s">
        <v>299</v>
      </c>
      <c r="T233" s="279" t="s">
        <v>299</v>
      </c>
      <c r="U233" s="279" t="s">
        <v>299</v>
      </c>
      <c r="V233" s="279" t="s">
        <v>299</v>
      </c>
      <c r="AR233" s="279" t="e">
        <v>#N/A</v>
      </c>
    </row>
    <row r="234" spans="1:44" s="279" customFormat="1">
      <c r="A234" s="279">
        <v>119077</v>
      </c>
      <c r="B234" s="43" t="s">
        <v>2561</v>
      </c>
      <c r="C234" s="279" t="s">
        <v>298</v>
      </c>
      <c r="D234" s="279" t="s">
        <v>300</v>
      </c>
      <c r="E234" s="279" t="s">
        <v>298</v>
      </c>
      <c r="F234" s="279" t="s">
        <v>300</v>
      </c>
      <c r="G234" s="279" t="s">
        <v>298</v>
      </c>
      <c r="H234" s="279" t="s">
        <v>298</v>
      </c>
      <c r="I234" s="279" t="s">
        <v>300</v>
      </c>
      <c r="J234" s="279" t="s">
        <v>298</v>
      </c>
      <c r="K234" s="279" t="s">
        <v>298</v>
      </c>
      <c r="L234" s="279" t="s">
        <v>298</v>
      </c>
      <c r="M234" s="279" t="s">
        <v>298</v>
      </c>
      <c r="N234" s="279" t="s">
        <v>298</v>
      </c>
      <c r="O234" s="279" t="s">
        <v>298</v>
      </c>
      <c r="P234" s="279" t="s">
        <v>298</v>
      </c>
      <c r="Q234" s="279" t="s">
        <v>298</v>
      </c>
      <c r="R234" s="279" t="s">
        <v>300</v>
      </c>
      <c r="S234" s="279" t="s">
        <v>300</v>
      </c>
      <c r="T234" s="279" t="s">
        <v>300</v>
      </c>
      <c r="U234" s="279" t="s">
        <v>298</v>
      </c>
      <c r="V234" s="279" t="s">
        <v>298</v>
      </c>
      <c r="AR234" s="279" t="e">
        <v>#N/A</v>
      </c>
    </row>
    <row r="235" spans="1:44" s="279" customFormat="1">
      <c r="A235" s="279">
        <v>119084</v>
      </c>
      <c r="B235" s="43" t="s">
        <v>2561</v>
      </c>
      <c r="C235" s="279" t="s">
        <v>298</v>
      </c>
      <c r="D235" s="279" t="s">
        <v>300</v>
      </c>
      <c r="E235" s="279" t="s">
        <v>298</v>
      </c>
      <c r="F235" s="279" t="s">
        <v>300</v>
      </c>
      <c r="G235" s="279" t="s">
        <v>298</v>
      </c>
      <c r="H235" s="279" t="s">
        <v>298</v>
      </c>
      <c r="I235" s="279" t="s">
        <v>298</v>
      </c>
      <c r="J235" s="279" t="s">
        <v>298</v>
      </c>
      <c r="K235" s="279" t="s">
        <v>300</v>
      </c>
      <c r="L235" s="279" t="s">
        <v>300</v>
      </c>
      <c r="M235" s="279" t="s">
        <v>300</v>
      </c>
      <c r="N235" s="279" t="s">
        <v>298</v>
      </c>
      <c r="O235" s="279" t="s">
        <v>300</v>
      </c>
      <c r="P235" s="279" t="s">
        <v>300</v>
      </c>
      <c r="Q235" s="279" t="s">
        <v>300</v>
      </c>
      <c r="R235" s="279" t="s">
        <v>300</v>
      </c>
      <c r="S235" s="279" t="s">
        <v>300</v>
      </c>
      <c r="T235" s="279" t="s">
        <v>300</v>
      </c>
      <c r="U235" s="279" t="s">
        <v>298</v>
      </c>
      <c r="V235" s="279" t="s">
        <v>298</v>
      </c>
      <c r="AR235" s="279" t="e">
        <v>#N/A</v>
      </c>
    </row>
    <row r="236" spans="1:44" s="279" customFormat="1">
      <c r="A236" s="279">
        <v>119086</v>
      </c>
      <c r="B236" s="43" t="s">
        <v>2561</v>
      </c>
      <c r="C236" s="279" t="s">
        <v>300</v>
      </c>
      <c r="D236" s="279" t="s">
        <v>298</v>
      </c>
      <c r="E236" s="279" t="s">
        <v>298</v>
      </c>
      <c r="F236" s="279" t="s">
        <v>300</v>
      </c>
      <c r="G236" s="279" t="s">
        <v>298</v>
      </c>
      <c r="H236" s="279" t="s">
        <v>299</v>
      </c>
      <c r="I236" s="279" t="s">
        <v>298</v>
      </c>
      <c r="J236" s="279" t="s">
        <v>300</v>
      </c>
      <c r="K236" s="279" t="s">
        <v>298</v>
      </c>
      <c r="L236" s="279" t="s">
        <v>300</v>
      </c>
      <c r="M236" s="279" t="s">
        <v>299</v>
      </c>
      <c r="N236" s="279" t="s">
        <v>299</v>
      </c>
      <c r="O236" s="279" t="s">
        <v>299</v>
      </c>
      <c r="P236" s="279" t="s">
        <v>300</v>
      </c>
      <c r="Q236" s="279" t="s">
        <v>299</v>
      </c>
      <c r="R236" s="279" t="s">
        <v>299</v>
      </c>
      <c r="S236" s="279" t="s">
        <v>299</v>
      </c>
      <c r="T236" s="279" t="s">
        <v>299</v>
      </c>
      <c r="U236" s="279" t="s">
        <v>299</v>
      </c>
      <c r="V236" s="279" t="s">
        <v>299</v>
      </c>
      <c r="AR236" s="279" t="e">
        <v>#N/A</v>
      </c>
    </row>
    <row r="237" spans="1:44" s="279" customFormat="1">
      <c r="A237" s="279">
        <v>119099</v>
      </c>
      <c r="B237" s="43" t="s">
        <v>2561</v>
      </c>
      <c r="C237" s="279" t="s">
        <v>300</v>
      </c>
      <c r="D237" s="279" t="s">
        <v>298</v>
      </c>
      <c r="E237" s="279" t="s">
        <v>298</v>
      </c>
      <c r="F237" s="279" t="s">
        <v>300</v>
      </c>
      <c r="G237" s="279" t="s">
        <v>300</v>
      </c>
      <c r="H237" s="279" t="s">
        <v>300</v>
      </c>
      <c r="I237" s="279" t="s">
        <v>300</v>
      </c>
      <c r="J237" s="279" t="s">
        <v>300</v>
      </c>
      <c r="K237" s="279" t="s">
        <v>300</v>
      </c>
      <c r="L237" s="279" t="s">
        <v>300</v>
      </c>
      <c r="M237" s="279" t="s">
        <v>298</v>
      </c>
      <c r="N237" s="279" t="s">
        <v>300</v>
      </c>
      <c r="O237" s="279" t="s">
        <v>298</v>
      </c>
      <c r="P237" s="279" t="s">
        <v>300</v>
      </c>
      <c r="Q237" s="279" t="s">
        <v>298</v>
      </c>
      <c r="R237" s="279" t="s">
        <v>300</v>
      </c>
      <c r="S237" s="279" t="s">
        <v>298</v>
      </c>
      <c r="T237" s="279" t="s">
        <v>300</v>
      </c>
      <c r="U237" s="279" t="s">
        <v>300</v>
      </c>
      <c r="V237" s="279" t="s">
        <v>300</v>
      </c>
      <c r="AR237" s="279" t="e">
        <v>#N/A</v>
      </c>
    </row>
    <row r="238" spans="1:44" s="279" customFormat="1">
      <c r="A238" s="279">
        <v>119111</v>
      </c>
      <c r="B238" s="43" t="s">
        <v>2561</v>
      </c>
      <c r="C238" s="279" t="s">
        <v>298</v>
      </c>
      <c r="D238" s="279" t="s">
        <v>300</v>
      </c>
      <c r="E238" s="279" t="s">
        <v>298</v>
      </c>
      <c r="F238" s="279" t="s">
        <v>298</v>
      </c>
      <c r="G238" s="279" t="s">
        <v>300</v>
      </c>
      <c r="H238" s="279" t="s">
        <v>299</v>
      </c>
      <c r="I238" s="279" t="s">
        <v>300</v>
      </c>
      <c r="J238" s="279" t="s">
        <v>300</v>
      </c>
      <c r="K238" s="279" t="s">
        <v>300</v>
      </c>
      <c r="L238" s="279" t="s">
        <v>300</v>
      </c>
      <c r="M238" s="279" t="s">
        <v>299</v>
      </c>
      <c r="N238" s="279" t="s">
        <v>298</v>
      </c>
      <c r="O238" s="279" t="s">
        <v>298</v>
      </c>
      <c r="P238" s="279" t="s">
        <v>298</v>
      </c>
      <c r="Q238" s="279" t="s">
        <v>300</v>
      </c>
      <c r="R238" s="279" t="s">
        <v>299</v>
      </c>
      <c r="S238" s="279" t="s">
        <v>298</v>
      </c>
      <c r="T238" s="279" t="s">
        <v>298</v>
      </c>
      <c r="U238" s="279" t="s">
        <v>298</v>
      </c>
      <c r="V238" s="279" t="s">
        <v>298</v>
      </c>
      <c r="AR238" s="279" t="e">
        <v>#N/A</v>
      </c>
    </row>
    <row r="239" spans="1:44" s="279" customFormat="1">
      <c r="A239" s="279">
        <v>119114</v>
      </c>
      <c r="B239" s="43" t="s">
        <v>2561</v>
      </c>
      <c r="C239" s="279" t="s">
        <v>298</v>
      </c>
      <c r="D239" s="279" t="s">
        <v>300</v>
      </c>
      <c r="E239" s="279" t="s">
        <v>298</v>
      </c>
      <c r="F239" s="279" t="s">
        <v>300</v>
      </c>
      <c r="G239" s="279" t="s">
        <v>298</v>
      </c>
      <c r="H239" s="279" t="s">
        <v>298</v>
      </c>
      <c r="I239" s="279" t="s">
        <v>300</v>
      </c>
      <c r="J239" s="279" t="s">
        <v>299</v>
      </c>
      <c r="K239" s="279" t="s">
        <v>300</v>
      </c>
      <c r="L239" s="279" t="s">
        <v>300</v>
      </c>
      <c r="M239" s="279" t="s">
        <v>300</v>
      </c>
      <c r="N239" s="279" t="s">
        <v>298</v>
      </c>
      <c r="O239" s="279" t="s">
        <v>300</v>
      </c>
      <c r="P239" s="279" t="s">
        <v>298</v>
      </c>
      <c r="Q239" s="279" t="s">
        <v>300</v>
      </c>
      <c r="R239" s="279" t="s">
        <v>298</v>
      </c>
      <c r="S239" s="279" t="s">
        <v>299</v>
      </c>
      <c r="T239" s="279" t="s">
        <v>299</v>
      </c>
      <c r="U239" s="279" t="s">
        <v>300</v>
      </c>
      <c r="V239" s="279" t="s">
        <v>300</v>
      </c>
      <c r="AR239" s="279" t="e">
        <v>#N/A</v>
      </c>
    </row>
    <row r="240" spans="1:44" s="279" customFormat="1">
      <c r="A240" s="279">
        <v>119148</v>
      </c>
      <c r="B240" s="43" t="s">
        <v>2561</v>
      </c>
      <c r="C240" s="279" t="s">
        <v>298</v>
      </c>
      <c r="D240" s="279" t="s">
        <v>298</v>
      </c>
      <c r="E240" s="279" t="s">
        <v>298</v>
      </c>
      <c r="F240" s="279" t="s">
        <v>298</v>
      </c>
      <c r="G240" s="279" t="s">
        <v>298</v>
      </c>
      <c r="H240" s="279" t="s">
        <v>298</v>
      </c>
      <c r="I240" s="279" t="s">
        <v>298</v>
      </c>
      <c r="J240" s="279" t="s">
        <v>300</v>
      </c>
      <c r="K240" s="279" t="s">
        <v>300</v>
      </c>
      <c r="L240" s="279" t="s">
        <v>298</v>
      </c>
      <c r="M240" s="279" t="s">
        <v>298</v>
      </c>
      <c r="N240" s="279" t="s">
        <v>300</v>
      </c>
      <c r="O240" s="279" t="s">
        <v>298</v>
      </c>
      <c r="P240" s="279" t="s">
        <v>300</v>
      </c>
      <c r="Q240" s="279" t="s">
        <v>298</v>
      </c>
      <c r="R240" s="279" t="s">
        <v>298</v>
      </c>
      <c r="S240" s="279" t="s">
        <v>300</v>
      </c>
      <c r="T240" s="279" t="s">
        <v>298</v>
      </c>
      <c r="U240" s="279" t="s">
        <v>298</v>
      </c>
      <c r="V240" s="279" t="s">
        <v>298</v>
      </c>
      <c r="AR240" s="279" t="e">
        <v>#N/A</v>
      </c>
    </row>
    <row r="241" spans="1:44" s="279" customFormat="1">
      <c r="A241" s="279">
        <v>119166</v>
      </c>
      <c r="B241" s="43" t="s">
        <v>2561</v>
      </c>
      <c r="C241" s="279" t="s">
        <v>298</v>
      </c>
      <c r="D241" s="279" t="s">
        <v>298</v>
      </c>
      <c r="E241" s="279" t="s">
        <v>298</v>
      </c>
      <c r="F241" s="279" t="s">
        <v>298</v>
      </c>
      <c r="G241" s="279" t="s">
        <v>300</v>
      </c>
      <c r="H241" s="279" t="s">
        <v>300</v>
      </c>
      <c r="I241" s="279" t="s">
        <v>299</v>
      </c>
      <c r="J241" s="279" t="s">
        <v>298</v>
      </c>
      <c r="K241" s="279" t="s">
        <v>299</v>
      </c>
      <c r="L241" s="279" t="s">
        <v>300</v>
      </c>
      <c r="M241" s="279" t="s">
        <v>300</v>
      </c>
      <c r="N241" s="279" t="s">
        <v>300</v>
      </c>
      <c r="O241" s="279" t="s">
        <v>298</v>
      </c>
      <c r="P241" s="279" t="s">
        <v>298</v>
      </c>
      <c r="Q241" s="279" t="s">
        <v>300</v>
      </c>
      <c r="R241" s="279" t="s">
        <v>300</v>
      </c>
      <c r="S241" s="279" t="s">
        <v>298</v>
      </c>
      <c r="T241" s="279" t="s">
        <v>300</v>
      </c>
      <c r="U241" s="279" t="s">
        <v>298</v>
      </c>
      <c r="V241" s="279" t="s">
        <v>300</v>
      </c>
      <c r="AR241" s="279" t="e">
        <v>#N/A</v>
      </c>
    </row>
    <row r="242" spans="1:44" s="279" customFormat="1">
      <c r="A242" s="279">
        <v>119170</v>
      </c>
      <c r="B242" s="43" t="s">
        <v>2561</v>
      </c>
      <c r="C242" s="279" t="s">
        <v>298</v>
      </c>
      <c r="D242" s="279" t="s">
        <v>298</v>
      </c>
      <c r="E242" s="279" t="s">
        <v>298</v>
      </c>
      <c r="F242" s="279" t="s">
        <v>300</v>
      </c>
      <c r="G242" s="279" t="s">
        <v>298</v>
      </c>
      <c r="H242" s="279" t="s">
        <v>300</v>
      </c>
      <c r="I242" s="279" t="s">
        <v>298</v>
      </c>
      <c r="J242" s="279" t="s">
        <v>298</v>
      </c>
      <c r="K242" s="279" t="s">
        <v>300</v>
      </c>
      <c r="L242" s="279" t="s">
        <v>298</v>
      </c>
      <c r="M242" s="279" t="s">
        <v>300</v>
      </c>
      <c r="N242" s="279" t="s">
        <v>299</v>
      </c>
      <c r="O242" s="279" t="s">
        <v>300</v>
      </c>
      <c r="P242" s="279" t="s">
        <v>298</v>
      </c>
      <c r="Q242" s="279" t="s">
        <v>300</v>
      </c>
      <c r="R242" s="279" t="s">
        <v>300</v>
      </c>
      <c r="S242" s="279" t="s">
        <v>300</v>
      </c>
      <c r="T242" s="279" t="s">
        <v>299</v>
      </c>
      <c r="U242" s="279" t="s">
        <v>300</v>
      </c>
      <c r="V242" s="279" t="s">
        <v>299</v>
      </c>
      <c r="AR242" s="279" t="e">
        <v>#N/A</v>
      </c>
    </row>
    <row r="243" spans="1:44" s="279" customFormat="1">
      <c r="A243" s="279">
        <v>119177</v>
      </c>
      <c r="B243" s="43" t="s">
        <v>2561</v>
      </c>
      <c r="C243" s="279" t="s">
        <v>298</v>
      </c>
      <c r="D243" s="279" t="s">
        <v>299</v>
      </c>
      <c r="E243" s="279" t="s">
        <v>298</v>
      </c>
      <c r="F243" s="279" t="s">
        <v>300</v>
      </c>
      <c r="G243" s="279" t="s">
        <v>298</v>
      </c>
      <c r="H243" s="279" t="s">
        <v>300</v>
      </c>
      <c r="I243" s="279" t="s">
        <v>300</v>
      </c>
      <c r="J243" s="279" t="s">
        <v>300</v>
      </c>
      <c r="K243" s="279" t="s">
        <v>300</v>
      </c>
      <c r="L243" s="279" t="s">
        <v>300</v>
      </c>
      <c r="M243" s="279" t="s">
        <v>299</v>
      </c>
      <c r="N243" s="279" t="s">
        <v>300</v>
      </c>
      <c r="O243" s="279" t="s">
        <v>300</v>
      </c>
      <c r="P243" s="279" t="s">
        <v>298</v>
      </c>
      <c r="Q243" s="279" t="s">
        <v>300</v>
      </c>
      <c r="R243" s="279" t="s">
        <v>299</v>
      </c>
      <c r="S243" s="279" t="s">
        <v>300</v>
      </c>
      <c r="T243" s="279" t="s">
        <v>299</v>
      </c>
      <c r="U243" s="279" t="s">
        <v>300</v>
      </c>
      <c r="V243" s="279" t="s">
        <v>298</v>
      </c>
      <c r="AR243" s="279" t="e">
        <v>#N/A</v>
      </c>
    </row>
    <row r="244" spans="1:44" s="279" customFormat="1">
      <c r="A244" s="279">
        <v>119193</v>
      </c>
      <c r="B244" s="43" t="s">
        <v>2561</v>
      </c>
      <c r="C244" s="279" t="s">
        <v>300</v>
      </c>
      <c r="D244" s="279" t="s">
        <v>298</v>
      </c>
      <c r="E244" s="279" t="s">
        <v>299</v>
      </c>
      <c r="F244" s="279" t="s">
        <v>300</v>
      </c>
      <c r="G244" s="279" t="s">
        <v>298</v>
      </c>
      <c r="H244" s="279" t="s">
        <v>300</v>
      </c>
      <c r="I244" s="279" t="s">
        <v>300</v>
      </c>
      <c r="J244" s="279" t="s">
        <v>300</v>
      </c>
      <c r="K244" s="279" t="s">
        <v>300</v>
      </c>
      <c r="L244" s="279" t="s">
        <v>298</v>
      </c>
      <c r="M244" s="279" t="s">
        <v>300</v>
      </c>
      <c r="N244" s="279" t="s">
        <v>299</v>
      </c>
      <c r="O244" s="279" t="s">
        <v>299</v>
      </c>
      <c r="P244" s="279" t="s">
        <v>300</v>
      </c>
      <c r="Q244" s="279" t="s">
        <v>299</v>
      </c>
      <c r="R244" s="279" t="s">
        <v>299</v>
      </c>
      <c r="S244" s="279" t="s">
        <v>299</v>
      </c>
      <c r="T244" s="279" t="s">
        <v>299</v>
      </c>
      <c r="U244" s="279" t="s">
        <v>299</v>
      </c>
      <c r="V244" s="279" t="s">
        <v>299</v>
      </c>
      <c r="AR244" s="279" t="e">
        <v>#N/A</v>
      </c>
    </row>
    <row r="245" spans="1:44" s="279" customFormat="1">
      <c r="A245" s="279">
        <v>119199</v>
      </c>
      <c r="B245" s="43" t="s">
        <v>2561</v>
      </c>
      <c r="C245" s="279" t="s">
        <v>300</v>
      </c>
      <c r="D245" s="279" t="s">
        <v>300</v>
      </c>
      <c r="E245" s="279" t="s">
        <v>300</v>
      </c>
      <c r="F245" s="279" t="s">
        <v>300</v>
      </c>
      <c r="G245" s="279" t="s">
        <v>299</v>
      </c>
      <c r="H245" s="279" t="s">
        <v>300</v>
      </c>
      <c r="I245" s="279" t="s">
        <v>298</v>
      </c>
      <c r="J245" s="279" t="s">
        <v>299</v>
      </c>
      <c r="K245" s="279" t="s">
        <v>298</v>
      </c>
      <c r="L245" s="279" t="s">
        <v>299</v>
      </c>
      <c r="M245" s="279" t="s">
        <v>300</v>
      </c>
      <c r="N245" s="279" t="s">
        <v>298</v>
      </c>
      <c r="O245" s="279" t="s">
        <v>300</v>
      </c>
      <c r="P245" s="279" t="s">
        <v>300</v>
      </c>
      <c r="Q245" s="279" t="s">
        <v>300</v>
      </c>
      <c r="R245" s="279" t="s">
        <v>300</v>
      </c>
      <c r="S245" s="279" t="s">
        <v>299</v>
      </c>
      <c r="T245" s="279" t="s">
        <v>299</v>
      </c>
      <c r="U245" s="279" t="s">
        <v>299</v>
      </c>
      <c r="V245" s="279" t="s">
        <v>299</v>
      </c>
      <c r="AR245" s="279" t="e">
        <v>#N/A</v>
      </c>
    </row>
    <row r="246" spans="1:44" s="279" customFormat="1">
      <c r="A246" s="279">
        <v>119201</v>
      </c>
      <c r="B246" s="43" t="s">
        <v>2561</v>
      </c>
      <c r="C246" s="279" t="s">
        <v>298</v>
      </c>
      <c r="D246" s="279" t="s">
        <v>298</v>
      </c>
      <c r="E246" s="279" t="s">
        <v>298</v>
      </c>
      <c r="F246" s="279" t="s">
        <v>300</v>
      </c>
      <c r="G246" s="279" t="s">
        <v>300</v>
      </c>
      <c r="H246" s="279" t="s">
        <v>298</v>
      </c>
      <c r="I246" s="279" t="s">
        <v>298</v>
      </c>
      <c r="J246" s="279" t="s">
        <v>300</v>
      </c>
      <c r="K246" s="279" t="s">
        <v>300</v>
      </c>
      <c r="L246" s="279" t="s">
        <v>300</v>
      </c>
      <c r="M246" s="279" t="s">
        <v>300</v>
      </c>
      <c r="N246" s="279" t="s">
        <v>300</v>
      </c>
      <c r="O246" s="279" t="s">
        <v>300</v>
      </c>
      <c r="P246" s="279" t="s">
        <v>298</v>
      </c>
      <c r="Q246" s="279" t="s">
        <v>300</v>
      </c>
      <c r="R246" s="279" t="s">
        <v>299</v>
      </c>
      <c r="S246" s="279" t="s">
        <v>298</v>
      </c>
      <c r="T246" s="279" t="s">
        <v>300</v>
      </c>
      <c r="U246" s="279" t="s">
        <v>298</v>
      </c>
      <c r="V246" s="279" t="s">
        <v>300</v>
      </c>
      <c r="AR246" s="279" t="e">
        <v>#N/A</v>
      </c>
    </row>
    <row r="247" spans="1:44" s="279" customFormat="1">
      <c r="A247" s="279">
        <v>119215</v>
      </c>
      <c r="B247" s="43" t="s">
        <v>2561</v>
      </c>
      <c r="C247" s="279" t="s">
        <v>298</v>
      </c>
      <c r="D247" s="279" t="s">
        <v>298</v>
      </c>
      <c r="E247" s="279" t="s">
        <v>298</v>
      </c>
      <c r="F247" s="279" t="s">
        <v>300</v>
      </c>
      <c r="G247" s="279" t="s">
        <v>298</v>
      </c>
      <c r="H247" s="279" t="s">
        <v>298</v>
      </c>
      <c r="I247" s="279" t="s">
        <v>298</v>
      </c>
      <c r="J247" s="279" t="s">
        <v>298</v>
      </c>
      <c r="K247" s="279" t="s">
        <v>300</v>
      </c>
      <c r="L247" s="279" t="s">
        <v>298</v>
      </c>
      <c r="M247" s="279" t="s">
        <v>300</v>
      </c>
      <c r="N247" s="279" t="s">
        <v>298</v>
      </c>
      <c r="O247" s="279" t="s">
        <v>298</v>
      </c>
      <c r="P247" s="279" t="s">
        <v>300</v>
      </c>
      <c r="Q247" s="279" t="s">
        <v>298</v>
      </c>
      <c r="R247" s="279" t="s">
        <v>299</v>
      </c>
      <c r="S247" s="279" t="s">
        <v>299</v>
      </c>
      <c r="T247" s="279" t="s">
        <v>299</v>
      </c>
      <c r="U247" s="279" t="s">
        <v>299</v>
      </c>
      <c r="V247" s="279" t="s">
        <v>299</v>
      </c>
      <c r="AR247" s="279" t="e">
        <v>#N/A</v>
      </c>
    </row>
    <row r="248" spans="1:44" s="279" customFormat="1">
      <c r="A248" s="279">
        <v>119244</v>
      </c>
      <c r="B248" s="43" t="s">
        <v>2561</v>
      </c>
      <c r="C248" s="279" t="s">
        <v>300</v>
      </c>
      <c r="D248" s="279" t="s">
        <v>300</v>
      </c>
      <c r="E248" s="279" t="s">
        <v>298</v>
      </c>
      <c r="F248" s="279" t="s">
        <v>300</v>
      </c>
      <c r="G248" s="279" t="s">
        <v>298</v>
      </c>
      <c r="H248" s="279" t="s">
        <v>300</v>
      </c>
      <c r="I248" s="279" t="s">
        <v>300</v>
      </c>
      <c r="J248" s="279" t="s">
        <v>300</v>
      </c>
      <c r="K248" s="279" t="s">
        <v>300</v>
      </c>
      <c r="L248" s="279" t="s">
        <v>300</v>
      </c>
      <c r="M248" s="279" t="s">
        <v>300</v>
      </c>
      <c r="N248" s="279" t="s">
        <v>300</v>
      </c>
      <c r="O248" s="279" t="s">
        <v>299</v>
      </c>
      <c r="P248" s="279" t="s">
        <v>300</v>
      </c>
      <c r="Q248" s="279" t="s">
        <v>300</v>
      </c>
      <c r="R248" s="279" t="s">
        <v>299</v>
      </c>
      <c r="S248" s="279" t="s">
        <v>299</v>
      </c>
      <c r="T248" s="279" t="s">
        <v>299</v>
      </c>
      <c r="U248" s="279" t="s">
        <v>299</v>
      </c>
      <c r="V248" s="279" t="s">
        <v>299</v>
      </c>
      <c r="AR248" s="279" t="e">
        <v>#N/A</v>
      </c>
    </row>
    <row r="249" spans="1:44" s="279" customFormat="1">
      <c r="A249" s="279">
        <v>119283</v>
      </c>
      <c r="B249" s="43" t="s">
        <v>2561</v>
      </c>
      <c r="C249" s="279" t="s">
        <v>299</v>
      </c>
      <c r="D249" s="279" t="s">
        <v>299</v>
      </c>
      <c r="E249" s="279" t="s">
        <v>300</v>
      </c>
      <c r="F249" s="279" t="s">
        <v>299</v>
      </c>
      <c r="G249" s="279" t="s">
        <v>298</v>
      </c>
      <c r="H249" s="279" t="s">
        <v>298</v>
      </c>
      <c r="I249" s="279" t="s">
        <v>300</v>
      </c>
      <c r="J249" s="279" t="s">
        <v>298</v>
      </c>
      <c r="K249" s="279" t="s">
        <v>299</v>
      </c>
      <c r="L249" s="279" t="s">
        <v>300</v>
      </c>
      <c r="M249" s="279" t="s">
        <v>298</v>
      </c>
      <c r="N249" s="279" t="s">
        <v>298</v>
      </c>
      <c r="O249" s="279" t="s">
        <v>298</v>
      </c>
      <c r="P249" s="279" t="s">
        <v>298</v>
      </c>
      <c r="Q249" s="279" t="s">
        <v>298</v>
      </c>
      <c r="R249" s="279" t="s">
        <v>300</v>
      </c>
      <c r="S249" s="279" t="s">
        <v>300</v>
      </c>
      <c r="T249" s="279" t="s">
        <v>300</v>
      </c>
      <c r="U249" s="279" t="s">
        <v>300</v>
      </c>
      <c r="V249" s="279" t="s">
        <v>299</v>
      </c>
      <c r="AR249" s="279" t="e">
        <v>#N/A</v>
      </c>
    </row>
    <row r="250" spans="1:44" s="279" customFormat="1">
      <c r="A250" s="279">
        <v>119285</v>
      </c>
      <c r="B250" s="43" t="s">
        <v>2561</v>
      </c>
      <c r="C250" s="279" t="s">
        <v>300</v>
      </c>
      <c r="D250" s="279" t="s">
        <v>299</v>
      </c>
      <c r="E250" s="279" t="s">
        <v>299</v>
      </c>
      <c r="F250" s="279" t="s">
        <v>299</v>
      </c>
      <c r="G250" s="279" t="s">
        <v>299</v>
      </c>
      <c r="H250" s="279" t="s">
        <v>299</v>
      </c>
      <c r="I250" s="279" t="s">
        <v>298</v>
      </c>
      <c r="J250" s="279" t="s">
        <v>299</v>
      </c>
      <c r="K250" s="279" t="s">
        <v>299</v>
      </c>
      <c r="L250" s="279" t="s">
        <v>300</v>
      </c>
      <c r="M250" s="279" t="s">
        <v>298</v>
      </c>
      <c r="N250" s="279" t="s">
        <v>298</v>
      </c>
      <c r="O250" s="279" t="s">
        <v>298</v>
      </c>
      <c r="P250" s="279" t="s">
        <v>298</v>
      </c>
      <c r="Q250" s="279" t="s">
        <v>298</v>
      </c>
      <c r="R250" s="279" t="s">
        <v>300</v>
      </c>
      <c r="S250" s="279" t="s">
        <v>300</v>
      </c>
      <c r="T250" s="279" t="s">
        <v>299</v>
      </c>
      <c r="U250" s="279" t="s">
        <v>299</v>
      </c>
      <c r="V250" s="279" t="s">
        <v>299</v>
      </c>
      <c r="AR250" s="279" t="e">
        <v>#N/A</v>
      </c>
    </row>
    <row r="251" spans="1:44" s="279" customFormat="1">
      <c r="A251" s="279">
        <v>119289</v>
      </c>
      <c r="B251" s="43" t="s">
        <v>2561</v>
      </c>
      <c r="C251" s="279" t="s">
        <v>300</v>
      </c>
      <c r="D251" s="279" t="s">
        <v>299</v>
      </c>
      <c r="E251" s="279" t="s">
        <v>299</v>
      </c>
      <c r="F251" s="279" t="s">
        <v>299</v>
      </c>
      <c r="G251" s="279" t="s">
        <v>299</v>
      </c>
      <c r="H251" s="279" t="s">
        <v>300</v>
      </c>
      <c r="I251" s="279" t="s">
        <v>298</v>
      </c>
      <c r="J251" s="279" t="s">
        <v>300</v>
      </c>
      <c r="K251" s="279" t="s">
        <v>300</v>
      </c>
      <c r="L251" s="279" t="s">
        <v>299</v>
      </c>
      <c r="M251" s="279" t="s">
        <v>298</v>
      </c>
      <c r="N251" s="279" t="s">
        <v>298</v>
      </c>
      <c r="O251" s="279" t="s">
        <v>300</v>
      </c>
      <c r="P251" s="279" t="s">
        <v>298</v>
      </c>
      <c r="Q251" s="279" t="s">
        <v>298</v>
      </c>
      <c r="R251" s="279" t="s">
        <v>299</v>
      </c>
      <c r="S251" s="279" t="s">
        <v>299</v>
      </c>
      <c r="T251" s="279" t="s">
        <v>298</v>
      </c>
      <c r="U251" s="279" t="s">
        <v>299</v>
      </c>
      <c r="V251" s="279" t="s">
        <v>300</v>
      </c>
      <c r="AR251" s="279" t="e">
        <v>#N/A</v>
      </c>
    </row>
    <row r="252" spans="1:44" s="279" customFormat="1">
      <c r="A252" s="279">
        <v>119296</v>
      </c>
      <c r="B252" s="43" t="s">
        <v>2561</v>
      </c>
      <c r="C252" s="279" t="s">
        <v>299</v>
      </c>
      <c r="D252" s="279" t="s">
        <v>298</v>
      </c>
      <c r="E252" s="279" t="s">
        <v>299</v>
      </c>
      <c r="F252" s="279" t="s">
        <v>299</v>
      </c>
      <c r="G252" s="279" t="s">
        <v>300</v>
      </c>
      <c r="H252" s="279" t="s">
        <v>299</v>
      </c>
      <c r="I252" s="279" t="s">
        <v>298</v>
      </c>
      <c r="J252" s="279" t="s">
        <v>299</v>
      </c>
      <c r="K252" s="279" t="s">
        <v>298</v>
      </c>
      <c r="L252" s="279" t="s">
        <v>298</v>
      </c>
      <c r="M252" s="279" t="s">
        <v>298</v>
      </c>
      <c r="N252" s="279" t="s">
        <v>299</v>
      </c>
      <c r="O252" s="279" t="s">
        <v>300</v>
      </c>
      <c r="P252" s="279" t="s">
        <v>298</v>
      </c>
      <c r="Q252" s="279" t="s">
        <v>298</v>
      </c>
      <c r="R252" s="279" t="s">
        <v>300</v>
      </c>
      <c r="S252" s="279" t="s">
        <v>300</v>
      </c>
      <c r="T252" s="279" t="s">
        <v>300</v>
      </c>
      <c r="U252" s="279" t="s">
        <v>300</v>
      </c>
      <c r="V252" s="279" t="s">
        <v>300</v>
      </c>
      <c r="AR252" s="279" t="e">
        <v>#N/A</v>
      </c>
    </row>
    <row r="253" spans="1:44" s="279" customFormat="1">
      <c r="A253" s="279">
        <v>119311</v>
      </c>
      <c r="B253" s="43" t="s">
        <v>2561</v>
      </c>
      <c r="C253" s="279" t="s">
        <v>299</v>
      </c>
      <c r="D253" s="279" t="s">
        <v>299</v>
      </c>
      <c r="E253" s="279" t="s">
        <v>299</v>
      </c>
      <c r="F253" s="279" t="s">
        <v>299</v>
      </c>
      <c r="G253" s="279" t="s">
        <v>299</v>
      </c>
      <c r="H253" s="279" t="s">
        <v>300</v>
      </c>
      <c r="I253" s="279" t="s">
        <v>300</v>
      </c>
      <c r="J253" s="279" t="s">
        <v>299</v>
      </c>
      <c r="K253" s="279" t="s">
        <v>299</v>
      </c>
      <c r="L253" s="279" t="s">
        <v>300</v>
      </c>
      <c r="M253" s="279" t="s">
        <v>298</v>
      </c>
      <c r="N253" s="279" t="s">
        <v>298</v>
      </c>
      <c r="O253" s="279" t="s">
        <v>300</v>
      </c>
      <c r="P253" s="279" t="s">
        <v>298</v>
      </c>
      <c r="Q253" s="279" t="s">
        <v>300</v>
      </c>
      <c r="R253" s="279" t="s">
        <v>300</v>
      </c>
      <c r="S253" s="279" t="s">
        <v>300</v>
      </c>
      <c r="T253" s="279" t="s">
        <v>300</v>
      </c>
      <c r="U253" s="279" t="s">
        <v>300</v>
      </c>
      <c r="V253" s="279" t="s">
        <v>300</v>
      </c>
      <c r="AR253" s="279" t="e">
        <v>#N/A</v>
      </c>
    </row>
    <row r="254" spans="1:44" s="279" customFormat="1">
      <c r="A254" s="279">
        <v>119312</v>
      </c>
      <c r="B254" s="43" t="s">
        <v>2561</v>
      </c>
      <c r="C254" s="279" t="s">
        <v>299</v>
      </c>
      <c r="D254" s="279" t="s">
        <v>299</v>
      </c>
      <c r="E254" s="279" t="s">
        <v>299</v>
      </c>
      <c r="F254" s="279" t="s">
        <v>299</v>
      </c>
      <c r="G254" s="279" t="s">
        <v>299</v>
      </c>
      <c r="H254" s="279" t="s">
        <v>299</v>
      </c>
      <c r="I254" s="279" t="s">
        <v>299</v>
      </c>
      <c r="J254" s="279" t="s">
        <v>299</v>
      </c>
      <c r="K254" s="279" t="s">
        <v>299</v>
      </c>
      <c r="L254" s="279" t="s">
        <v>298</v>
      </c>
      <c r="M254" s="279" t="s">
        <v>299</v>
      </c>
      <c r="N254" s="279" t="s">
        <v>299</v>
      </c>
      <c r="O254" s="279" t="s">
        <v>298</v>
      </c>
      <c r="P254" s="279" t="s">
        <v>299</v>
      </c>
      <c r="Q254" s="279" t="s">
        <v>298</v>
      </c>
      <c r="R254" s="279" t="s">
        <v>299</v>
      </c>
      <c r="S254" s="279" t="s">
        <v>298</v>
      </c>
      <c r="T254" s="279" t="s">
        <v>299</v>
      </c>
      <c r="U254" s="279" t="s">
        <v>299</v>
      </c>
      <c r="V254" s="279" t="s">
        <v>299</v>
      </c>
      <c r="AR254" s="279" t="e">
        <v>#N/A</v>
      </c>
    </row>
    <row r="255" spans="1:44" s="279" customFormat="1">
      <c r="A255" s="279">
        <v>119318</v>
      </c>
      <c r="B255" s="43" t="s">
        <v>2561</v>
      </c>
      <c r="C255" s="279" t="s">
        <v>298</v>
      </c>
      <c r="D255" s="279" t="s">
        <v>298</v>
      </c>
      <c r="E255" s="279" t="s">
        <v>298</v>
      </c>
      <c r="F255" s="279" t="s">
        <v>298</v>
      </c>
      <c r="G255" s="279" t="s">
        <v>300</v>
      </c>
      <c r="H255" s="279" t="s">
        <v>300</v>
      </c>
      <c r="I255" s="279" t="s">
        <v>298</v>
      </c>
      <c r="J255" s="279" t="s">
        <v>298</v>
      </c>
      <c r="K255" s="279" t="s">
        <v>300</v>
      </c>
      <c r="L255" s="279" t="s">
        <v>300</v>
      </c>
      <c r="M255" s="279" t="s">
        <v>300</v>
      </c>
      <c r="N255" s="279" t="s">
        <v>299</v>
      </c>
      <c r="O255" s="279" t="s">
        <v>298</v>
      </c>
      <c r="P255" s="279" t="s">
        <v>298</v>
      </c>
      <c r="Q255" s="279" t="s">
        <v>300</v>
      </c>
      <c r="R255" s="279" t="s">
        <v>300</v>
      </c>
      <c r="S255" s="279" t="s">
        <v>299</v>
      </c>
      <c r="T255" s="279" t="s">
        <v>299</v>
      </c>
      <c r="U255" s="279" t="s">
        <v>299</v>
      </c>
      <c r="V255" s="279" t="s">
        <v>298</v>
      </c>
      <c r="AR255" s="279" t="e">
        <v>#N/A</v>
      </c>
    </row>
    <row r="256" spans="1:44" s="279" customFormat="1">
      <c r="A256" s="279">
        <v>119319</v>
      </c>
      <c r="B256" s="43" t="s">
        <v>2561</v>
      </c>
      <c r="C256" s="279" t="s">
        <v>298</v>
      </c>
      <c r="D256" s="279" t="s">
        <v>298</v>
      </c>
      <c r="E256" s="279" t="s">
        <v>298</v>
      </c>
      <c r="F256" s="279" t="s">
        <v>298</v>
      </c>
      <c r="G256" s="279" t="s">
        <v>298</v>
      </c>
      <c r="H256" s="279" t="s">
        <v>298</v>
      </c>
      <c r="I256" s="279" t="s">
        <v>298</v>
      </c>
      <c r="J256" s="279" t="s">
        <v>298</v>
      </c>
      <c r="K256" s="279" t="s">
        <v>299</v>
      </c>
      <c r="L256" s="279" t="s">
        <v>300</v>
      </c>
      <c r="M256" s="279" t="s">
        <v>298</v>
      </c>
      <c r="N256" s="279" t="s">
        <v>300</v>
      </c>
      <c r="O256" s="279" t="s">
        <v>300</v>
      </c>
      <c r="P256" s="279" t="s">
        <v>298</v>
      </c>
      <c r="Q256" s="279" t="s">
        <v>298</v>
      </c>
      <c r="R256" s="279" t="s">
        <v>300</v>
      </c>
      <c r="S256" s="279" t="s">
        <v>300</v>
      </c>
      <c r="T256" s="279" t="s">
        <v>299</v>
      </c>
      <c r="U256" s="279" t="s">
        <v>300</v>
      </c>
      <c r="V256" s="279" t="s">
        <v>300</v>
      </c>
      <c r="AR256" s="279" t="e">
        <v>#N/A</v>
      </c>
    </row>
    <row r="257" spans="1:44" s="279" customFormat="1">
      <c r="A257" s="279">
        <v>119322</v>
      </c>
      <c r="B257" s="43" t="s">
        <v>2561</v>
      </c>
      <c r="C257" s="279" t="s">
        <v>298</v>
      </c>
      <c r="D257" s="279" t="s">
        <v>298</v>
      </c>
      <c r="E257" s="279" t="s">
        <v>300</v>
      </c>
      <c r="F257" s="279" t="s">
        <v>298</v>
      </c>
      <c r="G257" s="279" t="s">
        <v>300</v>
      </c>
      <c r="H257" s="279" t="s">
        <v>298</v>
      </c>
      <c r="I257" s="279" t="s">
        <v>300</v>
      </c>
      <c r="J257" s="279" t="s">
        <v>300</v>
      </c>
      <c r="K257" s="279" t="s">
        <v>300</v>
      </c>
      <c r="L257" s="279" t="s">
        <v>300</v>
      </c>
      <c r="M257" s="279" t="s">
        <v>300</v>
      </c>
      <c r="N257" s="279" t="s">
        <v>300</v>
      </c>
      <c r="O257" s="279" t="s">
        <v>300</v>
      </c>
      <c r="P257" s="279" t="s">
        <v>299</v>
      </c>
      <c r="Q257" s="279" t="s">
        <v>299</v>
      </c>
      <c r="R257" s="279" t="s">
        <v>299</v>
      </c>
      <c r="S257" s="279" t="s">
        <v>299</v>
      </c>
      <c r="T257" s="279" t="s">
        <v>299</v>
      </c>
      <c r="U257" s="279" t="s">
        <v>299</v>
      </c>
      <c r="V257" s="279" t="s">
        <v>300</v>
      </c>
      <c r="AR257" s="279" t="e">
        <v>#N/A</v>
      </c>
    </row>
    <row r="258" spans="1:44" s="279" customFormat="1">
      <c r="A258" s="279">
        <v>119331</v>
      </c>
      <c r="B258" s="43" t="s">
        <v>2561</v>
      </c>
      <c r="C258" s="279" t="s">
        <v>300</v>
      </c>
      <c r="D258" s="279" t="s">
        <v>300</v>
      </c>
      <c r="E258" s="279" t="s">
        <v>298</v>
      </c>
      <c r="F258" s="279" t="s">
        <v>298</v>
      </c>
      <c r="G258" s="279" t="s">
        <v>298</v>
      </c>
      <c r="H258" s="279" t="s">
        <v>300</v>
      </c>
      <c r="I258" s="279" t="s">
        <v>299</v>
      </c>
      <c r="J258" s="279" t="s">
        <v>298</v>
      </c>
      <c r="K258" s="279" t="s">
        <v>298</v>
      </c>
      <c r="L258" s="279" t="s">
        <v>299</v>
      </c>
      <c r="M258" s="279" t="s">
        <v>299</v>
      </c>
      <c r="N258" s="279" t="s">
        <v>299</v>
      </c>
      <c r="O258" s="279" t="s">
        <v>300</v>
      </c>
      <c r="P258" s="279" t="s">
        <v>300</v>
      </c>
      <c r="Q258" s="279" t="s">
        <v>299</v>
      </c>
      <c r="R258" s="279" t="s">
        <v>299</v>
      </c>
      <c r="S258" s="279" t="s">
        <v>299</v>
      </c>
      <c r="T258" s="279" t="s">
        <v>299</v>
      </c>
      <c r="U258" s="279" t="s">
        <v>299</v>
      </c>
      <c r="V258" s="279" t="s">
        <v>299</v>
      </c>
      <c r="AR258" s="279" t="e">
        <v>#N/A</v>
      </c>
    </row>
    <row r="259" spans="1:44" s="279" customFormat="1">
      <c r="A259" s="279">
        <v>119335</v>
      </c>
      <c r="B259" s="43" t="s">
        <v>2561</v>
      </c>
      <c r="C259" s="279" t="s">
        <v>300</v>
      </c>
      <c r="D259" s="279" t="s">
        <v>300</v>
      </c>
      <c r="E259" s="279" t="s">
        <v>300</v>
      </c>
      <c r="F259" s="279" t="s">
        <v>300</v>
      </c>
      <c r="G259" s="279" t="s">
        <v>300</v>
      </c>
      <c r="H259" s="279" t="s">
        <v>300</v>
      </c>
      <c r="I259" s="279" t="s">
        <v>300</v>
      </c>
      <c r="J259" s="279" t="s">
        <v>300</v>
      </c>
      <c r="K259" s="279" t="s">
        <v>300</v>
      </c>
      <c r="L259" s="279" t="s">
        <v>299</v>
      </c>
      <c r="M259" s="279" t="s">
        <v>300</v>
      </c>
      <c r="N259" s="279" t="s">
        <v>298</v>
      </c>
      <c r="O259" s="279" t="s">
        <v>300</v>
      </c>
      <c r="P259" s="279" t="s">
        <v>299</v>
      </c>
      <c r="Q259" s="279" t="s">
        <v>300</v>
      </c>
      <c r="R259" s="279" t="s">
        <v>300</v>
      </c>
      <c r="S259" s="279" t="s">
        <v>299</v>
      </c>
      <c r="T259" s="279" t="s">
        <v>299</v>
      </c>
      <c r="U259" s="279" t="s">
        <v>299</v>
      </c>
      <c r="V259" s="279" t="s">
        <v>299</v>
      </c>
      <c r="AR259" s="279" t="e">
        <v>#N/A</v>
      </c>
    </row>
    <row r="260" spans="1:44" s="279" customFormat="1">
      <c r="A260" s="279">
        <v>119339</v>
      </c>
      <c r="B260" s="43" t="s">
        <v>2561</v>
      </c>
      <c r="C260" s="279" t="s">
        <v>300</v>
      </c>
      <c r="D260" s="279" t="s">
        <v>300</v>
      </c>
      <c r="E260" s="279" t="s">
        <v>298</v>
      </c>
      <c r="F260" s="279" t="s">
        <v>300</v>
      </c>
      <c r="G260" s="279" t="s">
        <v>300</v>
      </c>
      <c r="H260" s="279" t="s">
        <v>300</v>
      </c>
      <c r="I260" s="279" t="s">
        <v>300</v>
      </c>
      <c r="J260" s="279" t="s">
        <v>300</v>
      </c>
      <c r="K260" s="279" t="s">
        <v>300</v>
      </c>
      <c r="L260" s="279" t="s">
        <v>300</v>
      </c>
      <c r="M260" s="279" t="s">
        <v>300</v>
      </c>
      <c r="N260" s="279" t="s">
        <v>300</v>
      </c>
      <c r="O260" s="279" t="s">
        <v>300</v>
      </c>
      <c r="P260" s="279" t="s">
        <v>300</v>
      </c>
      <c r="Q260" s="279" t="s">
        <v>300</v>
      </c>
      <c r="R260" s="279" t="s">
        <v>299</v>
      </c>
      <c r="S260" s="279" t="s">
        <v>299</v>
      </c>
      <c r="T260" s="279" t="s">
        <v>299</v>
      </c>
      <c r="U260" s="279" t="s">
        <v>299</v>
      </c>
      <c r="V260" s="279" t="s">
        <v>299</v>
      </c>
      <c r="AR260" s="279" t="e">
        <v>#N/A</v>
      </c>
    </row>
    <row r="261" spans="1:44" s="279" customFormat="1">
      <c r="A261" s="279">
        <v>119354</v>
      </c>
      <c r="B261" s="43" t="s">
        <v>2561</v>
      </c>
      <c r="C261" s="279" t="s">
        <v>300</v>
      </c>
      <c r="D261" s="279" t="s">
        <v>300</v>
      </c>
      <c r="E261" s="279" t="s">
        <v>298</v>
      </c>
      <c r="F261" s="279" t="s">
        <v>298</v>
      </c>
      <c r="G261" s="279" t="s">
        <v>298</v>
      </c>
      <c r="H261" s="279" t="s">
        <v>300</v>
      </c>
      <c r="I261" s="279" t="s">
        <v>300</v>
      </c>
      <c r="J261" s="279" t="s">
        <v>298</v>
      </c>
      <c r="K261" s="279" t="s">
        <v>298</v>
      </c>
      <c r="L261" s="279" t="s">
        <v>298</v>
      </c>
      <c r="M261" s="279" t="s">
        <v>298</v>
      </c>
      <c r="N261" s="279" t="s">
        <v>298</v>
      </c>
      <c r="O261" s="279" t="s">
        <v>298</v>
      </c>
      <c r="P261" s="279" t="s">
        <v>300</v>
      </c>
      <c r="Q261" s="279" t="s">
        <v>298</v>
      </c>
      <c r="R261" s="279" t="s">
        <v>300</v>
      </c>
      <c r="S261" s="279" t="s">
        <v>300</v>
      </c>
      <c r="T261" s="279" t="s">
        <v>300</v>
      </c>
      <c r="U261" s="279" t="s">
        <v>300</v>
      </c>
      <c r="V261" s="279" t="s">
        <v>298</v>
      </c>
      <c r="AR261" s="279" t="e">
        <v>#N/A</v>
      </c>
    </row>
    <row r="262" spans="1:44" s="279" customFormat="1">
      <c r="A262" s="279">
        <v>119362</v>
      </c>
      <c r="B262" s="43" t="s">
        <v>2561</v>
      </c>
      <c r="C262" s="279" t="s">
        <v>300</v>
      </c>
      <c r="D262" s="279" t="s">
        <v>300</v>
      </c>
      <c r="E262" s="279" t="s">
        <v>300</v>
      </c>
      <c r="F262" s="279" t="s">
        <v>300</v>
      </c>
      <c r="G262" s="279" t="s">
        <v>298</v>
      </c>
      <c r="H262" s="279" t="s">
        <v>300</v>
      </c>
      <c r="I262" s="279" t="s">
        <v>300</v>
      </c>
      <c r="J262" s="279" t="s">
        <v>300</v>
      </c>
      <c r="K262" s="279" t="s">
        <v>299</v>
      </c>
      <c r="L262" s="279" t="s">
        <v>300</v>
      </c>
      <c r="M262" s="279" t="s">
        <v>300</v>
      </c>
      <c r="N262" s="279" t="s">
        <v>300</v>
      </c>
      <c r="O262" s="279" t="s">
        <v>300</v>
      </c>
      <c r="P262" s="279" t="s">
        <v>298</v>
      </c>
      <c r="Q262" s="279" t="s">
        <v>300</v>
      </c>
      <c r="R262" s="279" t="s">
        <v>300</v>
      </c>
      <c r="S262" s="279" t="s">
        <v>300</v>
      </c>
      <c r="T262" s="279" t="s">
        <v>300</v>
      </c>
      <c r="U262" s="279" t="s">
        <v>299</v>
      </c>
      <c r="V262" s="279" t="s">
        <v>300</v>
      </c>
      <c r="AR262" s="279" t="e">
        <v>#N/A</v>
      </c>
    </row>
    <row r="263" spans="1:44" s="279" customFormat="1">
      <c r="A263" s="279">
        <v>119381</v>
      </c>
      <c r="B263" s="43" t="s">
        <v>2561</v>
      </c>
      <c r="C263" s="279" t="s">
        <v>300</v>
      </c>
      <c r="D263" s="279" t="s">
        <v>300</v>
      </c>
      <c r="E263" s="279" t="s">
        <v>298</v>
      </c>
      <c r="F263" s="279" t="s">
        <v>300</v>
      </c>
      <c r="G263" s="279" t="s">
        <v>299</v>
      </c>
      <c r="H263" s="279" t="s">
        <v>300</v>
      </c>
      <c r="I263" s="279" t="s">
        <v>300</v>
      </c>
      <c r="J263" s="279" t="s">
        <v>300</v>
      </c>
      <c r="K263" s="279" t="s">
        <v>300</v>
      </c>
      <c r="L263" s="279" t="s">
        <v>299</v>
      </c>
      <c r="M263" s="279" t="s">
        <v>298</v>
      </c>
      <c r="N263" s="279" t="s">
        <v>299</v>
      </c>
      <c r="O263" s="279" t="s">
        <v>298</v>
      </c>
      <c r="P263" s="279" t="s">
        <v>298</v>
      </c>
      <c r="Q263" s="279" t="s">
        <v>299</v>
      </c>
      <c r="R263" s="279" t="s">
        <v>299</v>
      </c>
      <c r="S263" s="279" t="s">
        <v>299</v>
      </c>
      <c r="T263" s="279" t="s">
        <v>299</v>
      </c>
      <c r="U263" s="279" t="s">
        <v>299</v>
      </c>
      <c r="V263" s="279" t="s">
        <v>299</v>
      </c>
      <c r="AR263" s="279" t="e">
        <v>#N/A</v>
      </c>
    </row>
    <row r="264" spans="1:44" s="279" customFormat="1">
      <c r="A264" s="279">
        <v>119390</v>
      </c>
      <c r="B264" s="43" t="s">
        <v>2561</v>
      </c>
      <c r="C264" s="279" t="s">
        <v>300</v>
      </c>
      <c r="D264" s="279" t="s">
        <v>300</v>
      </c>
      <c r="E264" s="279" t="s">
        <v>298</v>
      </c>
      <c r="F264" s="279" t="s">
        <v>300</v>
      </c>
      <c r="G264" s="279" t="s">
        <v>300</v>
      </c>
      <c r="H264" s="279" t="s">
        <v>300</v>
      </c>
      <c r="I264" s="279" t="s">
        <v>300</v>
      </c>
      <c r="J264" s="279" t="s">
        <v>298</v>
      </c>
      <c r="K264" s="279" t="s">
        <v>300</v>
      </c>
      <c r="L264" s="279" t="s">
        <v>300</v>
      </c>
      <c r="M264" s="279" t="s">
        <v>300</v>
      </c>
      <c r="N264" s="279" t="s">
        <v>300</v>
      </c>
      <c r="O264" s="279" t="s">
        <v>300</v>
      </c>
      <c r="P264" s="279" t="s">
        <v>298</v>
      </c>
      <c r="Q264" s="279" t="s">
        <v>299</v>
      </c>
      <c r="R264" s="279" t="s">
        <v>299</v>
      </c>
      <c r="S264" s="279" t="s">
        <v>299</v>
      </c>
      <c r="T264" s="279" t="s">
        <v>299</v>
      </c>
      <c r="U264" s="279" t="s">
        <v>299</v>
      </c>
      <c r="V264" s="279" t="s">
        <v>299</v>
      </c>
      <c r="AR264" s="279" t="e">
        <v>#N/A</v>
      </c>
    </row>
    <row r="265" spans="1:44" s="279" customFormat="1">
      <c r="A265" s="279">
        <v>119398</v>
      </c>
      <c r="B265" s="43" t="s">
        <v>2561</v>
      </c>
      <c r="C265" s="279" t="s">
        <v>300</v>
      </c>
      <c r="D265" s="279" t="s">
        <v>300</v>
      </c>
      <c r="E265" s="279" t="s">
        <v>300</v>
      </c>
      <c r="F265" s="279" t="s">
        <v>300</v>
      </c>
      <c r="G265" s="279" t="s">
        <v>300</v>
      </c>
      <c r="H265" s="279" t="s">
        <v>300</v>
      </c>
      <c r="I265" s="279" t="s">
        <v>300</v>
      </c>
      <c r="J265" s="279" t="s">
        <v>299</v>
      </c>
      <c r="K265" s="279" t="s">
        <v>300</v>
      </c>
      <c r="L265" s="279" t="s">
        <v>300</v>
      </c>
      <c r="M265" s="279" t="s">
        <v>298</v>
      </c>
      <c r="N265" s="279" t="s">
        <v>300</v>
      </c>
      <c r="O265" s="279" t="s">
        <v>300</v>
      </c>
      <c r="P265" s="279" t="s">
        <v>298</v>
      </c>
      <c r="Q265" s="279" t="s">
        <v>298</v>
      </c>
      <c r="R265" s="279" t="s">
        <v>299</v>
      </c>
      <c r="S265" s="279" t="s">
        <v>299</v>
      </c>
      <c r="T265" s="279" t="s">
        <v>299</v>
      </c>
      <c r="U265" s="279" t="s">
        <v>299</v>
      </c>
      <c r="V265" s="279" t="s">
        <v>299</v>
      </c>
      <c r="AR265" s="279" t="e">
        <v>#N/A</v>
      </c>
    </row>
    <row r="266" spans="1:44" s="279" customFormat="1">
      <c r="A266" s="279">
        <v>119409</v>
      </c>
      <c r="B266" s="43" t="s">
        <v>2561</v>
      </c>
      <c r="C266" s="279" t="s">
        <v>300</v>
      </c>
      <c r="D266" s="279" t="s">
        <v>300</v>
      </c>
      <c r="E266" s="279" t="s">
        <v>300</v>
      </c>
      <c r="F266" s="279" t="s">
        <v>300</v>
      </c>
      <c r="G266" s="279" t="s">
        <v>300</v>
      </c>
      <c r="H266" s="279" t="s">
        <v>300</v>
      </c>
      <c r="I266" s="279" t="s">
        <v>300</v>
      </c>
      <c r="J266" s="279" t="s">
        <v>300</v>
      </c>
      <c r="K266" s="279" t="s">
        <v>300</v>
      </c>
      <c r="L266" s="279" t="s">
        <v>298</v>
      </c>
      <c r="M266" s="279" t="s">
        <v>300</v>
      </c>
      <c r="N266" s="279" t="s">
        <v>300</v>
      </c>
      <c r="O266" s="279" t="s">
        <v>299</v>
      </c>
      <c r="P266" s="279" t="s">
        <v>299</v>
      </c>
      <c r="Q266" s="279" t="s">
        <v>300</v>
      </c>
      <c r="R266" s="279" t="s">
        <v>299</v>
      </c>
      <c r="S266" s="279" t="s">
        <v>299</v>
      </c>
      <c r="T266" s="279" t="s">
        <v>299</v>
      </c>
      <c r="U266" s="279" t="s">
        <v>299</v>
      </c>
      <c r="V266" s="279" t="s">
        <v>299</v>
      </c>
      <c r="AR266" s="279" t="e">
        <v>#N/A</v>
      </c>
    </row>
    <row r="267" spans="1:44" s="279" customFormat="1">
      <c r="A267" s="279">
        <v>119420</v>
      </c>
      <c r="B267" s="43" t="s">
        <v>2561</v>
      </c>
      <c r="C267" s="279" t="s">
        <v>300</v>
      </c>
      <c r="D267" s="279" t="s">
        <v>298</v>
      </c>
      <c r="E267" s="279" t="s">
        <v>298</v>
      </c>
      <c r="F267" s="279" t="s">
        <v>298</v>
      </c>
      <c r="G267" s="279" t="s">
        <v>298</v>
      </c>
      <c r="H267" s="279" t="s">
        <v>298</v>
      </c>
      <c r="I267" s="279" t="s">
        <v>300</v>
      </c>
      <c r="J267" s="279" t="s">
        <v>300</v>
      </c>
      <c r="K267" s="279" t="s">
        <v>300</v>
      </c>
      <c r="L267" s="279" t="s">
        <v>300</v>
      </c>
      <c r="M267" s="279" t="s">
        <v>298</v>
      </c>
      <c r="N267" s="279" t="s">
        <v>298</v>
      </c>
      <c r="O267" s="279" t="s">
        <v>298</v>
      </c>
      <c r="P267" s="279" t="s">
        <v>298</v>
      </c>
      <c r="Q267" s="279" t="s">
        <v>300</v>
      </c>
      <c r="R267" s="279" t="s">
        <v>298</v>
      </c>
      <c r="S267" s="279" t="s">
        <v>298</v>
      </c>
      <c r="T267" s="279" t="s">
        <v>300</v>
      </c>
      <c r="U267" s="279" t="s">
        <v>300</v>
      </c>
      <c r="V267" s="279" t="s">
        <v>298</v>
      </c>
      <c r="AR267" s="279" t="e">
        <v>#N/A</v>
      </c>
    </row>
    <row r="268" spans="1:44" s="279" customFormat="1">
      <c r="A268" s="279">
        <v>119429</v>
      </c>
      <c r="B268" s="43" t="s">
        <v>2561</v>
      </c>
      <c r="C268" s="279" t="s">
        <v>300</v>
      </c>
      <c r="D268" s="279" t="s">
        <v>298</v>
      </c>
      <c r="E268" s="279" t="s">
        <v>298</v>
      </c>
      <c r="F268" s="279" t="s">
        <v>298</v>
      </c>
      <c r="G268" s="279" t="s">
        <v>300</v>
      </c>
      <c r="H268" s="279" t="s">
        <v>300</v>
      </c>
      <c r="I268" s="279" t="s">
        <v>300</v>
      </c>
      <c r="J268" s="279" t="s">
        <v>300</v>
      </c>
      <c r="K268" s="279" t="s">
        <v>298</v>
      </c>
      <c r="L268" s="279" t="s">
        <v>300</v>
      </c>
      <c r="M268" s="279" t="s">
        <v>300</v>
      </c>
      <c r="N268" s="279" t="s">
        <v>298</v>
      </c>
      <c r="O268" s="279" t="s">
        <v>298</v>
      </c>
      <c r="P268" s="279" t="s">
        <v>298</v>
      </c>
      <c r="Q268" s="279" t="s">
        <v>300</v>
      </c>
      <c r="R268" s="279" t="s">
        <v>300</v>
      </c>
      <c r="S268" s="279" t="s">
        <v>298</v>
      </c>
      <c r="T268" s="279" t="s">
        <v>298</v>
      </c>
      <c r="U268" s="279" t="s">
        <v>298</v>
      </c>
      <c r="V268" s="279" t="s">
        <v>300</v>
      </c>
      <c r="AR268" s="279" t="e">
        <v>#N/A</v>
      </c>
    </row>
    <row r="269" spans="1:44" s="279" customFormat="1">
      <c r="A269" s="279">
        <v>119436</v>
      </c>
      <c r="B269" s="43" t="s">
        <v>2561</v>
      </c>
      <c r="C269" s="279" t="s">
        <v>300</v>
      </c>
      <c r="D269" s="279" t="s">
        <v>300</v>
      </c>
      <c r="E269" s="279" t="s">
        <v>300</v>
      </c>
      <c r="F269" s="279" t="s">
        <v>300</v>
      </c>
      <c r="G269" s="279" t="s">
        <v>300</v>
      </c>
      <c r="H269" s="279" t="s">
        <v>300</v>
      </c>
      <c r="I269" s="279" t="s">
        <v>300</v>
      </c>
      <c r="J269" s="279" t="s">
        <v>300</v>
      </c>
      <c r="K269" s="279" t="s">
        <v>300</v>
      </c>
      <c r="L269" s="279" t="s">
        <v>300</v>
      </c>
      <c r="M269" s="279" t="s">
        <v>300</v>
      </c>
      <c r="N269" s="279" t="s">
        <v>298</v>
      </c>
      <c r="O269" s="279" t="s">
        <v>298</v>
      </c>
      <c r="P269" s="279" t="s">
        <v>300</v>
      </c>
      <c r="Q269" s="279" t="s">
        <v>300</v>
      </c>
      <c r="R269" s="279" t="s">
        <v>299</v>
      </c>
      <c r="S269" s="279" t="s">
        <v>299</v>
      </c>
      <c r="T269" s="279" t="s">
        <v>299</v>
      </c>
      <c r="U269" s="279" t="s">
        <v>299</v>
      </c>
      <c r="V269" s="279" t="s">
        <v>299</v>
      </c>
      <c r="AR269" s="279" t="e">
        <v>#N/A</v>
      </c>
    </row>
    <row r="270" spans="1:44" s="279" customFormat="1">
      <c r="A270" s="279">
        <v>119437</v>
      </c>
      <c r="B270" s="43" t="s">
        <v>2561</v>
      </c>
      <c r="C270" s="279" t="s">
        <v>300</v>
      </c>
      <c r="D270" s="279" t="s">
        <v>298</v>
      </c>
      <c r="E270" s="279" t="s">
        <v>298</v>
      </c>
      <c r="F270" s="279" t="s">
        <v>298</v>
      </c>
      <c r="G270" s="279" t="s">
        <v>300</v>
      </c>
      <c r="H270" s="279" t="s">
        <v>298</v>
      </c>
      <c r="I270" s="279" t="s">
        <v>298</v>
      </c>
      <c r="J270" s="279" t="s">
        <v>300</v>
      </c>
      <c r="K270" s="279" t="s">
        <v>300</v>
      </c>
      <c r="L270" s="279" t="s">
        <v>298</v>
      </c>
      <c r="M270" s="279" t="s">
        <v>300</v>
      </c>
      <c r="N270" s="279" t="s">
        <v>299</v>
      </c>
      <c r="O270" s="279" t="s">
        <v>300</v>
      </c>
      <c r="P270" s="279" t="s">
        <v>300</v>
      </c>
      <c r="Q270" s="279" t="s">
        <v>299</v>
      </c>
      <c r="R270" s="279" t="s">
        <v>299</v>
      </c>
      <c r="S270" s="279" t="s">
        <v>299</v>
      </c>
      <c r="T270" s="279" t="s">
        <v>299</v>
      </c>
      <c r="U270" s="279" t="s">
        <v>299</v>
      </c>
      <c r="V270" s="279" t="s">
        <v>299</v>
      </c>
      <c r="AR270" s="279" t="e">
        <v>#N/A</v>
      </c>
    </row>
    <row r="271" spans="1:44" s="279" customFormat="1">
      <c r="A271" s="279">
        <v>119451</v>
      </c>
      <c r="B271" s="43" t="s">
        <v>2561</v>
      </c>
      <c r="C271" s="279" t="s">
        <v>298</v>
      </c>
      <c r="D271" s="279" t="s">
        <v>298</v>
      </c>
      <c r="E271" s="279" t="s">
        <v>298</v>
      </c>
      <c r="F271" s="279" t="s">
        <v>300</v>
      </c>
      <c r="G271" s="279" t="s">
        <v>298</v>
      </c>
      <c r="H271" s="279" t="s">
        <v>300</v>
      </c>
      <c r="I271" s="279" t="s">
        <v>298</v>
      </c>
      <c r="J271" s="279" t="s">
        <v>300</v>
      </c>
      <c r="K271" s="279" t="s">
        <v>300</v>
      </c>
      <c r="L271" s="279" t="s">
        <v>298</v>
      </c>
      <c r="M271" s="279" t="s">
        <v>298</v>
      </c>
      <c r="N271" s="279" t="s">
        <v>298</v>
      </c>
      <c r="O271" s="279" t="s">
        <v>298</v>
      </c>
      <c r="P271" s="279" t="s">
        <v>300</v>
      </c>
      <c r="Q271" s="279" t="s">
        <v>298</v>
      </c>
      <c r="R271" s="279" t="s">
        <v>298</v>
      </c>
      <c r="S271" s="279" t="s">
        <v>298</v>
      </c>
      <c r="T271" s="279" t="s">
        <v>298</v>
      </c>
      <c r="U271" s="279" t="s">
        <v>299</v>
      </c>
      <c r="V271" s="279" t="s">
        <v>298</v>
      </c>
      <c r="AR271" s="279" t="e">
        <v>#N/A</v>
      </c>
    </row>
    <row r="272" spans="1:44" s="279" customFormat="1">
      <c r="A272" s="279">
        <v>119454</v>
      </c>
      <c r="B272" s="43" t="s">
        <v>2561</v>
      </c>
      <c r="C272" s="279" t="s">
        <v>300</v>
      </c>
      <c r="D272" s="279" t="s">
        <v>300</v>
      </c>
      <c r="E272" s="279" t="s">
        <v>300</v>
      </c>
      <c r="F272" s="279" t="s">
        <v>300</v>
      </c>
      <c r="G272" s="279" t="s">
        <v>299</v>
      </c>
      <c r="H272" s="279" t="s">
        <v>300</v>
      </c>
      <c r="I272" s="279" t="s">
        <v>300</v>
      </c>
      <c r="J272" s="279" t="s">
        <v>300</v>
      </c>
      <c r="K272" s="279" t="s">
        <v>300</v>
      </c>
      <c r="L272" s="279" t="s">
        <v>299</v>
      </c>
      <c r="M272" s="279" t="s">
        <v>298</v>
      </c>
      <c r="N272" s="279" t="s">
        <v>300</v>
      </c>
      <c r="O272" s="279" t="s">
        <v>300</v>
      </c>
      <c r="P272" s="279" t="s">
        <v>298</v>
      </c>
      <c r="Q272" s="279" t="s">
        <v>300</v>
      </c>
      <c r="R272" s="279" t="s">
        <v>299</v>
      </c>
      <c r="S272" s="279" t="s">
        <v>299</v>
      </c>
      <c r="T272" s="279" t="s">
        <v>299</v>
      </c>
      <c r="U272" s="279" t="s">
        <v>300</v>
      </c>
      <c r="V272" s="279" t="s">
        <v>299</v>
      </c>
      <c r="AR272" s="279" t="e">
        <v>#N/A</v>
      </c>
    </row>
    <row r="273" spans="1:44" s="279" customFormat="1">
      <c r="A273" s="279">
        <v>119475</v>
      </c>
      <c r="B273" s="43" t="s">
        <v>2561</v>
      </c>
      <c r="C273" s="279" t="s">
        <v>298</v>
      </c>
      <c r="D273" s="279" t="s">
        <v>300</v>
      </c>
      <c r="E273" s="279" t="s">
        <v>298</v>
      </c>
      <c r="F273" s="279" t="s">
        <v>298</v>
      </c>
      <c r="G273" s="279" t="s">
        <v>298</v>
      </c>
      <c r="H273" s="279" t="s">
        <v>298</v>
      </c>
      <c r="I273" s="279" t="s">
        <v>298</v>
      </c>
      <c r="J273" s="279" t="s">
        <v>300</v>
      </c>
      <c r="K273" s="279" t="s">
        <v>300</v>
      </c>
      <c r="L273" s="279" t="s">
        <v>300</v>
      </c>
      <c r="M273" s="279" t="s">
        <v>300</v>
      </c>
      <c r="N273" s="279" t="s">
        <v>298</v>
      </c>
      <c r="O273" s="279" t="s">
        <v>300</v>
      </c>
      <c r="P273" s="279" t="s">
        <v>298</v>
      </c>
      <c r="Q273" s="279" t="s">
        <v>300</v>
      </c>
      <c r="R273" s="279" t="s">
        <v>300</v>
      </c>
      <c r="S273" s="279" t="s">
        <v>300</v>
      </c>
      <c r="T273" s="279" t="s">
        <v>298</v>
      </c>
      <c r="U273" s="279" t="s">
        <v>298</v>
      </c>
      <c r="V273" s="279" t="s">
        <v>298</v>
      </c>
      <c r="AR273" s="279" t="e">
        <v>#N/A</v>
      </c>
    </row>
    <row r="274" spans="1:44" s="279" customFormat="1">
      <c r="A274" s="279">
        <v>119478</v>
      </c>
      <c r="B274" s="43" t="s">
        <v>2561</v>
      </c>
      <c r="C274" s="279" t="s">
        <v>300</v>
      </c>
      <c r="D274" s="279" t="s">
        <v>300</v>
      </c>
      <c r="E274" s="279" t="s">
        <v>300</v>
      </c>
      <c r="F274" s="279" t="s">
        <v>300</v>
      </c>
      <c r="G274" s="279" t="s">
        <v>300</v>
      </c>
      <c r="H274" s="279" t="s">
        <v>300</v>
      </c>
      <c r="I274" s="279" t="s">
        <v>300</v>
      </c>
      <c r="J274" s="279" t="s">
        <v>300</v>
      </c>
      <c r="K274" s="279" t="s">
        <v>300</v>
      </c>
      <c r="L274" s="279" t="s">
        <v>300</v>
      </c>
      <c r="M274" s="279" t="s">
        <v>300</v>
      </c>
      <c r="N274" s="279" t="s">
        <v>300</v>
      </c>
      <c r="O274" s="279" t="s">
        <v>300</v>
      </c>
      <c r="P274" s="279" t="s">
        <v>300</v>
      </c>
      <c r="Q274" s="279" t="s">
        <v>300</v>
      </c>
      <c r="R274" s="279" t="s">
        <v>300</v>
      </c>
      <c r="S274" s="279" t="s">
        <v>300</v>
      </c>
      <c r="T274" s="279" t="s">
        <v>300</v>
      </c>
      <c r="U274" s="279" t="s">
        <v>299</v>
      </c>
      <c r="V274" s="279" t="s">
        <v>300</v>
      </c>
      <c r="AR274" s="279" t="e">
        <v>#N/A</v>
      </c>
    </row>
    <row r="275" spans="1:44" s="279" customFormat="1">
      <c r="A275" s="279">
        <v>119485</v>
      </c>
      <c r="B275" s="43" t="s">
        <v>2561</v>
      </c>
      <c r="C275" s="279" t="s">
        <v>298</v>
      </c>
      <c r="D275" s="279" t="s">
        <v>298</v>
      </c>
      <c r="E275" s="279" t="s">
        <v>298</v>
      </c>
      <c r="F275" s="279" t="s">
        <v>298</v>
      </c>
      <c r="G275" s="279" t="s">
        <v>298</v>
      </c>
      <c r="H275" s="279" t="s">
        <v>300</v>
      </c>
      <c r="I275" s="279" t="s">
        <v>298</v>
      </c>
      <c r="J275" s="279" t="s">
        <v>298</v>
      </c>
      <c r="K275" s="279" t="s">
        <v>300</v>
      </c>
      <c r="L275" s="279" t="s">
        <v>298</v>
      </c>
      <c r="M275" s="279" t="s">
        <v>298</v>
      </c>
      <c r="N275" s="279" t="s">
        <v>298</v>
      </c>
      <c r="O275" s="279" t="s">
        <v>299</v>
      </c>
      <c r="P275" s="279" t="s">
        <v>300</v>
      </c>
      <c r="Q275" s="279" t="s">
        <v>299</v>
      </c>
      <c r="R275" s="279" t="s">
        <v>300</v>
      </c>
      <c r="S275" s="279" t="s">
        <v>299</v>
      </c>
      <c r="T275" s="279" t="s">
        <v>299</v>
      </c>
      <c r="U275" s="279" t="s">
        <v>299</v>
      </c>
      <c r="V275" s="279" t="s">
        <v>299</v>
      </c>
      <c r="AR275" s="279" t="e">
        <v>#N/A</v>
      </c>
    </row>
    <row r="276" spans="1:44" s="279" customFormat="1">
      <c r="A276" s="279">
        <v>119509</v>
      </c>
      <c r="B276" s="43" t="s">
        <v>2561</v>
      </c>
      <c r="C276" s="279" t="s">
        <v>300</v>
      </c>
      <c r="D276" s="279" t="s">
        <v>298</v>
      </c>
      <c r="E276" s="279" t="s">
        <v>298</v>
      </c>
      <c r="F276" s="279" t="s">
        <v>298</v>
      </c>
      <c r="G276" s="279" t="s">
        <v>298</v>
      </c>
      <c r="H276" s="279" t="s">
        <v>300</v>
      </c>
      <c r="I276" s="279" t="s">
        <v>300</v>
      </c>
      <c r="J276" s="279" t="s">
        <v>300</v>
      </c>
      <c r="K276" s="279" t="s">
        <v>300</v>
      </c>
      <c r="L276" s="279" t="s">
        <v>300</v>
      </c>
      <c r="M276" s="279" t="s">
        <v>299</v>
      </c>
      <c r="N276" s="279" t="s">
        <v>300</v>
      </c>
      <c r="O276" s="279" t="s">
        <v>300</v>
      </c>
      <c r="P276" s="279" t="s">
        <v>300</v>
      </c>
      <c r="Q276" s="279" t="s">
        <v>300</v>
      </c>
      <c r="R276" s="279" t="s">
        <v>299</v>
      </c>
      <c r="S276" s="279" t="s">
        <v>300</v>
      </c>
      <c r="T276" s="279" t="s">
        <v>300</v>
      </c>
      <c r="U276" s="279" t="s">
        <v>300</v>
      </c>
      <c r="V276" s="279" t="s">
        <v>299</v>
      </c>
      <c r="AR276" s="279" t="e">
        <v>#N/A</v>
      </c>
    </row>
    <row r="277" spans="1:44" s="279" customFormat="1">
      <c r="A277" s="279">
        <v>119513</v>
      </c>
      <c r="B277" s="43" t="s">
        <v>2561</v>
      </c>
      <c r="C277" s="279" t="s">
        <v>300</v>
      </c>
      <c r="D277" s="279" t="s">
        <v>298</v>
      </c>
      <c r="E277" s="279" t="s">
        <v>298</v>
      </c>
      <c r="F277" s="279" t="s">
        <v>298</v>
      </c>
      <c r="G277" s="279" t="s">
        <v>298</v>
      </c>
      <c r="H277" s="279" t="s">
        <v>300</v>
      </c>
      <c r="I277" s="279" t="s">
        <v>298</v>
      </c>
      <c r="J277" s="279" t="s">
        <v>298</v>
      </c>
      <c r="K277" s="279" t="s">
        <v>300</v>
      </c>
      <c r="L277" s="279" t="s">
        <v>298</v>
      </c>
      <c r="M277" s="279" t="s">
        <v>300</v>
      </c>
      <c r="N277" s="279" t="s">
        <v>298</v>
      </c>
      <c r="O277" s="279" t="s">
        <v>298</v>
      </c>
      <c r="P277" s="279" t="s">
        <v>298</v>
      </c>
      <c r="Q277" s="279" t="s">
        <v>300</v>
      </c>
      <c r="R277" s="279" t="s">
        <v>300</v>
      </c>
      <c r="S277" s="279" t="s">
        <v>298</v>
      </c>
      <c r="T277" s="279" t="s">
        <v>298</v>
      </c>
      <c r="U277" s="279" t="s">
        <v>298</v>
      </c>
      <c r="V277" s="279" t="s">
        <v>300</v>
      </c>
      <c r="AR277" s="279" t="e">
        <v>#N/A</v>
      </c>
    </row>
    <row r="278" spans="1:44" s="279" customFormat="1">
      <c r="A278" s="279">
        <v>119524</v>
      </c>
      <c r="B278" s="43" t="s">
        <v>2561</v>
      </c>
      <c r="C278" s="279" t="s">
        <v>298</v>
      </c>
      <c r="D278" s="279" t="s">
        <v>298</v>
      </c>
      <c r="E278" s="279" t="s">
        <v>298</v>
      </c>
      <c r="F278" s="279" t="s">
        <v>298</v>
      </c>
      <c r="G278" s="279" t="s">
        <v>298</v>
      </c>
      <c r="H278" s="279" t="s">
        <v>298</v>
      </c>
      <c r="I278" s="279" t="s">
        <v>300</v>
      </c>
      <c r="J278" s="279" t="s">
        <v>298</v>
      </c>
      <c r="K278" s="279" t="s">
        <v>298</v>
      </c>
      <c r="L278" s="279" t="s">
        <v>300</v>
      </c>
      <c r="M278" s="279" t="s">
        <v>298</v>
      </c>
      <c r="N278" s="279" t="s">
        <v>299</v>
      </c>
      <c r="O278" s="279" t="s">
        <v>299</v>
      </c>
      <c r="P278" s="279" t="s">
        <v>300</v>
      </c>
      <c r="Q278" s="279" t="s">
        <v>300</v>
      </c>
      <c r="R278" s="279" t="s">
        <v>299</v>
      </c>
      <c r="S278" s="279" t="s">
        <v>299</v>
      </c>
      <c r="T278" s="279" t="s">
        <v>299</v>
      </c>
      <c r="U278" s="279" t="s">
        <v>299</v>
      </c>
      <c r="V278" s="279" t="s">
        <v>299</v>
      </c>
      <c r="AR278" s="279" t="e">
        <v>#N/A</v>
      </c>
    </row>
    <row r="279" spans="1:44" s="279" customFormat="1">
      <c r="A279" s="279">
        <v>119526</v>
      </c>
      <c r="B279" s="43" t="s">
        <v>2561</v>
      </c>
      <c r="C279" s="279" t="s">
        <v>298</v>
      </c>
      <c r="D279" s="279" t="s">
        <v>298</v>
      </c>
      <c r="E279" s="279" t="s">
        <v>298</v>
      </c>
      <c r="F279" s="279" t="s">
        <v>300</v>
      </c>
      <c r="G279" s="279" t="s">
        <v>300</v>
      </c>
      <c r="H279" s="279" t="s">
        <v>300</v>
      </c>
      <c r="I279" s="279" t="s">
        <v>300</v>
      </c>
      <c r="J279" s="279" t="s">
        <v>300</v>
      </c>
      <c r="K279" s="279" t="s">
        <v>300</v>
      </c>
      <c r="L279" s="279" t="s">
        <v>298</v>
      </c>
      <c r="M279" s="279" t="s">
        <v>300</v>
      </c>
      <c r="N279" s="279" t="s">
        <v>300</v>
      </c>
      <c r="O279" s="279" t="s">
        <v>300</v>
      </c>
      <c r="P279" s="279" t="s">
        <v>300</v>
      </c>
      <c r="Q279" s="279" t="s">
        <v>300</v>
      </c>
      <c r="R279" s="279" t="s">
        <v>299</v>
      </c>
      <c r="S279" s="279" t="s">
        <v>299</v>
      </c>
      <c r="T279" s="279" t="s">
        <v>299</v>
      </c>
      <c r="U279" s="279" t="s">
        <v>299</v>
      </c>
      <c r="V279" s="279" t="s">
        <v>299</v>
      </c>
      <c r="AR279" s="279" t="e">
        <v>#N/A</v>
      </c>
    </row>
    <row r="280" spans="1:44" s="279" customFormat="1">
      <c r="A280" s="279">
        <v>119546</v>
      </c>
      <c r="B280" s="43" t="s">
        <v>2561</v>
      </c>
      <c r="C280" s="279" t="s">
        <v>298</v>
      </c>
      <c r="D280" s="279" t="s">
        <v>298</v>
      </c>
      <c r="E280" s="279" t="s">
        <v>298</v>
      </c>
      <c r="F280" s="279" t="s">
        <v>298</v>
      </c>
      <c r="G280" s="279" t="s">
        <v>298</v>
      </c>
      <c r="H280" s="279" t="s">
        <v>298</v>
      </c>
      <c r="I280" s="279" t="s">
        <v>298</v>
      </c>
      <c r="J280" s="279" t="s">
        <v>300</v>
      </c>
      <c r="K280" s="279" t="s">
        <v>300</v>
      </c>
      <c r="L280" s="279" t="s">
        <v>298</v>
      </c>
      <c r="M280" s="279" t="s">
        <v>298</v>
      </c>
      <c r="N280" s="279" t="s">
        <v>298</v>
      </c>
      <c r="O280" s="279" t="s">
        <v>298</v>
      </c>
      <c r="P280" s="279" t="s">
        <v>300</v>
      </c>
      <c r="Q280" s="279" t="s">
        <v>300</v>
      </c>
      <c r="R280" s="279" t="s">
        <v>300</v>
      </c>
      <c r="S280" s="279" t="s">
        <v>298</v>
      </c>
      <c r="T280" s="279" t="s">
        <v>300</v>
      </c>
      <c r="U280" s="279" t="s">
        <v>300</v>
      </c>
      <c r="V280" s="279" t="s">
        <v>298</v>
      </c>
      <c r="AR280" s="279" t="e">
        <v>#N/A</v>
      </c>
    </row>
    <row r="281" spans="1:44" s="279" customFormat="1">
      <c r="A281" s="279">
        <v>119551</v>
      </c>
      <c r="B281" s="43" t="s">
        <v>2561</v>
      </c>
      <c r="C281" s="279" t="s">
        <v>300</v>
      </c>
      <c r="D281" s="279" t="s">
        <v>300</v>
      </c>
      <c r="E281" s="279" t="s">
        <v>298</v>
      </c>
      <c r="F281" s="279" t="s">
        <v>298</v>
      </c>
      <c r="G281" s="279" t="s">
        <v>298</v>
      </c>
      <c r="H281" s="279" t="s">
        <v>298</v>
      </c>
      <c r="I281" s="279" t="s">
        <v>300</v>
      </c>
      <c r="J281" s="279" t="s">
        <v>300</v>
      </c>
      <c r="K281" s="279" t="s">
        <v>298</v>
      </c>
      <c r="L281" s="279" t="s">
        <v>298</v>
      </c>
      <c r="M281" s="279" t="s">
        <v>299</v>
      </c>
      <c r="N281" s="279" t="s">
        <v>298</v>
      </c>
      <c r="O281" s="279" t="s">
        <v>299</v>
      </c>
      <c r="P281" s="279" t="s">
        <v>299</v>
      </c>
      <c r="Q281" s="279" t="s">
        <v>298</v>
      </c>
      <c r="R281" s="279" t="s">
        <v>299</v>
      </c>
      <c r="S281" s="279" t="s">
        <v>299</v>
      </c>
      <c r="T281" s="279" t="s">
        <v>299</v>
      </c>
      <c r="U281" s="279" t="s">
        <v>299</v>
      </c>
      <c r="V281" s="279" t="s">
        <v>299</v>
      </c>
      <c r="AR281" s="279" t="e">
        <v>#N/A</v>
      </c>
    </row>
    <row r="282" spans="1:44" s="279" customFormat="1">
      <c r="A282" s="279">
        <v>119583</v>
      </c>
      <c r="B282" s="43" t="s">
        <v>2561</v>
      </c>
      <c r="C282" s="279" t="s">
        <v>300</v>
      </c>
      <c r="D282" s="279" t="s">
        <v>300</v>
      </c>
      <c r="E282" s="279" t="s">
        <v>300</v>
      </c>
      <c r="F282" s="279" t="s">
        <v>298</v>
      </c>
      <c r="G282" s="279" t="s">
        <v>300</v>
      </c>
      <c r="H282" s="279" t="s">
        <v>300</v>
      </c>
      <c r="I282" s="279" t="s">
        <v>298</v>
      </c>
      <c r="J282" s="279" t="s">
        <v>300</v>
      </c>
      <c r="K282" s="279" t="s">
        <v>300</v>
      </c>
      <c r="L282" s="279" t="s">
        <v>298</v>
      </c>
      <c r="M282" s="279" t="s">
        <v>300</v>
      </c>
      <c r="N282" s="279" t="s">
        <v>299</v>
      </c>
      <c r="O282" s="279" t="s">
        <v>299</v>
      </c>
      <c r="P282" s="279" t="s">
        <v>300</v>
      </c>
      <c r="Q282" s="279" t="s">
        <v>299</v>
      </c>
      <c r="R282" s="279" t="s">
        <v>300</v>
      </c>
      <c r="S282" s="279" t="s">
        <v>299</v>
      </c>
      <c r="T282" s="279" t="s">
        <v>299</v>
      </c>
      <c r="U282" s="279" t="s">
        <v>300</v>
      </c>
      <c r="V282" s="279" t="s">
        <v>299</v>
      </c>
      <c r="AR282" s="279" t="e">
        <v>#N/A</v>
      </c>
    </row>
    <row r="283" spans="1:44" s="279" customFormat="1">
      <c r="A283" s="279">
        <v>119591</v>
      </c>
      <c r="B283" s="43" t="s">
        <v>2561</v>
      </c>
      <c r="C283" s="279" t="s">
        <v>298</v>
      </c>
      <c r="D283" s="279" t="s">
        <v>300</v>
      </c>
      <c r="E283" s="279" t="s">
        <v>298</v>
      </c>
      <c r="F283" s="279" t="s">
        <v>298</v>
      </c>
      <c r="G283" s="279" t="s">
        <v>300</v>
      </c>
      <c r="H283" s="279" t="s">
        <v>298</v>
      </c>
      <c r="I283" s="279" t="s">
        <v>298</v>
      </c>
      <c r="J283" s="279" t="s">
        <v>298</v>
      </c>
      <c r="K283" s="279" t="s">
        <v>298</v>
      </c>
      <c r="L283" s="279" t="s">
        <v>300</v>
      </c>
      <c r="M283" s="279" t="s">
        <v>300</v>
      </c>
      <c r="N283" s="279" t="s">
        <v>298</v>
      </c>
      <c r="O283" s="279" t="s">
        <v>300</v>
      </c>
      <c r="P283" s="279" t="s">
        <v>298</v>
      </c>
      <c r="Q283" s="279" t="s">
        <v>300</v>
      </c>
      <c r="R283" s="279" t="s">
        <v>299</v>
      </c>
      <c r="S283" s="279" t="s">
        <v>300</v>
      </c>
      <c r="T283" s="279" t="s">
        <v>299</v>
      </c>
      <c r="U283" s="279" t="s">
        <v>300</v>
      </c>
      <c r="V283" s="279" t="s">
        <v>300</v>
      </c>
      <c r="AR283" s="279" t="e">
        <v>#N/A</v>
      </c>
    </row>
    <row r="284" spans="1:44" s="279" customFormat="1">
      <c r="A284" s="279">
        <v>119601</v>
      </c>
      <c r="B284" s="43" t="s">
        <v>2561</v>
      </c>
      <c r="C284" s="279" t="s">
        <v>300</v>
      </c>
      <c r="D284" s="279" t="s">
        <v>300</v>
      </c>
      <c r="E284" s="279" t="s">
        <v>300</v>
      </c>
      <c r="F284" s="279" t="s">
        <v>300</v>
      </c>
      <c r="G284" s="279" t="s">
        <v>298</v>
      </c>
      <c r="H284" s="279" t="s">
        <v>300</v>
      </c>
      <c r="I284" s="279" t="s">
        <v>300</v>
      </c>
      <c r="J284" s="279" t="s">
        <v>299</v>
      </c>
      <c r="K284" s="279" t="s">
        <v>299</v>
      </c>
      <c r="L284" s="279" t="s">
        <v>299</v>
      </c>
      <c r="M284" s="279" t="s">
        <v>300</v>
      </c>
      <c r="N284" s="279" t="s">
        <v>300</v>
      </c>
      <c r="O284" s="279" t="s">
        <v>300</v>
      </c>
      <c r="P284" s="279" t="s">
        <v>300</v>
      </c>
      <c r="Q284" s="279" t="s">
        <v>300</v>
      </c>
      <c r="R284" s="279" t="s">
        <v>300</v>
      </c>
      <c r="S284" s="279" t="s">
        <v>300</v>
      </c>
      <c r="T284" s="279" t="s">
        <v>298</v>
      </c>
      <c r="U284" s="279" t="s">
        <v>300</v>
      </c>
      <c r="V284" s="279" t="s">
        <v>300</v>
      </c>
      <c r="AR284" s="279" t="e">
        <v>#N/A</v>
      </c>
    </row>
    <row r="285" spans="1:44" s="279" customFormat="1">
      <c r="A285" s="279">
        <v>119635</v>
      </c>
      <c r="B285" s="43" t="s">
        <v>2561</v>
      </c>
      <c r="C285" s="279" t="s">
        <v>300</v>
      </c>
      <c r="D285" s="279" t="s">
        <v>298</v>
      </c>
      <c r="E285" s="279" t="s">
        <v>298</v>
      </c>
      <c r="F285" s="279" t="s">
        <v>298</v>
      </c>
      <c r="G285" s="279" t="s">
        <v>298</v>
      </c>
      <c r="H285" s="279" t="s">
        <v>298</v>
      </c>
      <c r="I285" s="279" t="s">
        <v>299</v>
      </c>
      <c r="J285" s="279" t="s">
        <v>298</v>
      </c>
      <c r="K285" s="279" t="s">
        <v>298</v>
      </c>
      <c r="L285" s="279" t="s">
        <v>298</v>
      </c>
      <c r="M285" s="279" t="s">
        <v>298</v>
      </c>
      <c r="N285" s="279" t="s">
        <v>298</v>
      </c>
      <c r="O285" s="279" t="s">
        <v>300</v>
      </c>
      <c r="P285" s="279" t="s">
        <v>300</v>
      </c>
      <c r="Q285" s="279" t="s">
        <v>298</v>
      </c>
      <c r="R285" s="279" t="s">
        <v>299</v>
      </c>
      <c r="S285" s="279" t="s">
        <v>300</v>
      </c>
      <c r="T285" s="279" t="s">
        <v>299</v>
      </c>
      <c r="U285" s="279" t="s">
        <v>300</v>
      </c>
      <c r="V285" s="279" t="s">
        <v>299</v>
      </c>
      <c r="AR285" s="279" t="e">
        <v>#N/A</v>
      </c>
    </row>
    <row r="286" spans="1:44" s="279" customFormat="1">
      <c r="A286" s="279">
        <v>119645</v>
      </c>
      <c r="B286" s="43" t="s">
        <v>2561</v>
      </c>
      <c r="C286" s="279" t="s">
        <v>300</v>
      </c>
      <c r="D286" s="279" t="s">
        <v>300</v>
      </c>
      <c r="E286" s="279" t="s">
        <v>298</v>
      </c>
      <c r="F286" s="279" t="s">
        <v>300</v>
      </c>
      <c r="G286" s="279" t="s">
        <v>300</v>
      </c>
      <c r="H286" s="279" t="s">
        <v>300</v>
      </c>
      <c r="I286" s="279" t="s">
        <v>300</v>
      </c>
      <c r="J286" s="279" t="s">
        <v>300</v>
      </c>
      <c r="K286" s="279" t="s">
        <v>300</v>
      </c>
      <c r="L286" s="279" t="s">
        <v>299</v>
      </c>
      <c r="M286" s="279" t="s">
        <v>298</v>
      </c>
      <c r="N286" s="279" t="s">
        <v>298</v>
      </c>
      <c r="O286" s="279" t="s">
        <v>298</v>
      </c>
      <c r="P286" s="279" t="s">
        <v>300</v>
      </c>
      <c r="Q286" s="279" t="s">
        <v>298</v>
      </c>
      <c r="R286" s="279" t="s">
        <v>300</v>
      </c>
      <c r="S286" s="279" t="s">
        <v>300</v>
      </c>
      <c r="T286" s="279" t="s">
        <v>299</v>
      </c>
      <c r="U286" s="279" t="s">
        <v>300</v>
      </c>
      <c r="V286" s="279" t="s">
        <v>299</v>
      </c>
      <c r="AR286" s="279" t="e">
        <v>#N/A</v>
      </c>
    </row>
    <row r="287" spans="1:44" s="279" customFormat="1">
      <c r="A287" s="279">
        <v>119649</v>
      </c>
      <c r="B287" s="43" t="s">
        <v>2561</v>
      </c>
      <c r="C287" s="279" t="s">
        <v>300</v>
      </c>
      <c r="D287" s="279" t="s">
        <v>300</v>
      </c>
      <c r="E287" s="279" t="s">
        <v>298</v>
      </c>
      <c r="F287" s="279" t="s">
        <v>298</v>
      </c>
      <c r="G287" s="279" t="s">
        <v>299</v>
      </c>
      <c r="H287" s="279" t="s">
        <v>300</v>
      </c>
      <c r="I287" s="279" t="s">
        <v>300</v>
      </c>
      <c r="J287" s="279" t="s">
        <v>298</v>
      </c>
      <c r="K287" s="279" t="s">
        <v>298</v>
      </c>
      <c r="L287" s="279" t="s">
        <v>300</v>
      </c>
      <c r="M287" s="279" t="s">
        <v>300</v>
      </c>
      <c r="N287" s="279" t="s">
        <v>300</v>
      </c>
      <c r="O287" s="279" t="s">
        <v>300</v>
      </c>
      <c r="P287" s="279" t="s">
        <v>299</v>
      </c>
      <c r="Q287" s="279" t="s">
        <v>299</v>
      </c>
      <c r="R287" s="279" t="s">
        <v>299</v>
      </c>
      <c r="S287" s="279" t="s">
        <v>299</v>
      </c>
      <c r="T287" s="279" t="s">
        <v>299</v>
      </c>
      <c r="U287" s="279" t="s">
        <v>299</v>
      </c>
      <c r="V287" s="279" t="s">
        <v>299</v>
      </c>
      <c r="AR287" s="279" t="e">
        <v>#N/A</v>
      </c>
    </row>
    <row r="288" spans="1:44" s="279" customFormat="1">
      <c r="A288" s="279">
        <v>119683</v>
      </c>
      <c r="B288" s="43" t="s">
        <v>2561</v>
      </c>
      <c r="C288" s="279" t="s">
        <v>300</v>
      </c>
      <c r="D288" s="279" t="s">
        <v>298</v>
      </c>
      <c r="E288" s="279" t="s">
        <v>298</v>
      </c>
      <c r="F288" s="279" t="s">
        <v>300</v>
      </c>
      <c r="G288" s="279" t="s">
        <v>298</v>
      </c>
      <c r="H288" s="279" t="s">
        <v>300</v>
      </c>
      <c r="I288" s="279" t="s">
        <v>298</v>
      </c>
      <c r="J288" s="279" t="s">
        <v>299</v>
      </c>
      <c r="K288" s="279" t="s">
        <v>300</v>
      </c>
      <c r="L288" s="279" t="s">
        <v>299</v>
      </c>
      <c r="M288" s="279" t="s">
        <v>300</v>
      </c>
      <c r="N288" s="279" t="s">
        <v>298</v>
      </c>
      <c r="O288" s="279" t="s">
        <v>298</v>
      </c>
      <c r="P288" s="279" t="s">
        <v>298</v>
      </c>
      <c r="Q288" s="279" t="s">
        <v>300</v>
      </c>
      <c r="R288" s="279" t="s">
        <v>300</v>
      </c>
      <c r="S288" s="279" t="s">
        <v>299</v>
      </c>
      <c r="T288" s="279" t="s">
        <v>299</v>
      </c>
      <c r="U288" s="279" t="s">
        <v>299</v>
      </c>
      <c r="V288" s="279" t="s">
        <v>299</v>
      </c>
      <c r="AR288" s="279" t="e">
        <v>#N/A</v>
      </c>
    </row>
    <row r="289" spans="1:44" s="279" customFormat="1">
      <c r="A289" s="279">
        <v>119689</v>
      </c>
      <c r="B289" s="43" t="s">
        <v>2561</v>
      </c>
      <c r="C289" s="279" t="s">
        <v>300</v>
      </c>
      <c r="D289" s="279" t="s">
        <v>300</v>
      </c>
      <c r="E289" s="279" t="s">
        <v>298</v>
      </c>
      <c r="F289" s="279" t="s">
        <v>298</v>
      </c>
      <c r="G289" s="279" t="s">
        <v>300</v>
      </c>
      <c r="H289" s="279" t="s">
        <v>298</v>
      </c>
      <c r="I289" s="279" t="s">
        <v>298</v>
      </c>
      <c r="J289" s="279" t="s">
        <v>300</v>
      </c>
      <c r="K289" s="279" t="s">
        <v>298</v>
      </c>
      <c r="L289" s="279" t="s">
        <v>298</v>
      </c>
      <c r="M289" s="279" t="s">
        <v>300</v>
      </c>
      <c r="N289" s="279" t="s">
        <v>300</v>
      </c>
      <c r="O289" s="279" t="s">
        <v>298</v>
      </c>
      <c r="P289" s="279" t="s">
        <v>298</v>
      </c>
      <c r="Q289" s="279" t="s">
        <v>298</v>
      </c>
      <c r="R289" s="279" t="s">
        <v>298</v>
      </c>
      <c r="S289" s="279" t="s">
        <v>299</v>
      </c>
      <c r="T289" s="279" t="s">
        <v>298</v>
      </c>
      <c r="U289" s="279" t="s">
        <v>300</v>
      </c>
      <c r="V289" s="279" t="s">
        <v>298</v>
      </c>
      <c r="AR289" s="279" t="e">
        <v>#N/A</v>
      </c>
    </row>
    <row r="290" spans="1:44" s="279" customFormat="1">
      <c r="A290" s="279">
        <v>119706</v>
      </c>
      <c r="B290" s="43" t="s">
        <v>2561</v>
      </c>
      <c r="C290" s="279" t="s">
        <v>300</v>
      </c>
      <c r="D290" s="279" t="s">
        <v>298</v>
      </c>
      <c r="E290" s="279" t="s">
        <v>298</v>
      </c>
      <c r="F290" s="279" t="s">
        <v>300</v>
      </c>
      <c r="G290" s="279" t="s">
        <v>298</v>
      </c>
      <c r="H290" s="279" t="s">
        <v>300</v>
      </c>
      <c r="I290" s="279" t="s">
        <v>300</v>
      </c>
      <c r="J290" s="279" t="s">
        <v>298</v>
      </c>
      <c r="K290" s="279" t="s">
        <v>299</v>
      </c>
      <c r="L290" s="279" t="s">
        <v>299</v>
      </c>
      <c r="M290" s="279" t="s">
        <v>300</v>
      </c>
      <c r="N290" s="279" t="s">
        <v>300</v>
      </c>
      <c r="O290" s="279" t="s">
        <v>300</v>
      </c>
      <c r="P290" s="279" t="s">
        <v>299</v>
      </c>
      <c r="Q290" s="279" t="s">
        <v>299</v>
      </c>
      <c r="R290" s="279" t="s">
        <v>298</v>
      </c>
      <c r="S290" s="279" t="s">
        <v>299</v>
      </c>
      <c r="T290" s="279" t="s">
        <v>299</v>
      </c>
      <c r="U290" s="279" t="s">
        <v>298</v>
      </c>
      <c r="V290" s="279" t="s">
        <v>299</v>
      </c>
      <c r="AR290" s="279" t="e">
        <v>#N/A</v>
      </c>
    </row>
    <row r="291" spans="1:44" s="279" customFormat="1">
      <c r="A291" s="279">
        <v>119711</v>
      </c>
      <c r="B291" s="43" t="s">
        <v>2561</v>
      </c>
      <c r="C291" s="279" t="s">
        <v>300</v>
      </c>
      <c r="D291" s="279" t="s">
        <v>298</v>
      </c>
      <c r="E291" s="279" t="s">
        <v>298</v>
      </c>
      <c r="F291" s="279" t="s">
        <v>298</v>
      </c>
      <c r="G291" s="279" t="s">
        <v>300</v>
      </c>
      <c r="H291" s="279" t="s">
        <v>300</v>
      </c>
      <c r="I291" s="279" t="s">
        <v>298</v>
      </c>
      <c r="J291" s="279" t="s">
        <v>298</v>
      </c>
      <c r="K291" s="279" t="s">
        <v>300</v>
      </c>
      <c r="L291" s="279" t="s">
        <v>299</v>
      </c>
      <c r="M291" s="279" t="s">
        <v>298</v>
      </c>
      <c r="N291" s="279" t="s">
        <v>300</v>
      </c>
      <c r="O291" s="279" t="s">
        <v>300</v>
      </c>
      <c r="P291" s="279" t="s">
        <v>298</v>
      </c>
      <c r="Q291" s="279" t="s">
        <v>300</v>
      </c>
      <c r="R291" s="279" t="s">
        <v>299</v>
      </c>
      <c r="S291" s="279" t="s">
        <v>299</v>
      </c>
      <c r="T291" s="279" t="s">
        <v>299</v>
      </c>
      <c r="U291" s="279" t="s">
        <v>299</v>
      </c>
      <c r="V291" s="279" t="s">
        <v>299</v>
      </c>
      <c r="AR291" s="279" t="e">
        <v>#N/A</v>
      </c>
    </row>
    <row r="292" spans="1:44" s="279" customFormat="1">
      <c r="A292" s="279">
        <v>119728</v>
      </c>
      <c r="B292" s="43" t="s">
        <v>2561</v>
      </c>
      <c r="C292" s="279" t="s">
        <v>300</v>
      </c>
      <c r="D292" s="279" t="s">
        <v>300</v>
      </c>
      <c r="E292" s="279" t="s">
        <v>298</v>
      </c>
      <c r="F292" s="279" t="s">
        <v>298</v>
      </c>
      <c r="G292" s="279" t="s">
        <v>298</v>
      </c>
      <c r="H292" s="279" t="s">
        <v>298</v>
      </c>
      <c r="I292" s="279" t="s">
        <v>298</v>
      </c>
      <c r="J292" s="279" t="s">
        <v>298</v>
      </c>
      <c r="K292" s="279" t="s">
        <v>300</v>
      </c>
      <c r="L292" s="279" t="s">
        <v>298</v>
      </c>
      <c r="M292" s="279" t="s">
        <v>298</v>
      </c>
      <c r="N292" s="279" t="s">
        <v>300</v>
      </c>
      <c r="O292" s="279" t="s">
        <v>300</v>
      </c>
      <c r="P292" s="279" t="s">
        <v>300</v>
      </c>
      <c r="Q292" s="279" t="s">
        <v>300</v>
      </c>
      <c r="R292" s="279" t="s">
        <v>298</v>
      </c>
      <c r="S292" s="279" t="s">
        <v>300</v>
      </c>
      <c r="T292" s="279" t="s">
        <v>298</v>
      </c>
      <c r="U292" s="279" t="s">
        <v>300</v>
      </c>
      <c r="V292" s="279" t="s">
        <v>300</v>
      </c>
      <c r="AR292" s="279" t="e">
        <v>#N/A</v>
      </c>
    </row>
    <row r="293" spans="1:44" s="279" customFormat="1">
      <c r="A293" s="279">
        <v>119745</v>
      </c>
      <c r="B293" s="43" t="s">
        <v>2561</v>
      </c>
      <c r="C293" s="279" t="s">
        <v>300</v>
      </c>
      <c r="D293" s="279" t="s">
        <v>300</v>
      </c>
      <c r="E293" s="279" t="s">
        <v>300</v>
      </c>
      <c r="F293" s="279" t="s">
        <v>300</v>
      </c>
      <c r="G293" s="279" t="s">
        <v>300</v>
      </c>
      <c r="H293" s="279" t="s">
        <v>298</v>
      </c>
      <c r="I293" s="279" t="s">
        <v>300</v>
      </c>
      <c r="J293" s="279" t="s">
        <v>300</v>
      </c>
      <c r="K293" s="279" t="s">
        <v>300</v>
      </c>
      <c r="L293" s="279" t="s">
        <v>300</v>
      </c>
      <c r="M293" s="279" t="s">
        <v>299</v>
      </c>
      <c r="N293" s="279" t="s">
        <v>299</v>
      </c>
      <c r="O293" s="279" t="s">
        <v>299</v>
      </c>
      <c r="P293" s="279" t="s">
        <v>299</v>
      </c>
      <c r="Q293" s="279" t="s">
        <v>299</v>
      </c>
      <c r="R293" s="279" t="s">
        <v>299</v>
      </c>
      <c r="S293" s="279" t="s">
        <v>299</v>
      </c>
      <c r="T293" s="279" t="s">
        <v>299</v>
      </c>
      <c r="U293" s="279" t="s">
        <v>299</v>
      </c>
      <c r="V293" s="279" t="s">
        <v>299</v>
      </c>
      <c r="AR293" s="279" t="e">
        <v>#N/A</v>
      </c>
    </row>
    <row r="294" spans="1:44" s="279" customFormat="1">
      <c r="A294" s="279">
        <v>119749</v>
      </c>
      <c r="B294" s="43" t="s">
        <v>2561</v>
      </c>
      <c r="C294" s="279" t="s">
        <v>300</v>
      </c>
      <c r="D294" s="279" t="s">
        <v>298</v>
      </c>
      <c r="E294" s="279" t="s">
        <v>298</v>
      </c>
      <c r="F294" s="279" t="s">
        <v>298</v>
      </c>
      <c r="G294" s="279" t="s">
        <v>298</v>
      </c>
      <c r="H294" s="279" t="s">
        <v>300</v>
      </c>
      <c r="I294" s="279" t="s">
        <v>300</v>
      </c>
      <c r="J294" s="279" t="s">
        <v>300</v>
      </c>
      <c r="K294" s="279" t="s">
        <v>300</v>
      </c>
      <c r="L294" s="279" t="s">
        <v>300</v>
      </c>
      <c r="M294" s="279" t="s">
        <v>298</v>
      </c>
      <c r="N294" s="279" t="s">
        <v>299</v>
      </c>
      <c r="O294" s="279" t="s">
        <v>298</v>
      </c>
      <c r="P294" s="279" t="s">
        <v>298</v>
      </c>
      <c r="Q294" s="279" t="s">
        <v>298</v>
      </c>
      <c r="R294" s="279" t="s">
        <v>300</v>
      </c>
      <c r="S294" s="279" t="s">
        <v>299</v>
      </c>
      <c r="T294" s="279" t="s">
        <v>300</v>
      </c>
      <c r="U294" s="279" t="s">
        <v>299</v>
      </c>
      <c r="V294" s="279" t="s">
        <v>299</v>
      </c>
      <c r="AR294" s="279" t="e">
        <v>#N/A</v>
      </c>
    </row>
    <row r="295" spans="1:44" s="279" customFormat="1">
      <c r="A295" s="279">
        <v>119750</v>
      </c>
      <c r="B295" s="43" t="s">
        <v>2561</v>
      </c>
      <c r="C295" s="279" t="s">
        <v>300</v>
      </c>
      <c r="D295" s="279" t="s">
        <v>300</v>
      </c>
      <c r="E295" s="279" t="s">
        <v>300</v>
      </c>
      <c r="F295" s="279" t="s">
        <v>298</v>
      </c>
      <c r="G295" s="279" t="s">
        <v>298</v>
      </c>
      <c r="H295" s="279" t="s">
        <v>300</v>
      </c>
      <c r="I295" s="279" t="s">
        <v>300</v>
      </c>
      <c r="J295" s="279" t="s">
        <v>300</v>
      </c>
      <c r="K295" s="279" t="s">
        <v>300</v>
      </c>
      <c r="L295" s="279" t="s">
        <v>298</v>
      </c>
      <c r="M295" s="279" t="s">
        <v>298</v>
      </c>
      <c r="N295" s="279" t="s">
        <v>298</v>
      </c>
      <c r="O295" s="279" t="s">
        <v>300</v>
      </c>
      <c r="P295" s="279" t="s">
        <v>298</v>
      </c>
      <c r="Q295" s="279" t="s">
        <v>300</v>
      </c>
      <c r="R295" s="279" t="s">
        <v>300</v>
      </c>
      <c r="S295" s="279" t="s">
        <v>300</v>
      </c>
      <c r="T295" s="279" t="s">
        <v>298</v>
      </c>
      <c r="U295" s="279" t="s">
        <v>299</v>
      </c>
      <c r="V295" s="279" t="s">
        <v>300</v>
      </c>
      <c r="AR295" s="279" t="e">
        <v>#N/A</v>
      </c>
    </row>
    <row r="296" spans="1:44" s="279" customFormat="1">
      <c r="A296" s="279">
        <v>119768</v>
      </c>
      <c r="B296" s="43" t="s">
        <v>2561</v>
      </c>
      <c r="C296" s="279" t="s">
        <v>298</v>
      </c>
      <c r="D296" s="279" t="s">
        <v>300</v>
      </c>
      <c r="E296" s="279" t="s">
        <v>298</v>
      </c>
      <c r="F296" s="279" t="s">
        <v>300</v>
      </c>
      <c r="G296" s="279" t="s">
        <v>298</v>
      </c>
      <c r="H296" s="279" t="s">
        <v>300</v>
      </c>
      <c r="I296" s="279" t="s">
        <v>298</v>
      </c>
      <c r="J296" s="279" t="s">
        <v>300</v>
      </c>
      <c r="K296" s="279" t="s">
        <v>300</v>
      </c>
      <c r="L296" s="279" t="s">
        <v>298</v>
      </c>
      <c r="M296" s="279" t="s">
        <v>298</v>
      </c>
      <c r="N296" s="279" t="s">
        <v>298</v>
      </c>
      <c r="O296" s="279" t="s">
        <v>300</v>
      </c>
      <c r="P296" s="279" t="s">
        <v>300</v>
      </c>
      <c r="Q296" s="279" t="s">
        <v>298</v>
      </c>
      <c r="R296" s="279" t="s">
        <v>300</v>
      </c>
      <c r="S296" s="279" t="s">
        <v>300</v>
      </c>
      <c r="T296" s="279" t="s">
        <v>300</v>
      </c>
      <c r="U296" s="279" t="s">
        <v>300</v>
      </c>
      <c r="V296" s="279" t="s">
        <v>300</v>
      </c>
      <c r="AR296" s="279" t="e">
        <v>#N/A</v>
      </c>
    </row>
    <row r="297" spans="1:44" s="279" customFormat="1">
      <c r="A297" s="279">
        <v>119770</v>
      </c>
      <c r="B297" s="43" t="s">
        <v>2561</v>
      </c>
      <c r="C297" s="279" t="s">
        <v>298</v>
      </c>
      <c r="D297" s="279" t="s">
        <v>300</v>
      </c>
      <c r="E297" s="279" t="s">
        <v>298</v>
      </c>
      <c r="F297" s="279" t="s">
        <v>298</v>
      </c>
      <c r="G297" s="279" t="s">
        <v>300</v>
      </c>
      <c r="H297" s="279" t="s">
        <v>300</v>
      </c>
      <c r="I297" s="279" t="s">
        <v>298</v>
      </c>
      <c r="J297" s="279" t="s">
        <v>298</v>
      </c>
      <c r="K297" s="279" t="s">
        <v>300</v>
      </c>
      <c r="L297" s="279" t="s">
        <v>298</v>
      </c>
      <c r="M297" s="279" t="s">
        <v>298</v>
      </c>
      <c r="N297" s="279" t="s">
        <v>300</v>
      </c>
      <c r="O297" s="279" t="s">
        <v>298</v>
      </c>
      <c r="P297" s="279" t="s">
        <v>300</v>
      </c>
      <c r="Q297" s="279" t="s">
        <v>300</v>
      </c>
      <c r="R297" s="279" t="s">
        <v>300</v>
      </c>
      <c r="S297" s="279" t="s">
        <v>300</v>
      </c>
      <c r="T297" s="279" t="s">
        <v>300</v>
      </c>
      <c r="U297" s="279" t="s">
        <v>300</v>
      </c>
      <c r="V297" s="279" t="s">
        <v>300</v>
      </c>
      <c r="AR297" s="279" t="e">
        <v>#N/A</v>
      </c>
    </row>
    <row r="298" spans="1:44" s="279" customFormat="1">
      <c r="A298" s="279">
        <v>119820</v>
      </c>
      <c r="B298" s="43" t="s">
        <v>2561</v>
      </c>
      <c r="C298" s="279" t="s">
        <v>300</v>
      </c>
      <c r="D298" s="279" t="s">
        <v>298</v>
      </c>
      <c r="E298" s="279" t="s">
        <v>300</v>
      </c>
      <c r="F298" s="279" t="s">
        <v>300</v>
      </c>
      <c r="G298" s="279" t="s">
        <v>300</v>
      </c>
      <c r="H298" s="279" t="s">
        <v>300</v>
      </c>
      <c r="I298" s="279" t="s">
        <v>300</v>
      </c>
      <c r="J298" s="279" t="s">
        <v>298</v>
      </c>
      <c r="K298" s="279" t="s">
        <v>300</v>
      </c>
      <c r="L298" s="279" t="s">
        <v>298</v>
      </c>
      <c r="M298" s="279" t="s">
        <v>300</v>
      </c>
      <c r="N298" s="279" t="s">
        <v>300</v>
      </c>
      <c r="O298" s="279" t="s">
        <v>300</v>
      </c>
      <c r="P298" s="279" t="s">
        <v>299</v>
      </c>
      <c r="Q298" s="279" t="s">
        <v>300</v>
      </c>
      <c r="R298" s="279" t="s">
        <v>299</v>
      </c>
      <c r="S298" s="279" t="s">
        <v>299</v>
      </c>
      <c r="T298" s="279" t="s">
        <v>299</v>
      </c>
      <c r="U298" s="279" t="s">
        <v>299</v>
      </c>
      <c r="V298" s="279" t="s">
        <v>299</v>
      </c>
      <c r="AR298" s="279" t="e">
        <v>#N/A</v>
      </c>
    </row>
    <row r="299" spans="1:44" s="279" customFormat="1">
      <c r="A299" s="279">
        <v>119823</v>
      </c>
      <c r="B299" s="43" t="s">
        <v>2561</v>
      </c>
      <c r="C299" s="279" t="s">
        <v>298</v>
      </c>
      <c r="D299" s="279" t="s">
        <v>300</v>
      </c>
      <c r="E299" s="279" t="s">
        <v>298</v>
      </c>
      <c r="F299" s="279" t="s">
        <v>298</v>
      </c>
      <c r="G299" s="279" t="s">
        <v>300</v>
      </c>
      <c r="H299" s="279" t="s">
        <v>300</v>
      </c>
      <c r="I299" s="279" t="s">
        <v>298</v>
      </c>
      <c r="J299" s="279" t="s">
        <v>298</v>
      </c>
      <c r="K299" s="279" t="s">
        <v>300</v>
      </c>
      <c r="L299" s="279" t="s">
        <v>300</v>
      </c>
      <c r="M299" s="279" t="s">
        <v>298</v>
      </c>
      <c r="N299" s="279" t="s">
        <v>298</v>
      </c>
      <c r="O299" s="279" t="s">
        <v>298</v>
      </c>
      <c r="P299" s="279" t="s">
        <v>298</v>
      </c>
      <c r="Q299" s="279" t="s">
        <v>298</v>
      </c>
      <c r="R299" s="279" t="s">
        <v>299</v>
      </c>
      <c r="S299" s="279" t="s">
        <v>299</v>
      </c>
      <c r="T299" s="279" t="s">
        <v>299</v>
      </c>
      <c r="U299" s="279" t="s">
        <v>299</v>
      </c>
      <c r="V299" s="279" t="s">
        <v>299</v>
      </c>
      <c r="AR299" s="279" t="e">
        <v>#N/A</v>
      </c>
    </row>
    <row r="300" spans="1:44" s="279" customFormat="1">
      <c r="A300" s="279">
        <v>119828</v>
      </c>
      <c r="B300" s="43" t="s">
        <v>2561</v>
      </c>
      <c r="C300" s="279" t="s">
        <v>300</v>
      </c>
      <c r="D300" s="279" t="s">
        <v>300</v>
      </c>
      <c r="E300" s="279" t="s">
        <v>300</v>
      </c>
      <c r="F300" s="279" t="s">
        <v>298</v>
      </c>
      <c r="G300" s="279" t="s">
        <v>300</v>
      </c>
      <c r="H300" s="279" t="s">
        <v>300</v>
      </c>
      <c r="I300" s="279" t="s">
        <v>300</v>
      </c>
      <c r="J300" s="279" t="s">
        <v>299</v>
      </c>
      <c r="K300" s="279" t="s">
        <v>300</v>
      </c>
      <c r="L300" s="279" t="s">
        <v>300</v>
      </c>
      <c r="M300" s="279" t="s">
        <v>300</v>
      </c>
      <c r="N300" s="279" t="s">
        <v>300</v>
      </c>
      <c r="O300" s="279" t="s">
        <v>300</v>
      </c>
      <c r="P300" s="279" t="s">
        <v>300</v>
      </c>
      <c r="Q300" s="279" t="s">
        <v>300</v>
      </c>
      <c r="R300" s="279" t="s">
        <v>300</v>
      </c>
      <c r="S300" s="279" t="s">
        <v>300</v>
      </c>
      <c r="T300" s="279" t="s">
        <v>299</v>
      </c>
      <c r="U300" s="279" t="s">
        <v>300</v>
      </c>
      <c r="V300" s="279" t="s">
        <v>300</v>
      </c>
      <c r="AR300" s="279" t="e">
        <v>#N/A</v>
      </c>
    </row>
    <row r="301" spans="1:44" s="279" customFormat="1">
      <c r="A301" s="279">
        <v>119838</v>
      </c>
      <c r="B301" s="43" t="s">
        <v>2561</v>
      </c>
      <c r="C301" s="279" t="s">
        <v>300</v>
      </c>
      <c r="D301" s="279" t="s">
        <v>298</v>
      </c>
      <c r="E301" s="279" t="s">
        <v>300</v>
      </c>
      <c r="F301" s="279" t="s">
        <v>298</v>
      </c>
      <c r="G301" s="279" t="s">
        <v>298</v>
      </c>
      <c r="H301" s="279" t="s">
        <v>300</v>
      </c>
      <c r="I301" s="279" t="s">
        <v>300</v>
      </c>
      <c r="J301" s="279" t="s">
        <v>298</v>
      </c>
      <c r="K301" s="279" t="s">
        <v>299</v>
      </c>
      <c r="L301" s="279" t="s">
        <v>300</v>
      </c>
      <c r="M301" s="279" t="s">
        <v>300</v>
      </c>
      <c r="N301" s="279" t="s">
        <v>299</v>
      </c>
      <c r="O301" s="279" t="s">
        <v>300</v>
      </c>
      <c r="P301" s="279" t="s">
        <v>300</v>
      </c>
      <c r="Q301" s="279" t="s">
        <v>300</v>
      </c>
      <c r="R301" s="279" t="s">
        <v>299</v>
      </c>
      <c r="S301" s="279" t="s">
        <v>299</v>
      </c>
      <c r="T301" s="279" t="s">
        <v>299</v>
      </c>
      <c r="U301" s="279" t="s">
        <v>299</v>
      </c>
      <c r="V301" s="279" t="s">
        <v>299</v>
      </c>
      <c r="AR301" s="279" t="e">
        <v>#N/A</v>
      </c>
    </row>
    <row r="302" spans="1:44" s="279" customFormat="1">
      <c r="A302" s="279">
        <v>119849</v>
      </c>
      <c r="B302" s="43" t="s">
        <v>2561</v>
      </c>
      <c r="C302" s="279" t="s">
        <v>300</v>
      </c>
      <c r="D302" s="279" t="s">
        <v>300</v>
      </c>
      <c r="E302" s="279" t="s">
        <v>300</v>
      </c>
      <c r="F302" s="279" t="s">
        <v>298</v>
      </c>
      <c r="G302" s="279" t="s">
        <v>300</v>
      </c>
      <c r="H302" s="279" t="s">
        <v>300</v>
      </c>
      <c r="I302" s="279" t="s">
        <v>300</v>
      </c>
      <c r="J302" s="279" t="s">
        <v>300</v>
      </c>
      <c r="K302" s="279" t="s">
        <v>298</v>
      </c>
      <c r="L302" s="279" t="s">
        <v>300</v>
      </c>
      <c r="M302" s="279" t="s">
        <v>300</v>
      </c>
      <c r="N302" s="279" t="s">
        <v>300</v>
      </c>
      <c r="O302" s="279" t="s">
        <v>300</v>
      </c>
      <c r="P302" s="279" t="s">
        <v>298</v>
      </c>
      <c r="Q302" s="279" t="s">
        <v>300</v>
      </c>
      <c r="R302" s="279" t="s">
        <v>300</v>
      </c>
      <c r="S302" s="279" t="s">
        <v>300</v>
      </c>
      <c r="T302" s="279" t="s">
        <v>299</v>
      </c>
      <c r="U302" s="279" t="s">
        <v>300</v>
      </c>
      <c r="V302" s="279" t="s">
        <v>300</v>
      </c>
      <c r="AR302" s="279" t="e">
        <v>#N/A</v>
      </c>
    </row>
    <row r="303" spans="1:44" s="279" customFormat="1">
      <c r="A303" s="279">
        <v>119865</v>
      </c>
      <c r="B303" s="43" t="s">
        <v>2561</v>
      </c>
      <c r="C303" s="279" t="s">
        <v>298</v>
      </c>
      <c r="D303" s="279" t="s">
        <v>298</v>
      </c>
      <c r="E303" s="279" t="s">
        <v>298</v>
      </c>
      <c r="F303" s="279" t="s">
        <v>298</v>
      </c>
      <c r="G303" s="279" t="s">
        <v>298</v>
      </c>
      <c r="H303" s="279" t="s">
        <v>300</v>
      </c>
      <c r="I303" s="279" t="s">
        <v>300</v>
      </c>
      <c r="J303" s="279" t="s">
        <v>298</v>
      </c>
      <c r="K303" s="279" t="s">
        <v>299</v>
      </c>
      <c r="L303" s="279" t="s">
        <v>299</v>
      </c>
      <c r="M303" s="279" t="s">
        <v>300</v>
      </c>
      <c r="N303" s="279" t="s">
        <v>300</v>
      </c>
      <c r="O303" s="279" t="s">
        <v>300</v>
      </c>
      <c r="P303" s="279" t="s">
        <v>299</v>
      </c>
      <c r="Q303" s="279" t="s">
        <v>299</v>
      </c>
      <c r="R303" s="279" t="s">
        <v>298</v>
      </c>
      <c r="S303" s="279" t="s">
        <v>299</v>
      </c>
      <c r="T303" s="279" t="s">
        <v>299</v>
      </c>
      <c r="U303" s="279" t="s">
        <v>298</v>
      </c>
      <c r="V303" s="279" t="s">
        <v>299</v>
      </c>
      <c r="AR303" s="279" t="e">
        <v>#N/A</v>
      </c>
    </row>
    <row r="304" spans="1:44" s="279" customFormat="1">
      <c r="A304" s="279">
        <v>119895</v>
      </c>
      <c r="B304" s="43" t="s">
        <v>2561</v>
      </c>
      <c r="C304" s="279" t="s">
        <v>300</v>
      </c>
      <c r="D304" s="279" t="s">
        <v>300</v>
      </c>
      <c r="E304" s="279" t="s">
        <v>298</v>
      </c>
      <c r="F304" s="279" t="s">
        <v>298</v>
      </c>
      <c r="G304" s="279" t="s">
        <v>298</v>
      </c>
      <c r="H304" s="279" t="s">
        <v>300</v>
      </c>
      <c r="I304" s="279" t="s">
        <v>300</v>
      </c>
      <c r="J304" s="279" t="s">
        <v>300</v>
      </c>
      <c r="K304" s="279" t="s">
        <v>300</v>
      </c>
      <c r="L304" s="279" t="s">
        <v>299</v>
      </c>
      <c r="M304" s="279" t="s">
        <v>300</v>
      </c>
      <c r="N304" s="279" t="s">
        <v>299</v>
      </c>
      <c r="O304" s="279" t="s">
        <v>299</v>
      </c>
      <c r="P304" s="279" t="s">
        <v>299</v>
      </c>
      <c r="Q304" s="279" t="s">
        <v>300</v>
      </c>
      <c r="R304" s="279" t="s">
        <v>299</v>
      </c>
      <c r="S304" s="279" t="s">
        <v>299</v>
      </c>
      <c r="T304" s="279" t="s">
        <v>300</v>
      </c>
      <c r="U304" s="279" t="s">
        <v>299</v>
      </c>
      <c r="V304" s="279" t="s">
        <v>300</v>
      </c>
      <c r="AR304" s="279" t="e">
        <v>#N/A</v>
      </c>
    </row>
    <row r="305" spans="1:44" s="279" customFormat="1">
      <c r="A305" s="279">
        <v>119900</v>
      </c>
      <c r="B305" s="43" t="s">
        <v>2561</v>
      </c>
      <c r="C305" s="279" t="s">
        <v>298</v>
      </c>
      <c r="D305" s="279" t="s">
        <v>298</v>
      </c>
      <c r="E305" s="279" t="s">
        <v>298</v>
      </c>
      <c r="F305" s="279" t="s">
        <v>298</v>
      </c>
      <c r="G305" s="279" t="s">
        <v>300</v>
      </c>
      <c r="H305" s="279" t="s">
        <v>298</v>
      </c>
      <c r="I305" s="279" t="s">
        <v>300</v>
      </c>
      <c r="J305" s="279" t="s">
        <v>298</v>
      </c>
      <c r="K305" s="279" t="s">
        <v>300</v>
      </c>
      <c r="L305" s="279" t="s">
        <v>298</v>
      </c>
      <c r="M305" s="279" t="s">
        <v>299</v>
      </c>
      <c r="N305" s="279" t="s">
        <v>299</v>
      </c>
      <c r="O305" s="279" t="s">
        <v>299</v>
      </c>
      <c r="P305" s="279" t="s">
        <v>300</v>
      </c>
      <c r="Q305" s="279" t="s">
        <v>299</v>
      </c>
      <c r="R305" s="279" t="s">
        <v>298</v>
      </c>
      <c r="S305" s="279" t="s">
        <v>298</v>
      </c>
      <c r="T305" s="279" t="s">
        <v>298</v>
      </c>
      <c r="U305" s="279" t="s">
        <v>298</v>
      </c>
      <c r="V305" s="279" t="s">
        <v>298</v>
      </c>
      <c r="AR305" s="279" t="e">
        <v>#N/A</v>
      </c>
    </row>
    <row r="306" spans="1:44" s="279" customFormat="1">
      <c r="A306" s="279">
        <v>119903</v>
      </c>
      <c r="B306" s="43" t="s">
        <v>2561</v>
      </c>
      <c r="C306" s="279" t="s">
        <v>300</v>
      </c>
      <c r="D306" s="279" t="s">
        <v>298</v>
      </c>
      <c r="E306" s="279" t="s">
        <v>298</v>
      </c>
      <c r="F306" s="279" t="s">
        <v>298</v>
      </c>
      <c r="G306" s="279" t="s">
        <v>298</v>
      </c>
      <c r="H306" s="279" t="s">
        <v>300</v>
      </c>
      <c r="I306" s="279" t="s">
        <v>300</v>
      </c>
      <c r="J306" s="279" t="s">
        <v>300</v>
      </c>
      <c r="K306" s="279" t="s">
        <v>299</v>
      </c>
      <c r="L306" s="279" t="s">
        <v>300</v>
      </c>
      <c r="M306" s="279" t="s">
        <v>300</v>
      </c>
      <c r="N306" s="279" t="s">
        <v>299</v>
      </c>
      <c r="O306" s="279" t="s">
        <v>300</v>
      </c>
      <c r="P306" s="279" t="s">
        <v>299</v>
      </c>
      <c r="Q306" s="279" t="s">
        <v>299</v>
      </c>
      <c r="R306" s="279" t="s">
        <v>300</v>
      </c>
      <c r="S306" s="279" t="s">
        <v>300</v>
      </c>
      <c r="T306" s="279" t="s">
        <v>299</v>
      </c>
      <c r="U306" s="279" t="s">
        <v>299</v>
      </c>
      <c r="V306" s="279" t="s">
        <v>300</v>
      </c>
      <c r="AR306" s="279" t="e">
        <v>#N/A</v>
      </c>
    </row>
    <row r="307" spans="1:44" s="279" customFormat="1">
      <c r="A307" s="279">
        <v>119909</v>
      </c>
      <c r="B307" s="43" t="s">
        <v>2561</v>
      </c>
      <c r="C307" s="279" t="s">
        <v>298</v>
      </c>
      <c r="D307" s="279" t="s">
        <v>298</v>
      </c>
      <c r="E307" s="279" t="s">
        <v>298</v>
      </c>
      <c r="F307" s="279" t="s">
        <v>298</v>
      </c>
      <c r="G307" s="279" t="s">
        <v>300</v>
      </c>
      <c r="H307" s="279" t="s">
        <v>300</v>
      </c>
      <c r="I307" s="279" t="s">
        <v>300</v>
      </c>
      <c r="J307" s="279" t="s">
        <v>300</v>
      </c>
      <c r="K307" s="279" t="s">
        <v>300</v>
      </c>
      <c r="L307" s="279" t="s">
        <v>300</v>
      </c>
      <c r="M307" s="279" t="s">
        <v>298</v>
      </c>
      <c r="N307" s="279" t="s">
        <v>300</v>
      </c>
      <c r="O307" s="279" t="s">
        <v>299</v>
      </c>
      <c r="P307" s="279" t="s">
        <v>298</v>
      </c>
      <c r="Q307" s="279" t="s">
        <v>299</v>
      </c>
      <c r="R307" s="279" t="s">
        <v>299</v>
      </c>
      <c r="S307" s="279" t="s">
        <v>299</v>
      </c>
      <c r="T307" s="279" t="s">
        <v>299</v>
      </c>
      <c r="U307" s="279" t="s">
        <v>299</v>
      </c>
      <c r="V307" s="279" t="s">
        <v>299</v>
      </c>
      <c r="AR307" s="279" t="e">
        <v>#N/A</v>
      </c>
    </row>
    <row r="308" spans="1:44" s="279" customFormat="1">
      <c r="A308" s="279">
        <v>119915</v>
      </c>
      <c r="B308" s="43" t="s">
        <v>2561</v>
      </c>
      <c r="C308" s="279" t="s">
        <v>300</v>
      </c>
      <c r="D308" s="279" t="s">
        <v>300</v>
      </c>
      <c r="E308" s="279" t="s">
        <v>300</v>
      </c>
      <c r="F308" s="279" t="s">
        <v>298</v>
      </c>
      <c r="G308" s="279" t="s">
        <v>300</v>
      </c>
      <c r="H308" s="279" t="s">
        <v>300</v>
      </c>
      <c r="I308" s="279" t="s">
        <v>300</v>
      </c>
      <c r="J308" s="279" t="s">
        <v>299</v>
      </c>
      <c r="K308" s="279" t="s">
        <v>300</v>
      </c>
      <c r="L308" s="279" t="s">
        <v>300</v>
      </c>
      <c r="M308" s="279" t="s">
        <v>300</v>
      </c>
      <c r="N308" s="279" t="s">
        <v>300</v>
      </c>
      <c r="O308" s="279" t="s">
        <v>298</v>
      </c>
      <c r="P308" s="279" t="s">
        <v>300</v>
      </c>
      <c r="Q308" s="279" t="s">
        <v>298</v>
      </c>
      <c r="R308" s="279" t="s">
        <v>300</v>
      </c>
      <c r="S308" s="279" t="s">
        <v>299</v>
      </c>
      <c r="T308" s="279" t="s">
        <v>299</v>
      </c>
      <c r="U308" s="279" t="s">
        <v>299</v>
      </c>
      <c r="V308" s="279" t="s">
        <v>300</v>
      </c>
      <c r="AR308" s="279" t="e">
        <v>#N/A</v>
      </c>
    </row>
    <row r="309" spans="1:44" s="279" customFormat="1">
      <c r="A309" s="279">
        <v>119917</v>
      </c>
      <c r="B309" s="43" t="s">
        <v>2561</v>
      </c>
      <c r="C309" s="279" t="s">
        <v>300</v>
      </c>
      <c r="D309" s="279" t="s">
        <v>300</v>
      </c>
      <c r="E309" s="279" t="s">
        <v>300</v>
      </c>
      <c r="F309" s="279" t="s">
        <v>300</v>
      </c>
      <c r="G309" s="279" t="s">
        <v>300</v>
      </c>
      <c r="H309" s="279" t="s">
        <v>300</v>
      </c>
      <c r="I309" s="279" t="s">
        <v>299</v>
      </c>
      <c r="J309" s="279" t="s">
        <v>300</v>
      </c>
      <c r="K309" s="279" t="s">
        <v>300</v>
      </c>
      <c r="L309" s="279" t="s">
        <v>299</v>
      </c>
      <c r="M309" s="279" t="s">
        <v>299</v>
      </c>
      <c r="N309" s="279" t="s">
        <v>300</v>
      </c>
      <c r="O309" s="279" t="s">
        <v>300</v>
      </c>
      <c r="P309" s="279" t="s">
        <v>300</v>
      </c>
      <c r="Q309" s="279" t="s">
        <v>299</v>
      </c>
      <c r="R309" s="279" t="s">
        <v>299</v>
      </c>
      <c r="S309" s="279" t="s">
        <v>299</v>
      </c>
      <c r="T309" s="279" t="s">
        <v>299</v>
      </c>
      <c r="U309" s="279" t="s">
        <v>299</v>
      </c>
      <c r="V309" s="279" t="s">
        <v>299</v>
      </c>
      <c r="AR309" s="279" t="e">
        <v>#N/A</v>
      </c>
    </row>
    <row r="310" spans="1:44" s="279" customFormat="1">
      <c r="A310" s="279">
        <v>119918</v>
      </c>
      <c r="B310" s="43" t="s">
        <v>2561</v>
      </c>
      <c r="C310" s="279" t="s">
        <v>300</v>
      </c>
      <c r="D310" s="279" t="s">
        <v>300</v>
      </c>
      <c r="E310" s="279" t="s">
        <v>300</v>
      </c>
      <c r="F310" s="279" t="s">
        <v>300</v>
      </c>
      <c r="G310" s="279" t="s">
        <v>300</v>
      </c>
      <c r="H310" s="279" t="s">
        <v>300</v>
      </c>
      <c r="I310" s="279" t="s">
        <v>300</v>
      </c>
      <c r="J310" s="279" t="s">
        <v>298</v>
      </c>
      <c r="K310" s="279" t="s">
        <v>299</v>
      </c>
      <c r="L310" s="279" t="s">
        <v>300</v>
      </c>
      <c r="M310" s="279" t="s">
        <v>300</v>
      </c>
      <c r="N310" s="279" t="s">
        <v>300</v>
      </c>
      <c r="O310" s="279" t="s">
        <v>300</v>
      </c>
      <c r="P310" s="279" t="s">
        <v>300</v>
      </c>
      <c r="Q310" s="279" t="s">
        <v>299</v>
      </c>
      <c r="R310" s="279" t="s">
        <v>299</v>
      </c>
      <c r="S310" s="279" t="s">
        <v>300</v>
      </c>
      <c r="T310" s="279" t="s">
        <v>299</v>
      </c>
      <c r="U310" s="279" t="s">
        <v>299</v>
      </c>
      <c r="V310" s="279" t="s">
        <v>300</v>
      </c>
      <c r="AR310" s="279" t="e">
        <v>#N/A</v>
      </c>
    </row>
    <row r="311" spans="1:44" s="279" customFormat="1">
      <c r="A311" s="279">
        <v>119919</v>
      </c>
      <c r="B311" s="43" t="s">
        <v>2561</v>
      </c>
      <c r="C311" s="279" t="s">
        <v>300</v>
      </c>
      <c r="D311" s="279" t="s">
        <v>298</v>
      </c>
      <c r="E311" s="279" t="s">
        <v>298</v>
      </c>
      <c r="F311" s="279" t="s">
        <v>300</v>
      </c>
      <c r="G311" s="279" t="s">
        <v>298</v>
      </c>
      <c r="H311" s="279" t="s">
        <v>300</v>
      </c>
      <c r="I311" s="279" t="s">
        <v>298</v>
      </c>
      <c r="J311" s="279" t="s">
        <v>300</v>
      </c>
      <c r="K311" s="279" t="s">
        <v>298</v>
      </c>
      <c r="L311" s="279" t="s">
        <v>298</v>
      </c>
      <c r="M311" s="279" t="s">
        <v>300</v>
      </c>
      <c r="N311" s="279" t="s">
        <v>298</v>
      </c>
      <c r="O311" s="279" t="s">
        <v>300</v>
      </c>
      <c r="P311" s="279" t="s">
        <v>300</v>
      </c>
      <c r="Q311" s="279" t="s">
        <v>300</v>
      </c>
      <c r="R311" s="279" t="s">
        <v>299</v>
      </c>
      <c r="S311" s="279" t="s">
        <v>299</v>
      </c>
      <c r="T311" s="279" t="s">
        <v>299</v>
      </c>
      <c r="U311" s="279" t="s">
        <v>300</v>
      </c>
      <c r="V311" s="279" t="s">
        <v>299</v>
      </c>
      <c r="AR311" s="279" t="e">
        <v>#N/A</v>
      </c>
    </row>
    <row r="312" spans="1:44" s="279" customFormat="1">
      <c r="A312" s="279">
        <v>119925</v>
      </c>
      <c r="B312" s="43" t="s">
        <v>2561</v>
      </c>
      <c r="C312" s="279" t="s">
        <v>300</v>
      </c>
      <c r="D312" s="279" t="s">
        <v>298</v>
      </c>
      <c r="E312" s="279" t="s">
        <v>300</v>
      </c>
      <c r="F312" s="279" t="s">
        <v>298</v>
      </c>
      <c r="G312" s="279" t="s">
        <v>300</v>
      </c>
      <c r="H312" s="279" t="s">
        <v>298</v>
      </c>
      <c r="I312" s="279" t="s">
        <v>300</v>
      </c>
      <c r="J312" s="279" t="s">
        <v>300</v>
      </c>
      <c r="K312" s="279" t="s">
        <v>300</v>
      </c>
      <c r="L312" s="279" t="s">
        <v>298</v>
      </c>
      <c r="M312" s="279" t="s">
        <v>300</v>
      </c>
      <c r="N312" s="279" t="s">
        <v>300</v>
      </c>
      <c r="O312" s="279" t="s">
        <v>300</v>
      </c>
      <c r="P312" s="279" t="s">
        <v>300</v>
      </c>
      <c r="Q312" s="279" t="s">
        <v>300</v>
      </c>
      <c r="R312" s="279" t="s">
        <v>298</v>
      </c>
      <c r="S312" s="279" t="s">
        <v>300</v>
      </c>
      <c r="T312" s="279" t="s">
        <v>300</v>
      </c>
      <c r="U312" s="279" t="s">
        <v>298</v>
      </c>
      <c r="V312" s="279" t="s">
        <v>300</v>
      </c>
      <c r="AR312" s="279" t="e">
        <v>#N/A</v>
      </c>
    </row>
    <row r="313" spans="1:44" s="279" customFormat="1">
      <c r="A313" s="279">
        <v>119933</v>
      </c>
      <c r="B313" s="43" t="s">
        <v>2561</v>
      </c>
      <c r="C313" s="279" t="s">
        <v>298</v>
      </c>
      <c r="D313" s="279" t="s">
        <v>298</v>
      </c>
      <c r="E313" s="279" t="s">
        <v>298</v>
      </c>
      <c r="F313" s="279" t="s">
        <v>300</v>
      </c>
      <c r="G313" s="279" t="s">
        <v>300</v>
      </c>
      <c r="H313" s="279" t="s">
        <v>300</v>
      </c>
      <c r="I313" s="279" t="s">
        <v>299</v>
      </c>
      <c r="J313" s="279" t="s">
        <v>299</v>
      </c>
      <c r="K313" s="279" t="s">
        <v>298</v>
      </c>
      <c r="L313" s="279" t="s">
        <v>300</v>
      </c>
      <c r="M313" s="279" t="s">
        <v>298</v>
      </c>
      <c r="N313" s="279" t="s">
        <v>299</v>
      </c>
      <c r="O313" s="279" t="s">
        <v>298</v>
      </c>
      <c r="P313" s="279" t="s">
        <v>298</v>
      </c>
      <c r="Q313" s="279" t="s">
        <v>299</v>
      </c>
      <c r="R313" s="279" t="s">
        <v>299</v>
      </c>
      <c r="S313" s="279" t="s">
        <v>299</v>
      </c>
      <c r="T313" s="279" t="s">
        <v>299</v>
      </c>
      <c r="U313" s="279" t="s">
        <v>299</v>
      </c>
      <c r="V313" s="279" t="s">
        <v>299</v>
      </c>
      <c r="AR313" s="279" t="e">
        <v>#N/A</v>
      </c>
    </row>
    <row r="314" spans="1:44" s="279" customFormat="1">
      <c r="A314" s="279">
        <v>119938</v>
      </c>
      <c r="B314" s="43" t="s">
        <v>2561</v>
      </c>
      <c r="C314" s="279" t="s">
        <v>300</v>
      </c>
      <c r="D314" s="279" t="s">
        <v>300</v>
      </c>
      <c r="E314" s="279" t="s">
        <v>298</v>
      </c>
      <c r="F314" s="279" t="s">
        <v>298</v>
      </c>
      <c r="G314" s="279" t="s">
        <v>300</v>
      </c>
      <c r="H314" s="279" t="s">
        <v>300</v>
      </c>
      <c r="I314" s="279" t="s">
        <v>299</v>
      </c>
      <c r="J314" s="279" t="s">
        <v>300</v>
      </c>
      <c r="K314" s="279" t="s">
        <v>300</v>
      </c>
      <c r="L314" s="279" t="s">
        <v>299</v>
      </c>
      <c r="M314" s="279" t="s">
        <v>299</v>
      </c>
      <c r="N314" s="279" t="s">
        <v>300</v>
      </c>
      <c r="O314" s="279" t="s">
        <v>300</v>
      </c>
      <c r="P314" s="279" t="s">
        <v>300</v>
      </c>
      <c r="Q314" s="279" t="s">
        <v>300</v>
      </c>
      <c r="R314" s="279" t="s">
        <v>300</v>
      </c>
      <c r="S314" s="279" t="s">
        <v>300</v>
      </c>
      <c r="T314" s="279" t="s">
        <v>299</v>
      </c>
      <c r="U314" s="279" t="s">
        <v>300</v>
      </c>
      <c r="V314" s="279" t="s">
        <v>299</v>
      </c>
      <c r="AR314" s="279" t="e">
        <v>#N/A</v>
      </c>
    </row>
    <row r="315" spans="1:44" s="279" customFormat="1">
      <c r="A315" s="279">
        <v>119943</v>
      </c>
      <c r="B315" s="43" t="s">
        <v>2561</v>
      </c>
      <c r="C315" s="279" t="s">
        <v>300</v>
      </c>
      <c r="D315" s="279" t="s">
        <v>300</v>
      </c>
      <c r="E315" s="279" t="s">
        <v>298</v>
      </c>
      <c r="F315" s="279" t="s">
        <v>300</v>
      </c>
      <c r="G315" s="279" t="s">
        <v>300</v>
      </c>
      <c r="H315" s="279" t="s">
        <v>300</v>
      </c>
      <c r="I315" s="279" t="s">
        <v>300</v>
      </c>
      <c r="J315" s="279" t="s">
        <v>300</v>
      </c>
      <c r="K315" s="279" t="s">
        <v>300</v>
      </c>
      <c r="L315" s="279" t="s">
        <v>300</v>
      </c>
      <c r="M315" s="279" t="s">
        <v>298</v>
      </c>
      <c r="N315" s="279" t="s">
        <v>298</v>
      </c>
      <c r="O315" s="279" t="s">
        <v>300</v>
      </c>
      <c r="P315" s="279" t="s">
        <v>300</v>
      </c>
      <c r="Q315" s="279" t="s">
        <v>300</v>
      </c>
      <c r="R315" s="279" t="s">
        <v>299</v>
      </c>
      <c r="S315" s="279" t="s">
        <v>299</v>
      </c>
      <c r="T315" s="279" t="s">
        <v>299</v>
      </c>
      <c r="U315" s="279" t="s">
        <v>299</v>
      </c>
      <c r="V315" s="279" t="s">
        <v>299</v>
      </c>
      <c r="AR315" s="279" t="e">
        <v>#N/A</v>
      </c>
    </row>
    <row r="316" spans="1:44" s="279" customFormat="1">
      <c r="A316" s="279">
        <v>119946</v>
      </c>
      <c r="B316" s="43" t="s">
        <v>2561</v>
      </c>
      <c r="C316" s="279" t="s">
        <v>300</v>
      </c>
      <c r="D316" s="279" t="s">
        <v>300</v>
      </c>
      <c r="E316" s="279" t="s">
        <v>300</v>
      </c>
      <c r="F316" s="279" t="s">
        <v>300</v>
      </c>
      <c r="G316" s="279" t="s">
        <v>300</v>
      </c>
      <c r="H316" s="279" t="s">
        <v>300</v>
      </c>
      <c r="I316" s="279" t="s">
        <v>300</v>
      </c>
      <c r="J316" s="279" t="s">
        <v>300</v>
      </c>
      <c r="K316" s="279" t="s">
        <v>300</v>
      </c>
      <c r="L316" s="279" t="s">
        <v>299</v>
      </c>
      <c r="M316" s="279" t="s">
        <v>300</v>
      </c>
      <c r="N316" s="279" t="s">
        <v>300</v>
      </c>
      <c r="O316" s="279" t="s">
        <v>299</v>
      </c>
      <c r="P316" s="279" t="s">
        <v>300</v>
      </c>
      <c r="Q316" s="279" t="s">
        <v>299</v>
      </c>
      <c r="R316" s="279" t="s">
        <v>299</v>
      </c>
      <c r="S316" s="279" t="s">
        <v>299</v>
      </c>
      <c r="T316" s="279" t="s">
        <v>299</v>
      </c>
      <c r="U316" s="279" t="s">
        <v>299</v>
      </c>
      <c r="V316" s="279" t="s">
        <v>299</v>
      </c>
      <c r="AR316" s="279" t="e">
        <v>#N/A</v>
      </c>
    </row>
    <row r="317" spans="1:44" s="279" customFormat="1">
      <c r="A317" s="279">
        <v>119947</v>
      </c>
      <c r="B317" s="43" t="s">
        <v>2561</v>
      </c>
      <c r="C317" s="279" t="s">
        <v>300</v>
      </c>
      <c r="D317" s="279" t="s">
        <v>300</v>
      </c>
      <c r="E317" s="279" t="s">
        <v>298</v>
      </c>
      <c r="F317" s="279" t="s">
        <v>300</v>
      </c>
      <c r="G317" s="279" t="s">
        <v>298</v>
      </c>
      <c r="H317" s="279" t="s">
        <v>300</v>
      </c>
      <c r="I317" s="279" t="s">
        <v>300</v>
      </c>
      <c r="J317" s="279" t="s">
        <v>298</v>
      </c>
      <c r="K317" s="279" t="s">
        <v>300</v>
      </c>
      <c r="L317" s="279" t="s">
        <v>300</v>
      </c>
      <c r="M317" s="279" t="s">
        <v>298</v>
      </c>
      <c r="N317" s="279" t="s">
        <v>298</v>
      </c>
      <c r="O317" s="279" t="s">
        <v>300</v>
      </c>
      <c r="P317" s="279" t="s">
        <v>300</v>
      </c>
      <c r="Q317" s="279" t="s">
        <v>298</v>
      </c>
      <c r="R317" s="279" t="s">
        <v>299</v>
      </c>
      <c r="S317" s="279" t="s">
        <v>299</v>
      </c>
      <c r="T317" s="279" t="s">
        <v>299</v>
      </c>
      <c r="U317" s="279" t="s">
        <v>299</v>
      </c>
      <c r="V317" s="279" t="s">
        <v>299</v>
      </c>
      <c r="AR317" s="279" t="e">
        <v>#N/A</v>
      </c>
    </row>
    <row r="318" spans="1:44" s="279" customFormat="1">
      <c r="A318" s="279">
        <v>119961</v>
      </c>
      <c r="B318" s="43" t="s">
        <v>2561</v>
      </c>
      <c r="C318" s="279" t="s">
        <v>300</v>
      </c>
      <c r="D318" s="279" t="s">
        <v>300</v>
      </c>
      <c r="E318" s="279" t="s">
        <v>300</v>
      </c>
      <c r="F318" s="279" t="s">
        <v>300</v>
      </c>
      <c r="G318" s="279" t="s">
        <v>299</v>
      </c>
      <c r="H318" s="279" t="s">
        <v>300</v>
      </c>
      <c r="I318" s="279" t="s">
        <v>300</v>
      </c>
      <c r="J318" s="279" t="s">
        <v>300</v>
      </c>
      <c r="K318" s="279" t="s">
        <v>300</v>
      </c>
      <c r="L318" s="279" t="s">
        <v>299</v>
      </c>
      <c r="M318" s="279" t="s">
        <v>300</v>
      </c>
      <c r="N318" s="279" t="s">
        <v>298</v>
      </c>
      <c r="O318" s="279" t="s">
        <v>300</v>
      </c>
      <c r="P318" s="279" t="s">
        <v>300</v>
      </c>
      <c r="Q318" s="279" t="s">
        <v>300</v>
      </c>
      <c r="R318" s="279" t="s">
        <v>300</v>
      </c>
      <c r="S318" s="279" t="s">
        <v>300</v>
      </c>
      <c r="T318" s="279" t="s">
        <v>300</v>
      </c>
      <c r="U318" s="279" t="s">
        <v>299</v>
      </c>
      <c r="V318" s="279" t="s">
        <v>300</v>
      </c>
      <c r="AR318" s="279" t="e">
        <v>#N/A</v>
      </c>
    </row>
    <row r="319" spans="1:44" s="279" customFormat="1">
      <c r="A319" s="279">
        <v>119963</v>
      </c>
      <c r="B319" s="43" t="s">
        <v>2561</v>
      </c>
      <c r="C319" s="279" t="s">
        <v>300</v>
      </c>
      <c r="D319" s="279" t="s">
        <v>298</v>
      </c>
      <c r="E319" s="279" t="s">
        <v>298</v>
      </c>
      <c r="F319" s="279" t="s">
        <v>300</v>
      </c>
      <c r="G319" s="279" t="s">
        <v>298</v>
      </c>
      <c r="H319" s="279" t="s">
        <v>300</v>
      </c>
      <c r="I319" s="279" t="s">
        <v>300</v>
      </c>
      <c r="J319" s="279" t="s">
        <v>298</v>
      </c>
      <c r="K319" s="279" t="s">
        <v>298</v>
      </c>
      <c r="L319" s="279" t="s">
        <v>298</v>
      </c>
      <c r="M319" s="279" t="s">
        <v>300</v>
      </c>
      <c r="N319" s="279" t="s">
        <v>298</v>
      </c>
      <c r="O319" s="279" t="s">
        <v>299</v>
      </c>
      <c r="P319" s="279" t="s">
        <v>300</v>
      </c>
      <c r="Q319" s="279" t="s">
        <v>299</v>
      </c>
      <c r="R319" s="279" t="s">
        <v>300</v>
      </c>
      <c r="S319" s="279" t="s">
        <v>299</v>
      </c>
      <c r="T319" s="279" t="s">
        <v>300</v>
      </c>
      <c r="U319" s="279" t="s">
        <v>299</v>
      </c>
      <c r="V319" s="279" t="s">
        <v>299</v>
      </c>
      <c r="AR319" s="279" t="e">
        <v>#N/A</v>
      </c>
    </row>
    <row r="320" spans="1:44" s="279" customFormat="1">
      <c r="A320" s="279">
        <v>120004</v>
      </c>
      <c r="B320" s="43" t="s">
        <v>2561</v>
      </c>
      <c r="C320" s="279" t="s">
        <v>300</v>
      </c>
      <c r="D320" s="279" t="s">
        <v>298</v>
      </c>
      <c r="E320" s="279" t="s">
        <v>300</v>
      </c>
      <c r="F320" s="279" t="s">
        <v>298</v>
      </c>
      <c r="G320" s="279" t="s">
        <v>298</v>
      </c>
      <c r="H320" s="279" t="s">
        <v>298</v>
      </c>
      <c r="I320" s="279" t="s">
        <v>300</v>
      </c>
      <c r="J320" s="279" t="s">
        <v>300</v>
      </c>
      <c r="K320" s="279" t="s">
        <v>300</v>
      </c>
      <c r="L320" s="279" t="s">
        <v>298</v>
      </c>
      <c r="M320" s="279" t="s">
        <v>299</v>
      </c>
      <c r="N320" s="279" t="s">
        <v>300</v>
      </c>
      <c r="O320" s="279" t="s">
        <v>300</v>
      </c>
      <c r="P320" s="279" t="s">
        <v>299</v>
      </c>
      <c r="Q320" s="279" t="s">
        <v>300</v>
      </c>
      <c r="R320" s="279" t="s">
        <v>299</v>
      </c>
      <c r="S320" s="279" t="s">
        <v>299</v>
      </c>
      <c r="T320" s="279" t="s">
        <v>299</v>
      </c>
      <c r="U320" s="279" t="s">
        <v>299</v>
      </c>
      <c r="V320" s="279" t="s">
        <v>299</v>
      </c>
      <c r="AR320" s="279" t="e">
        <v>#N/A</v>
      </c>
    </row>
    <row r="321" spans="1:44" s="279" customFormat="1">
      <c r="A321" s="279">
        <v>120005</v>
      </c>
      <c r="B321" s="43" t="s">
        <v>2561</v>
      </c>
      <c r="C321" s="279" t="s">
        <v>298</v>
      </c>
      <c r="D321" s="279" t="s">
        <v>298</v>
      </c>
      <c r="E321" s="279" t="s">
        <v>298</v>
      </c>
      <c r="F321" s="279" t="s">
        <v>298</v>
      </c>
      <c r="G321" s="279" t="s">
        <v>300</v>
      </c>
      <c r="H321" s="279" t="s">
        <v>300</v>
      </c>
      <c r="I321" s="279" t="s">
        <v>300</v>
      </c>
      <c r="J321" s="279" t="s">
        <v>300</v>
      </c>
      <c r="K321" s="279" t="s">
        <v>300</v>
      </c>
      <c r="L321" s="279" t="s">
        <v>300</v>
      </c>
      <c r="M321" s="279" t="s">
        <v>300</v>
      </c>
      <c r="N321" s="279" t="s">
        <v>298</v>
      </c>
      <c r="O321" s="279" t="s">
        <v>298</v>
      </c>
      <c r="P321" s="279" t="s">
        <v>300</v>
      </c>
      <c r="Q321" s="279" t="s">
        <v>298</v>
      </c>
      <c r="R321" s="279" t="s">
        <v>299</v>
      </c>
      <c r="S321" s="279" t="s">
        <v>299</v>
      </c>
      <c r="T321" s="279" t="s">
        <v>298</v>
      </c>
      <c r="U321" s="279" t="s">
        <v>300</v>
      </c>
      <c r="V321" s="279" t="s">
        <v>298</v>
      </c>
      <c r="AR321" s="279" t="e">
        <v>#N/A</v>
      </c>
    </row>
    <row r="322" spans="1:44" s="279" customFormat="1">
      <c r="A322" s="279">
        <v>120015</v>
      </c>
      <c r="B322" s="43" t="s">
        <v>2561</v>
      </c>
      <c r="C322" s="279" t="s">
        <v>300</v>
      </c>
      <c r="D322" s="279" t="s">
        <v>300</v>
      </c>
      <c r="E322" s="279" t="s">
        <v>298</v>
      </c>
      <c r="F322" s="279" t="s">
        <v>300</v>
      </c>
      <c r="G322" s="279" t="s">
        <v>300</v>
      </c>
      <c r="H322" s="279" t="s">
        <v>300</v>
      </c>
      <c r="I322" s="279" t="s">
        <v>300</v>
      </c>
      <c r="J322" s="279" t="s">
        <v>300</v>
      </c>
      <c r="K322" s="279" t="s">
        <v>300</v>
      </c>
      <c r="L322" s="279" t="s">
        <v>299</v>
      </c>
      <c r="M322" s="279" t="s">
        <v>300</v>
      </c>
      <c r="N322" s="279" t="s">
        <v>298</v>
      </c>
      <c r="O322" s="279" t="s">
        <v>300</v>
      </c>
      <c r="P322" s="279" t="s">
        <v>300</v>
      </c>
      <c r="Q322" s="279" t="s">
        <v>298</v>
      </c>
      <c r="R322" s="279" t="s">
        <v>298</v>
      </c>
      <c r="S322" s="279" t="s">
        <v>300</v>
      </c>
      <c r="T322" s="279" t="s">
        <v>300</v>
      </c>
      <c r="U322" s="279" t="s">
        <v>298</v>
      </c>
      <c r="V322" s="279" t="s">
        <v>300</v>
      </c>
      <c r="AR322" s="279" t="e">
        <v>#N/A</v>
      </c>
    </row>
    <row r="323" spans="1:44" s="279" customFormat="1">
      <c r="A323" s="279">
        <v>120023</v>
      </c>
      <c r="B323" s="43" t="s">
        <v>2561</v>
      </c>
      <c r="C323" s="279" t="s">
        <v>298</v>
      </c>
      <c r="D323" s="279" t="s">
        <v>298</v>
      </c>
      <c r="E323" s="279" t="s">
        <v>298</v>
      </c>
      <c r="F323" s="279" t="s">
        <v>298</v>
      </c>
      <c r="G323" s="279" t="s">
        <v>300</v>
      </c>
      <c r="H323" s="279" t="s">
        <v>300</v>
      </c>
      <c r="I323" s="279" t="s">
        <v>300</v>
      </c>
      <c r="J323" s="279" t="s">
        <v>300</v>
      </c>
      <c r="K323" s="279" t="s">
        <v>300</v>
      </c>
      <c r="L323" s="279" t="s">
        <v>299</v>
      </c>
      <c r="M323" s="279" t="s">
        <v>300</v>
      </c>
      <c r="N323" s="279" t="s">
        <v>300</v>
      </c>
      <c r="O323" s="279" t="s">
        <v>300</v>
      </c>
      <c r="P323" s="279" t="s">
        <v>300</v>
      </c>
      <c r="Q323" s="279" t="s">
        <v>298</v>
      </c>
      <c r="R323" s="279" t="s">
        <v>299</v>
      </c>
      <c r="S323" s="279" t="s">
        <v>299</v>
      </c>
      <c r="T323" s="279" t="s">
        <v>299</v>
      </c>
      <c r="U323" s="279" t="s">
        <v>299</v>
      </c>
      <c r="V323" s="279" t="s">
        <v>299</v>
      </c>
      <c r="AR323" s="279" t="e">
        <v>#N/A</v>
      </c>
    </row>
    <row r="324" spans="1:44" s="279" customFormat="1">
      <c r="A324" s="279">
        <v>120034</v>
      </c>
      <c r="B324" s="43" t="s">
        <v>2561</v>
      </c>
      <c r="C324" s="279" t="s">
        <v>300</v>
      </c>
      <c r="D324" s="279" t="s">
        <v>300</v>
      </c>
      <c r="E324" s="279" t="s">
        <v>298</v>
      </c>
      <c r="F324" s="279" t="s">
        <v>300</v>
      </c>
      <c r="G324" s="279" t="s">
        <v>300</v>
      </c>
      <c r="H324" s="279" t="s">
        <v>300</v>
      </c>
      <c r="I324" s="279" t="s">
        <v>298</v>
      </c>
      <c r="J324" s="279" t="s">
        <v>298</v>
      </c>
      <c r="K324" s="279" t="s">
        <v>300</v>
      </c>
      <c r="L324" s="279" t="s">
        <v>300</v>
      </c>
      <c r="M324" s="279" t="s">
        <v>300</v>
      </c>
      <c r="N324" s="279" t="s">
        <v>300</v>
      </c>
      <c r="O324" s="279" t="s">
        <v>300</v>
      </c>
      <c r="P324" s="279" t="s">
        <v>300</v>
      </c>
      <c r="Q324" s="279" t="s">
        <v>298</v>
      </c>
      <c r="R324" s="279" t="s">
        <v>300</v>
      </c>
      <c r="S324" s="279" t="s">
        <v>298</v>
      </c>
      <c r="T324" s="279" t="s">
        <v>300</v>
      </c>
      <c r="U324" s="279" t="s">
        <v>298</v>
      </c>
      <c r="V324" s="279" t="s">
        <v>298</v>
      </c>
      <c r="AR324" s="279" t="e">
        <v>#N/A</v>
      </c>
    </row>
    <row r="325" spans="1:44" s="279" customFormat="1">
      <c r="A325" s="279">
        <v>120041</v>
      </c>
      <c r="B325" s="43" t="s">
        <v>2561</v>
      </c>
      <c r="C325" s="279" t="s">
        <v>300</v>
      </c>
      <c r="D325" s="279" t="s">
        <v>298</v>
      </c>
      <c r="E325" s="279" t="s">
        <v>298</v>
      </c>
      <c r="F325" s="279" t="s">
        <v>298</v>
      </c>
      <c r="G325" s="279" t="s">
        <v>298</v>
      </c>
      <c r="H325" s="279" t="s">
        <v>300</v>
      </c>
      <c r="I325" s="279" t="s">
        <v>300</v>
      </c>
      <c r="J325" s="279" t="s">
        <v>298</v>
      </c>
      <c r="K325" s="279" t="s">
        <v>299</v>
      </c>
      <c r="L325" s="279" t="s">
        <v>299</v>
      </c>
      <c r="M325" s="279" t="s">
        <v>299</v>
      </c>
      <c r="N325" s="279" t="s">
        <v>299</v>
      </c>
      <c r="O325" s="279" t="s">
        <v>300</v>
      </c>
      <c r="P325" s="279" t="s">
        <v>299</v>
      </c>
      <c r="Q325" s="279" t="s">
        <v>299</v>
      </c>
      <c r="R325" s="279" t="s">
        <v>299</v>
      </c>
      <c r="S325" s="279" t="s">
        <v>299</v>
      </c>
      <c r="T325" s="279" t="s">
        <v>299</v>
      </c>
      <c r="U325" s="279" t="s">
        <v>299</v>
      </c>
      <c r="V325" s="279" t="s">
        <v>299</v>
      </c>
      <c r="AR325" s="279" t="e">
        <v>#N/A</v>
      </c>
    </row>
    <row r="326" spans="1:44" s="279" customFormat="1">
      <c r="A326" s="279">
        <v>120059</v>
      </c>
      <c r="B326" s="43" t="s">
        <v>2561</v>
      </c>
      <c r="C326" s="279" t="s">
        <v>300</v>
      </c>
      <c r="D326" s="279" t="s">
        <v>298</v>
      </c>
      <c r="E326" s="279" t="s">
        <v>300</v>
      </c>
      <c r="F326" s="279" t="s">
        <v>298</v>
      </c>
      <c r="G326" s="279" t="s">
        <v>300</v>
      </c>
      <c r="H326" s="279" t="s">
        <v>300</v>
      </c>
      <c r="I326" s="279" t="s">
        <v>300</v>
      </c>
      <c r="J326" s="279" t="s">
        <v>300</v>
      </c>
      <c r="K326" s="279" t="s">
        <v>300</v>
      </c>
      <c r="L326" s="279" t="s">
        <v>300</v>
      </c>
      <c r="M326" s="279" t="s">
        <v>300</v>
      </c>
      <c r="N326" s="279" t="s">
        <v>299</v>
      </c>
      <c r="O326" s="279" t="s">
        <v>300</v>
      </c>
      <c r="P326" s="279" t="s">
        <v>299</v>
      </c>
      <c r="Q326" s="279" t="s">
        <v>300</v>
      </c>
      <c r="R326" s="279" t="s">
        <v>299</v>
      </c>
      <c r="S326" s="279" t="s">
        <v>299</v>
      </c>
      <c r="T326" s="279" t="s">
        <v>299</v>
      </c>
      <c r="U326" s="279" t="s">
        <v>299</v>
      </c>
      <c r="V326" s="279" t="s">
        <v>299</v>
      </c>
      <c r="AR326" s="279" t="e">
        <v>#N/A</v>
      </c>
    </row>
    <row r="327" spans="1:44" s="279" customFormat="1">
      <c r="A327" s="279">
        <v>120063</v>
      </c>
      <c r="B327" s="43" t="s">
        <v>2561</v>
      </c>
      <c r="C327" s="279" t="s">
        <v>298</v>
      </c>
      <c r="D327" s="279" t="s">
        <v>298</v>
      </c>
      <c r="E327" s="279" t="s">
        <v>300</v>
      </c>
      <c r="F327" s="279" t="s">
        <v>298</v>
      </c>
      <c r="G327" s="279" t="s">
        <v>300</v>
      </c>
      <c r="H327" s="279" t="s">
        <v>298</v>
      </c>
      <c r="I327" s="279" t="s">
        <v>298</v>
      </c>
      <c r="J327" s="279" t="s">
        <v>298</v>
      </c>
      <c r="K327" s="279" t="s">
        <v>300</v>
      </c>
      <c r="L327" s="279" t="s">
        <v>300</v>
      </c>
      <c r="M327" s="279" t="s">
        <v>300</v>
      </c>
      <c r="N327" s="279" t="s">
        <v>300</v>
      </c>
      <c r="O327" s="279" t="s">
        <v>300</v>
      </c>
      <c r="P327" s="279" t="s">
        <v>300</v>
      </c>
      <c r="Q327" s="279" t="s">
        <v>300</v>
      </c>
      <c r="R327" s="279" t="s">
        <v>299</v>
      </c>
      <c r="S327" s="279" t="s">
        <v>299</v>
      </c>
      <c r="T327" s="279" t="s">
        <v>299</v>
      </c>
      <c r="U327" s="279" t="s">
        <v>299</v>
      </c>
      <c r="V327" s="279" t="s">
        <v>299</v>
      </c>
      <c r="AR327" s="279" t="e">
        <v>#N/A</v>
      </c>
    </row>
    <row r="328" spans="1:44" s="279" customFormat="1">
      <c r="A328" s="279">
        <v>120073</v>
      </c>
      <c r="B328" s="43" t="s">
        <v>2561</v>
      </c>
      <c r="C328" s="279" t="s">
        <v>300</v>
      </c>
      <c r="D328" s="279" t="s">
        <v>300</v>
      </c>
      <c r="E328" s="279" t="s">
        <v>298</v>
      </c>
      <c r="F328" s="279" t="s">
        <v>300</v>
      </c>
      <c r="G328" s="279" t="s">
        <v>300</v>
      </c>
      <c r="H328" s="279" t="s">
        <v>300</v>
      </c>
      <c r="I328" s="279" t="s">
        <v>298</v>
      </c>
      <c r="J328" s="279" t="s">
        <v>300</v>
      </c>
      <c r="K328" s="279" t="s">
        <v>300</v>
      </c>
      <c r="L328" s="279" t="s">
        <v>300</v>
      </c>
      <c r="M328" s="279" t="s">
        <v>298</v>
      </c>
      <c r="N328" s="279" t="s">
        <v>300</v>
      </c>
      <c r="O328" s="279" t="s">
        <v>298</v>
      </c>
      <c r="P328" s="279" t="s">
        <v>300</v>
      </c>
      <c r="Q328" s="279" t="s">
        <v>300</v>
      </c>
      <c r="R328" s="279" t="s">
        <v>298</v>
      </c>
      <c r="S328" s="279" t="s">
        <v>300</v>
      </c>
      <c r="T328" s="279" t="s">
        <v>298</v>
      </c>
      <c r="U328" s="279" t="s">
        <v>300</v>
      </c>
      <c r="V328" s="279" t="s">
        <v>300</v>
      </c>
      <c r="AR328" s="279" t="e">
        <v>#N/A</v>
      </c>
    </row>
    <row r="329" spans="1:44" s="279" customFormat="1">
      <c r="A329" s="279">
        <v>120086</v>
      </c>
      <c r="B329" s="43" t="s">
        <v>2561</v>
      </c>
      <c r="C329" s="279" t="s">
        <v>300</v>
      </c>
      <c r="D329" s="279" t="s">
        <v>298</v>
      </c>
      <c r="E329" s="279" t="s">
        <v>300</v>
      </c>
      <c r="F329" s="279" t="s">
        <v>300</v>
      </c>
      <c r="G329" s="279" t="s">
        <v>300</v>
      </c>
      <c r="H329" s="279" t="s">
        <v>300</v>
      </c>
      <c r="I329" s="279" t="s">
        <v>300</v>
      </c>
      <c r="J329" s="279" t="s">
        <v>300</v>
      </c>
      <c r="K329" s="279" t="s">
        <v>298</v>
      </c>
      <c r="L329" s="279" t="s">
        <v>300</v>
      </c>
      <c r="M329" s="279" t="s">
        <v>300</v>
      </c>
      <c r="N329" s="279" t="s">
        <v>299</v>
      </c>
      <c r="O329" s="279" t="s">
        <v>300</v>
      </c>
      <c r="P329" s="279" t="s">
        <v>300</v>
      </c>
      <c r="Q329" s="279" t="s">
        <v>298</v>
      </c>
      <c r="R329" s="279" t="s">
        <v>300</v>
      </c>
      <c r="S329" s="279" t="s">
        <v>299</v>
      </c>
      <c r="T329" s="279" t="s">
        <v>299</v>
      </c>
      <c r="U329" s="279" t="s">
        <v>300</v>
      </c>
      <c r="V329" s="279" t="s">
        <v>299</v>
      </c>
      <c r="AR329" s="279" t="e">
        <v>#N/A</v>
      </c>
    </row>
    <row r="330" spans="1:44" s="279" customFormat="1">
      <c r="A330" s="279">
        <v>120097</v>
      </c>
      <c r="B330" s="43" t="s">
        <v>2561</v>
      </c>
      <c r="C330" s="279" t="s">
        <v>300</v>
      </c>
      <c r="D330" s="279" t="s">
        <v>300</v>
      </c>
      <c r="E330" s="279" t="s">
        <v>299</v>
      </c>
      <c r="F330" s="279" t="s">
        <v>300</v>
      </c>
      <c r="G330" s="279" t="s">
        <v>300</v>
      </c>
      <c r="H330" s="279" t="s">
        <v>300</v>
      </c>
      <c r="I330" s="279" t="s">
        <v>300</v>
      </c>
      <c r="J330" s="279" t="s">
        <v>300</v>
      </c>
      <c r="K330" s="279" t="s">
        <v>300</v>
      </c>
      <c r="L330" s="279" t="s">
        <v>300</v>
      </c>
      <c r="M330" s="279" t="s">
        <v>298</v>
      </c>
      <c r="N330" s="279" t="s">
        <v>298</v>
      </c>
      <c r="O330" s="279" t="s">
        <v>300</v>
      </c>
      <c r="P330" s="279" t="s">
        <v>300</v>
      </c>
      <c r="Q330" s="279" t="s">
        <v>300</v>
      </c>
      <c r="R330" s="279" t="s">
        <v>299</v>
      </c>
      <c r="S330" s="279" t="s">
        <v>300</v>
      </c>
      <c r="T330" s="279" t="s">
        <v>300</v>
      </c>
      <c r="U330" s="279" t="s">
        <v>298</v>
      </c>
      <c r="V330" s="279" t="s">
        <v>300</v>
      </c>
      <c r="AR330" s="279" t="e">
        <v>#N/A</v>
      </c>
    </row>
    <row r="331" spans="1:44" s="279" customFormat="1">
      <c r="A331" s="279">
        <v>120098</v>
      </c>
      <c r="B331" s="43" t="s">
        <v>2561</v>
      </c>
      <c r="C331" s="279" t="s">
        <v>300</v>
      </c>
      <c r="D331" s="279" t="s">
        <v>300</v>
      </c>
      <c r="E331" s="279" t="s">
        <v>298</v>
      </c>
      <c r="F331" s="279" t="s">
        <v>298</v>
      </c>
      <c r="G331" s="279" t="s">
        <v>298</v>
      </c>
      <c r="H331" s="279" t="s">
        <v>300</v>
      </c>
      <c r="I331" s="279" t="s">
        <v>300</v>
      </c>
      <c r="J331" s="279" t="s">
        <v>300</v>
      </c>
      <c r="K331" s="279" t="s">
        <v>300</v>
      </c>
      <c r="L331" s="279" t="s">
        <v>300</v>
      </c>
      <c r="M331" s="279" t="s">
        <v>298</v>
      </c>
      <c r="N331" s="279" t="s">
        <v>298</v>
      </c>
      <c r="O331" s="279" t="s">
        <v>300</v>
      </c>
      <c r="P331" s="279" t="s">
        <v>300</v>
      </c>
      <c r="Q331" s="279" t="s">
        <v>300</v>
      </c>
      <c r="R331" s="279" t="s">
        <v>300</v>
      </c>
      <c r="S331" s="279" t="s">
        <v>298</v>
      </c>
      <c r="T331" s="279" t="s">
        <v>300</v>
      </c>
      <c r="U331" s="279" t="s">
        <v>300</v>
      </c>
      <c r="V331" s="279" t="s">
        <v>298</v>
      </c>
      <c r="AR331" s="279" t="e">
        <v>#N/A</v>
      </c>
    </row>
    <row r="332" spans="1:44" s="279" customFormat="1">
      <c r="A332" s="279">
        <v>120107</v>
      </c>
      <c r="B332" s="43" t="s">
        <v>2561</v>
      </c>
      <c r="C332" s="279" t="s">
        <v>300</v>
      </c>
      <c r="D332" s="279" t="s">
        <v>300</v>
      </c>
      <c r="E332" s="279" t="s">
        <v>298</v>
      </c>
      <c r="F332" s="279" t="s">
        <v>300</v>
      </c>
      <c r="G332" s="279" t="s">
        <v>300</v>
      </c>
      <c r="H332" s="279" t="s">
        <v>298</v>
      </c>
      <c r="I332" s="279" t="s">
        <v>298</v>
      </c>
      <c r="J332" s="279" t="s">
        <v>300</v>
      </c>
      <c r="K332" s="279" t="s">
        <v>298</v>
      </c>
      <c r="L332" s="279" t="s">
        <v>298</v>
      </c>
      <c r="M332" s="279" t="s">
        <v>300</v>
      </c>
      <c r="N332" s="279" t="s">
        <v>300</v>
      </c>
      <c r="O332" s="279" t="s">
        <v>300</v>
      </c>
      <c r="P332" s="279" t="s">
        <v>300</v>
      </c>
      <c r="Q332" s="279" t="s">
        <v>300</v>
      </c>
      <c r="R332" s="279" t="s">
        <v>298</v>
      </c>
      <c r="S332" s="279" t="s">
        <v>300</v>
      </c>
      <c r="T332" s="279" t="s">
        <v>300</v>
      </c>
      <c r="U332" s="279" t="s">
        <v>300</v>
      </c>
      <c r="V332" s="279" t="s">
        <v>300</v>
      </c>
      <c r="AR332" s="279" t="e">
        <v>#N/A</v>
      </c>
    </row>
    <row r="333" spans="1:44" s="279" customFormat="1">
      <c r="A333" s="279">
        <v>120111</v>
      </c>
      <c r="B333" s="43" t="s">
        <v>2561</v>
      </c>
      <c r="C333" s="279" t="s">
        <v>300</v>
      </c>
      <c r="D333" s="279" t="s">
        <v>300</v>
      </c>
      <c r="E333" s="279" t="s">
        <v>300</v>
      </c>
      <c r="F333" s="279" t="s">
        <v>300</v>
      </c>
      <c r="G333" s="279" t="s">
        <v>298</v>
      </c>
      <c r="H333" s="279" t="s">
        <v>300</v>
      </c>
      <c r="I333" s="279" t="s">
        <v>300</v>
      </c>
      <c r="J333" s="279" t="s">
        <v>300</v>
      </c>
      <c r="K333" s="279" t="s">
        <v>300</v>
      </c>
      <c r="L333" s="279" t="s">
        <v>299</v>
      </c>
      <c r="M333" s="279" t="s">
        <v>300</v>
      </c>
      <c r="N333" s="279" t="s">
        <v>298</v>
      </c>
      <c r="O333" s="279" t="s">
        <v>298</v>
      </c>
      <c r="P333" s="279" t="s">
        <v>298</v>
      </c>
      <c r="Q333" s="279" t="s">
        <v>300</v>
      </c>
      <c r="R333" s="279" t="s">
        <v>300</v>
      </c>
      <c r="S333" s="279" t="s">
        <v>300</v>
      </c>
      <c r="T333" s="279" t="s">
        <v>300</v>
      </c>
      <c r="U333" s="279" t="s">
        <v>298</v>
      </c>
      <c r="V333" s="279" t="s">
        <v>298</v>
      </c>
      <c r="AR333" s="279" t="e">
        <v>#N/A</v>
      </c>
    </row>
    <row r="334" spans="1:44" s="279" customFormat="1">
      <c r="A334" s="279">
        <v>120113</v>
      </c>
      <c r="B334" s="43" t="s">
        <v>2561</v>
      </c>
      <c r="C334" s="279" t="s">
        <v>298</v>
      </c>
      <c r="D334" s="279" t="s">
        <v>298</v>
      </c>
      <c r="E334" s="279" t="s">
        <v>298</v>
      </c>
      <c r="F334" s="279" t="s">
        <v>300</v>
      </c>
      <c r="G334" s="279" t="s">
        <v>300</v>
      </c>
      <c r="H334" s="279" t="s">
        <v>298</v>
      </c>
      <c r="I334" s="279" t="s">
        <v>300</v>
      </c>
      <c r="J334" s="279" t="s">
        <v>300</v>
      </c>
      <c r="K334" s="279" t="s">
        <v>298</v>
      </c>
      <c r="L334" s="279" t="s">
        <v>300</v>
      </c>
      <c r="M334" s="279" t="s">
        <v>300</v>
      </c>
      <c r="N334" s="279" t="s">
        <v>300</v>
      </c>
      <c r="O334" s="279" t="s">
        <v>300</v>
      </c>
      <c r="P334" s="279" t="s">
        <v>300</v>
      </c>
      <c r="Q334" s="279" t="s">
        <v>300</v>
      </c>
      <c r="R334" s="279" t="s">
        <v>299</v>
      </c>
      <c r="S334" s="279" t="s">
        <v>299</v>
      </c>
      <c r="T334" s="279" t="s">
        <v>299</v>
      </c>
      <c r="U334" s="279" t="s">
        <v>299</v>
      </c>
      <c r="V334" s="279" t="s">
        <v>299</v>
      </c>
      <c r="AR334" s="279" t="e">
        <v>#N/A</v>
      </c>
    </row>
    <row r="335" spans="1:44" s="279" customFormat="1">
      <c r="A335" s="279">
        <v>120120</v>
      </c>
      <c r="B335" s="43" t="s">
        <v>2561</v>
      </c>
      <c r="C335" s="279" t="s">
        <v>300</v>
      </c>
      <c r="D335" s="279" t="s">
        <v>298</v>
      </c>
      <c r="E335" s="279" t="s">
        <v>300</v>
      </c>
      <c r="F335" s="279" t="s">
        <v>300</v>
      </c>
      <c r="G335" s="279" t="s">
        <v>300</v>
      </c>
      <c r="H335" s="279" t="s">
        <v>300</v>
      </c>
      <c r="I335" s="279" t="s">
        <v>300</v>
      </c>
      <c r="J335" s="279" t="s">
        <v>300</v>
      </c>
      <c r="K335" s="279" t="s">
        <v>300</v>
      </c>
      <c r="L335" s="279" t="s">
        <v>300</v>
      </c>
      <c r="M335" s="279" t="s">
        <v>300</v>
      </c>
      <c r="N335" s="279" t="s">
        <v>299</v>
      </c>
      <c r="O335" s="279" t="s">
        <v>300</v>
      </c>
      <c r="P335" s="279" t="s">
        <v>299</v>
      </c>
      <c r="Q335" s="279" t="s">
        <v>300</v>
      </c>
      <c r="R335" s="279" t="s">
        <v>300</v>
      </c>
      <c r="S335" s="279" t="s">
        <v>299</v>
      </c>
      <c r="T335" s="279" t="s">
        <v>300</v>
      </c>
      <c r="U335" s="279" t="s">
        <v>299</v>
      </c>
      <c r="V335" s="279" t="s">
        <v>299</v>
      </c>
      <c r="AR335" s="279" t="e">
        <v>#N/A</v>
      </c>
    </row>
    <row r="336" spans="1:44" s="279" customFormat="1">
      <c r="A336" s="279">
        <v>120130</v>
      </c>
      <c r="B336" s="43" t="s">
        <v>2561</v>
      </c>
      <c r="C336" s="279" t="s">
        <v>300</v>
      </c>
      <c r="D336" s="279" t="s">
        <v>298</v>
      </c>
      <c r="E336" s="279" t="s">
        <v>300</v>
      </c>
      <c r="F336" s="279" t="s">
        <v>298</v>
      </c>
      <c r="G336" s="279" t="s">
        <v>300</v>
      </c>
      <c r="H336" s="279" t="s">
        <v>300</v>
      </c>
      <c r="I336" s="279" t="s">
        <v>298</v>
      </c>
      <c r="J336" s="279" t="s">
        <v>298</v>
      </c>
      <c r="K336" s="279" t="s">
        <v>298</v>
      </c>
      <c r="L336" s="279" t="s">
        <v>300</v>
      </c>
      <c r="M336" s="279" t="s">
        <v>299</v>
      </c>
      <c r="N336" s="279" t="s">
        <v>298</v>
      </c>
      <c r="O336" s="279" t="s">
        <v>298</v>
      </c>
      <c r="P336" s="279" t="s">
        <v>300</v>
      </c>
      <c r="Q336" s="279" t="s">
        <v>300</v>
      </c>
      <c r="R336" s="279" t="s">
        <v>299</v>
      </c>
      <c r="S336" s="279" t="s">
        <v>300</v>
      </c>
      <c r="T336" s="279" t="s">
        <v>300</v>
      </c>
      <c r="U336" s="279" t="s">
        <v>299</v>
      </c>
      <c r="V336" s="279" t="s">
        <v>298</v>
      </c>
      <c r="AR336" s="279" t="e">
        <v>#N/A</v>
      </c>
    </row>
    <row r="337" spans="1:44" s="279" customFormat="1">
      <c r="A337" s="279">
        <v>120146</v>
      </c>
      <c r="B337" s="43" t="s">
        <v>2561</v>
      </c>
      <c r="C337" s="279" t="s">
        <v>300</v>
      </c>
      <c r="D337" s="279" t="s">
        <v>298</v>
      </c>
      <c r="E337" s="279" t="s">
        <v>300</v>
      </c>
      <c r="F337" s="279" t="s">
        <v>300</v>
      </c>
      <c r="G337" s="279" t="s">
        <v>300</v>
      </c>
      <c r="H337" s="279" t="s">
        <v>300</v>
      </c>
      <c r="I337" s="279" t="s">
        <v>300</v>
      </c>
      <c r="J337" s="279" t="s">
        <v>300</v>
      </c>
      <c r="K337" s="279" t="s">
        <v>300</v>
      </c>
      <c r="L337" s="279" t="s">
        <v>300</v>
      </c>
      <c r="M337" s="279" t="s">
        <v>299</v>
      </c>
      <c r="N337" s="279" t="s">
        <v>299</v>
      </c>
      <c r="O337" s="279" t="s">
        <v>300</v>
      </c>
      <c r="P337" s="279" t="s">
        <v>300</v>
      </c>
      <c r="Q337" s="279" t="s">
        <v>298</v>
      </c>
      <c r="R337" s="279" t="s">
        <v>299</v>
      </c>
      <c r="S337" s="279" t="s">
        <v>299</v>
      </c>
      <c r="T337" s="279" t="s">
        <v>299</v>
      </c>
      <c r="U337" s="279" t="s">
        <v>300</v>
      </c>
      <c r="V337" s="279" t="s">
        <v>299</v>
      </c>
      <c r="AR337" s="279" t="e">
        <v>#N/A</v>
      </c>
    </row>
    <row r="338" spans="1:44" s="279" customFormat="1">
      <c r="A338" s="279">
        <v>120160</v>
      </c>
      <c r="B338" s="43" t="s">
        <v>2561</v>
      </c>
      <c r="C338" s="279" t="s">
        <v>300</v>
      </c>
      <c r="D338" s="279" t="s">
        <v>300</v>
      </c>
      <c r="E338" s="279" t="s">
        <v>300</v>
      </c>
      <c r="F338" s="279" t="s">
        <v>300</v>
      </c>
      <c r="G338" s="279" t="s">
        <v>300</v>
      </c>
      <c r="H338" s="279" t="s">
        <v>300</v>
      </c>
      <c r="I338" s="279" t="s">
        <v>300</v>
      </c>
      <c r="J338" s="279" t="s">
        <v>300</v>
      </c>
      <c r="K338" s="279" t="s">
        <v>300</v>
      </c>
      <c r="L338" s="279" t="s">
        <v>299</v>
      </c>
      <c r="M338" s="279" t="s">
        <v>300</v>
      </c>
      <c r="N338" s="279" t="s">
        <v>298</v>
      </c>
      <c r="O338" s="279" t="s">
        <v>298</v>
      </c>
      <c r="P338" s="279" t="s">
        <v>298</v>
      </c>
      <c r="Q338" s="279" t="s">
        <v>298</v>
      </c>
      <c r="R338" s="279" t="s">
        <v>299</v>
      </c>
      <c r="S338" s="279" t="s">
        <v>299</v>
      </c>
      <c r="T338" s="279" t="s">
        <v>299</v>
      </c>
      <c r="U338" s="279" t="s">
        <v>299</v>
      </c>
      <c r="V338" s="279" t="s">
        <v>299</v>
      </c>
      <c r="AR338" s="279" t="e">
        <v>#N/A</v>
      </c>
    </row>
    <row r="339" spans="1:44" s="279" customFormat="1">
      <c r="A339" s="279">
        <v>120170</v>
      </c>
      <c r="B339" s="43" t="s">
        <v>2561</v>
      </c>
      <c r="C339" s="279" t="s">
        <v>300</v>
      </c>
      <c r="D339" s="279" t="s">
        <v>298</v>
      </c>
      <c r="E339" s="279" t="s">
        <v>298</v>
      </c>
      <c r="F339" s="279" t="s">
        <v>298</v>
      </c>
      <c r="G339" s="279" t="s">
        <v>300</v>
      </c>
      <c r="H339" s="279" t="s">
        <v>300</v>
      </c>
      <c r="I339" s="279" t="s">
        <v>300</v>
      </c>
      <c r="J339" s="279" t="s">
        <v>298</v>
      </c>
      <c r="K339" s="279" t="s">
        <v>300</v>
      </c>
      <c r="L339" s="279" t="s">
        <v>300</v>
      </c>
      <c r="M339" s="279" t="s">
        <v>298</v>
      </c>
      <c r="N339" s="279" t="s">
        <v>300</v>
      </c>
      <c r="O339" s="279" t="s">
        <v>298</v>
      </c>
      <c r="P339" s="279" t="s">
        <v>300</v>
      </c>
      <c r="Q339" s="279" t="s">
        <v>300</v>
      </c>
      <c r="R339" s="279" t="s">
        <v>298</v>
      </c>
      <c r="S339" s="279" t="s">
        <v>299</v>
      </c>
      <c r="T339" s="279" t="s">
        <v>300</v>
      </c>
      <c r="U339" s="279" t="s">
        <v>299</v>
      </c>
      <c r="V339" s="279" t="s">
        <v>300</v>
      </c>
      <c r="AR339" s="279" t="e">
        <v>#N/A</v>
      </c>
    </row>
    <row r="340" spans="1:44" s="279" customFormat="1">
      <c r="A340" s="279">
        <v>120180</v>
      </c>
      <c r="B340" s="43" t="s">
        <v>2561</v>
      </c>
      <c r="C340" s="279" t="s">
        <v>300</v>
      </c>
      <c r="D340" s="279" t="s">
        <v>300</v>
      </c>
      <c r="E340" s="279" t="s">
        <v>298</v>
      </c>
      <c r="F340" s="279" t="s">
        <v>298</v>
      </c>
      <c r="G340" s="279" t="s">
        <v>298</v>
      </c>
      <c r="H340" s="279" t="s">
        <v>300</v>
      </c>
      <c r="I340" s="279" t="s">
        <v>300</v>
      </c>
      <c r="J340" s="279" t="s">
        <v>300</v>
      </c>
      <c r="K340" s="279" t="s">
        <v>300</v>
      </c>
      <c r="L340" s="279" t="s">
        <v>300</v>
      </c>
      <c r="M340" s="279" t="s">
        <v>300</v>
      </c>
      <c r="N340" s="279" t="s">
        <v>300</v>
      </c>
      <c r="O340" s="279" t="s">
        <v>300</v>
      </c>
      <c r="P340" s="279" t="s">
        <v>300</v>
      </c>
      <c r="Q340" s="279" t="s">
        <v>300</v>
      </c>
      <c r="R340" s="279" t="s">
        <v>299</v>
      </c>
      <c r="S340" s="279" t="s">
        <v>299</v>
      </c>
      <c r="T340" s="279" t="s">
        <v>299</v>
      </c>
      <c r="U340" s="279" t="s">
        <v>299</v>
      </c>
      <c r="V340" s="279" t="s">
        <v>299</v>
      </c>
      <c r="AR340" s="279" t="e">
        <v>#N/A</v>
      </c>
    </row>
    <row r="341" spans="1:44" s="279" customFormat="1">
      <c r="A341" s="279">
        <v>120192</v>
      </c>
      <c r="B341" s="43" t="s">
        <v>2561</v>
      </c>
      <c r="C341" s="279" t="s">
        <v>300</v>
      </c>
      <c r="D341" s="279" t="s">
        <v>298</v>
      </c>
      <c r="E341" s="279" t="s">
        <v>298</v>
      </c>
      <c r="F341" s="279" t="s">
        <v>298</v>
      </c>
      <c r="G341" s="279" t="s">
        <v>298</v>
      </c>
      <c r="H341" s="279" t="s">
        <v>300</v>
      </c>
      <c r="I341" s="279" t="s">
        <v>300</v>
      </c>
      <c r="J341" s="279" t="s">
        <v>299</v>
      </c>
      <c r="K341" s="279" t="s">
        <v>298</v>
      </c>
      <c r="L341" s="279" t="s">
        <v>300</v>
      </c>
      <c r="M341" s="279" t="s">
        <v>298</v>
      </c>
      <c r="N341" s="279" t="s">
        <v>299</v>
      </c>
      <c r="O341" s="279" t="s">
        <v>300</v>
      </c>
      <c r="P341" s="279" t="s">
        <v>300</v>
      </c>
      <c r="Q341" s="279" t="s">
        <v>299</v>
      </c>
      <c r="R341" s="279" t="s">
        <v>299</v>
      </c>
      <c r="S341" s="279" t="s">
        <v>299</v>
      </c>
      <c r="T341" s="279" t="s">
        <v>299</v>
      </c>
      <c r="U341" s="279" t="s">
        <v>299</v>
      </c>
      <c r="V341" s="279" t="s">
        <v>299</v>
      </c>
      <c r="AR341" s="279" t="e">
        <v>#N/A</v>
      </c>
    </row>
    <row r="342" spans="1:44" s="279" customFormat="1">
      <c r="A342" s="279">
        <v>120193</v>
      </c>
      <c r="B342" s="43" t="s">
        <v>2561</v>
      </c>
      <c r="C342" s="279" t="s">
        <v>300</v>
      </c>
      <c r="D342" s="279" t="s">
        <v>300</v>
      </c>
      <c r="E342" s="279" t="s">
        <v>298</v>
      </c>
      <c r="F342" s="279" t="s">
        <v>300</v>
      </c>
      <c r="G342" s="279" t="s">
        <v>298</v>
      </c>
      <c r="H342" s="279" t="s">
        <v>300</v>
      </c>
      <c r="I342" s="279" t="s">
        <v>300</v>
      </c>
      <c r="J342" s="279" t="s">
        <v>300</v>
      </c>
      <c r="K342" s="279" t="s">
        <v>300</v>
      </c>
      <c r="L342" s="279" t="s">
        <v>300</v>
      </c>
      <c r="M342" s="279" t="s">
        <v>300</v>
      </c>
      <c r="N342" s="279" t="s">
        <v>300</v>
      </c>
      <c r="O342" s="279" t="s">
        <v>298</v>
      </c>
      <c r="P342" s="279" t="s">
        <v>300</v>
      </c>
      <c r="Q342" s="279" t="s">
        <v>298</v>
      </c>
      <c r="R342" s="279" t="s">
        <v>300</v>
      </c>
      <c r="S342" s="279" t="s">
        <v>298</v>
      </c>
      <c r="T342" s="279" t="s">
        <v>299</v>
      </c>
      <c r="U342" s="279" t="s">
        <v>299</v>
      </c>
      <c r="V342" s="279" t="s">
        <v>299</v>
      </c>
      <c r="AR342" s="279" t="e">
        <v>#N/A</v>
      </c>
    </row>
    <row r="343" spans="1:44" s="279" customFormat="1">
      <c r="A343" s="279">
        <v>120195</v>
      </c>
      <c r="B343" s="43" t="s">
        <v>2561</v>
      </c>
      <c r="C343" s="279" t="s">
        <v>300</v>
      </c>
      <c r="D343" s="279" t="s">
        <v>300</v>
      </c>
      <c r="E343" s="279" t="s">
        <v>298</v>
      </c>
      <c r="F343" s="279" t="s">
        <v>298</v>
      </c>
      <c r="G343" s="279" t="s">
        <v>300</v>
      </c>
      <c r="H343" s="279" t="s">
        <v>300</v>
      </c>
      <c r="I343" s="279" t="s">
        <v>300</v>
      </c>
      <c r="J343" s="279" t="s">
        <v>298</v>
      </c>
      <c r="K343" s="279" t="s">
        <v>298</v>
      </c>
      <c r="L343" s="279" t="s">
        <v>298</v>
      </c>
      <c r="M343" s="279" t="s">
        <v>300</v>
      </c>
      <c r="N343" s="279" t="s">
        <v>298</v>
      </c>
      <c r="O343" s="279" t="s">
        <v>298</v>
      </c>
      <c r="P343" s="279" t="s">
        <v>300</v>
      </c>
      <c r="Q343" s="279" t="s">
        <v>298</v>
      </c>
      <c r="R343" s="279" t="s">
        <v>300</v>
      </c>
      <c r="S343" s="279" t="s">
        <v>298</v>
      </c>
      <c r="T343" s="279" t="s">
        <v>300</v>
      </c>
      <c r="U343" s="279" t="s">
        <v>300</v>
      </c>
      <c r="V343" s="279" t="s">
        <v>300</v>
      </c>
      <c r="AR343" s="279" t="e">
        <v>#N/A</v>
      </c>
    </row>
    <row r="344" spans="1:44" s="279" customFormat="1">
      <c r="A344" s="279">
        <v>120211</v>
      </c>
      <c r="B344" s="43" t="s">
        <v>2561</v>
      </c>
      <c r="C344" s="279" t="s">
        <v>300</v>
      </c>
      <c r="D344" s="279" t="s">
        <v>298</v>
      </c>
      <c r="E344" s="279" t="s">
        <v>300</v>
      </c>
      <c r="F344" s="279" t="s">
        <v>298</v>
      </c>
      <c r="G344" s="279" t="s">
        <v>298</v>
      </c>
      <c r="H344" s="279" t="s">
        <v>298</v>
      </c>
      <c r="I344" s="279" t="s">
        <v>298</v>
      </c>
      <c r="J344" s="279" t="s">
        <v>298</v>
      </c>
      <c r="K344" s="279" t="s">
        <v>299</v>
      </c>
      <c r="L344" s="279" t="s">
        <v>299</v>
      </c>
      <c r="M344" s="279" t="s">
        <v>300</v>
      </c>
      <c r="N344" s="279" t="s">
        <v>300</v>
      </c>
      <c r="O344" s="279" t="s">
        <v>299</v>
      </c>
      <c r="P344" s="279" t="s">
        <v>299</v>
      </c>
      <c r="Q344" s="279" t="s">
        <v>299</v>
      </c>
      <c r="R344" s="279" t="s">
        <v>299</v>
      </c>
      <c r="S344" s="279" t="s">
        <v>299</v>
      </c>
      <c r="T344" s="279" t="s">
        <v>299</v>
      </c>
      <c r="U344" s="279" t="s">
        <v>299</v>
      </c>
      <c r="V344" s="279" t="s">
        <v>299</v>
      </c>
      <c r="AR344" s="279" t="e">
        <v>#N/A</v>
      </c>
    </row>
    <row r="345" spans="1:44" s="279" customFormat="1">
      <c r="A345" s="279">
        <v>120212</v>
      </c>
      <c r="B345" s="43" t="s">
        <v>2561</v>
      </c>
      <c r="C345" s="279" t="s">
        <v>300</v>
      </c>
      <c r="D345" s="279" t="s">
        <v>298</v>
      </c>
      <c r="E345" s="279" t="s">
        <v>298</v>
      </c>
      <c r="F345" s="279" t="s">
        <v>298</v>
      </c>
      <c r="G345" s="279" t="s">
        <v>300</v>
      </c>
      <c r="H345" s="279" t="s">
        <v>300</v>
      </c>
      <c r="I345" s="279" t="s">
        <v>300</v>
      </c>
      <c r="J345" s="279" t="s">
        <v>300</v>
      </c>
      <c r="K345" s="279" t="s">
        <v>299</v>
      </c>
      <c r="L345" s="279" t="s">
        <v>300</v>
      </c>
      <c r="M345" s="279" t="s">
        <v>300</v>
      </c>
      <c r="N345" s="279" t="s">
        <v>300</v>
      </c>
      <c r="O345" s="279" t="s">
        <v>300</v>
      </c>
      <c r="P345" s="279" t="s">
        <v>298</v>
      </c>
      <c r="Q345" s="279" t="s">
        <v>298</v>
      </c>
      <c r="R345" s="279" t="s">
        <v>299</v>
      </c>
      <c r="S345" s="279" t="s">
        <v>299</v>
      </c>
      <c r="T345" s="279" t="s">
        <v>299</v>
      </c>
      <c r="U345" s="279" t="s">
        <v>299</v>
      </c>
      <c r="V345" s="279" t="s">
        <v>299</v>
      </c>
      <c r="AR345" s="279" t="e">
        <v>#N/A</v>
      </c>
    </row>
    <row r="346" spans="1:44" s="279" customFormat="1">
      <c r="A346" s="279">
        <v>120231</v>
      </c>
      <c r="B346" s="43" t="s">
        <v>2561</v>
      </c>
      <c r="C346" s="279" t="s">
        <v>298</v>
      </c>
      <c r="D346" s="279" t="s">
        <v>298</v>
      </c>
      <c r="E346" s="279" t="s">
        <v>298</v>
      </c>
      <c r="F346" s="279" t="s">
        <v>298</v>
      </c>
      <c r="G346" s="279" t="s">
        <v>298</v>
      </c>
      <c r="H346" s="279" t="s">
        <v>298</v>
      </c>
      <c r="I346" s="279" t="s">
        <v>300</v>
      </c>
      <c r="J346" s="279" t="s">
        <v>300</v>
      </c>
      <c r="K346" s="279" t="s">
        <v>300</v>
      </c>
      <c r="L346" s="279" t="s">
        <v>298</v>
      </c>
      <c r="M346" s="279" t="s">
        <v>300</v>
      </c>
      <c r="N346" s="279" t="s">
        <v>299</v>
      </c>
      <c r="O346" s="279" t="s">
        <v>299</v>
      </c>
      <c r="P346" s="279" t="s">
        <v>299</v>
      </c>
      <c r="Q346" s="279" t="s">
        <v>299</v>
      </c>
      <c r="R346" s="279" t="s">
        <v>299</v>
      </c>
      <c r="S346" s="279" t="s">
        <v>299</v>
      </c>
      <c r="T346" s="279" t="s">
        <v>299</v>
      </c>
      <c r="U346" s="279" t="s">
        <v>299</v>
      </c>
      <c r="V346" s="279" t="s">
        <v>299</v>
      </c>
      <c r="AR346" s="279" t="e">
        <v>#N/A</v>
      </c>
    </row>
    <row r="347" spans="1:44" s="279" customFormat="1">
      <c r="A347" s="279">
        <v>120241</v>
      </c>
      <c r="B347" s="43" t="s">
        <v>2561</v>
      </c>
      <c r="C347" s="279" t="s">
        <v>300</v>
      </c>
      <c r="D347" s="279" t="s">
        <v>298</v>
      </c>
      <c r="E347" s="279" t="s">
        <v>298</v>
      </c>
      <c r="F347" s="279" t="s">
        <v>300</v>
      </c>
      <c r="G347" s="279" t="s">
        <v>300</v>
      </c>
      <c r="H347" s="279" t="s">
        <v>299</v>
      </c>
      <c r="I347" s="279" t="s">
        <v>300</v>
      </c>
      <c r="J347" s="279" t="s">
        <v>299</v>
      </c>
      <c r="K347" s="279" t="s">
        <v>300</v>
      </c>
      <c r="L347" s="279" t="s">
        <v>299</v>
      </c>
      <c r="M347" s="279" t="s">
        <v>299</v>
      </c>
      <c r="N347" s="279" t="s">
        <v>300</v>
      </c>
      <c r="O347" s="279" t="s">
        <v>300</v>
      </c>
      <c r="P347" s="279" t="s">
        <v>300</v>
      </c>
      <c r="Q347" s="279" t="s">
        <v>300</v>
      </c>
      <c r="R347" s="279" t="s">
        <v>299</v>
      </c>
      <c r="S347" s="279" t="s">
        <v>299</v>
      </c>
      <c r="T347" s="279" t="s">
        <v>299</v>
      </c>
      <c r="U347" s="279" t="s">
        <v>299</v>
      </c>
      <c r="V347" s="279" t="s">
        <v>300</v>
      </c>
      <c r="AR347" s="279" t="e">
        <v>#N/A</v>
      </c>
    </row>
    <row r="348" spans="1:44" s="279" customFormat="1">
      <c r="A348" s="279">
        <v>120255</v>
      </c>
      <c r="B348" s="43" t="s">
        <v>2561</v>
      </c>
      <c r="C348" s="279" t="s">
        <v>299</v>
      </c>
      <c r="D348" s="279" t="s">
        <v>299</v>
      </c>
      <c r="E348" s="279" t="s">
        <v>298</v>
      </c>
      <c r="F348" s="279" t="s">
        <v>299</v>
      </c>
      <c r="G348" s="279" t="s">
        <v>300</v>
      </c>
      <c r="H348" s="279" t="s">
        <v>300</v>
      </c>
      <c r="I348" s="279" t="s">
        <v>298</v>
      </c>
      <c r="J348" s="279" t="s">
        <v>300</v>
      </c>
      <c r="K348" s="279" t="s">
        <v>300</v>
      </c>
      <c r="L348" s="279" t="s">
        <v>298</v>
      </c>
      <c r="M348" s="279" t="s">
        <v>299</v>
      </c>
      <c r="N348" s="279" t="s">
        <v>300</v>
      </c>
      <c r="O348" s="279" t="s">
        <v>298</v>
      </c>
      <c r="P348" s="279" t="s">
        <v>300</v>
      </c>
      <c r="Q348" s="279" t="s">
        <v>300</v>
      </c>
      <c r="R348" s="279" t="s">
        <v>299</v>
      </c>
      <c r="S348" s="279" t="s">
        <v>298</v>
      </c>
      <c r="T348" s="279" t="s">
        <v>298</v>
      </c>
      <c r="U348" s="279" t="s">
        <v>298</v>
      </c>
      <c r="V348" s="279" t="s">
        <v>298</v>
      </c>
      <c r="AR348" s="279" t="e">
        <v>#N/A</v>
      </c>
    </row>
    <row r="349" spans="1:44" s="279" customFormat="1">
      <c r="A349" s="279">
        <v>120262</v>
      </c>
      <c r="B349" s="43" t="s">
        <v>2561</v>
      </c>
      <c r="C349" s="279" t="s">
        <v>299</v>
      </c>
      <c r="D349" s="279" t="s">
        <v>299</v>
      </c>
      <c r="E349" s="279" t="s">
        <v>300</v>
      </c>
      <c r="F349" s="279" t="s">
        <v>300</v>
      </c>
      <c r="G349" s="279" t="s">
        <v>300</v>
      </c>
      <c r="H349" s="279" t="s">
        <v>300</v>
      </c>
      <c r="I349" s="279" t="s">
        <v>298</v>
      </c>
      <c r="J349" s="279" t="s">
        <v>300</v>
      </c>
      <c r="K349" s="279" t="s">
        <v>300</v>
      </c>
      <c r="L349" s="279" t="s">
        <v>299</v>
      </c>
      <c r="M349" s="279" t="s">
        <v>300</v>
      </c>
      <c r="N349" s="279" t="s">
        <v>299</v>
      </c>
      <c r="O349" s="279" t="s">
        <v>300</v>
      </c>
      <c r="P349" s="279" t="s">
        <v>300</v>
      </c>
      <c r="Q349" s="279" t="s">
        <v>299</v>
      </c>
      <c r="R349" s="279" t="s">
        <v>300</v>
      </c>
      <c r="S349" s="279" t="s">
        <v>299</v>
      </c>
      <c r="T349" s="279" t="s">
        <v>299</v>
      </c>
      <c r="U349" s="279" t="s">
        <v>299</v>
      </c>
      <c r="V349" s="279" t="s">
        <v>299</v>
      </c>
      <c r="AR349" s="279" t="e">
        <v>#N/A</v>
      </c>
    </row>
    <row r="350" spans="1:44" s="279" customFormat="1">
      <c r="A350" s="279">
        <v>120263</v>
      </c>
      <c r="B350" s="43" t="s">
        <v>2561</v>
      </c>
      <c r="C350" s="279" t="s">
        <v>300</v>
      </c>
      <c r="D350" s="279" t="s">
        <v>300</v>
      </c>
      <c r="E350" s="279" t="s">
        <v>298</v>
      </c>
      <c r="F350" s="279" t="s">
        <v>298</v>
      </c>
      <c r="G350" s="279" t="s">
        <v>298</v>
      </c>
      <c r="H350" s="279" t="s">
        <v>300</v>
      </c>
      <c r="I350" s="279" t="s">
        <v>298</v>
      </c>
      <c r="J350" s="279" t="s">
        <v>298</v>
      </c>
      <c r="K350" s="279" t="s">
        <v>299</v>
      </c>
      <c r="L350" s="279" t="s">
        <v>298</v>
      </c>
      <c r="M350" s="279" t="s">
        <v>299</v>
      </c>
      <c r="N350" s="279" t="s">
        <v>299</v>
      </c>
      <c r="O350" s="279" t="s">
        <v>299</v>
      </c>
      <c r="P350" s="279" t="s">
        <v>299</v>
      </c>
      <c r="Q350" s="279" t="s">
        <v>299</v>
      </c>
      <c r="R350" s="279" t="s">
        <v>299</v>
      </c>
      <c r="S350" s="279" t="s">
        <v>299</v>
      </c>
      <c r="T350" s="279" t="s">
        <v>299</v>
      </c>
      <c r="U350" s="279" t="s">
        <v>299</v>
      </c>
      <c r="V350" s="279" t="s">
        <v>299</v>
      </c>
      <c r="AR350" s="279" t="e">
        <v>#N/A</v>
      </c>
    </row>
    <row r="351" spans="1:44" s="279" customFormat="1">
      <c r="A351" s="279">
        <v>120267</v>
      </c>
      <c r="B351" s="43" t="s">
        <v>2561</v>
      </c>
      <c r="C351" s="279" t="s">
        <v>300</v>
      </c>
      <c r="D351" s="279" t="s">
        <v>300</v>
      </c>
      <c r="E351" s="279" t="s">
        <v>300</v>
      </c>
      <c r="F351" s="279" t="s">
        <v>298</v>
      </c>
      <c r="G351" s="279" t="s">
        <v>298</v>
      </c>
      <c r="H351" s="279" t="s">
        <v>300</v>
      </c>
      <c r="I351" s="279" t="s">
        <v>300</v>
      </c>
      <c r="J351" s="279" t="s">
        <v>300</v>
      </c>
      <c r="K351" s="279" t="s">
        <v>300</v>
      </c>
      <c r="L351" s="279" t="s">
        <v>300</v>
      </c>
      <c r="M351" s="279" t="s">
        <v>300</v>
      </c>
      <c r="N351" s="279" t="s">
        <v>300</v>
      </c>
      <c r="O351" s="279" t="s">
        <v>300</v>
      </c>
      <c r="P351" s="279" t="s">
        <v>300</v>
      </c>
      <c r="Q351" s="279" t="s">
        <v>300</v>
      </c>
      <c r="R351" s="279" t="s">
        <v>300</v>
      </c>
      <c r="S351" s="279" t="s">
        <v>299</v>
      </c>
      <c r="T351" s="279" t="s">
        <v>299</v>
      </c>
      <c r="U351" s="279" t="s">
        <v>299</v>
      </c>
      <c r="V351" s="279" t="s">
        <v>300</v>
      </c>
      <c r="AR351" s="279" t="e">
        <v>#N/A</v>
      </c>
    </row>
    <row r="352" spans="1:44" s="279" customFormat="1">
      <c r="A352" s="279">
        <v>120282</v>
      </c>
      <c r="B352" s="43" t="s">
        <v>2561</v>
      </c>
      <c r="C352" s="279" t="s">
        <v>300</v>
      </c>
      <c r="D352" s="279" t="s">
        <v>298</v>
      </c>
      <c r="E352" s="279" t="s">
        <v>298</v>
      </c>
      <c r="F352" s="279" t="s">
        <v>299</v>
      </c>
      <c r="G352" s="279" t="s">
        <v>299</v>
      </c>
      <c r="H352" s="279" t="s">
        <v>300</v>
      </c>
      <c r="I352" s="279" t="s">
        <v>298</v>
      </c>
      <c r="J352" s="279" t="s">
        <v>299</v>
      </c>
      <c r="K352" s="279" t="s">
        <v>299</v>
      </c>
      <c r="L352" s="279" t="s">
        <v>300</v>
      </c>
      <c r="M352" s="279" t="s">
        <v>299</v>
      </c>
      <c r="N352" s="279" t="s">
        <v>299</v>
      </c>
      <c r="O352" s="279" t="s">
        <v>299</v>
      </c>
      <c r="P352" s="279" t="s">
        <v>299</v>
      </c>
      <c r="Q352" s="279" t="s">
        <v>299</v>
      </c>
      <c r="R352" s="279" t="s">
        <v>299</v>
      </c>
      <c r="S352" s="279" t="s">
        <v>299</v>
      </c>
      <c r="T352" s="279" t="s">
        <v>299</v>
      </c>
      <c r="U352" s="279" t="s">
        <v>299</v>
      </c>
      <c r="V352" s="279" t="s">
        <v>299</v>
      </c>
      <c r="AR352" s="279" t="e">
        <v>#N/A</v>
      </c>
    </row>
    <row r="353" spans="1:44" s="279" customFormat="1">
      <c r="A353" s="279">
        <v>120285</v>
      </c>
      <c r="B353" s="43" t="s">
        <v>2561</v>
      </c>
      <c r="C353" s="279" t="s">
        <v>299</v>
      </c>
      <c r="D353" s="279" t="s">
        <v>299</v>
      </c>
      <c r="E353" s="279" t="s">
        <v>299</v>
      </c>
      <c r="F353" s="279" t="s">
        <v>299</v>
      </c>
      <c r="G353" s="279" t="s">
        <v>299</v>
      </c>
      <c r="H353" s="279" t="s">
        <v>300</v>
      </c>
      <c r="I353" s="279" t="s">
        <v>298</v>
      </c>
      <c r="J353" s="279" t="s">
        <v>299</v>
      </c>
      <c r="K353" s="279" t="s">
        <v>300</v>
      </c>
      <c r="L353" s="279" t="s">
        <v>300</v>
      </c>
      <c r="M353" s="279" t="s">
        <v>298</v>
      </c>
      <c r="N353" s="279" t="s">
        <v>300</v>
      </c>
      <c r="O353" s="279" t="s">
        <v>299</v>
      </c>
      <c r="P353" s="279" t="s">
        <v>300</v>
      </c>
      <c r="Q353" s="279" t="s">
        <v>300</v>
      </c>
      <c r="R353" s="279" t="s">
        <v>300</v>
      </c>
      <c r="S353" s="279" t="s">
        <v>300</v>
      </c>
      <c r="T353" s="279" t="s">
        <v>300</v>
      </c>
      <c r="U353" s="279" t="s">
        <v>300</v>
      </c>
      <c r="V353" s="279" t="s">
        <v>300</v>
      </c>
      <c r="AR353" s="279" t="e">
        <v>#N/A</v>
      </c>
    </row>
    <row r="354" spans="1:44" s="279" customFormat="1">
      <c r="A354" s="279">
        <v>120299</v>
      </c>
      <c r="B354" s="43" t="s">
        <v>2561</v>
      </c>
      <c r="C354" s="279" t="s">
        <v>299</v>
      </c>
      <c r="D354" s="279" t="s">
        <v>299</v>
      </c>
      <c r="E354" s="279" t="s">
        <v>299</v>
      </c>
      <c r="F354" s="279" t="s">
        <v>299</v>
      </c>
      <c r="G354" s="279" t="s">
        <v>299</v>
      </c>
      <c r="H354" s="279" t="s">
        <v>298</v>
      </c>
      <c r="I354" s="279" t="s">
        <v>298</v>
      </c>
      <c r="J354" s="279" t="s">
        <v>298</v>
      </c>
      <c r="K354" s="279" t="s">
        <v>300</v>
      </c>
      <c r="L354" s="279" t="s">
        <v>299</v>
      </c>
      <c r="M354" s="279" t="s">
        <v>299</v>
      </c>
      <c r="N354" s="279" t="s">
        <v>299</v>
      </c>
      <c r="O354" s="279" t="s">
        <v>299</v>
      </c>
      <c r="P354" s="279" t="s">
        <v>298</v>
      </c>
      <c r="Q354" s="279" t="s">
        <v>299</v>
      </c>
      <c r="R354" s="279" t="s">
        <v>300</v>
      </c>
      <c r="S354" s="279" t="s">
        <v>299</v>
      </c>
      <c r="T354" s="279" t="s">
        <v>299</v>
      </c>
      <c r="U354" s="279" t="s">
        <v>300</v>
      </c>
      <c r="V354" s="279" t="s">
        <v>299</v>
      </c>
      <c r="AR354" s="279" t="e">
        <v>#N/A</v>
      </c>
    </row>
    <row r="355" spans="1:44" s="279" customFormat="1">
      <c r="A355" s="279">
        <v>120301</v>
      </c>
      <c r="B355" s="43" t="s">
        <v>2561</v>
      </c>
      <c r="C355" s="279" t="s">
        <v>299</v>
      </c>
      <c r="D355" s="279" t="s">
        <v>298</v>
      </c>
      <c r="E355" s="279" t="s">
        <v>300</v>
      </c>
      <c r="F355" s="279" t="s">
        <v>298</v>
      </c>
      <c r="G355" s="279" t="s">
        <v>299</v>
      </c>
      <c r="H355" s="279" t="s">
        <v>300</v>
      </c>
      <c r="I355" s="279" t="s">
        <v>299</v>
      </c>
      <c r="J355" s="279" t="s">
        <v>300</v>
      </c>
      <c r="K355" s="279" t="s">
        <v>299</v>
      </c>
      <c r="L355" s="279" t="s">
        <v>299</v>
      </c>
      <c r="M355" s="279" t="s">
        <v>300</v>
      </c>
      <c r="N355" s="279" t="s">
        <v>298</v>
      </c>
      <c r="O355" s="279" t="s">
        <v>298</v>
      </c>
      <c r="P355" s="279" t="s">
        <v>298</v>
      </c>
      <c r="Q355" s="279" t="s">
        <v>300</v>
      </c>
      <c r="R355" s="279" t="s">
        <v>298</v>
      </c>
      <c r="S355" s="279" t="s">
        <v>298</v>
      </c>
      <c r="T355" s="279" t="s">
        <v>300</v>
      </c>
      <c r="U355" s="279" t="s">
        <v>300</v>
      </c>
      <c r="V355" s="279" t="s">
        <v>298</v>
      </c>
      <c r="AR355" s="279" t="e">
        <v>#N/A</v>
      </c>
    </row>
    <row r="356" spans="1:44" s="279" customFormat="1">
      <c r="A356" s="279">
        <v>120310</v>
      </c>
      <c r="B356" s="43" t="s">
        <v>2561</v>
      </c>
      <c r="C356" s="279" t="s">
        <v>298</v>
      </c>
      <c r="D356" s="279" t="s">
        <v>300</v>
      </c>
      <c r="E356" s="279" t="s">
        <v>300</v>
      </c>
      <c r="F356" s="279" t="s">
        <v>298</v>
      </c>
      <c r="G356" s="279" t="s">
        <v>300</v>
      </c>
      <c r="H356" s="279" t="s">
        <v>300</v>
      </c>
      <c r="I356" s="279" t="s">
        <v>298</v>
      </c>
      <c r="J356" s="279" t="s">
        <v>298</v>
      </c>
      <c r="K356" s="279" t="s">
        <v>300</v>
      </c>
      <c r="L356" s="279" t="s">
        <v>300</v>
      </c>
      <c r="M356" s="279" t="s">
        <v>300</v>
      </c>
      <c r="N356" s="279" t="s">
        <v>298</v>
      </c>
      <c r="O356" s="279" t="s">
        <v>300</v>
      </c>
      <c r="P356" s="279" t="s">
        <v>300</v>
      </c>
      <c r="Q356" s="279" t="s">
        <v>298</v>
      </c>
      <c r="R356" s="279" t="s">
        <v>300</v>
      </c>
      <c r="S356" s="279" t="s">
        <v>300</v>
      </c>
      <c r="T356" s="279" t="s">
        <v>299</v>
      </c>
      <c r="U356" s="279" t="s">
        <v>300</v>
      </c>
      <c r="V356" s="279" t="s">
        <v>299</v>
      </c>
      <c r="AR356" s="279" t="e">
        <v>#N/A</v>
      </c>
    </row>
    <row r="357" spans="1:44" s="279" customFormat="1">
      <c r="A357" s="279">
        <v>120312</v>
      </c>
      <c r="B357" s="43" t="s">
        <v>2561</v>
      </c>
      <c r="C357" s="279" t="s">
        <v>300</v>
      </c>
      <c r="D357" s="279" t="s">
        <v>298</v>
      </c>
      <c r="E357" s="279" t="s">
        <v>298</v>
      </c>
      <c r="F357" s="279" t="s">
        <v>300</v>
      </c>
      <c r="G357" s="279" t="s">
        <v>300</v>
      </c>
      <c r="H357" s="279" t="s">
        <v>300</v>
      </c>
      <c r="I357" s="279" t="s">
        <v>298</v>
      </c>
      <c r="J357" s="279" t="s">
        <v>300</v>
      </c>
      <c r="K357" s="279" t="s">
        <v>300</v>
      </c>
      <c r="L357" s="279" t="s">
        <v>300</v>
      </c>
      <c r="M357" s="279" t="s">
        <v>298</v>
      </c>
      <c r="N357" s="279" t="s">
        <v>300</v>
      </c>
      <c r="O357" s="279" t="s">
        <v>298</v>
      </c>
      <c r="P357" s="279" t="s">
        <v>298</v>
      </c>
      <c r="Q357" s="279" t="s">
        <v>300</v>
      </c>
      <c r="R357" s="279" t="s">
        <v>300</v>
      </c>
      <c r="S357" s="279" t="s">
        <v>300</v>
      </c>
      <c r="T357" s="279" t="s">
        <v>299</v>
      </c>
      <c r="U357" s="279" t="s">
        <v>300</v>
      </c>
      <c r="V357" s="279" t="s">
        <v>299</v>
      </c>
      <c r="AR357" s="279" t="e">
        <v>#N/A</v>
      </c>
    </row>
    <row r="358" spans="1:44" s="279" customFormat="1">
      <c r="A358" s="279">
        <v>120330</v>
      </c>
      <c r="B358" s="43" t="s">
        <v>2561</v>
      </c>
      <c r="C358" s="279" t="s">
        <v>298</v>
      </c>
      <c r="D358" s="279" t="s">
        <v>300</v>
      </c>
      <c r="E358" s="279" t="s">
        <v>300</v>
      </c>
      <c r="F358" s="279" t="s">
        <v>300</v>
      </c>
      <c r="G358" s="279" t="s">
        <v>298</v>
      </c>
      <c r="H358" s="279" t="s">
        <v>298</v>
      </c>
      <c r="I358" s="279" t="s">
        <v>298</v>
      </c>
      <c r="J358" s="279" t="s">
        <v>298</v>
      </c>
      <c r="K358" s="279" t="s">
        <v>300</v>
      </c>
      <c r="L358" s="279" t="s">
        <v>298</v>
      </c>
      <c r="M358" s="279" t="s">
        <v>300</v>
      </c>
      <c r="N358" s="279" t="s">
        <v>300</v>
      </c>
      <c r="O358" s="279" t="s">
        <v>299</v>
      </c>
      <c r="P358" s="279" t="s">
        <v>300</v>
      </c>
      <c r="Q358" s="279" t="s">
        <v>300</v>
      </c>
      <c r="R358" s="279" t="s">
        <v>299</v>
      </c>
      <c r="S358" s="279" t="s">
        <v>299</v>
      </c>
      <c r="T358" s="279" t="s">
        <v>299</v>
      </c>
      <c r="U358" s="279" t="s">
        <v>299</v>
      </c>
      <c r="V358" s="279" t="s">
        <v>299</v>
      </c>
      <c r="AR358" s="279" t="e">
        <v>#N/A</v>
      </c>
    </row>
    <row r="359" spans="1:44" s="279" customFormat="1">
      <c r="A359" s="279">
        <v>120333</v>
      </c>
      <c r="B359" s="43" t="s">
        <v>2561</v>
      </c>
      <c r="C359" s="279" t="s">
        <v>300</v>
      </c>
      <c r="D359" s="279" t="s">
        <v>300</v>
      </c>
      <c r="E359" s="279" t="s">
        <v>298</v>
      </c>
      <c r="F359" s="279" t="s">
        <v>298</v>
      </c>
      <c r="G359" s="279" t="s">
        <v>300</v>
      </c>
      <c r="H359" s="279" t="s">
        <v>300</v>
      </c>
      <c r="I359" s="279" t="s">
        <v>300</v>
      </c>
      <c r="J359" s="279" t="s">
        <v>300</v>
      </c>
      <c r="K359" s="279" t="s">
        <v>298</v>
      </c>
      <c r="L359" s="279" t="s">
        <v>300</v>
      </c>
      <c r="M359" s="279" t="s">
        <v>300</v>
      </c>
      <c r="N359" s="279" t="s">
        <v>298</v>
      </c>
      <c r="O359" s="279" t="s">
        <v>300</v>
      </c>
      <c r="P359" s="279" t="s">
        <v>298</v>
      </c>
      <c r="Q359" s="279" t="s">
        <v>298</v>
      </c>
      <c r="R359" s="279" t="s">
        <v>299</v>
      </c>
      <c r="S359" s="279" t="s">
        <v>299</v>
      </c>
      <c r="T359" s="279" t="s">
        <v>299</v>
      </c>
      <c r="U359" s="279" t="s">
        <v>299</v>
      </c>
      <c r="V359" s="279" t="s">
        <v>299</v>
      </c>
      <c r="AR359" s="279" t="e">
        <v>#N/A</v>
      </c>
    </row>
    <row r="360" spans="1:44" s="279" customFormat="1">
      <c r="A360" s="279">
        <v>120340</v>
      </c>
      <c r="B360" s="43" t="s">
        <v>2561</v>
      </c>
      <c r="C360" s="279" t="s">
        <v>300</v>
      </c>
      <c r="D360" s="279" t="s">
        <v>300</v>
      </c>
      <c r="E360" s="279" t="s">
        <v>300</v>
      </c>
      <c r="F360" s="279" t="s">
        <v>300</v>
      </c>
      <c r="G360" s="279" t="s">
        <v>300</v>
      </c>
      <c r="H360" s="279" t="s">
        <v>300</v>
      </c>
      <c r="I360" s="279" t="s">
        <v>300</v>
      </c>
      <c r="J360" s="279" t="s">
        <v>300</v>
      </c>
      <c r="K360" s="279" t="s">
        <v>300</v>
      </c>
      <c r="L360" s="279" t="s">
        <v>300</v>
      </c>
      <c r="M360" s="279" t="s">
        <v>300</v>
      </c>
      <c r="N360" s="279" t="s">
        <v>300</v>
      </c>
      <c r="O360" s="279" t="s">
        <v>300</v>
      </c>
      <c r="P360" s="279" t="s">
        <v>298</v>
      </c>
      <c r="Q360" s="279" t="s">
        <v>300</v>
      </c>
      <c r="R360" s="279" t="s">
        <v>300</v>
      </c>
      <c r="S360" s="279" t="s">
        <v>299</v>
      </c>
      <c r="T360" s="279" t="s">
        <v>299</v>
      </c>
      <c r="U360" s="279" t="s">
        <v>299</v>
      </c>
      <c r="V360" s="279" t="s">
        <v>299</v>
      </c>
      <c r="AR360" s="279" t="e">
        <v>#N/A</v>
      </c>
    </row>
    <row r="361" spans="1:44" s="279" customFormat="1">
      <c r="A361" s="279">
        <v>120345</v>
      </c>
      <c r="B361" s="43" t="s">
        <v>2561</v>
      </c>
      <c r="C361" s="279" t="s">
        <v>300</v>
      </c>
      <c r="D361" s="279" t="s">
        <v>300</v>
      </c>
      <c r="E361" s="279" t="s">
        <v>300</v>
      </c>
      <c r="F361" s="279" t="s">
        <v>298</v>
      </c>
      <c r="G361" s="279" t="s">
        <v>300</v>
      </c>
      <c r="H361" s="279" t="s">
        <v>298</v>
      </c>
      <c r="I361" s="279" t="s">
        <v>300</v>
      </c>
      <c r="J361" s="279" t="s">
        <v>300</v>
      </c>
      <c r="K361" s="279" t="s">
        <v>300</v>
      </c>
      <c r="L361" s="279" t="s">
        <v>300</v>
      </c>
      <c r="M361" s="279" t="s">
        <v>300</v>
      </c>
      <c r="N361" s="279" t="s">
        <v>300</v>
      </c>
      <c r="O361" s="279" t="s">
        <v>300</v>
      </c>
      <c r="P361" s="279" t="s">
        <v>300</v>
      </c>
      <c r="Q361" s="279" t="s">
        <v>300</v>
      </c>
      <c r="R361" s="279" t="s">
        <v>299</v>
      </c>
      <c r="S361" s="279" t="s">
        <v>299</v>
      </c>
      <c r="T361" s="279" t="s">
        <v>299</v>
      </c>
      <c r="U361" s="279" t="s">
        <v>299</v>
      </c>
      <c r="V361" s="279" t="s">
        <v>299</v>
      </c>
      <c r="AR361" s="279" t="e">
        <v>#N/A</v>
      </c>
    </row>
    <row r="362" spans="1:44" s="279" customFormat="1">
      <c r="A362" s="279">
        <v>120353</v>
      </c>
      <c r="B362" s="43" t="s">
        <v>2561</v>
      </c>
      <c r="C362" s="279" t="s">
        <v>300</v>
      </c>
      <c r="D362" s="279" t="s">
        <v>300</v>
      </c>
      <c r="E362" s="279" t="s">
        <v>298</v>
      </c>
      <c r="F362" s="279" t="s">
        <v>300</v>
      </c>
      <c r="G362" s="279" t="s">
        <v>299</v>
      </c>
      <c r="H362" s="279" t="s">
        <v>300</v>
      </c>
      <c r="I362" s="279" t="s">
        <v>299</v>
      </c>
      <c r="J362" s="279" t="s">
        <v>299</v>
      </c>
      <c r="K362" s="279" t="s">
        <v>300</v>
      </c>
      <c r="L362" s="279" t="s">
        <v>299</v>
      </c>
      <c r="M362" s="279" t="s">
        <v>300</v>
      </c>
      <c r="N362" s="279" t="s">
        <v>300</v>
      </c>
      <c r="O362" s="279" t="s">
        <v>299</v>
      </c>
      <c r="P362" s="279" t="s">
        <v>300</v>
      </c>
      <c r="Q362" s="279" t="s">
        <v>299</v>
      </c>
      <c r="R362" s="279" t="s">
        <v>299</v>
      </c>
      <c r="S362" s="279" t="s">
        <v>299</v>
      </c>
      <c r="T362" s="279" t="s">
        <v>299</v>
      </c>
      <c r="U362" s="279" t="s">
        <v>299</v>
      </c>
      <c r="V362" s="279" t="s">
        <v>299</v>
      </c>
      <c r="AR362" s="279" t="e">
        <v>#N/A</v>
      </c>
    </row>
    <row r="363" spans="1:44" s="279" customFormat="1">
      <c r="A363" s="279">
        <v>120365</v>
      </c>
      <c r="B363" s="43" t="s">
        <v>2561</v>
      </c>
      <c r="C363" s="279" t="s">
        <v>300</v>
      </c>
      <c r="D363" s="279" t="s">
        <v>298</v>
      </c>
      <c r="E363" s="279" t="s">
        <v>298</v>
      </c>
      <c r="F363" s="279" t="s">
        <v>298</v>
      </c>
      <c r="G363" s="279" t="s">
        <v>300</v>
      </c>
      <c r="H363" s="279" t="s">
        <v>300</v>
      </c>
      <c r="I363" s="279" t="s">
        <v>299</v>
      </c>
      <c r="J363" s="279" t="s">
        <v>300</v>
      </c>
      <c r="K363" s="279" t="s">
        <v>300</v>
      </c>
      <c r="L363" s="279" t="s">
        <v>300</v>
      </c>
      <c r="M363" s="279" t="s">
        <v>300</v>
      </c>
      <c r="N363" s="279" t="s">
        <v>300</v>
      </c>
      <c r="O363" s="279" t="s">
        <v>300</v>
      </c>
      <c r="P363" s="279" t="s">
        <v>299</v>
      </c>
      <c r="Q363" s="279" t="s">
        <v>300</v>
      </c>
      <c r="R363" s="279" t="s">
        <v>299</v>
      </c>
      <c r="S363" s="279" t="s">
        <v>299</v>
      </c>
      <c r="T363" s="279" t="s">
        <v>299</v>
      </c>
      <c r="U363" s="279" t="s">
        <v>299</v>
      </c>
      <c r="V363" s="279" t="s">
        <v>299</v>
      </c>
      <c r="AR363" s="279" t="e">
        <v>#N/A</v>
      </c>
    </row>
    <row r="364" spans="1:44" s="279" customFormat="1">
      <c r="A364" s="279">
        <v>120367</v>
      </c>
      <c r="B364" s="43" t="s">
        <v>2561</v>
      </c>
      <c r="C364" s="279" t="s">
        <v>300</v>
      </c>
      <c r="D364" s="279" t="s">
        <v>300</v>
      </c>
      <c r="E364" s="279" t="s">
        <v>298</v>
      </c>
      <c r="F364" s="279" t="s">
        <v>300</v>
      </c>
      <c r="G364" s="279" t="s">
        <v>300</v>
      </c>
      <c r="H364" s="279" t="s">
        <v>300</v>
      </c>
      <c r="I364" s="279" t="s">
        <v>298</v>
      </c>
      <c r="J364" s="279" t="s">
        <v>300</v>
      </c>
      <c r="K364" s="279" t="s">
        <v>300</v>
      </c>
      <c r="L364" s="279" t="s">
        <v>300</v>
      </c>
      <c r="M364" s="279" t="s">
        <v>300</v>
      </c>
      <c r="N364" s="279" t="s">
        <v>300</v>
      </c>
      <c r="O364" s="279" t="s">
        <v>299</v>
      </c>
      <c r="P364" s="279" t="s">
        <v>299</v>
      </c>
      <c r="Q364" s="279" t="s">
        <v>299</v>
      </c>
      <c r="R364" s="279" t="s">
        <v>299</v>
      </c>
      <c r="S364" s="279" t="s">
        <v>299</v>
      </c>
      <c r="T364" s="279" t="s">
        <v>299</v>
      </c>
      <c r="U364" s="279" t="s">
        <v>299</v>
      </c>
      <c r="V364" s="279" t="s">
        <v>299</v>
      </c>
      <c r="AR364" s="279" t="e">
        <v>#N/A</v>
      </c>
    </row>
    <row r="365" spans="1:44" s="279" customFormat="1">
      <c r="A365" s="279">
        <v>120369</v>
      </c>
      <c r="B365" s="43" t="s">
        <v>2561</v>
      </c>
      <c r="C365" s="279" t="s">
        <v>300</v>
      </c>
      <c r="D365" s="279" t="s">
        <v>300</v>
      </c>
      <c r="E365" s="279" t="s">
        <v>300</v>
      </c>
      <c r="F365" s="279" t="s">
        <v>300</v>
      </c>
      <c r="G365" s="279" t="s">
        <v>300</v>
      </c>
      <c r="H365" s="279" t="s">
        <v>298</v>
      </c>
      <c r="I365" s="279" t="s">
        <v>298</v>
      </c>
      <c r="J365" s="279" t="s">
        <v>300</v>
      </c>
      <c r="K365" s="279" t="s">
        <v>298</v>
      </c>
      <c r="L365" s="279" t="s">
        <v>300</v>
      </c>
      <c r="M365" s="279" t="s">
        <v>299</v>
      </c>
      <c r="N365" s="279" t="s">
        <v>300</v>
      </c>
      <c r="O365" s="279" t="s">
        <v>300</v>
      </c>
      <c r="P365" s="279" t="s">
        <v>300</v>
      </c>
      <c r="Q365" s="279" t="s">
        <v>300</v>
      </c>
      <c r="R365" s="279" t="s">
        <v>299</v>
      </c>
      <c r="S365" s="279" t="s">
        <v>299</v>
      </c>
      <c r="T365" s="279" t="s">
        <v>299</v>
      </c>
      <c r="U365" s="279" t="s">
        <v>299</v>
      </c>
      <c r="V365" s="279" t="s">
        <v>299</v>
      </c>
      <c r="AR365" s="279" t="e">
        <v>#N/A</v>
      </c>
    </row>
    <row r="366" spans="1:44" s="279" customFormat="1">
      <c r="A366" s="279">
        <v>120395</v>
      </c>
      <c r="B366" s="43" t="s">
        <v>2561</v>
      </c>
      <c r="C366" s="279" t="s">
        <v>300</v>
      </c>
      <c r="D366" s="279" t="s">
        <v>300</v>
      </c>
      <c r="E366" s="279" t="s">
        <v>300</v>
      </c>
      <c r="F366" s="279" t="s">
        <v>300</v>
      </c>
      <c r="G366" s="279" t="s">
        <v>300</v>
      </c>
      <c r="H366" s="279" t="s">
        <v>300</v>
      </c>
      <c r="I366" s="279" t="s">
        <v>300</v>
      </c>
      <c r="J366" s="279" t="s">
        <v>300</v>
      </c>
      <c r="K366" s="279" t="s">
        <v>299</v>
      </c>
      <c r="L366" s="279" t="s">
        <v>300</v>
      </c>
      <c r="M366" s="279" t="s">
        <v>298</v>
      </c>
      <c r="N366" s="279" t="s">
        <v>298</v>
      </c>
      <c r="O366" s="279" t="s">
        <v>298</v>
      </c>
      <c r="P366" s="279" t="s">
        <v>299</v>
      </c>
      <c r="Q366" s="279" t="s">
        <v>300</v>
      </c>
      <c r="R366" s="279" t="s">
        <v>299</v>
      </c>
      <c r="S366" s="279" t="s">
        <v>299</v>
      </c>
      <c r="T366" s="279" t="s">
        <v>300</v>
      </c>
      <c r="U366" s="279" t="s">
        <v>299</v>
      </c>
      <c r="V366" s="279" t="s">
        <v>299</v>
      </c>
      <c r="AR366" s="279" t="e">
        <v>#N/A</v>
      </c>
    </row>
    <row r="367" spans="1:44" s="279" customFormat="1">
      <c r="A367" s="279">
        <v>120406</v>
      </c>
      <c r="B367" s="43" t="s">
        <v>2561</v>
      </c>
      <c r="C367" s="279" t="s">
        <v>300</v>
      </c>
      <c r="D367" s="279" t="s">
        <v>300</v>
      </c>
      <c r="E367" s="279" t="s">
        <v>300</v>
      </c>
      <c r="F367" s="279" t="s">
        <v>298</v>
      </c>
      <c r="G367" s="279" t="s">
        <v>298</v>
      </c>
      <c r="H367" s="279" t="s">
        <v>300</v>
      </c>
      <c r="I367" s="279" t="s">
        <v>300</v>
      </c>
      <c r="J367" s="279" t="s">
        <v>298</v>
      </c>
      <c r="K367" s="279" t="s">
        <v>300</v>
      </c>
      <c r="L367" s="279" t="s">
        <v>300</v>
      </c>
      <c r="M367" s="279" t="s">
        <v>300</v>
      </c>
      <c r="N367" s="279" t="s">
        <v>299</v>
      </c>
      <c r="O367" s="279" t="s">
        <v>300</v>
      </c>
      <c r="P367" s="279" t="s">
        <v>299</v>
      </c>
      <c r="Q367" s="279" t="s">
        <v>300</v>
      </c>
      <c r="R367" s="279" t="s">
        <v>300</v>
      </c>
      <c r="S367" s="279" t="s">
        <v>300</v>
      </c>
      <c r="T367" s="279" t="s">
        <v>300</v>
      </c>
      <c r="U367" s="279" t="s">
        <v>300</v>
      </c>
      <c r="V367" s="279" t="s">
        <v>300</v>
      </c>
      <c r="AR367" s="279" t="e">
        <v>#N/A</v>
      </c>
    </row>
    <row r="368" spans="1:44" s="279" customFormat="1">
      <c r="A368" s="279">
        <v>120412</v>
      </c>
      <c r="B368" s="43" t="s">
        <v>2561</v>
      </c>
      <c r="C368" s="279" t="s">
        <v>298</v>
      </c>
      <c r="D368" s="279" t="s">
        <v>300</v>
      </c>
      <c r="E368" s="279" t="s">
        <v>300</v>
      </c>
      <c r="F368" s="279" t="s">
        <v>298</v>
      </c>
      <c r="G368" s="279" t="s">
        <v>300</v>
      </c>
      <c r="H368" s="279" t="s">
        <v>300</v>
      </c>
      <c r="I368" s="279" t="s">
        <v>300</v>
      </c>
      <c r="J368" s="279" t="s">
        <v>300</v>
      </c>
      <c r="K368" s="279" t="s">
        <v>300</v>
      </c>
      <c r="L368" s="279" t="s">
        <v>300</v>
      </c>
      <c r="M368" s="279" t="s">
        <v>300</v>
      </c>
      <c r="N368" s="279" t="s">
        <v>300</v>
      </c>
      <c r="O368" s="279" t="s">
        <v>299</v>
      </c>
      <c r="P368" s="279" t="s">
        <v>300</v>
      </c>
      <c r="Q368" s="279" t="s">
        <v>300</v>
      </c>
      <c r="R368" s="279" t="s">
        <v>299</v>
      </c>
      <c r="S368" s="279" t="s">
        <v>299</v>
      </c>
      <c r="T368" s="279" t="s">
        <v>299</v>
      </c>
      <c r="U368" s="279" t="s">
        <v>299</v>
      </c>
      <c r="V368" s="279" t="s">
        <v>299</v>
      </c>
      <c r="AR368" s="279" t="e">
        <v>#N/A</v>
      </c>
    </row>
    <row r="369" spans="1:44" s="279" customFormat="1">
      <c r="A369" s="279">
        <v>120416</v>
      </c>
      <c r="B369" s="43" t="s">
        <v>2561</v>
      </c>
      <c r="C369" s="279" t="s">
        <v>300</v>
      </c>
      <c r="D369" s="279" t="s">
        <v>300</v>
      </c>
      <c r="E369" s="279" t="s">
        <v>300</v>
      </c>
      <c r="F369" s="279" t="s">
        <v>300</v>
      </c>
      <c r="G369" s="279" t="s">
        <v>300</v>
      </c>
      <c r="H369" s="279" t="s">
        <v>300</v>
      </c>
      <c r="I369" s="279" t="s">
        <v>300</v>
      </c>
      <c r="J369" s="279" t="s">
        <v>300</v>
      </c>
      <c r="K369" s="279" t="s">
        <v>299</v>
      </c>
      <c r="L369" s="279" t="s">
        <v>300</v>
      </c>
      <c r="M369" s="279" t="s">
        <v>300</v>
      </c>
      <c r="N369" s="279" t="s">
        <v>298</v>
      </c>
      <c r="O369" s="279" t="s">
        <v>298</v>
      </c>
      <c r="P369" s="279" t="s">
        <v>299</v>
      </c>
      <c r="Q369" s="279" t="s">
        <v>299</v>
      </c>
      <c r="R369" s="279" t="s">
        <v>299</v>
      </c>
      <c r="S369" s="279" t="s">
        <v>299</v>
      </c>
      <c r="T369" s="279" t="s">
        <v>299</v>
      </c>
      <c r="U369" s="279" t="s">
        <v>299</v>
      </c>
      <c r="V369" s="279" t="s">
        <v>299</v>
      </c>
      <c r="AR369" s="279" t="e">
        <v>#N/A</v>
      </c>
    </row>
    <row r="370" spans="1:44" s="279" customFormat="1">
      <c r="A370" s="279">
        <v>120418</v>
      </c>
      <c r="B370" s="43" t="s">
        <v>2561</v>
      </c>
      <c r="C370" s="279" t="s">
        <v>300</v>
      </c>
      <c r="D370" s="279" t="s">
        <v>300</v>
      </c>
      <c r="E370" s="279" t="s">
        <v>298</v>
      </c>
      <c r="F370" s="279" t="s">
        <v>300</v>
      </c>
      <c r="G370" s="279" t="s">
        <v>300</v>
      </c>
      <c r="H370" s="279" t="s">
        <v>298</v>
      </c>
      <c r="I370" s="279" t="s">
        <v>300</v>
      </c>
      <c r="J370" s="279" t="s">
        <v>298</v>
      </c>
      <c r="K370" s="279" t="s">
        <v>300</v>
      </c>
      <c r="L370" s="279" t="s">
        <v>300</v>
      </c>
      <c r="M370" s="279" t="s">
        <v>299</v>
      </c>
      <c r="N370" s="279" t="s">
        <v>299</v>
      </c>
      <c r="O370" s="279" t="s">
        <v>299</v>
      </c>
      <c r="P370" s="279" t="s">
        <v>299</v>
      </c>
      <c r="Q370" s="279" t="s">
        <v>299</v>
      </c>
      <c r="R370" s="279" t="s">
        <v>300</v>
      </c>
      <c r="S370" s="279" t="s">
        <v>300</v>
      </c>
      <c r="T370" s="279" t="s">
        <v>300</v>
      </c>
      <c r="U370" s="279" t="s">
        <v>300</v>
      </c>
      <c r="V370" s="279" t="s">
        <v>300</v>
      </c>
      <c r="AR370" s="279" t="e">
        <v>#N/A</v>
      </c>
    </row>
    <row r="371" spans="1:44" s="279" customFormat="1">
      <c r="A371" s="279">
        <v>120424</v>
      </c>
      <c r="B371" s="43" t="s">
        <v>2561</v>
      </c>
      <c r="C371" s="279" t="s">
        <v>300</v>
      </c>
      <c r="D371" s="279" t="s">
        <v>300</v>
      </c>
      <c r="E371" s="279" t="s">
        <v>298</v>
      </c>
      <c r="F371" s="279" t="s">
        <v>300</v>
      </c>
      <c r="G371" s="279" t="s">
        <v>300</v>
      </c>
      <c r="H371" s="279" t="s">
        <v>300</v>
      </c>
      <c r="I371" s="279" t="s">
        <v>298</v>
      </c>
      <c r="J371" s="279" t="s">
        <v>300</v>
      </c>
      <c r="K371" s="279" t="s">
        <v>300</v>
      </c>
      <c r="L371" s="279" t="s">
        <v>300</v>
      </c>
      <c r="M371" s="279" t="s">
        <v>300</v>
      </c>
      <c r="N371" s="279" t="s">
        <v>299</v>
      </c>
      <c r="O371" s="279" t="s">
        <v>300</v>
      </c>
      <c r="P371" s="279" t="s">
        <v>300</v>
      </c>
      <c r="Q371" s="279" t="s">
        <v>299</v>
      </c>
      <c r="R371" s="279" t="s">
        <v>299</v>
      </c>
      <c r="S371" s="279" t="s">
        <v>299</v>
      </c>
      <c r="T371" s="279" t="s">
        <v>299</v>
      </c>
      <c r="U371" s="279" t="s">
        <v>299</v>
      </c>
      <c r="V371" s="279" t="s">
        <v>299</v>
      </c>
      <c r="AR371" s="279" t="e">
        <v>#N/A</v>
      </c>
    </row>
    <row r="372" spans="1:44" s="279" customFormat="1">
      <c r="A372" s="279">
        <v>120427</v>
      </c>
      <c r="B372" s="43" t="s">
        <v>2561</v>
      </c>
      <c r="C372" s="279" t="s">
        <v>300</v>
      </c>
      <c r="D372" s="279" t="s">
        <v>300</v>
      </c>
      <c r="E372" s="279" t="s">
        <v>298</v>
      </c>
      <c r="F372" s="279" t="s">
        <v>298</v>
      </c>
      <c r="G372" s="279" t="s">
        <v>300</v>
      </c>
      <c r="H372" s="279" t="s">
        <v>300</v>
      </c>
      <c r="I372" s="279" t="s">
        <v>298</v>
      </c>
      <c r="J372" s="279" t="s">
        <v>300</v>
      </c>
      <c r="K372" s="279" t="s">
        <v>299</v>
      </c>
      <c r="L372" s="279" t="s">
        <v>300</v>
      </c>
      <c r="M372" s="279" t="s">
        <v>299</v>
      </c>
      <c r="N372" s="279" t="s">
        <v>299</v>
      </c>
      <c r="O372" s="279" t="s">
        <v>299</v>
      </c>
      <c r="P372" s="279" t="s">
        <v>299</v>
      </c>
      <c r="Q372" s="279" t="s">
        <v>299</v>
      </c>
      <c r="R372" s="279" t="s">
        <v>299</v>
      </c>
      <c r="S372" s="279" t="s">
        <v>299</v>
      </c>
      <c r="T372" s="279" t="s">
        <v>299</v>
      </c>
      <c r="U372" s="279" t="s">
        <v>299</v>
      </c>
      <c r="V372" s="279" t="s">
        <v>299</v>
      </c>
      <c r="AR372" s="279" t="e">
        <v>#N/A</v>
      </c>
    </row>
    <row r="373" spans="1:44" s="279" customFormat="1">
      <c r="A373" s="279">
        <v>120428</v>
      </c>
      <c r="B373" s="43" t="s">
        <v>2561</v>
      </c>
      <c r="C373" s="279" t="s">
        <v>300</v>
      </c>
      <c r="D373" s="279" t="s">
        <v>300</v>
      </c>
      <c r="E373" s="279" t="s">
        <v>300</v>
      </c>
      <c r="F373" s="279" t="s">
        <v>298</v>
      </c>
      <c r="G373" s="279" t="s">
        <v>300</v>
      </c>
      <c r="H373" s="279" t="s">
        <v>298</v>
      </c>
      <c r="I373" s="279" t="s">
        <v>300</v>
      </c>
      <c r="J373" s="279" t="s">
        <v>298</v>
      </c>
      <c r="K373" s="279" t="s">
        <v>300</v>
      </c>
      <c r="L373" s="279" t="s">
        <v>300</v>
      </c>
      <c r="M373" s="279" t="s">
        <v>300</v>
      </c>
      <c r="N373" s="279" t="s">
        <v>300</v>
      </c>
      <c r="O373" s="279" t="s">
        <v>300</v>
      </c>
      <c r="P373" s="279" t="s">
        <v>300</v>
      </c>
      <c r="Q373" s="279" t="s">
        <v>300</v>
      </c>
      <c r="R373" s="279" t="s">
        <v>300</v>
      </c>
      <c r="S373" s="279" t="s">
        <v>300</v>
      </c>
      <c r="T373" s="279" t="s">
        <v>299</v>
      </c>
      <c r="U373" s="279" t="s">
        <v>299</v>
      </c>
      <c r="V373" s="279" t="s">
        <v>299</v>
      </c>
      <c r="AR373" s="279" t="e">
        <v>#N/A</v>
      </c>
    </row>
    <row r="374" spans="1:44" s="279" customFormat="1">
      <c r="A374" s="279">
        <v>120434</v>
      </c>
      <c r="B374" s="43" t="s">
        <v>2561</v>
      </c>
      <c r="C374" s="279" t="s">
        <v>300</v>
      </c>
      <c r="D374" s="279" t="s">
        <v>300</v>
      </c>
      <c r="E374" s="279" t="s">
        <v>300</v>
      </c>
      <c r="F374" s="279" t="s">
        <v>300</v>
      </c>
      <c r="G374" s="279" t="s">
        <v>300</v>
      </c>
      <c r="H374" s="279" t="s">
        <v>300</v>
      </c>
      <c r="I374" s="279" t="s">
        <v>300</v>
      </c>
      <c r="J374" s="279" t="s">
        <v>300</v>
      </c>
      <c r="K374" s="279" t="s">
        <v>300</v>
      </c>
      <c r="L374" s="279" t="s">
        <v>300</v>
      </c>
      <c r="M374" s="279" t="s">
        <v>300</v>
      </c>
      <c r="N374" s="279" t="s">
        <v>300</v>
      </c>
      <c r="O374" s="279" t="s">
        <v>300</v>
      </c>
      <c r="P374" s="279" t="s">
        <v>300</v>
      </c>
      <c r="Q374" s="279" t="s">
        <v>300</v>
      </c>
      <c r="R374" s="279" t="s">
        <v>299</v>
      </c>
      <c r="S374" s="279" t="s">
        <v>299</v>
      </c>
      <c r="T374" s="279" t="s">
        <v>299</v>
      </c>
      <c r="U374" s="279" t="s">
        <v>299</v>
      </c>
      <c r="V374" s="279" t="s">
        <v>299</v>
      </c>
      <c r="AR374" s="279" t="e">
        <v>#N/A</v>
      </c>
    </row>
    <row r="375" spans="1:44" s="279" customFormat="1">
      <c r="A375" s="279">
        <v>120436</v>
      </c>
      <c r="B375" s="43" t="s">
        <v>2561</v>
      </c>
      <c r="C375" s="279" t="s">
        <v>300</v>
      </c>
      <c r="D375" s="279" t="s">
        <v>300</v>
      </c>
      <c r="E375" s="279" t="s">
        <v>300</v>
      </c>
      <c r="F375" s="279" t="s">
        <v>300</v>
      </c>
      <c r="G375" s="279" t="s">
        <v>300</v>
      </c>
      <c r="H375" s="279" t="s">
        <v>300</v>
      </c>
      <c r="I375" s="279" t="s">
        <v>300</v>
      </c>
      <c r="J375" s="279" t="s">
        <v>298</v>
      </c>
      <c r="K375" s="279" t="s">
        <v>300</v>
      </c>
      <c r="L375" s="279" t="s">
        <v>300</v>
      </c>
      <c r="M375" s="279" t="s">
        <v>300</v>
      </c>
      <c r="N375" s="279" t="s">
        <v>300</v>
      </c>
      <c r="O375" s="279" t="s">
        <v>299</v>
      </c>
      <c r="P375" s="279" t="s">
        <v>300</v>
      </c>
      <c r="Q375" s="279" t="s">
        <v>300</v>
      </c>
      <c r="R375" s="279" t="s">
        <v>299</v>
      </c>
      <c r="S375" s="279" t="s">
        <v>299</v>
      </c>
      <c r="T375" s="279" t="s">
        <v>299</v>
      </c>
      <c r="U375" s="279" t="s">
        <v>299</v>
      </c>
      <c r="V375" s="279" t="s">
        <v>299</v>
      </c>
      <c r="AR375" s="279" t="e">
        <v>#N/A</v>
      </c>
    </row>
    <row r="376" spans="1:44" s="279" customFormat="1">
      <c r="A376" s="279">
        <v>120438</v>
      </c>
      <c r="B376" s="43" t="s">
        <v>2561</v>
      </c>
      <c r="C376" s="279" t="s">
        <v>300</v>
      </c>
      <c r="D376" s="279" t="s">
        <v>300</v>
      </c>
      <c r="E376" s="279" t="s">
        <v>300</v>
      </c>
      <c r="F376" s="279" t="s">
        <v>298</v>
      </c>
      <c r="G376" s="279" t="s">
        <v>300</v>
      </c>
      <c r="H376" s="279" t="s">
        <v>300</v>
      </c>
      <c r="I376" s="279" t="s">
        <v>300</v>
      </c>
      <c r="J376" s="279" t="s">
        <v>300</v>
      </c>
      <c r="K376" s="279" t="s">
        <v>300</v>
      </c>
      <c r="L376" s="279" t="s">
        <v>300</v>
      </c>
      <c r="M376" s="279" t="s">
        <v>300</v>
      </c>
      <c r="N376" s="279" t="s">
        <v>300</v>
      </c>
      <c r="O376" s="279" t="s">
        <v>300</v>
      </c>
      <c r="P376" s="279" t="s">
        <v>299</v>
      </c>
      <c r="Q376" s="279" t="s">
        <v>300</v>
      </c>
      <c r="R376" s="279" t="s">
        <v>299</v>
      </c>
      <c r="S376" s="279" t="s">
        <v>299</v>
      </c>
      <c r="T376" s="279" t="s">
        <v>299</v>
      </c>
      <c r="U376" s="279" t="s">
        <v>299</v>
      </c>
      <c r="V376" s="279" t="s">
        <v>299</v>
      </c>
      <c r="AR376" s="279" t="e">
        <v>#N/A</v>
      </c>
    </row>
    <row r="377" spans="1:44" s="279" customFormat="1">
      <c r="A377" s="279">
        <v>120440</v>
      </c>
      <c r="B377" s="43" t="s">
        <v>2561</v>
      </c>
      <c r="C377" s="279" t="s">
        <v>300</v>
      </c>
      <c r="D377" s="279" t="s">
        <v>298</v>
      </c>
      <c r="E377" s="279" t="s">
        <v>298</v>
      </c>
      <c r="F377" s="279" t="s">
        <v>300</v>
      </c>
      <c r="G377" s="279" t="s">
        <v>300</v>
      </c>
      <c r="H377" s="279" t="s">
        <v>300</v>
      </c>
      <c r="I377" s="279" t="s">
        <v>298</v>
      </c>
      <c r="J377" s="279" t="s">
        <v>300</v>
      </c>
      <c r="K377" s="279" t="s">
        <v>300</v>
      </c>
      <c r="L377" s="279" t="s">
        <v>300</v>
      </c>
      <c r="M377" s="279" t="s">
        <v>300</v>
      </c>
      <c r="N377" s="279" t="s">
        <v>300</v>
      </c>
      <c r="O377" s="279" t="s">
        <v>298</v>
      </c>
      <c r="P377" s="279" t="s">
        <v>298</v>
      </c>
      <c r="Q377" s="279" t="s">
        <v>298</v>
      </c>
      <c r="R377" s="279" t="s">
        <v>300</v>
      </c>
      <c r="S377" s="279" t="s">
        <v>300</v>
      </c>
      <c r="T377" s="279" t="s">
        <v>300</v>
      </c>
      <c r="U377" s="279" t="s">
        <v>300</v>
      </c>
      <c r="V377" s="279" t="s">
        <v>300</v>
      </c>
      <c r="AR377" s="279" t="e">
        <v>#N/A</v>
      </c>
    </row>
    <row r="378" spans="1:44" s="279" customFormat="1">
      <c r="A378" s="279">
        <v>120457</v>
      </c>
      <c r="B378" s="43" t="s">
        <v>2561</v>
      </c>
      <c r="C378" s="279" t="s">
        <v>300</v>
      </c>
      <c r="D378" s="279" t="s">
        <v>300</v>
      </c>
      <c r="E378" s="279" t="s">
        <v>300</v>
      </c>
      <c r="F378" s="279" t="s">
        <v>300</v>
      </c>
      <c r="G378" s="279" t="s">
        <v>300</v>
      </c>
      <c r="H378" s="279" t="s">
        <v>300</v>
      </c>
      <c r="I378" s="279" t="s">
        <v>298</v>
      </c>
      <c r="J378" s="279" t="s">
        <v>300</v>
      </c>
      <c r="K378" s="279" t="s">
        <v>300</v>
      </c>
      <c r="L378" s="279" t="s">
        <v>298</v>
      </c>
      <c r="M378" s="279" t="s">
        <v>300</v>
      </c>
      <c r="N378" s="279" t="s">
        <v>300</v>
      </c>
      <c r="O378" s="279" t="s">
        <v>300</v>
      </c>
      <c r="P378" s="279" t="s">
        <v>298</v>
      </c>
      <c r="Q378" s="279" t="s">
        <v>300</v>
      </c>
      <c r="R378" s="279" t="s">
        <v>300</v>
      </c>
      <c r="S378" s="279" t="s">
        <v>300</v>
      </c>
      <c r="T378" s="279" t="s">
        <v>300</v>
      </c>
      <c r="U378" s="279" t="s">
        <v>300</v>
      </c>
      <c r="V378" s="279" t="s">
        <v>300</v>
      </c>
      <c r="AR378" s="279" t="e">
        <v>#N/A</v>
      </c>
    </row>
    <row r="379" spans="1:44" s="279" customFormat="1">
      <c r="A379" s="279">
        <v>120459</v>
      </c>
      <c r="B379" s="43" t="s">
        <v>2561</v>
      </c>
      <c r="C379" s="279" t="s">
        <v>300</v>
      </c>
      <c r="D379" s="279" t="s">
        <v>300</v>
      </c>
      <c r="E379" s="279" t="s">
        <v>300</v>
      </c>
      <c r="F379" s="279" t="s">
        <v>300</v>
      </c>
      <c r="G379" s="279" t="s">
        <v>300</v>
      </c>
      <c r="H379" s="279" t="s">
        <v>300</v>
      </c>
      <c r="I379" s="279" t="s">
        <v>300</v>
      </c>
      <c r="J379" s="279" t="s">
        <v>300</v>
      </c>
      <c r="K379" s="279" t="s">
        <v>300</v>
      </c>
      <c r="L379" s="279" t="s">
        <v>300</v>
      </c>
      <c r="M379" s="279" t="s">
        <v>300</v>
      </c>
      <c r="N379" s="279" t="s">
        <v>300</v>
      </c>
      <c r="O379" s="279" t="s">
        <v>300</v>
      </c>
      <c r="P379" s="279" t="s">
        <v>299</v>
      </c>
      <c r="Q379" s="279" t="s">
        <v>300</v>
      </c>
      <c r="R379" s="279" t="s">
        <v>299</v>
      </c>
      <c r="S379" s="279" t="s">
        <v>299</v>
      </c>
      <c r="T379" s="279" t="s">
        <v>299</v>
      </c>
      <c r="U379" s="279" t="s">
        <v>299</v>
      </c>
      <c r="V379" s="279" t="s">
        <v>299</v>
      </c>
      <c r="AR379" s="279" t="e">
        <v>#N/A</v>
      </c>
    </row>
    <row r="380" spans="1:44" s="279" customFormat="1">
      <c r="A380" s="279">
        <v>120482</v>
      </c>
      <c r="B380" s="43" t="s">
        <v>2561</v>
      </c>
      <c r="C380" s="279" t="s">
        <v>300</v>
      </c>
      <c r="D380" s="279" t="s">
        <v>300</v>
      </c>
      <c r="E380" s="279" t="s">
        <v>300</v>
      </c>
      <c r="F380" s="279" t="s">
        <v>300</v>
      </c>
      <c r="G380" s="279" t="s">
        <v>300</v>
      </c>
      <c r="H380" s="279" t="s">
        <v>300</v>
      </c>
      <c r="I380" s="279" t="s">
        <v>298</v>
      </c>
      <c r="J380" s="279" t="s">
        <v>298</v>
      </c>
      <c r="K380" s="279" t="s">
        <v>299</v>
      </c>
      <c r="L380" s="279" t="s">
        <v>300</v>
      </c>
      <c r="M380" s="279" t="s">
        <v>300</v>
      </c>
      <c r="N380" s="279" t="s">
        <v>300</v>
      </c>
      <c r="O380" s="279" t="s">
        <v>300</v>
      </c>
      <c r="P380" s="279" t="s">
        <v>300</v>
      </c>
      <c r="Q380" s="279" t="s">
        <v>300</v>
      </c>
      <c r="R380" s="279" t="s">
        <v>299</v>
      </c>
      <c r="S380" s="279" t="s">
        <v>299</v>
      </c>
      <c r="T380" s="279" t="s">
        <v>299</v>
      </c>
      <c r="U380" s="279" t="s">
        <v>299</v>
      </c>
      <c r="V380" s="279" t="s">
        <v>299</v>
      </c>
      <c r="AR380" s="279" t="e">
        <v>#N/A</v>
      </c>
    </row>
    <row r="381" spans="1:44" s="279" customFormat="1">
      <c r="A381" s="279">
        <v>120495</v>
      </c>
      <c r="B381" s="43" t="s">
        <v>2561</v>
      </c>
      <c r="C381" s="279" t="s">
        <v>300</v>
      </c>
      <c r="D381" s="279" t="s">
        <v>300</v>
      </c>
      <c r="E381" s="279" t="s">
        <v>298</v>
      </c>
      <c r="F381" s="279" t="s">
        <v>298</v>
      </c>
      <c r="G381" s="279" t="s">
        <v>300</v>
      </c>
      <c r="H381" s="279" t="s">
        <v>298</v>
      </c>
      <c r="I381" s="279" t="s">
        <v>298</v>
      </c>
      <c r="J381" s="279" t="s">
        <v>300</v>
      </c>
      <c r="K381" s="279" t="s">
        <v>300</v>
      </c>
      <c r="L381" s="279" t="s">
        <v>300</v>
      </c>
      <c r="M381" s="279" t="s">
        <v>300</v>
      </c>
      <c r="N381" s="279" t="s">
        <v>298</v>
      </c>
      <c r="O381" s="279" t="s">
        <v>300</v>
      </c>
      <c r="P381" s="279" t="s">
        <v>298</v>
      </c>
      <c r="Q381" s="279" t="s">
        <v>300</v>
      </c>
      <c r="R381" s="279" t="s">
        <v>300</v>
      </c>
      <c r="S381" s="279" t="s">
        <v>299</v>
      </c>
      <c r="T381" s="279" t="s">
        <v>299</v>
      </c>
      <c r="U381" s="279" t="s">
        <v>299</v>
      </c>
      <c r="V381" s="279" t="s">
        <v>299</v>
      </c>
      <c r="AR381" s="279" t="e">
        <v>#N/A</v>
      </c>
    </row>
    <row r="382" spans="1:44" s="279" customFormat="1">
      <c r="A382" s="279">
        <v>120506</v>
      </c>
      <c r="B382" s="43" t="s">
        <v>2561</v>
      </c>
      <c r="C382" s="279" t="s">
        <v>300</v>
      </c>
      <c r="D382" s="279" t="s">
        <v>298</v>
      </c>
      <c r="E382" s="279" t="s">
        <v>300</v>
      </c>
      <c r="F382" s="279" t="s">
        <v>300</v>
      </c>
      <c r="G382" s="279" t="s">
        <v>299</v>
      </c>
      <c r="H382" s="279" t="s">
        <v>300</v>
      </c>
      <c r="I382" s="279" t="s">
        <v>300</v>
      </c>
      <c r="J382" s="279" t="s">
        <v>299</v>
      </c>
      <c r="K382" s="279" t="s">
        <v>300</v>
      </c>
      <c r="L382" s="279" t="s">
        <v>299</v>
      </c>
      <c r="M382" s="279" t="s">
        <v>300</v>
      </c>
      <c r="N382" s="279" t="s">
        <v>299</v>
      </c>
      <c r="O382" s="279" t="s">
        <v>299</v>
      </c>
      <c r="P382" s="279" t="s">
        <v>300</v>
      </c>
      <c r="Q382" s="279" t="s">
        <v>299</v>
      </c>
      <c r="R382" s="279" t="s">
        <v>299</v>
      </c>
      <c r="S382" s="279" t="s">
        <v>299</v>
      </c>
      <c r="T382" s="279" t="s">
        <v>299</v>
      </c>
      <c r="U382" s="279" t="s">
        <v>299</v>
      </c>
      <c r="V382" s="279" t="s">
        <v>299</v>
      </c>
      <c r="AR382" s="279" t="e">
        <v>#N/A</v>
      </c>
    </row>
    <row r="383" spans="1:44" s="279" customFormat="1">
      <c r="A383" s="279">
        <v>120511</v>
      </c>
      <c r="B383" s="43" t="s">
        <v>2561</v>
      </c>
      <c r="C383" s="279" t="s">
        <v>298</v>
      </c>
      <c r="D383" s="279" t="s">
        <v>300</v>
      </c>
      <c r="E383" s="279" t="s">
        <v>300</v>
      </c>
      <c r="F383" s="279" t="s">
        <v>300</v>
      </c>
      <c r="G383" s="279" t="s">
        <v>300</v>
      </c>
      <c r="H383" s="279" t="s">
        <v>300</v>
      </c>
      <c r="I383" s="279" t="s">
        <v>300</v>
      </c>
      <c r="J383" s="279" t="s">
        <v>299</v>
      </c>
      <c r="K383" s="279" t="s">
        <v>300</v>
      </c>
      <c r="L383" s="279" t="s">
        <v>299</v>
      </c>
      <c r="M383" s="279" t="s">
        <v>300</v>
      </c>
      <c r="N383" s="279" t="s">
        <v>299</v>
      </c>
      <c r="O383" s="279" t="s">
        <v>299</v>
      </c>
      <c r="P383" s="279" t="s">
        <v>300</v>
      </c>
      <c r="Q383" s="279" t="s">
        <v>299</v>
      </c>
      <c r="R383" s="279" t="s">
        <v>299</v>
      </c>
      <c r="S383" s="279" t="s">
        <v>299</v>
      </c>
      <c r="T383" s="279" t="s">
        <v>299</v>
      </c>
      <c r="U383" s="279" t="s">
        <v>299</v>
      </c>
      <c r="V383" s="279" t="s">
        <v>299</v>
      </c>
      <c r="AR383" s="279" t="e">
        <v>#N/A</v>
      </c>
    </row>
    <row r="384" spans="1:44" s="279" customFormat="1">
      <c r="A384" s="279">
        <v>120533</v>
      </c>
      <c r="B384" s="43" t="s">
        <v>2561</v>
      </c>
      <c r="C384" s="279" t="s">
        <v>300</v>
      </c>
      <c r="D384" s="279" t="s">
        <v>300</v>
      </c>
      <c r="E384" s="279" t="s">
        <v>298</v>
      </c>
      <c r="F384" s="279" t="s">
        <v>298</v>
      </c>
      <c r="G384" s="279" t="s">
        <v>300</v>
      </c>
      <c r="H384" s="279" t="s">
        <v>300</v>
      </c>
      <c r="I384" s="279" t="s">
        <v>300</v>
      </c>
      <c r="J384" s="279" t="s">
        <v>300</v>
      </c>
      <c r="K384" s="279" t="s">
        <v>300</v>
      </c>
      <c r="L384" s="279" t="s">
        <v>300</v>
      </c>
      <c r="M384" s="279" t="s">
        <v>298</v>
      </c>
      <c r="N384" s="279" t="s">
        <v>300</v>
      </c>
      <c r="O384" s="279" t="s">
        <v>300</v>
      </c>
      <c r="P384" s="279" t="s">
        <v>300</v>
      </c>
      <c r="Q384" s="279" t="s">
        <v>300</v>
      </c>
      <c r="R384" s="279" t="s">
        <v>300</v>
      </c>
      <c r="S384" s="279" t="s">
        <v>300</v>
      </c>
      <c r="T384" s="279" t="s">
        <v>300</v>
      </c>
      <c r="U384" s="279" t="s">
        <v>300</v>
      </c>
      <c r="V384" s="279" t="s">
        <v>300</v>
      </c>
      <c r="AR384" s="279" t="e">
        <v>#N/A</v>
      </c>
    </row>
    <row r="385" spans="1:44" s="279" customFormat="1">
      <c r="A385" s="279">
        <v>120540</v>
      </c>
      <c r="B385" s="43" t="s">
        <v>2561</v>
      </c>
      <c r="C385" s="279" t="s">
        <v>300</v>
      </c>
      <c r="D385" s="279" t="s">
        <v>298</v>
      </c>
      <c r="E385" s="279" t="s">
        <v>300</v>
      </c>
      <c r="F385" s="279" t="s">
        <v>298</v>
      </c>
      <c r="G385" s="279" t="s">
        <v>300</v>
      </c>
      <c r="H385" s="279" t="s">
        <v>300</v>
      </c>
      <c r="I385" s="279" t="s">
        <v>299</v>
      </c>
      <c r="J385" s="279" t="s">
        <v>298</v>
      </c>
      <c r="K385" s="279" t="s">
        <v>300</v>
      </c>
      <c r="L385" s="279" t="s">
        <v>300</v>
      </c>
      <c r="M385" s="279" t="s">
        <v>300</v>
      </c>
      <c r="N385" s="279" t="s">
        <v>300</v>
      </c>
      <c r="O385" s="279" t="s">
        <v>299</v>
      </c>
      <c r="P385" s="279" t="s">
        <v>300</v>
      </c>
      <c r="Q385" s="279" t="s">
        <v>300</v>
      </c>
      <c r="R385" s="279" t="s">
        <v>300</v>
      </c>
      <c r="S385" s="279" t="s">
        <v>300</v>
      </c>
      <c r="T385" s="279" t="s">
        <v>299</v>
      </c>
      <c r="U385" s="279" t="s">
        <v>299</v>
      </c>
      <c r="V385" s="279" t="s">
        <v>299</v>
      </c>
      <c r="AR385" s="279" t="e">
        <v>#N/A</v>
      </c>
    </row>
    <row r="386" spans="1:44" s="279" customFormat="1">
      <c r="A386" s="279">
        <v>120554</v>
      </c>
      <c r="B386" s="43" t="s">
        <v>2561</v>
      </c>
      <c r="C386" s="279" t="s">
        <v>300</v>
      </c>
      <c r="D386" s="279" t="s">
        <v>298</v>
      </c>
      <c r="E386" s="279" t="s">
        <v>298</v>
      </c>
      <c r="F386" s="279" t="s">
        <v>300</v>
      </c>
      <c r="G386" s="279" t="s">
        <v>298</v>
      </c>
      <c r="H386" s="279" t="s">
        <v>300</v>
      </c>
      <c r="I386" s="279" t="s">
        <v>300</v>
      </c>
      <c r="J386" s="279" t="s">
        <v>298</v>
      </c>
      <c r="K386" s="279" t="s">
        <v>300</v>
      </c>
      <c r="L386" s="279" t="s">
        <v>300</v>
      </c>
      <c r="M386" s="279" t="s">
        <v>300</v>
      </c>
      <c r="N386" s="279" t="s">
        <v>299</v>
      </c>
      <c r="O386" s="279" t="s">
        <v>299</v>
      </c>
      <c r="P386" s="279" t="s">
        <v>300</v>
      </c>
      <c r="Q386" s="279" t="s">
        <v>300</v>
      </c>
      <c r="R386" s="279" t="s">
        <v>300</v>
      </c>
      <c r="S386" s="279" t="s">
        <v>299</v>
      </c>
      <c r="T386" s="279" t="s">
        <v>300</v>
      </c>
      <c r="U386" s="279" t="s">
        <v>300</v>
      </c>
      <c r="V386" s="279" t="s">
        <v>300</v>
      </c>
      <c r="AR386" s="279" t="e">
        <v>#N/A</v>
      </c>
    </row>
    <row r="387" spans="1:44" s="279" customFormat="1">
      <c r="A387" s="279">
        <v>120563</v>
      </c>
      <c r="B387" s="43" t="s">
        <v>2561</v>
      </c>
      <c r="C387" s="279" t="s">
        <v>298</v>
      </c>
      <c r="D387" s="279" t="s">
        <v>298</v>
      </c>
      <c r="E387" s="279" t="s">
        <v>300</v>
      </c>
      <c r="F387" s="279" t="s">
        <v>300</v>
      </c>
      <c r="G387" s="279" t="s">
        <v>300</v>
      </c>
      <c r="H387" s="279" t="s">
        <v>299</v>
      </c>
      <c r="I387" s="279" t="s">
        <v>300</v>
      </c>
      <c r="J387" s="279" t="s">
        <v>300</v>
      </c>
      <c r="K387" s="279" t="s">
        <v>298</v>
      </c>
      <c r="L387" s="279" t="s">
        <v>299</v>
      </c>
      <c r="M387" s="279" t="s">
        <v>299</v>
      </c>
      <c r="N387" s="279" t="s">
        <v>300</v>
      </c>
      <c r="O387" s="279" t="s">
        <v>300</v>
      </c>
      <c r="P387" s="279" t="s">
        <v>300</v>
      </c>
      <c r="Q387" s="279" t="s">
        <v>300</v>
      </c>
      <c r="R387" s="279" t="s">
        <v>299</v>
      </c>
      <c r="S387" s="279" t="s">
        <v>299</v>
      </c>
      <c r="T387" s="279" t="s">
        <v>299</v>
      </c>
      <c r="U387" s="279" t="s">
        <v>299</v>
      </c>
      <c r="V387" s="279" t="s">
        <v>299</v>
      </c>
      <c r="AR387" s="279" t="e">
        <v>#N/A</v>
      </c>
    </row>
    <row r="388" spans="1:44" s="279" customFormat="1">
      <c r="A388" s="279">
        <v>120578</v>
      </c>
      <c r="B388" s="43" t="s">
        <v>2561</v>
      </c>
      <c r="C388" s="279" t="s">
        <v>300</v>
      </c>
      <c r="D388" s="279" t="s">
        <v>300</v>
      </c>
      <c r="E388" s="279" t="s">
        <v>300</v>
      </c>
      <c r="F388" s="279" t="s">
        <v>300</v>
      </c>
      <c r="G388" s="279" t="s">
        <v>300</v>
      </c>
      <c r="H388" s="279" t="s">
        <v>300</v>
      </c>
      <c r="I388" s="279" t="s">
        <v>300</v>
      </c>
      <c r="J388" s="279" t="s">
        <v>300</v>
      </c>
      <c r="K388" s="279" t="s">
        <v>299</v>
      </c>
      <c r="L388" s="279" t="s">
        <v>300</v>
      </c>
      <c r="M388" s="279" t="s">
        <v>300</v>
      </c>
      <c r="N388" s="279" t="s">
        <v>300</v>
      </c>
      <c r="O388" s="279" t="s">
        <v>300</v>
      </c>
      <c r="P388" s="279" t="s">
        <v>299</v>
      </c>
      <c r="Q388" s="279" t="s">
        <v>300</v>
      </c>
      <c r="R388" s="279" t="s">
        <v>300</v>
      </c>
      <c r="S388" s="279" t="s">
        <v>299</v>
      </c>
      <c r="T388" s="279" t="s">
        <v>299</v>
      </c>
      <c r="U388" s="279" t="s">
        <v>299</v>
      </c>
      <c r="V388" s="279" t="s">
        <v>300</v>
      </c>
      <c r="AR388" s="279" t="e">
        <v>#N/A</v>
      </c>
    </row>
    <row r="389" spans="1:44" s="279" customFormat="1">
      <c r="A389" s="279">
        <v>120586</v>
      </c>
      <c r="B389" s="43" t="s">
        <v>2561</v>
      </c>
      <c r="C389" s="279" t="s">
        <v>300</v>
      </c>
      <c r="D389" s="279" t="s">
        <v>300</v>
      </c>
      <c r="E389" s="279" t="s">
        <v>298</v>
      </c>
      <c r="F389" s="279" t="s">
        <v>298</v>
      </c>
      <c r="G389" s="279" t="s">
        <v>300</v>
      </c>
      <c r="H389" s="279" t="s">
        <v>300</v>
      </c>
      <c r="I389" s="279" t="s">
        <v>300</v>
      </c>
      <c r="J389" s="279" t="s">
        <v>300</v>
      </c>
      <c r="K389" s="279" t="s">
        <v>298</v>
      </c>
      <c r="L389" s="279" t="s">
        <v>300</v>
      </c>
      <c r="M389" s="279" t="s">
        <v>300</v>
      </c>
      <c r="N389" s="279" t="s">
        <v>300</v>
      </c>
      <c r="O389" s="279" t="s">
        <v>300</v>
      </c>
      <c r="P389" s="279" t="s">
        <v>300</v>
      </c>
      <c r="Q389" s="279" t="s">
        <v>300</v>
      </c>
      <c r="R389" s="279" t="s">
        <v>299</v>
      </c>
      <c r="S389" s="279" t="s">
        <v>299</v>
      </c>
      <c r="T389" s="279" t="s">
        <v>299</v>
      </c>
      <c r="U389" s="279" t="s">
        <v>299</v>
      </c>
      <c r="V389" s="279" t="s">
        <v>299</v>
      </c>
      <c r="AR389" s="279" t="e">
        <v>#N/A</v>
      </c>
    </row>
    <row r="390" spans="1:44" s="279" customFormat="1">
      <c r="A390" s="279">
        <v>120593</v>
      </c>
      <c r="B390" s="43" t="s">
        <v>2561</v>
      </c>
      <c r="C390" s="279" t="s">
        <v>298</v>
      </c>
      <c r="D390" s="279" t="s">
        <v>300</v>
      </c>
      <c r="E390" s="279" t="s">
        <v>300</v>
      </c>
      <c r="F390" s="279" t="s">
        <v>298</v>
      </c>
      <c r="G390" s="279" t="s">
        <v>300</v>
      </c>
      <c r="H390" s="279" t="s">
        <v>300</v>
      </c>
      <c r="I390" s="279" t="s">
        <v>300</v>
      </c>
      <c r="J390" s="279" t="s">
        <v>300</v>
      </c>
      <c r="K390" s="279" t="s">
        <v>300</v>
      </c>
      <c r="L390" s="279" t="s">
        <v>300</v>
      </c>
      <c r="M390" s="279" t="s">
        <v>299</v>
      </c>
      <c r="N390" s="279" t="s">
        <v>300</v>
      </c>
      <c r="O390" s="279" t="s">
        <v>300</v>
      </c>
      <c r="P390" s="279" t="s">
        <v>299</v>
      </c>
      <c r="Q390" s="279" t="s">
        <v>299</v>
      </c>
      <c r="R390" s="279" t="s">
        <v>299</v>
      </c>
      <c r="S390" s="279" t="s">
        <v>299</v>
      </c>
      <c r="T390" s="279" t="s">
        <v>299</v>
      </c>
      <c r="U390" s="279" t="s">
        <v>299</v>
      </c>
      <c r="V390" s="279" t="s">
        <v>299</v>
      </c>
      <c r="AR390" s="279" t="e">
        <v>#N/A</v>
      </c>
    </row>
    <row r="391" spans="1:44" s="279" customFormat="1">
      <c r="A391" s="279">
        <v>120605</v>
      </c>
      <c r="B391" s="43" t="s">
        <v>2561</v>
      </c>
      <c r="C391" s="279" t="s">
        <v>300</v>
      </c>
      <c r="D391" s="279" t="s">
        <v>300</v>
      </c>
      <c r="E391" s="279" t="s">
        <v>300</v>
      </c>
      <c r="F391" s="279" t="s">
        <v>300</v>
      </c>
      <c r="G391" s="279" t="s">
        <v>300</v>
      </c>
      <c r="H391" s="279" t="s">
        <v>300</v>
      </c>
      <c r="I391" s="279" t="s">
        <v>299</v>
      </c>
      <c r="J391" s="279" t="s">
        <v>300</v>
      </c>
      <c r="K391" s="279" t="s">
        <v>300</v>
      </c>
      <c r="L391" s="279" t="s">
        <v>300</v>
      </c>
      <c r="M391" s="279" t="s">
        <v>300</v>
      </c>
      <c r="N391" s="279" t="s">
        <v>300</v>
      </c>
      <c r="O391" s="279" t="s">
        <v>298</v>
      </c>
      <c r="P391" s="279" t="s">
        <v>299</v>
      </c>
      <c r="Q391" s="279" t="s">
        <v>300</v>
      </c>
      <c r="R391" s="279" t="s">
        <v>299</v>
      </c>
      <c r="S391" s="279" t="s">
        <v>299</v>
      </c>
      <c r="T391" s="279" t="s">
        <v>299</v>
      </c>
      <c r="U391" s="279" t="s">
        <v>299</v>
      </c>
      <c r="V391" s="279" t="s">
        <v>299</v>
      </c>
      <c r="AR391" s="279" t="e">
        <v>#N/A</v>
      </c>
    </row>
    <row r="392" spans="1:44" s="279" customFormat="1">
      <c r="A392" s="279">
        <v>120625</v>
      </c>
      <c r="B392" s="43" t="s">
        <v>2561</v>
      </c>
      <c r="C392" s="279" t="s">
        <v>300</v>
      </c>
      <c r="D392" s="279" t="s">
        <v>298</v>
      </c>
      <c r="E392" s="279" t="s">
        <v>300</v>
      </c>
      <c r="F392" s="279" t="s">
        <v>298</v>
      </c>
      <c r="G392" s="279" t="s">
        <v>299</v>
      </c>
      <c r="H392" s="279" t="s">
        <v>298</v>
      </c>
      <c r="I392" s="279" t="s">
        <v>300</v>
      </c>
      <c r="J392" s="279" t="s">
        <v>300</v>
      </c>
      <c r="K392" s="279" t="s">
        <v>298</v>
      </c>
      <c r="L392" s="279" t="s">
        <v>299</v>
      </c>
      <c r="M392" s="279" t="s">
        <v>300</v>
      </c>
      <c r="N392" s="279" t="s">
        <v>300</v>
      </c>
      <c r="O392" s="279" t="s">
        <v>300</v>
      </c>
      <c r="P392" s="279" t="s">
        <v>299</v>
      </c>
      <c r="Q392" s="279" t="s">
        <v>300</v>
      </c>
      <c r="R392" s="279" t="s">
        <v>299</v>
      </c>
      <c r="S392" s="279" t="s">
        <v>299</v>
      </c>
      <c r="T392" s="279" t="s">
        <v>299</v>
      </c>
      <c r="U392" s="279" t="s">
        <v>299</v>
      </c>
      <c r="V392" s="279" t="s">
        <v>299</v>
      </c>
      <c r="AR392" s="279" t="e">
        <v>#N/A</v>
      </c>
    </row>
    <row r="393" spans="1:44" s="279" customFormat="1">
      <c r="A393" s="279">
        <v>120629</v>
      </c>
      <c r="B393" s="43" t="s">
        <v>2561</v>
      </c>
      <c r="C393" s="279" t="s">
        <v>300</v>
      </c>
      <c r="D393" s="279" t="s">
        <v>300</v>
      </c>
      <c r="E393" s="279" t="s">
        <v>298</v>
      </c>
      <c r="F393" s="279" t="s">
        <v>300</v>
      </c>
      <c r="G393" s="279" t="s">
        <v>298</v>
      </c>
      <c r="H393" s="279" t="s">
        <v>298</v>
      </c>
      <c r="I393" s="279" t="s">
        <v>300</v>
      </c>
      <c r="J393" s="279" t="s">
        <v>300</v>
      </c>
      <c r="K393" s="279" t="s">
        <v>300</v>
      </c>
      <c r="L393" s="279" t="s">
        <v>298</v>
      </c>
      <c r="M393" s="279" t="s">
        <v>299</v>
      </c>
      <c r="N393" s="279" t="s">
        <v>300</v>
      </c>
      <c r="O393" s="279" t="s">
        <v>300</v>
      </c>
      <c r="P393" s="279" t="s">
        <v>300</v>
      </c>
      <c r="Q393" s="279" t="s">
        <v>299</v>
      </c>
      <c r="R393" s="279" t="s">
        <v>299</v>
      </c>
      <c r="S393" s="279" t="s">
        <v>299</v>
      </c>
      <c r="T393" s="279" t="s">
        <v>299</v>
      </c>
      <c r="U393" s="279" t="s">
        <v>299</v>
      </c>
      <c r="V393" s="279" t="s">
        <v>299</v>
      </c>
      <c r="AR393" s="279" t="e">
        <v>#N/A</v>
      </c>
    </row>
    <row r="394" spans="1:44" s="279" customFormat="1">
      <c r="A394" s="279">
        <v>120635</v>
      </c>
      <c r="B394" s="43" t="s">
        <v>2561</v>
      </c>
      <c r="C394" s="279" t="s">
        <v>300</v>
      </c>
      <c r="D394" s="279" t="s">
        <v>298</v>
      </c>
      <c r="E394" s="279" t="s">
        <v>298</v>
      </c>
      <c r="F394" s="279" t="s">
        <v>299</v>
      </c>
      <c r="G394" s="279" t="s">
        <v>300</v>
      </c>
      <c r="H394" s="279" t="s">
        <v>300</v>
      </c>
      <c r="I394" s="279" t="s">
        <v>300</v>
      </c>
      <c r="J394" s="279" t="s">
        <v>300</v>
      </c>
      <c r="K394" s="279" t="s">
        <v>299</v>
      </c>
      <c r="L394" s="279" t="s">
        <v>300</v>
      </c>
      <c r="M394" s="279" t="s">
        <v>300</v>
      </c>
      <c r="N394" s="279" t="s">
        <v>300</v>
      </c>
      <c r="O394" s="279" t="s">
        <v>300</v>
      </c>
      <c r="P394" s="279" t="s">
        <v>299</v>
      </c>
      <c r="Q394" s="279" t="s">
        <v>299</v>
      </c>
      <c r="R394" s="279" t="s">
        <v>299</v>
      </c>
      <c r="S394" s="279" t="s">
        <v>299</v>
      </c>
      <c r="T394" s="279" t="s">
        <v>299</v>
      </c>
      <c r="U394" s="279" t="s">
        <v>299</v>
      </c>
      <c r="V394" s="279" t="s">
        <v>299</v>
      </c>
      <c r="AR394" s="279" t="e">
        <v>#N/A</v>
      </c>
    </row>
    <row r="395" spans="1:44" s="279" customFormat="1">
      <c r="A395" s="279">
        <v>120637</v>
      </c>
      <c r="B395" s="43" t="s">
        <v>2561</v>
      </c>
      <c r="C395" s="279" t="s">
        <v>300</v>
      </c>
      <c r="D395" s="279" t="s">
        <v>300</v>
      </c>
      <c r="E395" s="279" t="s">
        <v>300</v>
      </c>
      <c r="F395" s="279" t="s">
        <v>298</v>
      </c>
      <c r="G395" s="279" t="s">
        <v>300</v>
      </c>
      <c r="H395" s="279" t="s">
        <v>300</v>
      </c>
      <c r="I395" s="279" t="s">
        <v>300</v>
      </c>
      <c r="J395" s="279" t="s">
        <v>300</v>
      </c>
      <c r="K395" s="279" t="s">
        <v>300</v>
      </c>
      <c r="L395" s="279" t="s">
        <v>300</v>
      </c>
      <c r="M395" s="279" t="s">
        <v>300</v>
      </c>
      <c r="N395" s="279" t="s">
        <v>298</v>
      </c>
      <c r="O395" s="279" t="s">
        <v>298</v>
      </c>
      <c r="P395" s="279" t="s">
        <v>299</v>
      </c>
      <c r="Q395" s="279" t="s">
        <v>298</v>
      </c>
      <c r="R395" s="279" t="s">
        <v>299</v>
      </c>
      <c r="S395" s="279" t="s">
        <v>300</v>
      </c>
      <c r="T395" s="279" t="s">
        <v>299</v>
      </c>
      <c r="U395" s="279" t="s">
        <v>299</v>
      </c>
      <c r="V395" s="279" t="s">
        <v>300</v>
      </c>
      <c r="AR395" s="279" t="e">
        <v>#N/A</v>
      </c>
    </row>
    <row r="396" spans="1:44" s="279" customFormat="1">
      <c r="A396" s="279">
        <v>120640</v>
      </c>
      <c r="B396" s="43" t="s">
        <v>2561</v>
      </c>
      <c r="C396" s="279" t="s">
        <v>300</v>
      </c>
      <c r="D396" s="279" t="s">
        <v>298</v>
      </c>
      <c r="E396" s="279" t="s">
        <v>298</v>
      </c>
      <c r="F396" s="279" t="s">
        <v>298</v>
      </c>
      <c r="G396" s="279" t="s">
        <v>298</v>
      </c>
      <c r="H396" s="279" t="s">
        <v>300</v>
      </c>
      <c r="I396" s="279" t="s">
        <v>300</v>
      </c>
      <c r="J396" s="279" t="s">
        <v>300</v>
      </c>
      <c r="K396" s="279" t="s">
        <v>300</v>
      </c>
      <c r="L396" s="279" t="s">
        <v>298</v>
      </c>
      <c r="M396" s="279" t="s">
        <v>300</v>
      </c>
      <c r="N396" s="279" t="s">
        <v>300</v>
      </c>
      <c r="O396" s="279" t="s">
        <v>300</v>
      </c>
      <c r="P396" s="279" t="s">
        <v>299</v>
      </c>
      <c r="Q396" s="279" t="s">
        <v>299</v>
      </c>
      <c r="R396" s="279" t="s">
        <v>299</v>
      </c>
      <c r="S396" s="279" t="s">
        <v>299</v>
      </c>
      <c r="T396" s="279" t="s">
        <v>299</v>
      </c>
      <c r="U396" s="279" t="s">
        <v>299</v>
      </c>
      <c r="V396" s="279" t="s">
        <v>299</v>
      </c>
      <c r="AR396" s="279" t="e">
        <v>#N/A</v>
      </c>
    </row>
    <row r="397" spans="1:44" s="279" customFormat="1">
      <c r="A397" s="279">
        <v>120643</v>
      </c>
      <c r="B397" s="43" t="s">
        <v>2561</v>
      </c>
      <c r="C397" s="279" t="s">
        <v>300</v>
      </c>
      <c r="D397" s="279" t="s">
        <v>298</v>
      </c>
      <c r="E397" s="279" t="s">
        <v>300</v>
      </c>
      <c r="F397" s="279" t="s">
        <v>300</v>
      </c>
      <c r="G397" s="279" t="s">
        <v>298</v>
      </c>
      <c r="H397" s="279" t="s">
        <v>300</v>
      </c>
      <c r="I397" s="279" t="s">
        <v>299</v>
      </c>
      <c r="J397" s="279" t="s">
        <v>300</v>
      </c>
      <c r="K397" s="279" t="s">
        <v>299</v>
      </c>
      <c r="L397" s="279" t="s">
        <v>300</v>
      </c>
      <c r="M397" s="279" t="s">
        <v>300</v>
      </c>
      <c r="N397" s="279" t="s">
        <v>300</v>
      </c>
      <c r="O397" s="279" t="s">
        <v>300</v>
      </c>
      <c r="P397" s="279" t="s">
        <v>299</v>
      </c>
      <c r="Q397" s="279" t="s">
        <v>299</v>
      </c>
      <c r="R397" s="279" t="s">
        <v>299</v>
      </c>
      <c r="S397" s="279" t="s">
        <v>299</v>
      </c>
      <c r="T397" s="279" t="s">
        <v>299</v>
      </c>
      <c r="U397" s="279" t="s">
        <v>299</v>
      </c>
      <c r="V397" s="279" t="s">
        <v>299</v>
      </c>
      <c r="AR397" s="279" t="e">
        <v>#N/A</v>
      </c>
    </row>
    <row r="398" spans="1:44" s="279" customFormat="1">
      <c r="A398" s="279">
        <v>120648</v>
      </c>
      <c r="B398" s="43" t="s">
        <v>2561</v>
      </c>
      <c r="C398" s="279" t="s">
        <v>298</v>
      </c>
      <c r="D398" s="279" t="s">
        <v>298</v>
      </c>
      <c r="E398" s="279" t="s">
        <v>298</v>
      </c>
      <c r="F398" s="279" t="s">
        <v>298</v>
      </c>
      <c r="G398" s="279" t="s">
        <v>300</v>
      </c>
      <c r="H398" s="279" t="s">
        <v>298</v>
      </c>
      <c r="I398" s="279" t="s">
        <v>298</v>
      </c>
      <c r="J398" s="279" t="s">
        <v>298</v>
      </c>
      <c r="K398" s="279" t="s">
        <v>298</v>
      </c>
      <c r="L398" s="279" t="s">
        <v>298</v>
      </c>
      <c r="M398" s="279" t="s">
        <v>299</v>
      </c>
      <c r="N398" s="279" t="s">
        <v>299</v>
      </c>
      <c r="O398" s="279" t="s">
        <v>299</v>
      </c>
      <c r="P398" s="279" t="s">
        <v>299</v>
      </c>
      <c r="Q398" s="279" t="s">
        <v>299</v>
      </c>
      <c r="AR398" s="279" t="e">
        <v>#N/A</v>
      </c>
    </row>
    <row r="399" spans="1:44" s="279" customFormat="1">
      <c r="A399" s="279">
        <v>120656</v>
      </c>
      <c r="B399" s="43" t="s">
        <v>2561</v>
      </c>
      <c r="C399" s="279" t="s">
        <v>300</v>
      </c>
      <c r="D399" s="279" t="s">
        <v>300</v>
      </c>
      <c r="E399" s="279" t="s">
        <v>300</v>
      </c>
      <c r="F399" s="279" t="s">
        <v>299</v>
      </c>
      <c r="G399" s="279" t="s">
        <v>299</v>
      </c>
      <c r="H399" s="279" t="s">
        <v>300</v>
      </c>
      <c r="I399" s="279" t="s">
        <v>300</v>
      </c>
      <c r="J399" s="279" t="s">
        <v>300</v>
      </c>
      <c r="K399" s="279" t="s">
        <v>300</v>
      </c>
      <c r="L399" s="279" t="s">
        <v>300</v>
      </c>
      <c r="M399" s="279" t="s">
        <v>298</v>
      </c>
      <c r="N399" s="279" t="s">
        <v>298</v>
      </c>
      <c r="O399" s="279" t="s">
        <v>299</v>
      </c>
      <c r="P399" s="279" t="s">
        <v>300</v>
      </c>
      <c r="Q399" s="279" t="s">
        <v>299</v>
      </c>
      <c r="R399" s="279" t="s">
        <v>299</v>
      </c>
      <c r="S399" s="279" t="s">
        <v>299</v>
      </c>
      <c r="T399" s="279" t="s">
        <v>299</v>
      </c>
      <c r="U399" s="279" t="s">
        <v>299</v>
      </c>
      <c r="V399" s="279" t="s">
        <v>299</v>
      </c>
      <c r="AR399" s="279" t="e">
        <v>#N/A</v>
      </c>
    </row>
    <row r="400" spans="1:44" s="279" customFormat="1">
      <c r="A400" s="279">
        <v>120659</v>
      </c>
      <c r="B400" s="43" t="s">
        <v>2561</v>
      </c>
      <c r="C400" s="279" t="s">
        <v>300</v>
      </c>
      <c r="D400" s="279" t="s">
        <v>300</v>
      </c>
      <c r="E400" s="279" t="s">
        <v>300</v>
      </c>
      <c r="F400" s="279" t="s">
        <v>298</v>
      </c>
      <c r="G400" s="279" t="s">
        <v>298</v>
      </c>
      <c r="H400" s="279" t="s">
        <v>300</v>
      </c>
      <c r="I400" s="279" t="s">
        <v>300</v>
      </c>
      <c r="J400" s="279" t="s">
        <v>299</v>
      </c>
      <c r="K400" s="279" t="s">
        <v>300</v>
      </c>
      <c r="L400" s="279" t="s">
        <v>300</v>
      </c>
      <c r="M400" s="279" t="s">
        <v>300</v>
      </c>
      <c r="N400" s="279" t="s">
        <v>300</v>
      </c>
      <c r="O400" s="279" t="s">
        <v>300</v>
      </c>
      <c r="P400" s="279" t="s">
        <v>299</v>
      </c>
      <c r="Q400" s="279" t="s">
        <v>299</v>
      </c>
      <c r="R400" s="279" t="s">
        <v>299</v>
      </c>
      <c r="S400" s="279" t="s">
        <v>299</v>
      </c>
      <c r="T400" s="279" t="s">
        <v>299</v>
      </c>
      <c r="U400" s="279" t="s">
        <v>299</v>
      </c>
      <c r="V400" s="279" t="s">
        <v>299</v>
      </c>
      <c r="AR400" s="279" t="e">
        <v>#N/A</v>
      </c>
    </row>
    <row r="401" spans="1:44" s="279" customFormat="1">
      <c r="A401" s="279">
        <v>120676</v>
      </c>
      <c r="B401" s="43" t="s">
        <v>2561</v>
      </c>
      <c r="C401" s="279" t="s">
        <v>300</v>
      </c>
      <c r="D401" s="279" t="s">
        <v>300</v>
      </c>
      <c r="E401" s="279" t="s">
        <v>300</v>
      </c>
      <c r="F401" s="279" t="s">
        <v>300</v>
      </c>
      <c r="G401" s="279" t="s">
        <v>300</v>
      </c>
      <c r="H401" s="279" t="s">
        <v>300</v>
      </c>
      <c r="I401" s="279" t="s">
        <v>300</v>
      </c>
      <c r="J401" s="279" t="s">
        <v>300</v>
      </c>
      <c r="K401" s="279" t="s">
        <v>300</v>
      </c>
      <c r="L401" s="279" t="s">
        <v>300</v>
      </c>
      <c r="M401" s="279" t="s">
        <v>300</v>
      </c>
      <c r="N401" s="279" t="s">
        <v>300</v>
      </c>
      <c r="O401" s="279" t="s">
        <v>300</v>
      </c>
      <c r="P401" s="279" t="s">
        <v>300</v>
      </c>
      <c r="Q401" s="279" t="s">
        <v>300</v>
      </c>
      <c r="R401" s="279" t="s">
        <v>300</v>
      </c>
      <c r="S401" s="279" t="s">
        <v>300</v>
      </c>
      <c r="T401" s="279" t="s">
        <v>299</v>
      </c>
      <c r="U401" s="279" t="s">
        <v>300</v>
      </c>
      <c r="V401" s="279" t="s">
        <v>300</v>
      </c>
      <c r="AR401" s="279" t="e">
        <v>#N/A</v>
      </c>
    </row>
    <row r="402" spans="1:44" s="279" customFormat="1">
      <c r="A402" s="279">
        <v>120680</v>
      </c>
      <c r="B402" s="43" t="s">
        <v>2561</v>
      </c>
      <c r="C402" s="279" t="s">
        <v>300</v>
      </c>
      <c r="D402" s="279" t="s">
        <v>298</v>
      </c>
      <c r="E402" s="279" t="s">
        <v>298</v>
      </c>
      <c r="F402" s="279" t="s">
        <v>300</v>
      </c>
      <c r="G402" s="279" t="s">
        <v>298</v>
      </c>
      <c r="H402" s="279" t="s">
        <v>300</v>
      </c>
      <c r="I402" s="279" t="s">
        <v>300</v>
      </c>
      <c r="J402" s="279" t="s">
        <v>300</v>
      </c>
      <c r="K402" s="279" t="s">
        <v>300</v>
      </c>
      <c r="L402" s="279" t="s">
        <v>298</v>
      </c>
      <c r="M402" s="279" t="s">
        <v>300</v>
      </c>
      <c r="N402" s="279" t="s">
        <v>298</v>
      </c>
      <c r="O402" s="279" t="s">
        <v>300</v>
      </c>
      <c r="P402" s="279" t="s">
        <v>298</v>
      </c>
      <c r="Q402" s="279" t="s">
        <v>300</v>
      </c>
      <c r="R402" s="279" t="s">
        <v>300</v>
      </c>
      <c r="S402" s="279" t="s">
        <v>299</v>
      </c>
      <c r="T402" s="279" t="s">
        <v>300</v>
      </c>
      <c r="U402" s="279" t="s">
        <v>299</v>
      </c>
      <c r="V402" s="279" t="s">
        <v>299</v>
      </c>
      <c r="AR402" s="279" t="e">
        <v>#N/A</v>
      </c>
    </row>
    <row r="403" spans="1:44" s="279" customFormat="1">
      <c r="A403" s="279">
        <v>120683</v>
      </c>
      <c r="B403" s="43" t="s">
        <v>2561</v>
      </c>
      <c r="C403" s="279" t="s">
        <v>298</v>
      </c>
      <c r="D403" s="279" t="s">
        <v>298</v>
      </c>
      <c r="E403" s="279" t="s">
        <v>300</v>
      </c>
      <c r="F403" s="279" t="s">
        <v>298</v>
      </c>
      <c r="G403" s="279" t="s">
        <v>300</v>
      </c>
      <c r="H403" s="279" t="s">
        <v>300</v>
      </c>
      <c r="I403" s="279" t="s">
        <v>300</v>
      </c>
      <c r="J403" s="279" t="s">
        <v>300</v>
      </c>
      <c r="K403" s="279" t="s">
        <v>298</v>
      </c>
      <c r="L403" s="279" t="s">
        <v>298</v>
      </c>
      <c r="M403" s="279" t="s">
        <v>300</v>
      </c>
      <c r="N403" s="279" t="s">
        <v>299</v>
      </c>
      <c r="O403" s="279" t="s">
        <v>299</v>
      </c>
      <c r="P403" s="279" t="s">
        <v>299</v>
      </c>
      <c r="Q403" s="279" t="s">
        <v>299</v>
      </c>
      <c r="R403" s="279" t="s">
        <v>299</v>
      </c>
      <c r="S403" s="279" t="s">
        <v>299</v>
      </c>
      <c r="T403" s="279" t="s">
        <v>299</v>
      </c>
      <c r="U403" s="279" t="s">
        <v>299</v>
      </c>
      <c r="V403" s="279" t="s">
        <v>299</v>
      </c>
      <c r="AR403" s="279" t="e">
        <v>#N/A</v>
      </c>
    </row>
    <row r="404" spans="1:44" s="279" customFormat="1">
      <c r="A404" s="279">
        <v>120684</v>
      </c>
      <c r="B404" s="43" t="s">
        <v>2561</v>
      </c>
      <c r="C404" s="279" t="s">
        <v>300</v>
      </c>
      <c r="D404" s="279" t="s">
        <v>298</v>
      </c>
      <c r="E404" s="279" t="s">
        <v>298</v>
      </c>
      <c r="F404" s="279" t="s">
        <v>298</v>
      </c>
      <c r="G404" s="279" t="s">
        <v>298</v>
      </c>
      <c r="H404" s="279" t="s">
        <v>300</v>
      </c>
      <c r="I404" s="279" t="s">
        <v>300</v>
      </c>
      <c r="J404" s="279" t="s">
        <v>298</v>
      </c>
      <c r="K404" s="279" t="s">
        <v>300</v>
      </c>
      <c r="L404" s="279" t="s">
        <v>300</v>
      </c>
      <c r="M404" s="279" t="s">
        <v>300</v>
      </c>
      <c r="N404" s="279" t="s">
        <v>300</v>
      </c>
      <c r="O404" s="279" t="s">
        <v>300</v>
      </c>
      <c r="P404" s="279" t="s">
        <v>300</v>
      </c>
      <c r="Q404" s="279" t="s">
        <v>300</v>
      </c>
      <c r="R404" s="279" t="s">
        <v>299</v>
      </c>
      <c r="S404" s="279" t="s">
        <v>299</v>
      </c>
      <c r="T404" s="279" t="s">
        <v>299</v>
      </c>
      <c r="U404" s="279" t="s">
        <v>299</v>
      </c>
      <c r="V404" s="279" t="s">
        <v>299</v>
      </c>
      <c r="AR404" s="279" t="e">
        <v>#N/A</v>
      </c>
    </row>
    <row r="405" spans="1:44" s="279" customFormat="1">
      <c r="A405" s="279">
        <v>120687</v>
      </c>
      <c r="B405" s="43" t="s">
        <v>2561</v>
      </c>
      <c r="C405" s="279" t="s">
        <v>299</v>
      </c>
      <c r="D405" s="279" t="s">
        <v>298</v>
      </c>
      <c r="E405" s="279" t="s">
        <v>298</v>
      </c>
      <c r="F405" s="279" t="s">
        <v>298</v>
      </c>
      <c r="G405" s="279" t="s">
        <v>300</v>
      </c>
      <c r="H405" s="279" t="s">
        <v>300</v>
      </c>
      <c r="I405" s="279" t="s">
        <v>300</v>
      </c>
      <c r="J405" s="279" t="s">
        <v>300</v>
      </c>
      <c r="K405" s="279" t="s">
        <v>300</v>
      </c>
      <c r="L405" s="279" t="s">
        <v>300</v>
      </c>
      <c r="M405" s="279" t="s">
        <v>300</v>
      </c>
      <c r="N405" s="279" t="s">
        <v>300</v>
      </c>
      <c r="O405" s="279" t="s">
        <v>300</v>
      </c>
      <c r="P405" s="279" t="s">
        <v>300</v>
      </c>
      <c r="Q405" s="279" t="s">
        <v>300</v>
      </c>
      <c r="R405" s="279" t="s">
        <v>299</v>
      </c>
      <c r="S405" s="279" t="s">
        <v>299</v>
      </c>
      <c r="T405" s="279" t="s">
        <v>299</v>
      </c>
      <c r="U405" s="279" t="s">
        <v>299</v>
      </c>
      <c r="V405" s="279" t="s">
        <v>299</v>
      </c>
      <c r="AR405" s="279" t="e">
        <v>#N/A</v>
      </c>
    </row>
    <row r="406" spans="1:44" s="279" customFormat="1">
      <c r="A406" s="279">
        <v>120696</v>
      </c>
      <c r="B406" s="43" t="s">
        <v>2561</v>
      </c>
      <c r="C406" s="279" t="s">
        <v>300</v>
      </c>
      <c r="D406" s="279" t="s">
        <v>300</v>
      </c>
      <c r="E406" s="279" t="s">
        <v>300</v>
      </c>
      <c r="F406" s="279" t="s">
        <v>300</v>
      </c>
      <c r="G406" s="279" t="s">
        <v>300</v>
      </c>
      <c r="H406" s="279" t="s">
        <v>300</v>
      </c>
      <c r="I406" s="279" t="s">
        <v>299</v>
      </c>
      <c r="J406" s="279" t="s">
        <v>300</v>
      </c>
      <c r="K406" s="279" t="s">
        <v>300</v>
      </c>
      <c r="L406" s="279" t="s">
        <v>300</v>
      </c>
      <c r="M406" s="279" t="s">
        <v>300</v>
      </c>
      <c r="N406" s="279" t="s">
        <v>300</v>
      </c>
      <c r="O406" s="279" t="s">
        <v>299</v>
      </c>
      <c r="P406" s="279" t="s">
        <v>300</v>
      </c>
      <c r="Q406" s="279" t="s">
        <v>299</v>
      </c>
      <c r="R406" s="279" t="s">
        <v>299</v>
      </c>
      <c r="S406" s="279" t="s">
        <v>299</v>
      </c>
      <c r="T406" s="279" t="s">
        <v>299</v>
      </c>
      <c r="U406" s="279" t="s">
        <v>299</v>
      </c>
      <c r="V406" s="279" t="s">
        <v>299</v>
      </c>
      <c r="AR406" s="279" t="e">
        <v>#N/A</v>
      </c>
    </row>
    <row r="407" spans="1:44" s="279" customFormat="1">
      <c r="A407" s="279">
        <v>120697</v>
      </c>
      <c r="B407" s="43" t="s">
        <v>2561</v>
      </c>
      <c r="C407" s="279" t="s">
        <v>300</v>
      </c>
      <c r="D407" s="279" t="s">
        <v>298</v>
      </c>
      <c r="E407" s="279" t="s">
        <v>300</v>
      </c>
      <c r="F407" s="279" t="s">
        <v>300</v>
      </c>
      <c r="G407" s="279" t="s">
        <v>298</v>
      </c>
      <c r="H407" s="279" t="s">
        <v>300</v>
      </c>
      <c r="I407" s="279" t="s">
        <v>300</v>
      </c>
      <c r="J407" s="279" t="s">
        <v>300</v>
      </c>
      <c r="K407" s="279" t="s">
        <v>300</v>
      </c>
      <c r="L407" s="279" t="s">
        <v>300</v>
      </c>
      <c r="M407" s="279" t="s">
        <v>299</v>
      </c>
      <c r="N407" s="279" t="s">
        <v>299</v>
      </c>
      <c r="O407" s="279" t="s">
        <v>299</v>
      </c>
      <c r="P407" s="279" t="s">
        <v>299</v>
      </c>
      <c r="Q407" s="279" t="s">
        <v>299</v>
      </c>
      <c r="R407" s="279" t="s">
        <v>299</v>
      </c>
      <c r="S407" s="279" t="s">
        <v>299</v>
      </c>
      <c r="T407" s="279" t="s">
        <v>299</v>
      </c>
      <c r="U407" s="279" t="s">
        <v>299</v>
      </c>
      <c r="V407" s="279" t="s">
        <v>299</v>
      </c>
      <c r="AR407" s="279" t="e">
        <v>#N/A</v>
      </c>
    </row>
    <row r="408" spans="1:44" s="279" customFormat="1">
      <c r="A408" s="279">
        <v>120706</v>
      </c>
      <c r="B408" s="43" t="s">
        <v>2561</v>
      </c>
      <c r="C408" s="279" t="s">
        <v>300</v>
      </c>
      <c r="D408" s="279" t="s">
        <v>300</v>
      </c>
      <c r="E408" s="279" t="s">
        <v>298</v>
      </c>
      <c r="F408" s="279" t="s">
        <v>300</v>
      </c>
      <c r="G408" s="279" t="s">
        <v>298</v>
      </c>
      <c r="H408" s="279" t="s">
        <v>300</v>
      </c>
      <c r="I408" s="279" t="s">
        <v>300</v>
      </c>
      <c r="J408" s="279" t="s">
        <v>300</v>
      </c>
      <c r="K408" s="279" t="s">
        <v>300</v>
      </c>
      <c r="L408" s="279" t="s">
        <v>300</v>
      </c>
      <c r="M408" s="279" t="s">
        <v>300</v>
      </c>
      <c r="N408" s="279" t="s">
        <v>300</v>
      </c>
      <c r="O408" s="279" t="s">
        <v>300</v>
      </c>
      <c r="P408" s="279" t="s">
        <v>300</v>
      </c>
      <c r="Q408" s="279" t="s">
        <v>300</v>
      </c>
      <c r="R408" s="279" t="s">
        <v>299</v>
      </c>
      <c r="S408" s="279" t="s">
        <v>300</v>
      </c>
      <c r="T408" s="279" t="s">
        <v>299</v>
      </c>
      <c r="U408" s="279" t="s">
        <v>298</v>
      </c>
      <c r="V408" s="279" t="s">
        <v>300</v>
      </c>
      <c r="AR408" s="279" t="e">
        <v>#N/A</v>
      </c>
    </row>
    <row r="409" spans="1:44" s="279" customFormat="1">
      <c r="A409" s="279">
        <v>120710</v>
      </c>
      <c r="B409" s="43" t="s">
        <v>2561</v>
      </c>
      <c r="C409" s="279" t="s">
        <v>300</v>
      </c>
      <c r="D409" s="279" t="s">
        <v>300</v>
      </c>
      <c r="E409" s="279" t="s">
        <v>298</v>
      </c>
      <c r="F409" s="279" t="s">
        <v>298</v>
      </c>
      <c r="G409" s="279" t="s">
        <v>298</v>
      </c>
      <c r="H409" s="279" t="s">
        <v>300</v>
      </c>
      <c r="I409" s="279" t="s">
        <v>300</v>
      </c>
      <c r="J409" s="279" t="s">
        <v>300</v>
      </c>
      <c r="K409" s="279" t="s">
        <v>300</v>
      </c>
      <c r="L409" s="279" t="s">
        <v>300</v>
      </c>
      <c r="M409" s="279" t="s">
        <v>300</v>
      </c>
      <c r="N409" s="279" t="s">
        <v>300</v>
      </c>
      <c r="O409" s="279" t="s">
        <v>300</v>
      </c>
      <c r="P409" s="279" t="s">
        <v>300</v>
      </c>
      <c r="Q409" s="279" t="s">
        <v>300</v>
      </c>
      <c r="R409" s="279" t="s">
        <v>300</v>
      </c>
      <c r="S409" s="279" t="s">
        <v>299</v>
      </c>
      <c r="T409" s="279" t="s">
        <v>299</v>
      </c>
      <c r="U409" s="279" t="s">
        <v>299</v>
      </c>
      <c r="V409" s="279" t="s">
        <v>299</v>
      </c>
      <c r="AR409" s="279" t="e">
        <v>#N/A</v>
      </c>
    </row>
    <row r="410" spans="1:44" s="279" customFormat="1">
      <c r="A410" s="279">
        <v>120726</v>
      </c>
      <c r="B410" s="43" t="s">
        <v>2561</v>
      </c>
      <c r="C410" s="279" t="s">
        <v>300</v>
      </c>
      <c r="D410" s="279" t="s">
        <v>298</v>
      </c>
      <c r="E410" s="279" t="s">
        <v>300</v>
      </c>
      <c r="F410" s="279" t="s">
        <v>300</v>
      </c>
      <c r="G410" s="279" t="s">
        <v>298</v>
      </c>
      <c r="H410" s="279" t="s">
        <v>300</v>
      </c>
      <c r="I410" s="279" t="s">
        <v>300</v>
      </c>
      <c r="J410" s="279" t="s">
        <v>300</v>
      </c>
      <c r="K410" s="279" t="s">
        <v>299</v>
      </c>
      <c r="L410" s="279" t="s">
        <v>300</v>
      </c>
      <c r="M410" s="279" t="s">
        <v>299</v>
      </c>
      <c r="N410" s="279" t="s">
        <v>299</v>
      </c>
      <c r="O410" s="279" t="s">
        <v>300</v>
      </c>
      <c r="P410" s="279" t="s">
        <v>299</v>
      </c>
      <c r="Q410" s="279" t="s">
        <v>300</v>
      </c>
      <c r="R410" s="279" t="s">
        <v>299</v>
      </c>
      <c r="S410" s="279" t="s">
        <v>299</v>
      </c>
      <c r="T410" s="279" t="s">
        <v>299</v>
      </c>
      <c r="U410" s="279" t="s">
        <v>299</v>
      </c>
      <c r="V410" s="279" t="s">
        <v>299</v>
      </c>
      <c r="AR410" s="279" t="e">
        <v>#N/A</v>
      </c>
    </row>
    <row r="411" spans="1:44" s="279" customFormat="1">
      <c r="A411" s="279">
        <v>120729</v>
      </c>
      <c r="B411" s="43" t="s">
        <v>2561</v>
      </c>
      <c r="C411" s="279" t="s">
        <v>300</v>
      </c>
      <c r="D411" s="279" t="s">
        <v>300</v>
      </c>
      <c r="E411" s="279" t="s">
        <v>300</v>
      </c>
      <c r="F411" s="279" t="s">
        <v>300</v>
      </c>
      <c r="G411" s="279" t="s">
        <v>300</v>
      </c>
      <c r="H411" s="279" t="s">
        <v>300</v>
      </c>
      <c r="I411" s="279" t="s">
        <v>300</v>
      </c>
      <c r="J411" s="279" t="s">
        <v>300</v>
      </c>
      <c r="K411" s="279" t="s">
        <v>300</v>
      </c>
      <c r="L411" s="279" t="s">
        <v>300</v>
      </c>
      <c r="M411" s="279" t="s">
        <v>300</v>
      </c>
      <c r="N411" s="279" t="s">
        <v>300</v>
      </c>
      <c r="O411" s="279" t="s">
        <v>300</v>
      </c>
      <c r="P411" s="279" t="s">
        <v>300</v>
      </c>
      <c r="Q411" s="279" t="s">
        <v>300</v>
      </c>
      <c r="R411" s="279" t="s">
        <v>300</v>
      </c>
      <c r="S411" s="279" t="s">
        <v>300</v>
      </c>
      <c r="T411" s="279" t="s">
        <v>300</v>
      </c>
      <c r="U411" s="279" t="s">
        <v>299</v>
      </c>
      <c r="V411" s="279" t="s">
        <v>300</v>
      </c>
      <c r="AR411" s="279" t="e">
        <v>#N/A</v>
      </c>
    </row>
    <row r="412" spans="1:44" s="279" customFormat="1">
      <c r="A412" s="279">
        <v>120740</v>
      </c>
      <c r="B412" s="43" t="s">
        <v>2561</v>
      </c>
      <c r="C412" s="279" t="s">
        <v>300</v>
      </c>
      <c r="D412" s="279" t="s">
        <v>300</v>
      </c>
      <c r="E412" s="279" t="s">
        <v>298</v>
      </c>
      <c r="F412" s="279" t="s">
        <v>298</v>
      </c>
      <c r="G412" s="279" t="s">
        <v>298</v>
      </c>
      <c r="H412" s="279" t="s">
        <v>300</v>
      </c>
      <c r="I412" s="279" t="s">
        <v>299</v>
      </c>
      <c r="J412" s="279" t="s">
        <v>300</v>
      </c>
      <c r="K412" s="279" t="s">
        <v>298</v>
      </c>
      <c r="L412" s="279" t="s">
        <v>300</v>
      </c>
      <c r="M412" s="279" t="s">
        <v>300</v>
      </c>
      <c r="N412" s="279" t="s">
        <v>300</v>
      </c>
      <c r="O412" s="279" t="s">
        <v>300</v>
      </c>
      <c r="P412" s="279" t="s">
        <v>300</v>
      </c>
      <c r="Q412" s="279" t="s">
        <v>300</v>
      </c>
      <c r="R412" s="279" t="s">
        <v>300</v>
      </c>
      <c r="S412" s="279" t="s">
        <v>300</v>
      </c>
      <c r="T412" s="279" t="s">
        <v>300</v>
      </c>
      <c r="U412" s="279" t="s">
        <v>300</v>
      </c>
      <c r="V412" s="279" t="s">
        <v>300</v>
      </c>
      <c r="AR412" s="279" t="e">
        <v>#N/A</v>
      </c>
    </row>
    <row r="413" spans="1:44" s="279" customFormat="1">
      <c r="A413" s="279">
        <v>120746</v>
      </c>
      <c r="B413" s="43" t="s">
        <v>2561</v>
      </c>
      <c r="C413" s="279" t="s">
        <v>300</v>
      </c>
      <c r="D413" s="279" t="s">
        <v>300</v>
      </c>
      <c r="E413" s="279" t="s">
        <v>298</v>
      </c>
      <c r="F413" s="279" t="s">
        <v>298</v>
      </c>
      <c r="G413" s="279" t="s">
        <v>300</v>
      </c>
      <c r="H413" s="279" t="s">
        <v>300</v>
      </c>
      <c r="I413" s="279" t="s">
        <v>300</v>
      </c>
      <c r="J413" s="279" t="s">
        <v>300</v>
      </c>
      <c r="K413" s="279" t="s">
        <v>299</v>
      </c>
      <c r="L413" s="279" t="s">
        <v>299</v>
      </c>
      <c r="M413" s="279" t="s">
        <v>298</v>
      </c>
      <c r="N413" s="279" t="s">
        <v>300</v>
      </c>
      <c r="O413" s="279" t="s">
        <v>300</v>
      </c>
      <c r="P413" s="279" t="s">
        <v>300</v>
      </c>
      <c r="Q413" s="279" t="s">
        <v>298</v>
      </c>
      <c r="R413" s="279" t="s">
        <v>300</v>
      </c>
      <c r="S413" s="279" t="s">
        <v>300</v>
      </c>
      <c r="T413" s="279" t="s">
        <v>300</v>
      </c>
      <c r="U413" s="279" t="s">
        <v>300</v>
      </c>
      <c r="V413" s="279" t="s">
        <v>300</v>
      </c>
      <c r="AR413" s="279" t="e">
        <v>#N/A</v>
      </c>
    </row>
    <row r="414" spans="1:44" s="279" customFormat="1">
      <c r="A414" s="279">
        <v>120748</v>
      </c>
      <c r="B414" s="43" t="s">
        <v>2561</v>
      </c>
      <c r="C414" s="279" t="s">
        <v>300</v>
      </c>
      <c r="D414" s="279" t="s">
        <v>298</v>
      </c>
      <c r="E414" s="279" t="s">
        <v>300</v>
      </c>
      <c r="F414" s="279" t="s">
        <v>300</v>
      </c>
      <c r="G414" s="279" t="s">
        <v>300</v>
      </c>
      <c r="H414" s="279" t="s">
        <v>300</v>
      </c>
      <c r="I414" s="279" t="s">
        <v>300</v>
      </c>
      <c r="J414" s="279" t="s">
        <v>300</v>
      </c>
      <c r="K414" s="279" t="s">
        <v>300</v>
      </c>
      <c r="L414" s="279" t="s">
        <v>299</v>
      </c>
      <c r="M414" s="279" t="s">
        <v>300</v>
      </c>
      <c r="N414" s="279" t="s">
        <v>300</v>
      </c>
      <c r="O414" s="279" t="s">
        <v>299</v>
      </c>
      <c r="P414" s="279" t="s">
        <v>299</v>
      </c>
      <c r="Q414" s="279" t="s">
        <v>299</v>
      </c>
      <c r="R414" s="279" t="s">
        <v>299</v>
      </c>
      <c r="S414" s="279" t="s">
        <v>299</v>
      </c>
      <c r="T414" s="279" t="s">
        <v>299</v>
      </c>
      <c r="U414" s="279" t="s">
        <v>299</v>
      </c>
      <c r="V414" s="279" t="s">
        <v>299</v>
      </c>
      <c r="AR414" s="279" t="e">
        <v>#N/A</v>
      </c>
    </row>
    <row r="415" spans="1:44" s="279" customFormat="1">
      <c r="A415" s="279">
        <v>120754</v>
      </c>
      <c r="B415" s="43" t="s">
        <v>2561</v>
      </c>
      <c r="C415" s="279" t="s">
        <v>300</v>
      </c>
      <c r="D415" s="279" t="s">
        <v>300</v>
      </c>
      <c r="E415" s="279" t="s">
        <v>298</v>
      </c>
      <c r="F415" s="279" t="s">
        <v>298</v>
      </c>
      <c r="G415" s="279" t="s">
        <v>300</v>
      </c>
      <c r="H415" s="279" t="s">
        <v>300</v>
      </c>
      <c r="I415" s="279" t="s">
        <v>300</v>
      </c>
      <c r="J415" s="279" t="s">
        <v>300</v>
      </c>
      <c r="K415" s="279" t="s">
        <v>300</v>
      </c>
      <c r="L415" s="279" t="s">
        <v>300</v>
      </c>
      <c r="M415" s="279" t="s">
        <v>300</v>
      </c>
      <c r="N415" s="279" t="s">
        <v>300</v>
      </c>
      <c r="O415" s="279" t="s">
        <v>299</v>
      </c>
      <c r="P415" s="279" t="s">
        <v>300</v>
      </c>
      <c r="Q415" s="279" t="s">
        <v>299</v>
      </c>
      <c r="R415" s="279" t="s">
        <v>300</v>
      </c>
      <c r="S415" s="279" t="s">
        <v>299</v>
      </c>
      <c r="T415" s="279" t="s">
        <v>299</v>
      </c>
      <c r="U415" s="279" t="s">
        <v>300</v>
      </c>
      <c r="V415" s="279" t="s">
        <v>299</v>
      </c>
      <c r="AR415" s="279" t="e">
        <v>#N/A</v>
      </c>
    </row>
    <row r="416" spans="1:44" s="279" customFormat="1">
      <c r="A416" s="279">
        <v>120765</v>
      </c>
      <c r="B416" s="43" t="s">
        <v>2561</v>
      </c>
      <c r="C416" s="279" t="s">
        <v>300</v>
      </c>
      <c r="D416" s="279" t="s">
        <v>300</v>
      </c>
      <c r="E416" s="279" t="s">
        <v>300</v>
      </c>
      <c r="F416" s="279" t="s">
        <v>300</v>
      </c>
      <c r="G416" s="279" t="s">
        <v>300</v>
      </c>
      <c r="H416" s="279" t="s">
        <v>300</v>
      </c>
      <c r="I416" s="279" t="s">
        <v>300</v>
      </c>
      <c r="J416" s="279" t="s">
        <v>298</v>
      </c>
      <c r="K416" s="279" t="s">
        <v>300</v>
      </c>
      <c r="L416" s="279" t="s">
        <v>298</v>
      </c>
      <c r="M416" s="279" t="s">
        <v>300</v>
      </c>
      <c r="N416" s="279" t="s">
        <v>300</v>
      </c>
      <c r="O416" s="279" t="s">
        <v>300</v>
      </c>
      <c r="P416" s="279" t="s">
        <v>300</v>
      </c>
      <c r="Q416" s="279" t="s">
        <v>300</v>
      </c>
      <c r="R416" s="279" t="s">
        <v>300</v>
      </c>
      <c r="S416" s="279" t="s">
        <v>299</v>
      </c>
      <c r="T416" s="279" t="s">
        <v>299</v>
      </c>
      <c r="U416" s="279" t="s">
        <v>299</v>
      </c>
      <c r="V416" s="279" t="s">
        <v>299</v>
      </c>
      <c r="AR416" s="279" t="e">
        <v>#N/A</v>
      </c>
    </row>
    <row r="417" spans="1:44" s="279" customFormat="1">
      <c r="A417" s="279">
        <v>120767</v>
      </c>
      <c r="B417" s="43" t="s">
        <v>2561</v>
      </c>
      <c r="C417" s="279" t="s">
        <v>300</v>
      </c>
      <c r="D417" s="279" t="s">
        <v>300</v>
      </c>
      <c r="E417" s="279" t="s">
        <v>300</v>
      </c>
      <c r="F417" s="279" t="s">
        <v>300</v>
      </c>
      <c r="G417" s="279" t="s">
        <v>299</v>
      </c>
      <c r="H417" s="279" t="s">
        <v>300</v>
      </c>
      <c r="I417" s="279" t="s">
        <v>300</v>
      </c>
      <c r="J417" s="279" t="s">
        <v>299</v>
      </c>
      <c r="K417" s="279" t="s">
        <v>300</v>
      </c>
      <c r="L417" s="279" t="s">
        <v>299</v>
      </c>
      <c r="M417" s="279" t="s">
        <v>300</v>
      </c>
      <c r="N417" s="279" t="s">
        <v>300</v>
      </c>
      <c r="O417" s="279" t="s">
        <v>300</v>
      </c>
      <c r="P417" s="279" t="s">
        <v>299</v>
      </c>
      <c r="Q417" s="279" t="s">
        <v>300</v>
      </c>
      <c r="R417" s="279" t="s">
        <v>300</v>
      </c>
      <c r="S417" s="279" t="s">
        <v>299</v>
      </c>
      <c r="T417" s="279" t="s">
        <v>299</v>
      </c>
      <c r="U417" s="279" t="s">
        <v>299</v>
      </c>
      <c r="V417" s="279" t="s">
        <v>300</v>
      </c>
      <c r="AR417" s="279" t="e">
        <v>#N/A</v>
      </c>
    </row>
    <row r="418" spans="1:44" s="279" customFormat="1">
      <c r="A418" s="279">
        <v>120768</v>
      </c>
      <c r="B418" s="43" t="s">
        <v>2561</v>
      </c>
      <c r="C418" s="279" t="s">
        <v>300</v>
      </c>
      <c r="D418" s="279" t="s">
        <v>300</v>
      </c>
      <c r="E418" s="279" t="s">
        <v>300</v>
      </c>
      <c r="F418" s="279" t="s">
        <v>298</v>
      </c>
      <c r="G418" s="279" t="s">
        <v>300</v>
      </c>
      <c r="H418" s="279" t="s">
        <v>300</v>
      </c>
      <c r="I418" s="279" t="s">
        <v>298</v>
      </c>
      <c r="J418" s="279" t="s">
        <v>300</v>
      </c>
      <c r="K418" s="279" t="s">
        <v>300</v>
      </c>
      <c r="L418" s="279" t="s">
        <v>300</v>
      </c>
      <c r="M418" s="279" t="s">
        <v>300</v>
      </c>
      <c r="N418" s="279" t="s">
        <v>300</v>
      </c>
      <c r="O418" s="279" t="s">
        <v>300</v>
      </c>
      <c r="P418" s="279" t="s">
        <v>298</v>
      </c>
      <c r="Q418" s="279" t="s">
        <v>298</v>
      </c>
      <c r="R418" s="279" t="s">
        <v>300</v>
      </c>
      <c r="S418" s="279" t="s">
        <v>300</v>
      </c>
      <c r="T418" s="279" t="s">
        <v>299</v>
      </c>
      <c r="U418" s="279" t="s">
        <v>300</v>
      </c>
      <c r="V418" s="279" t="s">
        <v>300</v>
      </c>
      <c r="AR418" s="279" t="e">
        <v>#N/A</v>
      </c>
    </row>
    <row r="419" spans="1:44" s="279" customFormat="1">
      <c r="A419" s="279">
        <v>120774</v>
      </c>
      <c r="B419" s="43" t="s">
        <v>2561</v>
      </c>
      <c r="C419" s="279" t="s">
        <v>300</v>
      </c>
      <c r="D419" s="279" t="s">
        <v>300</v>
      </c>
      <c r="E419" s="279" t="s">
        <v>300</v>
      </c>
      <c r="F419" s="279" t="s">
        <v>300</v>
      </c>
      <c r="G419" s="279" t="s">
        <v>300</v>
      </c>
      <c r="H419" s="279" t="s">
        <v>300</v>
      </c>
      <c r="I419" s="279" t="s">
        <v>300</v>
      </c>
      <c r="J419" s="279" t="s">
        <v>300</v>
      </c>
      <c r="K419" s="279" t="s">
        <v>299</v>
      </c>
      <c r="L419" s="279" t="s">
        <v>300</v>
      </c>
      <c r="M419" s="279" t="s">
        <v>300</v>
      </c>
      <c r="N419" s="279" t="s">
        <v>300</v>
      </c>
      <c r="O419" s="279" t="s">
        <v>299</v>
      </c>
      <c r="P419" s="279" t="s">
        <v>300</v>
      </c>
      <c r="Q419" s="279" t="s">
        <v>300</v>
      </c>
      <c r="R419" s="279" t="s">
        <v>299</v>
      </c>
      <c r="S419" s="279" t="s">
        <v>299</v>
      </c>
      <c r="T419" s="279" t="s">
        <v>299</v>
      </c>
      <c r="U419" s="279" t="s">
        <v>299</v>
      </c>
      <c r="V419" s="279" t="s">
        <v>299</v>
      </c>
      <c r="AR419" s="279" t="e">
        <v>#N/A</v>
      </c>
    </row>
    <row r="420" spans="1:44" s="279" customFormat="1">
      <c r="A420" s="279">
        <v>120781</v>
      </c>
      <c r="B420" s="43" t="s">
        <v>2561</v>
      </c>
      <c r="C420" s="279" t="s">
        <v>298</v>
      </c>
      <c r="D420" s="279" t="s">
        <v>300</v>
      </c>
      <c r="E420" s="279" t="s">
        <v>300</v>
      </c>
      <c r="F420" s="279" t="s">
        <v>298</v>
      </c>
      <c r="G420" s="279" t="s">
        <v>300</v>
      </c>
      <c r="H420" s="279" t="s">
        <v>300</v>
      </c>
      <c r="I420" s="279" t="s">
        <v>299</v>
      </c>
      <c r="J420" s="279" t="s">
        <v>300</v>
      </c>
      <c r="K420" s="279" t="s">
        <v>299</v>
      </c>
      <c r="L420" s="279" t="s">
        <v>300</v>
      </c>
      <c r="M420" s="279" t="s">
        <v>300</v>
      </c>
      <c r="N420" s="279" t="s">
        <v>300</v>
      </c>
      <c r="O420" s="279" t="s">
        <v>299</v>
      </c>
      <c r="P420" s="279" t="s">
        <v>300</v>
      </c>
      <c r="Q420" s="279" t="s">
        <v>299</v>
      </c>
      <c r="R420" s="279" t="s">
        <v>299</v>
      </c>
      <c r="S420" s="279" t="s">
        <v>299</v>
      </c>
      <c r="T420" s="279" t="s">
        <v>299</v>
      </c>
      <c r="U420" s="279" t="s">
        <v>299</v>
      </c>
      <c r="V420" s="279" t="s">
        <v>299</v>
      </c>
      <c r="AR420" s="279" t="e">
        <v>#N/A</v>
      </c>
    </row>
    <row r="421" spans="1:44" s="279" customFormat="1">
      <c r="A421" s="279">
        <v>120782</v>
      </c>
      <c r="B421" s="43" t="s">
        <v>2561</v>
      </c>
      <c r="C421" s="279" t="s">
        <v>300</v>
      </c>
      <c r="D421" s="279" t="s">
        <v>298</v>
      </c>
      <c r="E421" s="279" t="s">
        <v>300</v>
      </c>
      <c r="F421" s="279" t="s">
        <v>298</v>
      </c>
      <c r="G421" s="279" t="s">
        <v>300</v>
      </c>
      <c r="H421" s="279" t="s">
        <v>300</v>
      </c>
      <c r="I421" s="279" t="s">
        <v>298</v>
      </c>
      <c r="J421" s="279" t="s">
        <v>300</v>
      </c>
      <c r="K421" s="279" t="s">
        <v>300</v>
      </c>
      <c r="L421" s="279" t="s">
        <v>298</v>
      </c>
      <c r="M421" s="279" t="s">
        <v>300</v>
      </c>
      <c r="N421" s="279" t="s">
        <v>300</v>
      </c>
      <c r="O421" s="279" t="s">
        <v>300</v>
      </c>
      <c r="P421" s="279" t="s">
        <v>300</v>
      </c>
      <c r="Q421" s="279" t="s">
        <v>300</v>
      </c>
      <c r="R421" s="279" t="s">
        <v>299</v>
      </c>
      <c r="S421" s="279" t="s">
        <v>299</v>
      </c>
      <c r="T421" s="279" t="s">
        <v>299</v>
      </c>
      <c r="U421" s="279" t="s">
        <v>299</v>
      </c>
      <c r="V421" s="279" t="s">
        <v>299</v>
      </c>
      <c r="AR421" s="279" t="e">
        <v>#N/A</v>
      </c>
    </row>
    <row r="422" spans="1:44" s="279" customFormat="1">
      <c r="A422" s="279">
        <v>120785</v>
      </c>
      <c r="B422" s="43" t="s">
        <v>2561</v>
      </c>
      <c r="C422" s="279" t="s">
        <v>300</v>
      </c>
      <c r="D422" s="279" t="s">
        <v>298</v>
      </c>
      <c r="E422" s="279" t="s">
        <v>300</v>
      </c>
      <c r="F422" s="279" t="s">
        <v>298</v>
      </c>
      <c r="G422" s="279" t="s">
        <v>300</v>
      </c>
      <c r="H422" s="279" t="s">
        <v>300</v>
      </c>
      <c r="I422" s="279" t="s">
        <v>300</v>
      </c>
      <c r="J422" s="279" t="s">
        <v>300</v>
      </c>
      <c r="K422" s="279" t="s">
        <v>298</v>
      </c>
      <c r="L422" s="279" t="s">
        <v>300</v>
      </c>
      <c r="M422" s="279" t="s">
        <v>300</v>
      </c>
      <c r="N422" s="279" t="s">
        <v>298</v>
      </c>
      <c r="O422" s="279" t="s">
        <v>298</v>
      </c>
      <c r="P422" s="279" t="s">
        <v>299</v>
      </c>
      <c r="Q422" s="279" t="s">
        <v>300</v>
      </c>
      <c r="R422" s="279" t="s">
        <v>299</v>
      </c>
      <c r="S422" s="279" t="s">
        <v>299</v>
      </c>
      <c r="T422" s="279" t="s">
        <v>299</v>
      </c>
      <c r="U422" s="279" t="s">
        <v>299</v>
      </c>
      <c r="V422" s="279" t="s">
        <v>300</v>
      </c>
      <c r="AR422" s="279" t="e">
        <v>#N/A</v>
      </c>
    </row>
    <row r="423" spans="1:44" s="279" customFormat="1">
      <c r="A423" s="279">
        <v>120788</v>
      </c>
      <c r="B423" s="43" t="s">
        <v>2561</v>
      </c>
      <c r="C423" s="279" t="s">
        <v>299</v>
      </c>
      <c r="D423" s="279" t="s">
        <v>298</v>
      </c>
      <c r="E423" s="279" t="s">
        <v>298</v>
      </c>
      <c r="F423" s="279" t="s">
        <v>298</v>
      </c>
      <c r="G423" s="279" t="s">
        <v>300</v>
      </c>
      <c r="H423" s="279" t="s">
        <v>299</v>
      </c>
      <c r="I423" s="279" t="s">
        <v>300</v>
      </c>
      <c r="J423" s="279" t="s">
        <v>300</v>
      </c>
      <c r="K423" s="279" t="s">
        <v>300</v>
      </c>
      <c r="L423" s="279" t="s">
        <v>300</v>
      </c>
      <c r="M423" s="279" t="s">
        <v>300</v>
      </c>
      <c r="N423" s="279" t="s">
        <v>300</v>
      </c>
      <c r="O423" s="279" t="s">
        <v>300</v>
      </c>
      <c r="P423" s="279" t="s">
        <v>300</v>
      </c>
      <c r="Q423" s="279" t="s">
        <v>300</v>
      </c>
      <c r="R423" s="279" t="s">
        <v>299</v>
      </c>
      <c r="S423" s="279" t="s">
        <v>299</v>
      </c>
      <c r="T423" s="279" t="s">
        <v>299</v>
      </c>
      <c r="U423" s="279" t="s">
        <v>299</v>
      </c>
      <c r="V423" s="279" t="s">
        <v>299</v>
      </c>
      <c r="AR423" s="279" t="e">
        <v>#N/A</v>
      </c>
    </row>
    <row r="424" spans="1:44" s="279" customFormat="1">
      <c r="A424" s="279">
        <v>120793</v>
      </c>
      <c r="B424" s="43" t="s">
        <v>2561</v>
      </c>
      <c r="C424" s="279" t="s">
        <v>298</v>
      </c>
      <c r="D424" s="279" t="s">
        <v>298</v>
      </c>
      <c r="E424" s="279" t="s">
        <v>300</v>
      </c>
      <c r="F424" s="279" t="s">
        <v>298</v>
      </c>
      <c r="G424" s="279" t="s">
        <v>300</v>
      </c>
      <c r="H424" s="279" t="s">
        <v>300</v>
      </c>
      <c r="I424" s="279" t="s">
        <v>300</v>
      </c>
      <c r="J424" s="279" t="s">
        <v>300</v>
      </c>
      <c r="K424" s="279" t="s">
        <v>300</v>
      </c>
      <c r="L424" s="279" t="s">
        <v>300</v>
      </c>
      <c r="M424" s="279" t="s">
        <v>300</v>
      </c>
      <c r="N424" s="279" t="s">
        <v>298</v>
      </c>
      <c r="O424" s="279" t="s">
        <v>300</v>
      </c>
      <c r="P424" s="279" t="s">
        <v>298</v>
      </c>
      <c r="Q424" s="279" t="s">
        <v>300</v>
      </c>
      <c r="R424" s="279" t="s">
        <v>299</v>
      </c>
      <c r="S424" s="279" t="s">
        <v>299</v>
      </c>
      <c r="T424" s="279" t="s">
        <v>299</v>
      </c>
      <c r="U424" s="279" t="s">
        <v>299</v>
      </c>
      <c r="V424" s="279" t="s">
        <v>299</v>
      </c>
      <c r="AR424" s="279" t="e">
        <v>#N/A</v>
      </c>
    </row>
    <row r="425" spans="1:44" s="279" customFormat="1">
      <c r="A425" s="279">
        <v>120799</v>
      </c>
      <c r="B425" s="43" t="s">
        <v>2561</v>
      </c>
      <c r="C425" s="279" t="s">
        <v>300</v>
      </c>
      <c r="D425" s="279" t="s">
        <v>300</v>
      </c>
      <c r="E425" s="279" t="s">
        <v>300</v>
      </c>
      <c r="F425" s="279" t="s">
        <v>298</v>
      </c>
      <c r="G425" s="279" t="s">
        <v>298</v>
      </c>
      <c r="H425" s="279" t="s">
        <v>298</v>
      </c>
      <c r="I425" s="279" t="s">
        <v>300</v>
      </c>
      <c r="J425" s="279" t="s">
        <v>300</v>
      </c>
      <c r="K425" s="279" t="s">
        <v>300</v>
      </c>
      <c r="L425" s="279" t="s">
        <v>300</v>
      </c>
      <c r="M425" s="279" t="s">
        <v>300</v>
      </c>
      <c r="N425" s="279" t="s">
        <v>299</v>
      </c>
      <c r="O425" s="279" t="s">
        <v>299</v>
      </c>
      <c r="P425" s="279" t="s">
        <v>300</v>
      </c>
      <c r="Q425" s="279" t="s">
        <v>299</v>
      </c>
      <c r="R425" s="279" t="s">
        <v>299</v>
      </c>
      <c r="S425" s="279" t="s">
        <v>299</v>
      </c>
      <c r="T425" s="279" t="s">
        <v>299</v>
      </c>
      <c r="U425" s="279" t="s">
        <v>299</v>
      </c>
      <c r="V425" s="279" t="s">
        <v>299</v>
      </c>
      <c r="AR425" s="279" t="e">
        <v>#N/A</v>
      </c>
    </row>
    <row r="426" spans="1:44" s="279" customFormat="1">
      <c r="A426" s="279">
        <v>120803</v>
      </c>
      <c r="B426" s="43" t="s">
        <v>2561</v>
      </c>
      <c r="C426" s="279" t="s">
        <v>300</v>
      </c>
      <c r="D426" s="279" t="s">
        <v>298</v>
      </c>
      <c r="E426" s="279" t="s">
        <v>300</v>
      </c>
      <c r="F426" s="279" t="s">
        <v>298</v>
      </c>
      <c r="G426" s="279" t="s">
        <v>298</v>
      </c>
      <c r="H426" s="279" t="s">
        <v>300</v>
      </c>
      <c r="I426" s="279" t="s">
        <v>298</v>
      </c>
      <c r="J426" s="279" t="s">
        <v>300</v>
      </c>
      <c r="K426" s="279" t="s">
        <v>298</v>
      </c>
      <c r="L426" s="279" t="s">
        <v>300</v>
      </c>
      <c r="M426" s="279" t="s">
        <v>298</v>
      </c>
      <c r="N426" s="279" t="s">
        <v>298</v>
      </c>
      <c r="O426" s="279" t="s">
        <v>298</v>
      </c>
      <c r="P426" s="279" t="s">
        <v>298</v>
      </c>
      <c r="Q426" s="279" t="s">
        <v>298</v>
      </c>
      <c r="R426" s="279" t="s">
        <v>300</v>
      </c>
      <c r="S426" s="279" t="s">
        <v>299</v>
      </c>
      <c r="T426" s="279" t="s">
        <v>299</v>
      </c>
      <c r="U426" s="279" t="s">
        <v>299</v>
      </c>
      <c r="V426" s="279" t="s">
        <v>299</v>
      </c>
      <c r="AR426" s="279" t="e">
        <v>#N/A</v>
      </c>
    </row>
    <row r="427" spans="1:44" s="279" customFormat="1">
      <c r="A427" s="279">
        <v>120805</v>
      </c>
      <c r="B427" s="43" t="s">
        <v>2561</v>
      </c>
      <c r="C427" s="279" t="s">
        <v>300</v>
      </c>
      <c r="D427" s="279" t="s">
        <v>298</v>
      </c>
      <c r="E427" s="279" t="s">
        <v>299</v>
      </c>
      <c r="F427" s="279" t="s">
        <v>298</v>
      </c>
      <c r="G427" s="279" t="s">
        <v>298</v>
      </c>
      <c r="H427" s="279" t="s">
        <v>298</v>
      </c>
      <c r="I427" s="279" t="s">
        <v>300</v>
      </c>
      <c r="J427" s="279" t="s">
        <v>300</v>
      </c>
      <c r="K427" s="279" t="s">
        <v>299</v>
      </c>
      <c r="L427" s="279" t="s">
        <v>300</v>
      </c>
      <c r="M427" s="279" t="s">
        <v>300</v>
      </c>
      <c r="N427" s="279" t="s">
        <v>300</v>
      </c>
      <c r="O427" s="279" t="s">
        <v>300</v>
      </c>
      <c r="P427" s="279" t="s">
        <v>300</v>
      </c>
      <c r="Q427" s="279" t="s">
        <v>300</v>
      </c>
      <c r="R427" s="279" t="s">
        <v>299</v>
      </c>
      <c r="S427" s="279" t="s">
        <v>299</v>
      </c>
      <c r="T427" s="279" t="s">
        <v>299</v>
      </c>
      <c r="U427" s="279" t="s">
        <v>299</v>
      </c>
      <c r="V427" s="279" t="s">
        <v>299</v>
      </c>
      <c r="AR427" s="279" t="e">
        <v>#N/A</v>
      </c>
    </row>
    <row r="428" spans="1:44" s="279" customFormat="1">
      <c r="A428" s="279">
        <v>120832</v>
      </c>
      <c r="B428" s="43" t="s">
        <v>2561</v>
      </c>
      <c r="C428" s="279" t="s">
        <v>300</v>
      </c>
      <c r="D428" s="279" t="s">
        <v>300</v>
      </c>
      <c r="E428" s="279" t="s">
        <v>300</v>
      </c>
      <c r="F428" s="279" t="s">
        <v>298</v>
      </c>
      <c r="G428" s="279" t="s">
        <v>298</v>
      </c>
      <c r="H428" s="279" t="s">
        <v>298</v>
      </c>
      <c r="I428" s="279" t="s">
        <v>300</v>
      </c>
      <c r="J428" s="279" t="s">
        <v>300</v>
      </c>
      <c r="K428" s="279" t="s">
        <v>300</v>
      </c>
      <c r="L428" s="279" t="s">
        <v>300</v>
      </c>
      <c r="M428" s="279" t="s">
        <v>300</v>
      </c>
      <c r="N428" s="279" t="s">
        <v>300</v>
      </c>
      <c r="O428" s="279" t="s">
        <v>300</v>
      </c>
      <c r="P428" s="279" t="s">
        <v>300</v>
      </c>
      <c r="Q428" s="279" t="s">
        <v>300</v>
      </c>
      <c r="R428" s="279" t="s">
        <v>300</v>
      </c>
      <c r="S428" s="279" t="s">
        <v>299</v>
      </c>
      <c r="T428" s="279" t="s">
        <v>300</v>
      </c>
      <c r="U428" s="279" t="s">
        <v>299</v>
      </c>
      <c r="V428" s="279" t="s">
        <v>299</v>
      </c>
      <c r="AR428" s="279" t="e">
        <v>#N/A</v>
      </c>
    </row>
    <row r="429" spans="1:44" s="279" customFormat="1">
      <c r="A429" s="279">
        <v>120838</v>
      </c>
      <c r="B429" s="43" t="s">
        <v>2561</v>
      </c>
      <c r="C429" s="279" t="s">
        <v>300</v>
      </c>
      <c r="D429" s="279" t="s">
        <v>300</v>
      </c>
      <c r="E429" s="279" t="s">
        <v>298</v>
      </c>
      <c r="F429" s="279" t="s">
        <v>300</v>
      </c>
      <c r="G429" s="279" t="s">
        <v>300</v>
      </c>
      <c r="H429" s="279" t="s">
        <v>300</v>
      </c>
      <c r="I429" s="279" t="s">
        <v>300</v>
      </c>
      <c r="J429" s="279" t="s">
        <v>300</v>
      </c>
      <c r="K429" s="279" t="s">
        <v>298</v>
      </c>
      <c r="L429" s="279" t="s">
        <v>298</v>
      </c>
      <c r="M429" s="279" t="s">
        <v>300</v>
      </c>
      <c r="N429" s="279" t="s">
        <v>300</v>
      </c>
      <c r="O429" s="279" t="s">
        <v>300</v>
      </c>
      <c r="P429" s="279" t="s">
        <v>300</v>
      </c>
      <c r="Q429" s="279" t="s">
        <v>299</v>
      </c>
      <c r="R429" s="279" t="s">
        <v>299</v>
      </c>
      <c r="S429" s="279" t="s">
        <v>299</v>
      </c>
      <c r="T429" s="279" t="s">
        <v>299</v>
      </c>
      <c r="U429" s="279" t="s">
        <v>299</v>
      </c>
      <c r="V429" s="279" t="s">
        <v>299</v>
      </c>
      <c r="AR429" s="279" t="e">
        <v>#N/A</v>
      </c>
    </row>
    <row r="430" spans="1:44" s="279" customFormat="1">
      <c r="A430" s="279">
        <v>120845</v>
      </c>
      <c r="B430" s="43" t="s">
        <v>2561</v>
      </c>
      <c r="C430" s="279" t="s">
        <v>300</v>
      </c>
      <c r="D430" s="279" t="s">
        <v>300</v>
      </c>
      <c r="E430" s="279" t="s">
        <v>300</v>
      </c>
      <c r="F430" s="279" t="s">
        <v>300</v>
      </c>
      <c r="G430" s="279" t="s">
        <v>300</v>
      </c>
      <c r="H430" s="279" t="s">
        <v>300</v>
      </c>
      <c r="I430" s="279" t="s">
        <v>299</v>
      </c>
      <c r="J430" s="279" t="s">
        <v>300</v>
      </c>
      <c r="K430" s="279" t="s">
        <v>299</v>
      </c>
      <c r="L430" s="279" t="s">
        <v>300</v>
      </c>
      <c r="M430" s="279" t="s">
        <v>300</v>
      </c>
      <c r="N430" s="279" t="s">
        <v>300</v>
      </c>
      <c r="O430" s="279" t="s">
        <v>300</v>
      </c>
      <c r="P430" s="279" t="s">
        <v>300</v>
      </c>
      <c r="Q430" s="279" t="s">
        <v>300</v>
      </c>
      <c r="R430" s="279" t="s">
        <v>299</v>
      </c>
      <c r="S430" s="279" t="s">
        <v>299</v>
      </c>
      <c r="T430" s="279" t="s">
        <v>299</v>
      </c>
      <c r="U430" s="279" t="s">
        <v>299</v>
      </c>
      <c r="V430" s="279" t="s">
        <v>299</v>
      </c>
      <c r="AR430" s="279" t="e">
        <v>#N/A</v>
      </c>
    </row>
    <row r="431" spans="1:44" s="279" customFormat="1">
      <c r="A431" s="279">
        <v>120846</v>
      </c>
      <c r="B431" s="43" t="s">
        <v>2561</v>
      </c>
      <c r="C431" s="279" t="s">
        <v>300</v>
      </c>
      <c r="D431" s="279" t="s">
        <v>300</v>
      </c>
      <c r="E431" s="279" t="s">
        <v>300</v>
      </c>
      <c r="F431" s="279" t="s">
        <v>298</v>
      </c>
      <c r="G431" s="279" t="s">
        <v>300</v>
      </c>
      <c r="H431" s="279" t="s">
        <v>300</v>
      </c>
      <c r="I431" s="279" t="s">
        <v>300</v>
      </c>
      <c r="J431" s="279" t="s">
        <v>300</v>
      </c>
      <c r="K431" s="279" t="s">
        <v>300</v>
      </c>
      <c r="L431" s="279" t="s">
        <v>300</v>
      </c>
      <c r="M431" s="279" t="s">
        <v>299</v>
      </c>
      <c r="N431" s="279" t="s">
        <v>300</v>
      </c>
      <c r="O431" s="279" t="s">
        <v>300</v>
      </c>
      <c r="P431" s="279" t="s">
        <v>300</v>
      </c>
      <c r="Q431" s="279" t="s">
        <v>300</v>
      </c>
      <c r="R431" s="279" t="s">
        <v>300</v>
      </c>
      <c r="S431" s="279" t="s">
        <v>299</v>
      </c>
      <c r="T431" s="279" t="s">
        <v>300</v>
      </c>
      <c r="U431" s="279" t="s">
        <v>300</v>
      </c>
      <c r="V431" s="279" t="s">
        <v>300</v>
      </c>
      <c r="AR431" s="279" t="e">
        <v>#N/A</v>
      </c>
    </row>
    <row r="432" spans="1:44" s="279" customFormat="1">
      <c r="A432" s="279">
        <v>120867</v>
      </c>
      <c r="B432" s="43" t="s">
        <v>2561</v>
      </c>
      <c r="C432" s="279" t="s">
        <v>299</v>
      </c>
      <c r="D432" s="279" t="s">
        <v>298</v>
      </c>
      <c r="E432" s="279" t="s">
        <v>299</v>
      </c>
      <c r="F432" s="279" t="s">
        <v>298</v>
      </c>
      <c r="G432" s="279" t="s">
        <v>300</v>
      </c>
      <c r="H432" s="279" t="s">
        <v>300</v>
      </c>
      <c r="I432" s="279" t="s">
        <v>298</v>
      </c>
      <c r="J432" s="279" t="s">
        <v>300</v>
      </c>
      <c r="K432" s="279" t="s">
        <v>300</v>
      </c>
      <c r="L432" s="279" t="s">
        <v>300</v>
      </c>
      <c r="M432" s="279" t="s">
        <v>300</v>
      </c>
      <c r="N432" s="279" t="s">
        <v>300</v>
      </c>
      <c r="O432" s="279" t="s">
        <v>299</v>
      </c>
      <c r="P432" s="279" t="s">
        <v>300</v>
      </c>
      <c r="Q432" s="279" t="s">
        <v>299</v>
      </c>
      <c r="R432" s="279" t="s">
        <v>299</v>
      </c>
      <c r="S432" s="279" t="s">
        <v>299</v>
      </c>
      <c r="T432" s="279" t="s">
        <v>299</v>
      </c>
      <c r="U432" s="279" t="s">
        <v>299</v>
      </c>
      <c r="V432" s="279" t="s">
        <v>299</v>
      </c>
      <c r="AR432" s="279" t="e">
        <v>#N/A</v>
      </c>
    </row>
    <row r="433" spans="1:44" s="279" customFormat="1">
      <c r="A433" s="279">
        <v>120868</v>
      </c>
      <c r="B433" s="43" t="s">
        <v>2561</v>
      </c>
      <c r="C433" s="279" t="s">
        <v>300</v>
      </c>
      <c r="D433" s="279" t="s">
        <v>300</v>
      </c>
      <c r="E433" s="279" t="s">
        <v>300</v>
      </c>
      <c r="F433" s="279" t="s">
        <v>299</v>
      </c>
      <c r="G433" s="279" t="s">
        <v>300</v>
      </c>
      <c r="H433" s="279" t="s">
        <v>300</v>
      </c>
      <c r="I433" s="279" t="s">
        <v>300</v>
      </c>
      <c r="J433" s="279" t="s">
        <v>300</v>
      </c>
      <c r="K433" s="279" t="s">
        <v>299</v>
      </c>
      <c r="L433" s="279" t="s">
        <v>300</v>
      </c>
      <c r="M433" s="279" t="s">
        <v>300</v>
      </c>
      <c r="N433" s="279" t="s">
        <v>300</v>
      </c>
      <c r="O433" s="279" t="s">
        <v>300</v>
      </c>
      <c r="P433" s="279" t="s">
        <v>299</v>
      </c>
      <c r="Q433" s="279" t="s">
        <v>300</v>
      </c>
      <c r="R433" s="279" t="s">
        <v>299</v>
      </c>
      <c r="S433" s="279" t="s">
        <v>299</v>
      </c>
      <c r="T433" s="279" t="s">
        <v>299</v>
      </c>
      <c r="U433" s="279" t="s">
        <v>299</v>
      </c>
      <c r="V433" s="279" t="s">
        <v>299</v>
      </c>
      <c r="AR433" s="279" t="e">
        <v>#N/A</v>
      </c>
    </row>
    <row r="434" spans="1:44" s="279" customFormat="1">
      <c r="A434" s="279">
        <v>120870</v>
      </c>
      <c r="B434" s="43" t="s">
        <v>2561</v>
      </c>
      <c r="C434" s="279" t="s">
        <v>300</v>
      </c>
      <c r="D434" s="279" t="s">
        <v>300</v>
      </c>
      <c r="E434" s="279" t="s">
        <v>300</v>
      </c>
      <c r="F434" s="279" t="s">
        <v>298</v>
      </c>
      <c r="G434" s="279" t="s">
        <v>298</v>
      </c>
      <c r="H434" s="279" t="s">
        <v>300</v>
      </c>
      <c r="I434" s="279" t="s">
        <v>300</v>
      </c>
      <c r="J434" s="279" t="s">
        <v>300</v>
      </c>
      <c r="K434" s="279" t="s">
        <v>300</v>
      </c>
      <c r="L434" s="279" t="s">
        <v>300</v>
      </c>
      <c r="M434" s="279" t="s">
        <v>300</v>
      </c>
      <c r="N434" s="279" t="s">
        <v>300</v>
      </c>
      <c r="O434" s="279" t="s">
        <v>300</v>
      </c>
      <c r="P434" s="279" t="s">
        <v>300</v>
      </c>
      <c r="Q434" s="279" t="s">
        <v>298</v>
      </c>
      <c r="R434" s="279" t="s">
        <v>298</v>
      </c>
      <c r="S434" s="279" t="s">
        <v>300</v>
      </c>
      <c r="T434" s="279" t="s">
        <v>300</v>
      </c>
      <c r="U434" s="279" t="s">
        <v>299</v>
      </c>
      <c r="V434" s="279" t="s">
        <v>300</v>
      </c>
      <c r="AR434" s="279" t="e">
        <v>#N/A</v>
      </c>
    </row>
    <row r="435" spans="1:44" s="279" customFormat="1">
      <c r="A435" s="279">
        <v>120874</v>
      </c>
      <c r="B435" s="43" t="s">
        <v>2561</v>
      </c>
      <c r="C435" s="279" t="s">
        <v>300</v>
      </c>
      <c r="D435" s="279" t="s">
        <v>300</v>
      </c>
      <c r="E435" s="279" t="s">
        <v>300</v>
      </c>
      <c r="F435" s="279" t="s">
        <v>298</v>
      </c>
      <c r="G435" s="279" t="s">
        <v>300</v>
      </c>
      <c r="H435" s="279" t="s">
        <v>300</v>
      </c>
      <c r="I435" s="279" t="s">
        <v>298</v>
      </c>
      <c r="J435" s="279" t="s">
        <v>298</v>
      </c>
      <c r="K435" s="279" t="s">
        <v>298</v>
      </c>
      <c r="L435" s="279" t="s">
        <v>298</v>
      </c>
      <c r="M435" s="279" t="s">
        <v>299</v>
      </c>
      <c r="N435" s="279" t="s">
        <v>299</v>
      </c>
      <c r="O435" s="279" t="s">
        <v>300</v>
      </c>
      <c r="P435" s="279" t="s">
        <v>300</v>
      </c>
      <c r="Q435" s="279" t="s">
        <v>300</v>
      </c>
      <c r="R435" s="279" t="s">
        <v>299</v>
      </c>
      <c r="S435" s="279" t="s">
        <v>299</v>
      </c>
      <c r="T435" s="279" t="s">
        <v>299</v>
      </c>
      <c r="U435" s="279" t="s">
        <v>299</v>
      </c>
      <c r="V435" s="279" t="s">
        <v>299</v>
      </c>
      <c r="AR435" s="279" t="e">
        <v>#N/A</v>
      </c>
    </row>
    <row r="436" spans="1:44" s="279" customFormat="1">
      <c r="A436" s="279">
        <v>120879</v>
      </c>
      <c r="B436" s="43" t="s">
        <v>2561</v>
      </c>
      <c r="C436" s="279" t="s">
        <v>298</v>
      </c>
      <c r="D436" s="279" t="s">
        <v>298</v>
      </c>
      <c r="E436" s="279" t="s">
        <v>298</v>
      </c>
      <c r="F436" s="279" t="s">
        <v>298</v>
      </c>
      <c r="G436" s="279" t="s">
        <v>300</v>
      </c>
      <c r="H436" s="279" t="s">
        <v>300</v>
      </c>
      <c r="I436" s="279" t="s">
        <v>298</v>
      </c>
      <c r="J436" s="279" t="s">
        <v>299</v>
      </c>
      <c r="K436" s="279" t="s">
        <v>299</v>
      </c>
      <c r="L436" s="279" t="s">
        <v>298</v>
      </c>
      <c r="M436" s="279" t="s">
        <v>300</v>
      </c>
      <c r="N436" s="279" t="s">
        <v>300</v>
      </c>
      <c r="O436" s="279" t="s">
        <v>300</v>
      </c>
      <c r="P436" s="279" t="s">
        <v>300</v>
      </c>
      <c r="Q436" s="279" t="s">
        <v>300</v>
      </c>
      <c r="R436" s="279" t="s">
        <v>299</v>
      </c>
      <c r="S436" s="279" t="s">
        <v>299</v>
      </c>
      <c r="T436" s="279" t="s">
        <v>299</v>
      </c>
      <c r="U436" s="279" t="s">
        <v>299</v>
      </c>
      <c r="V436" s="279" t="s">
        <v>299</v>
      </c>
      <c r="AR436" s="279" t="e">
        <v>#N/A</v>
      </c>
    </row>
    <row r="437" spans="1:44" s="279" customFormat="1">
      <c r="A437" s="279">
        <v>120883</v>
      </c>
      <c r="B437" s="43" t="s">
        <v>2561</v>
      </c>
      <c r="C437" s="279" t="s">
        <v>300</v>
      </c>
      <c r="D437" s="279" t="s">
        <v>300</v>
      </c>
      <c r="E437" s="279" t="s">
        <v>298</v>
      </c>
      <c r="F437" s="279" t="s">
        <v>298</v>
      </c>
      <c r="G437" s="279" t="s">
        <v>300</v>
      </c>
      <c r="H437" s="279" t="s">
        <v>300</v>
      </c>
      <c r="I437" s="279" t="s">
        <v>300</v>
      </c>
      <c r="J437" s="279" t="s">
        <v>300</v>
      </c>
      <c r="K437" s="279" t="s">
        <v>300</v>
      </c>
      <c r="L437" s="279" t="s">
        <v>300</v>
      </c>
      <c r="M437" s="279" t="s">
        <v>300</v>
      </c>
      <c r="N437" s="279" t="s">
        <v>298</v>
      </c>
      <c r="O437" s="279" t="s">
        <v>300</v>
      </c>
      <c r="P437" s="279" t="s">
        <v>298</v>
      </c>
      <c r="Q437" s="279" t="s">
        <v>300</v>
      </c>
      <c r="R437" s="279" t="s">
        <v>300</v>
      </c>
      <c r="S437" s="279" t="s">
        <v>299</v>
      </c>
      <c r="T437" s="279" t="s">
        <v>299</v>
      </c>
      <c r="U437" s="279" t="s">
        <v>299</v>
      </c>
      <c r="V437" s="279" t="s">
        <v>299</v>
      </c>
      <c r="AR437" s="279" t="e">
        <v>#N/A</v>
      </c>
    </row>
    <row r="438" spans="1:44" s="279" customFormat="1">
      <c r="A438" s="279">
        <v>120899</v>
      </c>
      <c r="B438" s="43" t="s">
        <v>2561</v>
      </c>
      <c r="C438" s="279" t="s">
        <v>300</v>
      </c>
      <c r="D438" s="279" t="s">
        <v>300</v>
      </c>
      <c r="E438" s="279" t="s">
        <v>298</v>
      </c>
      <c r="F438" s="279" t="s">
        <v>298</v>
      </c>
      <c r="G438" s="279" t="s">
        <v>300</v>
      </c>
      <c r="H438" s="279" t="s">
        <v>300</v>
      </c>
      <c r="I438" s="279" t="s">
        <v>300</v>
      </c>
      <c r="J438" s="279" t="s">
        <v>300</v>
      </c>
      <c r="K438" s="279" t="s">
        <v>298</v>
      </c>
      <c r="L438" s="279" t="s">
        <v>299</v>
      </c>
      <c r="M438" s="279" t="s">
        <v>298</v>
      </c>
      <c r="N438" s="279" t="s">
        <v>300</v>
      </c>
      <c r="O438" s="279" t="s">
        <v>298</v>
      </c>
      <c r="P438" s="279" t="s">
        <v>300</v>
      </c>
      <c r="Q438" s="279" t="s">
        <v>300</v>
      </c>
      <c r="R438" s="279" t="s">
        <v>299</v>
      </c>
      <c r="S438" s="279" t="s">
        <v>299</v>
      </c>
      <c r="T438" s="279" t="s">
        <v>300</v>
      </c>
      <c r="U438" s="279" t="s">
        <v>299</v>
      </c>
      <c r="V438" s="279" t="s">
        <v>300</v>
      </c>
      <c r="AR438" s="279" t="e">
        <v>#N/A</v>
      </c>
    </row>
    <row r="439" spans="1:44" s="279" customFormat="1">
      <c r="A439" s="279">
        <v>120907</v>
      </c>
      <c r="B439" s="43" t="s">
        <v>2561</v>
      </c>
      <c r="C439" s="279" t="s">
        <v>300</v>
      </c>
      <c r="D439" s="279" t="s">
        <v>300</v>
      </c>
      <c r="E439" s="279" t="s">
        <v>298</v>
      </c>
      <c r="F439" s="279" t="s">
        <v>298</v>
      </c>
      <c r="G439" s="279" t="s">
        <v>300</v>
      </c>
      <c r="H439" s="279" t="s">
        <v>300</v>
      </c>
      <c r="I439" s="279" t="s">
        <v>300</v>
      </c>
      <c r="J439" s="279" t="s">
        <v>300</v>
      </c>
      <c r="K439" s="279" t="s">
        <v>300</v>
      </c>
      <c r="L439" s="279" t="s">
        <v>300</v>
      </c>
      <c r="M439" s="279" t="s">
        <v>300</v>
      </c>
      <c r="N439" s="279" t="s">
        <v>300</v>
      </c>
      <c r="O439" s="279" t="s">
        <v>300</v>
      </c>
      <c r="P439" s="279" t="s">
        <v>300</v>
      </c>
      <c r="Q439" s="279" t="s">
        <v>299</v>
      </c>
      <c r="R439" s="279" t="s">
        <v>299</v>
      </c>
      <c r="S439" s="279" t="s">
        <v>299</v>
      </c>
      <c r="T439" s="279" t="s">
        <v>299</v>
      </c>
      <c r="U439" s="279" t="s">
        <v>299</v>
      </c>
      <c r="V439" s="279" t="s">
        <v>299</v>
      </c>
      <c r="AR439" s="279" t="e">
        <v>#N/A</v>
      </c>
    </row>
    <row r="440" spans="1:44" s="279" customFormat="1">
      <c r="A440" s="279">
        <v>120908</v>
      </c>
      <c r="B440" s="43" t="s">
        <v>2561</v>
      </c>
      <c r="C440" s="279" t="s">
        <v>300</v>
      </c>
      <c r="D440" s="279" t="s">
        <v>298</v>
      </c>
      <c r="E440" s="279" t="s">
        <v>298</v>
      </c>
      <c r="F440" s="279" t="s">
        <v>298</v>
      </c>
      <c r="G440" s="279" t="s">
        <v>298</v>
      </c>
      <c r="H440" s="279" t="s">
        <v>300</v>
      </c>
      <c r="I440" s="279" t="s">
        <v>300</v>
      </c>
      <c r="J440" s="279" t="s">
        <v>300</v>
      </c>
      <c r="K440" s="279" t="s">
        <v>300</v>
      </c>
      <c r="L440" s="279" t="s">
        <v>300</v>
      </c>
      <c r="M440" s="279" t="s">
        <v>299</v>
      </c>
      <c r="N440" s="279" t="s">
        <v>300</v>
      </c>
      <c r="O440" s="279" t="s">
        <v>299</v>
      </c>
      <c r="P440" s="279" t="s">
        <v>300</v>
      </c>
      <c r="Q440" s="279" t="s">
        <v>299</v>
      </c>
      <c r="R440" s="279" t="s">
        <v>299</v>
      </c>
      <c r="S440" s="279" t="s">
        <v>299</v>
      </c>
      <c r="T440" s="279" t="s">
        <v>299</v>
      </c>
      <c r="U440" s="279" t="s">
        <v>299</v>
      </c>
      <c r="V440" s="279" t="s">
        <v>299</v>
      </c>
      <c r="AR440" s="279" t="e">
        <v>#N/A</v>
      </c>
    </row>
    <row r="441" spans="1:44" s="279" customFormat="1">
      <c r="A441" s="279">
        <v>120920</v>
      </c>
      <c r="B441" s="43" t="s">
        <v>2561</v>
      </c>
      <c r="C441" s="279" t="s">
        <v>300</v>
      </c>
      <c r="D441" s="279" t="s">
        <v>300</v>
      </c>
      <c r="E441" s="279" t="s">
        <v>300</v>
      </c>
      <c r="F441" s="279" t="s">
        <v>298</v>
      </c>
      <c r="G441" s="279" t="s">
        <v>298</v>
      </c>
      <c r="H441" s="279" t="s">
        <v>300</v>
      </c>
      <c r="I441" s="279" t="s">
        <v>300</v>
      </c>
      <c r="J441" s="279" t="s">
        <v>300</v>
      </c>
      <c r="K441" s="279" t="s">
        <v>299</v>
      </c>
      <c r="L441" s="279" t="s">
        <v>300</v>
      </c>
      <c r="M441" s="279" t="s">
        <v>300</v>
      </c>
      <c r="N441" s="279" t="s">
        <v>299</v>
      </c>
      <c r="O441" s="279" t="s">
        <v>300</v>
      </c>
      <c r="P441" s="279" t="s">
        <v>300</v>
      </c>
      <c r="Q441" s="279" t="s">
        <v>300</v>
      </c>
      <c r="R441" s="279" t="s">
        <v>299</v>
      </c>
      <c r="S441" s="279" t="s">
        <v>299</v>
      </c>
      <c r="T441" s="279" t="s">
        <v>299</v>
      </c>
      <c r="U441" s="279" t="s">
        <v>299</v>
      </c>
      <c r="V441" s="279" t="s">
        <v>299</v>
      </c>
      <c r="AR441" s="279" t="e">
        <v>#N/A</v>
      </c>
    </row>
    <row r="442" spans="1:44" s="279" customFormat="1">
      <c r="A442" s="279">
        <v>120927</v>
      </c>
      <c r="B442" s="43" t="s">
        <v>2561</v>
      </c>
      <c r="C442" s="279" t="s">
        <v>299</v>
      </c>
      <c r="D442" s="279" t="s">
        <v>300</v>
      </c>
      <c r="E442" s="279" t="s">
        <v>300</v>
      </c>
      <c r="F442" s="279" t="s">
        <v>298</v>
      </c>
      <c r="G442" s="279" t="s">
        <v>300</v>
      </c>
      <c r="H442" s="279" t="s">
        <v>300</v>
      </c>
      <c r="I442" s="279" t="s">
        <v>300</v>
      </c>
      <c r="J442" s="279" t="s">
        <v>300</v>
      </c>
      <c r="K442" s="279" t="s">
        <v>300</v>
      </c>
      <c r="L442" s="279" t="s">
        <v>300</v>
      </c>
      <c r="M442" s="279" t="s">
        <v>298</v>
      </c>
      <c r="N442" s="279" t="s">
        <v>300</v>
      </c>
      <c r="O442" s="279" t="s">
        <v>298</v>
      </c>
      <c r="P442" s="279" t="s">
        <v>298</v>
      </c>
      <c r="Q442" s="279" t="s">
        <v>298</v>
      </c>
      <c r="R442" s="279" t="s">
        <v>298</v>
      </c>
      <c r="S442" s="279" t="s">
        <v>300</v>
      </c>
      <c r="T442" s="279" t="s">
        <v>300</v>
      </c>
      <c r="U442" s="279" t="s">
        <v>300</v>
      </c>
      <c r="V442" s="279" t="s">
        <v>300</v>
      </c>
      <c r="AR442" s="279" t="e">
        <v>#N/A</v>
      </c>
    </row>
    <row r="443" spans="1:44" s="279" customFormat="1">
      <c r="A443" s="279">
        <v>120928</v>
      </c>
      <c r="B443" s="43" t="s">
        <v>2561</v>
      </c>
      <c r="C443" s="279" t="s">
        <v>300</v>
      </c>
      <c r="D443" s="279" t="s">
        <v>300</v>
      </c>
      <c r="E443" s="279" t="s">
        <v>300</v>
      </c>
      <c r="F443" s="279" t="s">
        <v>300</v>
      </c>
      <c r="G443" s="279" t="s">
        <v>300</v>
      </c>
      <c r="H443" s="279" t="s">
        <v>300</v>
      </c>
      <c r="I443" s="279" t="s">
        <v>300</v>
      </c>
      <c r="J443" s="279" t="s">
        <v>300</v>
      </c>
      <c r="K443" s="279" t="s">
        <v>300</v>
      </c>
      <c r="L443" s="279" t="s">
        <v>300</v>
      </c>
      <c r="M443" s="279" t="s">
        <v>300</v>
      </c>
      <c r="N443" s="279" t="s">
        <v>299</v>
      </c>
      <c r="O443" s="279" t="s">
        <v>299</v>
      </c>
      <c r="P443" s="279" t="s">
        <v>300</v>
      </c>
      <c r="Q443" s="279" t="s">
        <v>299</v>
      </c>
      <c r="R443" s="279" t="s">
        <v>299</v>
      </c>
      <c r="S443" s="279" t="s">
        <v>299</v>
      </c>
      <c r="T443" s="279" t="s">
        <v>299</v>
      </c>
      <c r="U443" s="279" t="s">
        <v>299</v>
      </c>
      <c r="V443" s="279" t="s">
        <v>299</v>
      </c>
      <c r="AR443" s="279" t="e">
        <v>#N/A</v>
      </c>
    </row>
    <row r="444" spans="1:44" s="279" customFormat="1">
      <c r="A444" s="279">
        <v>120931</v>
      </c>
      <c r="B444" s="43" t="s">
        <v>2561</v>
      </c>
      <c r="C444" s="279" t="s">
        <v>300</v>
      </c>
      <c r="D444" s="279" t="s">
        <v>298</v>
      </c>
      <c r="E444" s="279" t="s">
        <v>298</v>
      </c>
      <c r="F444" s="279" t="s">
        <v>300</v>
      </c>
      <c r="G444" s="279" t="s">
        <v>298</v>
      </c>
      <c r="H444" s="279" t="s">
        <v>300</v>
      </c>
      <c r="I444" s="279" t="s">
        <v>300</v>
      </c>
      <c r="J444" s="279" t="s">
        <v>300</v>
      </c>
      <c r="K444" s="279" t="s">
        <v>300</v>
      </c>
      <c r="L444" s="279" t="s">
        <v>300</v>
      </c>
      <c r="M444" s="279" t="s">
        <v>298</v>
      </c>
      <c r="N444" s="279" t="s">
        <v>298</v>
      </c>
      <c r="O444" s="279" t="s">
        <v>298</v>
      </c>
      <c r="P444" s="279" t="s">
        <v>298</v>
      </c>
      <c r="Q444" s="279" t="s">
        <v>300</v>
      </c>
      <c r="R444" s="279" t="s">
        <v>299</v>
      </c>
      <c r="S444" s="279" t="s">
        <v>299</v>
      </c>
      <c r="T444" s="279" t="s">
        <v>299</v>
      </c>
      <c r="U444" s="279" t="s">
        <v>299</v>
      </c>
      <c r="V444" s="279" t="s">
        <v>299</v>
      </c>
      <c r="AR444" s="279" t="e">
        <v>#N/A</v>
      </c>
    </row>
    <row r="445" spans="1:44" s="279" customFormat="1">
      <c r="A445" s="279">
        <v>120936</v>
      </c>
      <c r="B445" s="43" t="s">
        <v>2561</v>
      </c>
      <c r="C445" s="279" t="s">
        <v>300</v>
      </c>
      <c r="D445" s="279" t="s">
        <v>300</v>
      </c>
      <c r="E445" s="279" t="s">
        <v>300</v>
      </c>
      <c r="F445" s="279" t="s">
        <v>300</v>
      </c>
      <c r="G445" s="279" t="s">
        <v>300</v>
      </c>
      <c r="H445" s="279" t="s">
        <v>300</v>
      </c>
      <c r="I445" s="279" t="s">
        <v>300</v>
      </c>
      <c r="J445" s="279" t="s">
        <v>300</v>
      </c>
      <c r="K445" s="279" t="s">
        <v>300</v>
      </c>
      <c r="L445" s="279" t="s">
        <v>300</v>
      </c>
      <c r="M445" s="279" t="s">
        <v>300</v>
      </c>
      <c r="N445" s="279" t="s">
        <v>299</v>
      </c>
      <c r="O445" s="279" t="s">
        <v>299</v>
      </c>
      <c r="P445" s="279" t="s">
        <v>299</v>
      </c>
      <c r="Q445" s="279" t="s">
        <v>299</v>
      </c>
      <c r="R445" s="279" t="s">
        <v>299</v>
      </c>
      <c r="S445" s="279" t="s">
        <v>299</v>
      </c>
      <c r="T445" s="279" t="s">
        <v>299</v>
      </c>
      <c r="U445" s="279" t="s">
        <v>299</v>
      </c>
      <c r="V445" s="279" t="s">
        <v>299</v>
      </c>
      <c r="AR445" s="279" t="e">
        <v>#N/A</v>
      </c>
    </row>
    <row r="446" spans="1:44" s="279" customFormat="1">
      <c r="A446" s="279">
        <v>120937</v>
      </c>
      <c r="B446" s="43" t="s">
        <v>2561</v>
      </c>
      <c r="C446" s="279" t="s">
        <v>300</v>
      </c>
      <c r="D446" s="279" t="s">
        <v>300</v>
      </c>
      <c r="E446" s="279" t="s">
        <v>300</v>
      </c>
      <c r="F446" s="279" t="s">
        <v>300</v>
      </c>
      <c r="G446" s="279" t="s">
        <v>300</v>
      </c>
      <c r="H446" s="279" t="s">
        <v>300</v>
      </c>
      <c r="I446" s="279" t="s">
        <v>300</v>
      </c>
      <c r="J446" s="279" t="s">
        <v>300</v>
      </c>
      <c r="K446" s="279" t="s">
        <v>300</v>
      </c>
      <c r="L446" s="279" t="s">
        <v>300</v>
      </c>
      <c r="M446" s="279" t="s">
        <v>300</v>
      </c>
      <c r="N446" s="279" t="s">
        <v>299</v>
      </c>
      <c r="O446" s="279" t="s">
        <v>299</v>
      </c>
      <c r="P446" s="279" t="s">
        <v>299</v>
      </c>
      <c r="Q446" s="279" t="s">
        <v>299</v>
      </c>
      <c r="R446" s="279" t="s">
        <v>299</v>
      </c>
      <c r="S446" s="279" t="s">
        <v>299</v>
      </c>
      <c r="T446" s="279" t="s">
        <v>299</v>
      </c>
      <c r="U446" s="279" t="s">
        <v>299</v>
      </c>
      <c r="V446" s="279" t="s">
        <v>299</v>
      </c>
      <c r="AR446" s="279" t="e">
        <v>#N/A</v>
      </c>
    </row>
    <row r="447" spans="1:44" s="279" customFormat="1">
      <c r="A447" s="279">
        <v>120938</v>
      </c>
      <c r="B447" s="43" t="s">
        <v>2561</v>
      </c>
      <c r="C447" s="279" t="s">
        <v>300</v>
      </c>
      <c r="D447" s="279" t="s">
        <v>300</v>
      </c>
      <c r="E447" s="279" t="s">
        <v>300</v>
      </c>
      <c r="F447" s="279" t="s">
        <v>300</v>
      </c>
      <c r="G447" s="279" t="s">
        <v>300</v>
      </c>
      <c r="H447" s="279" t="s">
        <v>300</v>
      </c>
      <c r="I447" s="279" t="s">
        <v>300</v>
      </c>
      <c r="J447" s="279" t="s">
        <v>300</v>
      </c>
      <c r="K447" s="279" t="s">
        <v>300</v>
      </c>
      <c r="L447" s="279" t="s">
        <v>300</v>
      </c>
      <c r="M447" s="279" t="s">
        <v>300</v>
      </c>
      <c r="N447" s="279" t="s">
        <v>300</v>
      </c>
      <c r="O447" s="279" t="s">
        <v>300</v>
      </c>
      <c r="P447" s="279" t="s">
        <v>300</v>
      </c>
      <c r="Q447" s="279" t="s">
        <v>300</v>
      </c>
      <c r="R447" s="279" t="s">
        <v>300</v>
      </c>
      <c r="S447" s="279" t="s">
        <v>300</v>
      </c>
      <c r="T447" s="279" t="s">
        <v>300</v>
      </c>
      <c r="U447" s="279" t="s">
        <v>300</v>
      </c>
      <c r="V447" s="279" t="s">
        <v>300</v>
      </c>
      <c r="AR447" s="279" t="e">
        <v>#N/A</v>
      </c>
    </row>
    <row r="448" spans="1:44" s="279" customFormat="1">
      <c r="A448" s="279">
        <v>120939</v>
      </c>
      <c r="B448" s="43" t="s">
        <v>2561</v>
      </c>
      <c r="C448" s="279" t="s">
        <v>300</v>
      </c>
      <c r="D448" s="279" t="s">
        <v>300</v>
      </c>
      <c r="E448" s="279" t="s">
        <v>300</v>
      </c>
      <c r="F448" s="279" t="s">
        <v>298</v>
      </c>
      <c r="G448" s="279" t="s">
        <v>300</v>
      </c>
      <c r="H448" s="279" t="s">
        <v>300</v>
      </c>
      <c r="I448" s="279" t="s">
        <v>300</v>
      </c>
      <c r="J448" s="279" t="s">
        <v>300</v>
      </c>
      <c r="K448" s="279" t="s">
        <v>298</v>
      </c>
      <c r="L448" s="279" t="s">
        <v>300</v>
      </c>
      <c r="M448" s="279" t="s">
        <v>299</v>
      </c>
      <c r="N448" s="279" t="s">
        <v>300</v>
      </c>
      <c r="O448" s="279" t="s">
        <v>300</v>
      </c>
      <c r="P448" s="279" t="s">
        <v>298</v>
      </c>
      <c r="Q448" s="279" t="s">
        <v>300</v>
      </c>
      <c r="R448" s="279" t="s">
        <v>299</v>
      </c>
      <c r="S448" s="279" t="s">
        <v>299</v>
      </c>
      <c r="T448" s="279" t="s">
        <v>299</v>
      </c>
      <c r="U448" s="279" t="s">
        <v>299</v>
      </c>
      <c r="V448" s="279" t="s">
        <v>299</v>
      </c>
      <c r="AR448" s="279" t="e">
        <v>#N/A</v>
      </c>
    </row>
    <row r="449" spans="1:44" s="279" customFormat="1">
      <c r="A449" s="279">
        <v>120946</v>
      </c>
      <c r="B449" s="43" t="s">
        <v>2561</v>
      </c>
      <c r="C449" s="279" t="s">
        <v>300</v>
      </c>
      <c r="D449" s="279" t="s">
        <v>300</v>
      </c>
      <c r="E449" s="279" t="s">
        <v>298</v>
      </c>
      <c r="F449" s="279" t="s">
        <v>300</v>
      </c>
      <c r="G449" s="279" t="s">
        <v>300</v>
      </c>
      <c r="H449" s="279" t="s">
        <v>300</v>
      </c>
      <c r="I449" s="279" t="s">
        <v>299</v>
      </c>
      <c r="J449" s="279" t="s">
        <v>300</v>
      </c>
      <c r="K449" s="279" t="s">
        <v>300</v>
      </c>
      <c r="L449" s="279" t="s">
        <v>300</v>
      </c>
      <c r="M449" s="279" t="s">
        <v>298</v>
      </c>
      <c r="N449" s="279" t="s">
        <v>300</v>
      </c>
      <c r="O449" s="279" t="s">
        <v>298</v>
      </c>
      <c r="P449" s="279" t="s">
        <v>300</v>
      </c>
      <c r="Q449" s="279" t="s">
        <v>300</v>
      </c>
      <c r="R449" s="279" t="s">
        <v>300</v>
      </c>
      <c r="S449" s="279" t="s">
        <v>300</v>
      </c>
      <c r="T449" s="279" t="s">
        <v>300</v>
      </c>
      <c r="U449" s="279" t="s">
        <v>300</v>
      </c>
      <c r="V449" s="279" t="s">
        <v>300</v>
      </c>
      <c r="AR449" s="279" t="e">
        <v>#N/A</v>
      </c>
    </row>
    <row r="450" spans="1:44" s="279" customFormat="1">
      <c r="A450" s="279">
        <v>120951</v>
      </c>
      <c r="B450" s="43" t="s">
        <v>2561</v>
      </c>
      <c r="C450" s="279" t="s">
        <v>298</v>
      </c>
      <c r="D450" s="279" t="s">
        <v>300</v>
      </c>
      <c r="E450" s="279" t="s">
        <v>298</v>
      </c>
      <c r="F450" s="279" t="s">
        <v>298</v>
      </c>
      <c r="G450" s="279" t="s">
        <v>300</v>
      </c>
      <c r="H450" s="279" t="s">
        <v>298</v>
      </c>
      <c r="I450" s="279" t="s">
        <v>299</v>
      </c>
      <c r="J450" s="279" t="s">
        <v>300</v>
      </c>
      <c r="K450" s="279" t="s">
        <v>299</v>
      </c>
      <c r="L450" s="279" t="s">
        <v>298</v>
      </c>
      <c r="M450" s="279" t="s">
        <v>300</v>
      </c>
      <c r="N450" s="279" t="s">
        <v>300</v>
      </c>
      <c r="O450" s="279" t="s">
        <v>300</v>
      </c>
      <c r="P450" s="279" t="s">
        <v>300</v>
      </c>
      <c r="Q450" s="279" t="s">
        <v>300</v>
      </c>
      <c r="R450" s="279" t="s">
        <v>299</v>
      </c>
      <c r="S450" s="279" t="s">
        <v>299</v>
      </c>
      <c r="T450" s="279" t="s">
        <v>299</v>
      </c>
      <c r="U450" s="279" t="s">
        <v>299</v>
      </c>
      <c r="V450" s="279" t="s">
        <v>299</v>
      </c>
      <c r="AR450" s="279" t="e">
        <v>#N/A</v>
      </c>
    </row>
    <row r="451" spans="1:44" s="279" customFormat="1">
      <c r="A451" s="279">
        <v>120960</v>
      </c>
      <c r="B451" s="43" t="s">
        <v>2561</v>
      </c>
      <c r="C451" s="279" t="s">
        <v>300</v>
      </c>
      <c r="D451" s="279" t="s">
        <v>300</v>
      </c>
      <c r="E451" s="279" t="s">
        <v>298</v>
      </c>
      <c r="F451" s="279" t="s">
        <v>300</v>
      </c>
      <c r="G451" s="279" t="s">
        <v>300</v>
      </c>
      <c r="H451" s="279" t="s">
        <v>300</v>
      </c>
      <c r="I451" s="279" t="s">
        <v>300</v>
      </c>
      <c r="J451" s="279" t="s">
        <v>300</v>
      </c>
      <c r="K451" s="279" t="s">
        <v>300</v>
      </c>
      <c r="L451" s="279" t="s">
        <v>300</v>
      </c>
      <c r="M451" s="279" t="s">
        <v>300</v>
      </c>
      <c r="N451" s="279" t="s">
        <v>298</v>
      </c>
      <c r="O451" s="279" t="s">
        <v>300</v>
      </c>
      <c r="P451" s="279" t="s">
        <v>298</v>
      </c>
      <c r="Q451" s="279" t="s">
        <v>298</v>
      </c>
      <c r="R451" s="279" t="s">
        <v>298</v>
      </c>
      <c r="S451" s="279" t="s">
        <v>299</v>
      </c>
      <c r="T451" s="279" t="s">
        <v>299</v>
      </c>
      <c r="U451" s="279" t="s">
        <v>299</v>
      </c>
      <c r="V451" s="279" t="s">
        <v>299</v>
      </c>
      <c r="AR451" s="279" t="e">
        <v>#N/A</v>
      </c>
    </row>
    <row r="452" spans="1:44" s="279" customFormat="1">
      <c r="A452" s="279">
        <v>120961</v>
      </c>
      <c r="B452" s="43" t="s">
        <v>2561</v>
      </c>
      <c r="C452" s="279" t="s">
        <v>300</v>
      </c>
      <c r="D452" s="279" t="s">
        <v>300</v>
      </c>
      <c r="E452" s="279" t="s">
        <v>299</v>
      </c>
      <c r="F452" s="279" t="s">
        <v>300</v>
      </c>
      <c r="G452" s="279" t="s">
        <v>300</v>
      </c>
      <c r="H452" s="279" t="s">
        <v>300</v>
      </c>
      <c r="I452" s="279" t="s">
        <v>299</v>
      </c>
      <c r="J452" s="279" t="s">
        <v>300</v>
      </c>
      <c r="K452" s="279" t="s">
        <v>300</v>
      </c>
      <c r="L452" s="279" t="s">
        <v>300</v>
      </c>
      <c r="M452" s="279" t="s">
        <v>298</v>
      </c>
      <c r="N452" s="279" t="s">
        <v>298</v>
      </c>
      <c r="O452" s="279" t="s">
        <v>298</v>
      </c>
      <c r="P452" s="279" t="s">
        <v>298</v>
      </c>
      <c r="Q452" s="279" t="s">
        <v>298</v>
      </c>
      <c r="R452" s="279" t="s">
        <v>299</v>
      </c>
      <c r="S452" s="279" t="s">
        <v>299</v>
      </c>
      <c r="T452" s="279" t="s">
        <v>300</v>
      </c>
      <c r="U452" s="279" t="s">
        <v>300</v>
      </c>
      <c r="V452" s="279" t="s">
        <v>300</v>
      </c>
      <c r="AR452" s="279" t="e">
        <v>#N/A</v>
      </c>
    </row>
    <row r="453" spans="1:44" s="279" customFormat="1">
      <c r="A453" s="279">
        <v>120962</v>
      </c>
      <c r="B453" s="43" t="s">
        <v>2561</v>
      </c>
      <c r="C453" s="279" t="s">
        <v>300</v>
      </c>
      <c r="D453" s="279" t="s">
        <v>300</v>
      </c>
      <c r="E453" s="279" t="s">
        <v>298</v>
      </c>
      <c r="F453" s="279" t="s">
        <v>300</v>
      </c>
      <c r="G453" s="279" t="s">
        <v>300</v>
      </c>
      <c r="H453" s="279" t="s">
        <v>300</v>
      </c>
      <c r="I453" s="279" t="s">
        <v>300</v>
      </c>
      <c r="J453" s="279" t="s">
        <v>300</v>
      </c>
      <c r="K453" s="279" t="s">
        <v>300</v>
      </c>
      <c r="L453" s="279" t="s">
        <v>300</v>
      </c>
      <c r="M453" s="279" t="s">
        <v>299</v>
      </c>
      <c r="N453" s="279" t="s">
        <v>298</v>
      </c>
      <c r="O453" s="279" t="s">
        <v>300</v>
      </c>
      <c r="P453" s="279" t="s">
        <v>298</v>
      </c>
      <c r="Q453" s="279" t="s">
        <v>298</v>
      </c>
      <c r="R453" s="279" t="s">
        <v>299</v>
      </c>
      <c r="S453" s="279" t="s">
        <v>300</v>
      </c>
      <c r="T453" s="279" t="s">
        <v>300</v>
      </c>
      <c r="U453" s="279" t="s">
        <v>300</v>
      </c>
      <c r="V453" s="279" t="s">
        <v>300</v>
      </c>
      <c r="AR453" s="279" t="e">
        <v>#N/A</v>
      </c>
    </row>
    <row r="454" spans="1:44" s="279" customFormat="1">
      <c r="A454" s="279">
        <v>120964</v>
      </c>
      <c r="B454" s="43" t="s">
        <v>2561</v>
      </c>
      <c r="C454" s="279" t="s">
        <v>300</v>
      </c>
      <c r="D454" s="279" t="s">
        <v>300</v>
      </c>
      <c r="E454" s="279" t="s">
        <v>300</v>
      </c>
      <c r="F454" s="279" t="s">
        <v>300</v>
      </c>
      <c r="G454" s="279" t="s">
        <v>300</v>
      </c>
      <c r="H454" s="279" t="s">
        <v>300</v>
      </c>
      <c r="I454" s="279" t="s">
        <v>300</v>
      </c>
      <c r="J454" s="279" t="s">
        <v>300</v>
      </c>
      <c r="K454" s="279" t="s">
        <v>298</v>
      </c>
      <c r="L454" s="279" t="s">
        <v>300</v>
      </c>
      <c r="M454" s="279" t="s">
        <v>300</v>
      </c>
      <c r="N454" s="279" t="s">
        <v>298</v>
      </c>
      <c r="O454" s="279" t="s">
        <v>300</v>
      </c>
      <c r="P454" s="279" t="s">
        <v>299</v>
      </c>
      <c r="Q454" s="279" t="s">
        <v>298</v>
      </c>
      <c r="R454" s="279" t="s">
        <v>298</v>
      </c>
      <c r="S454" s="279" t="s">
        <v>300</v>
      </c>
      <c r="T454" s="279" t="s">
        <v>299</v>
      </c>
      <c r="U454" s="279" t="s">
        <v>298</v>
      </c>
      <c r="V454" s="279" t="s">
        <v>299</v>
      </c>
      <c r="AR454" s="279" t="e">
        <v>#N/A</v>
      </c>
    </row>
    <row r="455" spans="1:44" s="279" customFormat="1">
      <c r="A455" s="279">
        <v>120965</v>
      </c>
      <c r="B455" s="43" t="s">
        <v>2561</v>
      </c>
      <c r="C455" s="279" t="s">
        <v>300</v>
      </c>
      <c r="D455" s="279" t="s">
        <v>298</v>
      </c>
      <c r="E455" s="279" t="s">
        <v>298</v>
      </c>
      <c r="F455" s="279" t="s">
        <v>298</v>
      </c>
      <c r="G455" s="279" t="s">
        <v>300</v>
      </c>
      <c r="H455" s="279" t="s">
        <v>300</v>
      </c>
      <c r="I455" s="279" t="s">
        <v>300</v>
      </c>
      <c r="J455" s="279" t="s">
        <v>300</v>
      </c>
      <c r="K455" s="279" t="s">
        <v>300</v>
      </c>
      <c r="L455" s="279" t="s">
        <v>300</v>
      </c>
      <c r="M455" s="279" t="s">
        <v>298</v>
      </c>
      <c r="N455" s="279" t="s">
        <v>298</v>
      </c>
      <c r="O455" s="279" t="s">
        <v>300</v>
      </c>
      <c r="P455" s="279" t="s">
        <v>300</v>
      </c>
      <c r="Q455" s="279" t="s">
        <v>300</v>
      </c>
      <c r="R455" s="279" t="s">
        <v>299</v>
      </c>
      <c r="S455" s="279" t="s">
        <v>300</v>
      </c>
      <c r="T455" s="279" t="s">
        <v>299</v>
      </c>
      <c r="U455" s="279" t="s">
        <v>299</v>
      </c>
      <c r="V455" s="279" t="s">
        <v>299</v>
      </c>
      <c r="AR455" s="279" t="e">
        <v>#N/A</v>
      </c>
    </row>
    <row r="456" spans="1:44" s="279" customFormat="1">
      <c r="A456" s="279">
        <v>120966</v>
      </c>
      <c r="B456" s="43" t="s">
        <v>2561</v>
      </c>
      <c r="C456" s="279" t="s">
        <v>300</v>
      </c>
      <c r="D456" s="279" t="s">
        <v>298</v>
      </c>
      <c r="E456" s="279" t="s">
        <v>300</v>
      </c>
      <c r="F456" s="279" t="s">
        <v>298</v>
      </c>
      <c r="G456" s="279" t="s">
        <v>298</v>
      </c>
      <c r="H456" s="279" t="s">
        <v>300</v>
      </c>
      <c r="I456" s="279" t="s">
        <v>298</v>
      </c>
      <c r="J456" s="279" t="s">
        <v>299</v>
      </c>
      <c r="K456" s="279" t="s">
        <v>300</v>
      </c>
      <c r="L456" s="279" t="s">
        <v>300</v>
      </c>
      <c r="M456" s="279" t="s">
        <v>299</v>
      </c>
      <c r="N456" s="279" t="s">
        <v>299</v>
      </c>
      <c r="O456" s="279" t="s">
        <v>299</v>
      </c>
      <c r="P456" s="279" t="s">
        <v>300</v>
      </c>
      <c r="Q456" s="279" t="s">
        <v>300</v>
      </c>
      <c r="R456" s="279" t="s">
        <v>299</v>
      </c>
      <c r="S456" s="279" t="s">
        <v>299</v>
      </c>
      <c r="T456" s="279" t="s">
        <v>299</v>
      </c>
      <c r="U456" s="279" t="s">
        <v>299</v>
      </c>
      <c r="V456" s="279" t="s">
        <v>299</v>
      </c>
      <c r="AR456" s="279" t="e">
        <v>#N/A</v>
      </c>
    </row>
    <row r="457" spans="1:44" s="279" customFormat="1">
      <c r="A457" s="279">
        <v>120971</v>
      </c>
      <c r="B457" s="43" t="s">
        <v>2561</v>
      </c>
      <c r="C457" s="279" t="s">
        <v>298</v>
      </c>
      <c r="D457" s="279" t="s">
        <v>298</v>
      </c>
      <c r="E457" s="279" t="s">
        <v>298</v>
      </c>
      <c r="F457" s="279" t="s">
        <v>300</v>
      </c>
      <c r="G457" s="279" t="s">
        <v>298</v>
      </c>
      <c r="H457" s="279" t="s">
        <v>300</v>
      </c>
      <c r="I457" s="279" t="s">
        <v>300</v>
      </c>
      <c r="J457" s="279" t="s">
        <v>300</v>
      </c>
      <c r="K457" s="279" t="s">
        <v>298</v>
      </c>
      <c r="L457" s="279" t="s">
        <v>300</v>
      </c>
      <c r="M457" s="279" t="s">
        <v>300</v>
      </c>
      <c r="N457" s="279" t="s">
        <v>300</v>
      </c>
      <c r="O457" s="279" t="s">
        <v>300</v>
      </c>
      <c r="P457" s="279" t="s">
        <v>300</v>
      </c>
      <c r="Q457" s="279" t="s">
        <v>300</v>
      </c>
      <c r="R457" s="279" t="s">
        <v>299</v>
      </c>
      <c r="S457" s="279" t="s">
        <v>300</v>
      </c>
      <c r="T457" s="279" t="s">
        <v>300</v>
      </c>
      <c r="U457" s="279" t="s">
        <v>300</v>
      </c>
      <c r="V457" s="279" t="s">
        <v>300</v>
      </c>
      <c r="AR457" s="279" t="e">
        <v>#N/A</v>
      </c>
    </row>
    <row r="458" spans="1:44" s="279" customFormat="1">
      <c r="A458" s="279">
        <v>120974</v>
      </c>
      <c r="B458" s="43" t="s">
        <v>2561</v>
      </c>
      <c r="C458" s="279" t="s">
        <v>300</v>
      </c>
      <c r="D458" s="279" t="s">
        <v>300</v>
      </c>
      <c r="E458" s="279" t="s">
        <v>298</v>
      </c>
      <c r="F458" s="279" t="s">
        <v>300</v>
      </c>
      <c r="G458" s="279" t="s">
        <v>300</v>
      </c>
      <c r="H458" s="279" t="s">
        <v>300</v>
      </c>
      <c r="I458" s="279" t="s">
        <v>300</v>
      </c>
      <c r="J458" s="279" t="s">
        <v>300</v>
      </c>
      <c r="K458" s="279" t="s">
        <v>299</v>
      </c>
      <c r="L458" s="279" t="s">
        <v>300</v>
      </c>
      <c r="M458" s="279" t="s">
        <v>300</v>
      </c>
      <c r="N458" s="279" t="s">
        <v>298</v>
      </c>
      <c r="O458" s="279" t="s">
        <v>300</v>
      </c>
      <c r="P458" s="279" t="s">
        <v>299</v>
      </c>
      <c r="Q458" s="279" t="s">
        <v>300</v>
      </c>
      <c r="R458" s="279" t="s">
        <v>300</v>
      </c>
      <c r="S458" s="279" t="s">
        <v>300</v>
      </c>
      <c r="T458" s="279" t="s">
        <v>300</v>
      </c>
      <c r="U458" s="279" t="s">
        <v>299</v>
      </c>
      <c r="V458" s="279" t="s">
        <v>300</v>
      </c>
      <c r="AR458" s="279" t="e">
        <v>#N/A</v>
      </c>
    </row>
    <row r="459" spans="1:44" s="279" customFormat="1">
      <c r="A459" s="279">
        <v>120978</v>
      </c>
      <c r="B459" s="43" t="s">
        <v>2561</v>
      </c>
      <c r="C459" s="279" t="s">
        <v>298</v>
      </c>
      <c r="D459" s="279" t="s">
        <v>300</v>
      </c>
      <c r="E459" s="279" t="s">
        <v>298</v>
      </c>
      <c r="F459" s="279" t="s">
        <v>298</v>
      </c>
      <c r="G459" s="279" t="s">
        <v>298</v>
      </c>
      <c r="H459" s="279" t="s">
        <v>298</v>
      </c>
      <c r="I459" s="279" t="s">
        <v>300</v>
      </c>
      <c r="J459" s="279" t="s">
        <v>300</v>
      </c>
      <c r="K459" s="279" t="s">
        <v>298</v>
      </c>
      <c r="L459" s="279" t="s">
        <v>298</v>
      </c>
      <c r="M459" s="279" t="s">
        <v>299</v>
      </c>
      <c r="N459" s="279" t="s">
        <v>298</v>
      </c>
      <c r="O459" s="279" t="s">
        <v>299</v>
      </c>
      <c r="P459" s="279" t="s">
        <v>298</v>
      </c>
      <c r="Q459" s="279" t="s">
        <v>299</v>
      </c>
      <c r="R459" s="279" t="s">
        <v>299</v>
      </c>
      <c r="S459" s="279" t="s">
        <v>299</v>
      </c>
      <c r="T459" s="279" t="s">
        <v>299</v>
      </c>
      <c r="U459" s="279" t="s">
        <v>300</v>
      </c>
      <c r="V459" s="279" t="s">
        <v>300</v>
      </c>
      <c r="AR459" s="279" t="e">
        <v>#N/A</v>
      </c>
    </row>
    <row r="460" spans="1:44" s="279" customFormat="1">
      <c r="A460" s="279">
        <v>120980</v>
      </c>
      <c r="B460" s="43" t="s">
        <v>2561</v>
      </c>
      <c r="C460" s="279" t="s">
        <v>300</v>
      </c>
      <c r="D460" s="279" t="s">
        <v>300</v>
      </c>
      <c r="E460" s="279" t="s">
        <v>298</v>
      </c>
      <c r="F460" s="279" t="s">
        <v>298</v>
      </c>
      <c r="G460" s="279" t="s">
        <v>300</v>
      </c>
      <c r="H460" s="279" t="s">
        <v>300</v>
      </c>
      <c r="I460" s="279" t="s">
        <v>300</v>
      </c>
      <c r="J460" s="279" t="s">
        <v>299</v>
      </c>
      <c r="K460" s="279" t="s">
        <v>299</v>
      </c>
      <c r="L460" s="279" t="s">
        <v>299</v>
      </c>
      <c r="M460" s="279" t="s">
        <v>298</v>
      </c>
      <c r="N460" s="279" t="s">
        <v>298</v>
      </c>
      <c r="O460" s="279" t="s">
        <v>298</v>
      </c>
      <c r="P460" s="279" t="s">
        <v>300</v>
      </c>
      <c r="Q460" s="279" t="s">
        <v>300</v>
      </c>
      <c r="R460" s="279" t="s">
        <v>300</v>
      </c>
      <c r="S460" s="279" t="s">
        <v>298</v>
      </c>
      <c r="T460" s="279" t="s">
        <v>299</v>
      </c>
      <c r="U460" s="279" t="s">
        <v>299</v>
      </c>
      <c r="V460" s="279" t="s">
        <v>298</v>
      </c>
      <c r="AR460" s="279" t="e">
        <v>#N/A</v>
      </c>
    </row>
    <row r="461" spans="1:44" s="279" customFormat="1">
      <c r="A461" s="279">
        <v>120989</v>
      </c>
      <c r="B461" s="43" t="s">
        <v>2561</v>
      </c>
      <c r="C461" s="279" t="s">
        <v>300</v>
      </c>
      <c r="D461" s="279" t="s">
        <v>300</v>
      </c>
      <c r="E461" s="279" t="s">
        <v>298</v>
      </c>
      <c r="F461" s="279" t="s">
        <v>298</v>
      </c>
      <c r="G461" s="279" t="s">
        <v>298</v>
      </c>
      <c r="H461" s="279" t="s">
        <v>300</v>
      </c>
      <c r="I461" s="279" t="s">
        <v>298</v>
      </c>
      <c r="J461" s="279" t="s">
        <v>300</v>
      </c>
      <c r="K461" s="279" t="s">
        <v>300</v>
      </c>
      <c r="L461" s="279" t="s">
        <v>300</v>
      </c>
      <c r="M461" s="279" t="s">
        <v>300</v>
      </c>
      <c r="N461" s="279" t="s">
        <v>298</v>
      </c>
      <c r="O461" s="279" t="s">
        <v>298</v>
      </c>
      <c r="P461" s="279" t="s">
        <v>300</v>
      </c>
      <c r="Q461" s="279" t="s">
        <v>300</v>
      </c>
      <c r="R461" s="279" t="s">
        <v>300</v>
      </c>
      <c r="S461" s="279" t="s">
        <v>298</v>
      </c>
      <c r="T461" s="279" t="s">
        <v>298</v>
      </c>
      <c r="U461" s="279" t="s">
        <v>300</v>
      </c>
      <c r="V461" s="279" t="s">
        <v>298</v>
      </c>
      <c r="AR461" s="279" t="e">
        <v>#N/A</v>
      </c>
    </row>
    <row r="462" spans="1:44" s="279" customFormat="1">
      <c r="A462" s="279">
        <v>120993</v>
      </c>
      <c r="B462" s="43" t="s">
        <v>2561</v>
      </c>
      <c r="C462" s="279" t="s">
        <v>300</v>
      </c>
      <c r="D462" s="279" t="s">
        <v>298</v>
      </c>
      <c r="E462" s="279" t="s">
        <v>298</v>
      </c>
      <c r="F462" s="279" t="s">
        <v>300</v>
      </c>
      <c r="G462" s="279" t="s">
        <v>300</v>
      </c>
      <c r="H462" s="279" t="s">
        <v>300</v>
      </c>
      <c r="I462" s="279" t="s">
        <v>300</v>
      </c>
      <c r="J462" s="279" t="s">
        <v>298</v>
      </c>
      <c r="K462" s="279" t="s">
        <v>298</v>
      </c>
      <c r="L462" s="279" t="s">
        <v>298</v>
      </c>
      <c r="M462" s="279" t="s">
        <v>298</v>
      </c>
      <c r="N462" s="279" t="s">
        <v>298</v>
      </c>
      <c r="O462" s="279" t="s">
        <v>298</v>
      </c>
      <c r="P462" s="279" t="s">
        <v>298</v>
      </c>
      <c r="Q462" s="279" t="s">
        <v>298</v>
      </c>
      <c r="R462" s="279" t="s">
        <v>299</v>
      </c>
      <c r="S462" s="279" t="s">
        <v>299</v>
      </c>
      <c r="T462" s="279" t="s">
        <v>299</v>
      </c>
      <c r="U462" s="279" t="s">
        <v>299</v>
      </c>
      <c r="V462" s="279" t="s">
        <v>299</v>
      </c>
      <c r="AR462" s="279" t="e">
        <v>#N/A</v>
      </c>
    </row>
    <row r="463" spans="1:44" s="279" customFormat="1">
      <c r="A463" s="279">
        <v>120995</v>
      </c>
      <c r="B463" s="43" t="s">
        <v>2561</v>
      </c>
      <c r="C463" s="279" t="s">
        <v>300</v>
      </c>
      <c r="D463" s="279" t="s">
        <v>300</v>
      </c>
      <c r="E463" s="279" t="s">
        <v>300</v>
      </c>
      <c r="F463" s="279" t="s">
        <v>300</v>
      </c>
      <c r="G463" s="279" t="s">
        <v>300</v>
      </c>
      <c r="H463" s="279" t="s">
        <v>300</v>
      </c>
      <c r="I463" s="279" t="s">
        <v>300</v>
      </c>
      <c r="J463" s="279" t="s">
        <v>300</v>
      </c>
      <c r="K463" s="279" t="s">
        <v>300</v>
      </c>
      <c r="L463" s="279" t="s">
        <v>300</v>
      </c>
      <c r="M463" s="279" t="s">
        <v>299</v>
      </c>
      <c r="N463" s="279" t="s">
        <v>300</v>
      </c>
      <c r="O463" s="279" t="s">
        <v>300</v>
      </c>
      <c r="P463" s="279" t="s">
        <v>300</v>
      </c>
      <c r="Q463" s="279" t="s">
        <v>300</v>
      </c>
      <c r="R463" s="279" t="s">
        <v>299</v>
      </c>
      <c r="S463" s="279" t="s">
        <v>299</v>
      </c>
      <c r="T463" s="279" t="s">
        <v>299</v>
      </c>
      <c r="U463" s="279" t="s">
        <v>299</v>
      </c>
      <c r="V463" s="279" t="s">
        <v>299</v>
      </c>
      <c r="AR463" s="279" t="e">
        <v>#N/A</v>
      </c>
    </row>
    <row r="464" spans="1:44" s="279" customFormat="1">
      <c r="A464" s="279">
        <v>121003</v>
      </c>
      <c r="B464" s="43" t="s">
        <v>2561</v>
      </c>
      <c r="C464" s="279" t="s">
        <v>300</v>
      </c>
      <c r="D464" s="279" t="s">
        <v>298</v>
      </c>
      <c r="E464" s="279" t="s">
        <v>298</v>
      </c>
      <c r="F464" s="279" t="s">
        <v>298</v>
      </c>
      <c r="G464" s="279" t="s">
        <v>300</v>
      </c>
      <c r="H464" s="279" t="s">
        <v>300</v>
      </c>
      <c r="I464" s="279" t="s">
        <v>298</v>
      </c>
      <c r="J464" s="279" t="s">
        <v>298</v>
      </c>
      <c r="K464" s="279" t="s">
        <v>300</v>
      </c>
      <c r="L464" s="279" t="s">
        <v>300</v>
      </c>
      <c r="M464" s="279" t="s">
        <v>300</v>
      </c>
      <c r="N464" s="279" t="s">
        <v>300</v>
      </c>
      <c r="O464" s="279" t="s">
        <v>300</v>
      </c>
      <c r="P464" s="279" t="s">
        <v>299</v>
      </c>
      <c r="Q464" s="279" t="s">
        <v>299</v>
      </c>
      <c r="R464" s="279" t="s">
        <v>299</v>
      </c>
      <c r="S464" s="279" t="s">
        <v>299</v>
      </c>
      <c r="T464" s="279" t="s">
        <v>299</v>
      </c>
      <c r="U464" s="279" t="s">
        <v>299</v>
      </c>
      <c r="V464" s="279" t="s">
        <v>299</v>
      </c>
      <c r="AR464" s="279" t="e">
        <v>#N/A</v>
      </c>
    </row>
    <row r="465" spans="1:44" s="279" customFormat="1">
      <c r="A465" s="279">
        <v>121007</v>
      </c>
      <c r="B465" s="43" t="s">
        <v>2561</v>
      </c>
      <c r="C465" s="279" t="s">
        <v>298</v>
      </c>
      <c r="D465" s="279" t="s">
        <v>298</v>
      </c>
      <c r="E465" s="279" t="s">
        <v>298</v>
      </c>
      <c r="F465" s="279" t="s">
        <v>300</v>
      </c>
      <c r="G465" s="279" t="s">
        <v>298</v>
      </c>
      <c r="H465" s="279" t="s">
        <v>300</v>
      </c>
      <c r="I465" s="279" t="s">
        <v>300</v>
      </c>
      <c r="J465" s="279" t="s">
        <v>300</v>
      </c>
      <c r="K465" s="279" t="s">
        <v>300</v>
      </c>
      <c r="L465" s="279" t="s">
        <v>300</v>
      </c>
      <c r="M465" s="279" t="s">
        <v>300</v>
      </c>
      <c r="N465" s="279" t="s">
        <v>300</v>
      </c>
      <c r="O465" s="279" t="s">
        <v>299</v>
      </c>
      <c r="P465" s="279" t="s">
        <v>299</v>
      </c>
      <c r="Q465" s="279" t="s">
        <v>299</v>
      </c>
      <c r="R465" s="279" t="s">
        <v>300</v>
      </c>
      <c r="S465" s="279" t="s">
        <v>299</v>
      </c>
      <c r="T465" s="279" t="s">
        <v>299</v>
      </c>
      <c r="U465" s="279" t="s">
        <v>299</v>
      </c>
      <c r="V465" s="279" t="s">
        <v>299</v>
      </c>
      <c r="AR465" s="279" t="e">
        <v>#N/A</v>
      </c>
    </row>
    <row r="466" spans="1:44" s="279" customFormat="1">
      <c r="A466" s="279">
        <v>121009</v>
      </c>
      <c r="B466" s="43" t="s">
        <v>2561</v>
      </c>
      <c r="C466" s="279" t="s">
        <v>300</v>
      </c>
      <c r="D466" s="279" t="s">
        <v>298</v>
      </c>
      <c r="E466" s="279" t="s">
        <v>298</v>
      </c>
      <c r="F466" s="279" t="s">
        <v>300</v>
      </c>
      <c r="G466" s="279" t="s">
        <v>298</v>
      </c>
      <c r="H466" s="279" t="s">
        <v>300</v>
      </c>
      <c r="I466" s="279" t="s">
        <v>299</v>
      </c>
      <c r="J466" s="279" t="s">
        <v>299</v>
      </c>
      <c r="K466" s="279" t="s">
        <v>300</v>
      </c>
      <c r="L466" s="279" t="s">
        <v>300</v>
      </c>
      <c r="M466" s="279" t="s">
        <v>300</v>
      </c>
      <c r="N466" s="279" t="s">
        <v>299</v>
      </c>
      <c r="O466" s="279" t="s">
        <v>299</v>
      </c>
      <c r="P466" s="279" t="s">
        <v>299</v>
      </c>
      <c r="Q466" s="279" t="s">
        <v>299</v>
      </c>
      <c r="R466" s="279" t="s">
        <v>300</v>
      </c>
      <c r="S466" s="279" t="s">
        <v>299</v>
      </c>
      <c r="T466" s="279" t="s">
        <v>299</v>
      </c>
      <c r="U466" s="279" t="s">
        <v>299</v>
      </c>
      <c r="V466" s="279" t="s">
        <v>299</v>
      </c>
      <c r="AR466" s="279" t="e">
        <v>#N/A</v>
      </c>
    </row>
    <row r="467" spans="1:44" s="279" customFormat="1">
      <c r="A467" s="279">
        <v>121010</v>
      </c>
      <c r="B467" s="43" t="s">
        <v>2561</v>
      </c>
      <c r="C467" s="279" t="s">
        <v>300</v>
      </c>
      <c r="D467" s="279" t="s">
        <v>300</v>
      </c>
      <c r="E467" s="279" t="s">
        <v>298</v>
      </c>
      <c r="F467" s="279" t="s">
        <v>298</v>
      </c>
      <c r="G467" s="279" t="s">
        <v>300</v>
      </c>
      <c r="H467" s="279" t="s">
        <v>298</v>
      </c>
      <c r="I467" s="279" t="s">
        <v>300</v>
      </c>
      <c r="J467" s="279" t="s">
        <v>300</v>
      </c>
      <c r="K467" s="279" t="s">
        <v>300</v>
      </c>
      <c r="L467" s="279" t="s">
        <v>300</v>
      </c>
      <c r="M467" s="279" t="s">
        <v>298</v>
      </c>
      <c r="N467" s="279" t="s">
        <v>300</v>
      </c>
      <c r="O467" s="279" t="s">
        <v>298</v>
      </c>
      <c r="P467" s="279" t="s">
        <v>298</v>
      </c>
      <c r="Q467" s="279" t="s">
        <v>300</v>
      </c>
      <c r="R467" s="279" t="s">
        <v>300</v>
      </c>
      <c r="S467" s="279" t="s">
        <v>300</v>
      </c>
      <c r="T467" s="279" t="s">
        <v>298</v>
      </c>
      <c r="U467" s="279" t="s">
        <v>298</v>
      </c>
      <c r="V467" s="279" t="s">
        <v>300</v>
      </c>
      <c r="AR467" s="279" t="e">
        <v>#N/A</v>
      </c>
    </row>
    <row r="468" spans="1:44" s="279" customFormat="1">
      <c r="A468" s="279">
        <v>121017</v>
      </c>
      <c r="B468" s="43" t="s">
        <v>2561</v>
      </c>
      <c r="C468" s="279" t="s">
        <v>300</v>
      </c>
      <c r="D468" s="279" t="s">
        <v>298</v>
      </c>
      <c r="E468" s="279" t="s">
        <v>298</v>
      </c>
      <c r="F468" s="279" t="s">
        <v>298</v>
      </c>
      <c r="G468" s="279" t="s">
        <v>298</v>
      </c>
      <c r="H468" s="279" t="s">
        <v>298</v>
      </c>
      <c r="I468" s="279" t="s">
        <v>298</v>
      </c>
      <c r="J468" s="279" t="s">
        <v>298</v>
      </c>
      <c r="K468" s="279" t="s">
        <v>298</v>
      </c>
      <c r="L468" s="279" t="s">
        <v>298</v>
      </c>
      <c r="M468" s="279" t="s">
        <v>300</v>
      </c>
      <c r="N468" s="279" t="s">
        <v>300</v>
      </c>
      <c r="O468" s="279" t="s">
        <v>299</v>
      </c>
      <c r="P468" s="279" t="s">
        <v>300</v>
      </c>
      <c r="Q468" s="279" t="s">
        <v>299</v>
      </c>
      <c r="R468" s="279" t="s">
        <v>299</v>
      </c>
      <c r="S468" s="279" t="s">
        <v>299</v>
      </c>
      <c r="T468" s="279" t="s">
        <v>299</v>
      </c>
      <c r="U468" s="279" t="s">
        <v>299</v>
      </c>
      <c r="V468" s="279" t="s">
        <v>299</v>
      </c>
      <c r="AR468" s="279" t="e">
        <v>#N/A</v>
      </c>
    </row>
    <row r="469" spans="1:44" s="279" customFormat="1">
      <c r="A469" s="279">
        <v>121020</v>
      </c>
      <c r="B469" s="43" t="s">
        <v>2561</v>
      </c>
      <c r="C469" s="279" t="s">
        <v>300</v>
      </c>
      <c r="D469" s="279" t="s">
        <v>300</v>
      </c>
      <c r="E469" s="279" t="s">
        <v>298</v>
      </c>
      <c r="F469" s="279" t="s">
        <v>300</v>
      </c>
      <c r="G469" s="279" t="s">
        <v>300</v>
      </c>
      <c r="H469" s="279" t="s">
        <v>298</v>
      </c>
      <c r="I469" s="279" t="s">
        <v>299</v>
      </c>
      <c r="J469" s="279" t="s">
        <v>298</v>
      </c>
      <c r="K469" s="279" t="s">
        <v>298</v>
      </c>
      <c r="L469" s="279" t="s">
        <v>298</v>
      </c>
      <c r="M469" s="279" t="s">
        <v>299</v>
      </c>
      <c r="N469" s="279" t="s">
        <v>299</v>
      </c>
      <c r="O469" s="279" t="s">
        <v>299</v>
      </c>
      <c r="P469" s="279" t="s">
        <v>299</v>
      </c>
      <c r="Q469" s="279" t="s">
        <v>299</v>
      </c>
      <c r="R469" s="279" t="s">
        <v>299</v>
      </c>
      <c r="S469" s="279" t="s">
        <v>299</v>
      </c>
      <c r="T469" s="279" t="s">
        <v>299</v>
      </c>
      <c r="U469" s="279" t="s">
        <v>299</v>
      </c>
      <c r="V469" s="279" t="s">
        <v>299</v>
      </c>
      <c r="AR469" s="279" t="e">
        <v>#N/A</v>
      </c>
    </row>
    <row r="470" spans="1:44" s="279" customFormat="1">
      <c r="A470" s="279">
        <v>121021</v>
      </c>
      <c r="B470" s="43" t="s">
        <v>2561</v>
      </c>
      <c r="C470" s="279" t="s">
        <v>298</v>
      </c>
      <c r="D470" s="279" t="s">
        <v>298</v>
      </c>
      <c r="E470" s="279" t="s">
        <v>298</v>
      </c>
      <c r="F470" s="279" t="s">
        <v>300</v>
      </c>
      <c r="G470" s="279" t="s">
        <v>300</v>
      </c>
      <c r="H470" s="279" t="s">
        <v>300</v>
      </c>
      <c r="I470" s="279" t="s">
        <v>300</v>
      </c>
      <c r="J470" s="279" t="s">
        <v>300</v>
      </c>
      <c r="K470" s="279" t="s">
        <v>300</v>
      </c>
      <c r="L470" s="279" t="s">
        <v>298</v>
      </c>
      <c r="M470" s="279" t="s">
        <v>299</v>
      </c>
      <c r="N470" s="279" t="s">
        <v>300</v>
      </c>
      <c r="O470" s="279" t="s">
        <v>300</v>
      </c>
      <c r="P470" s="279" t="s">
        <v>300</v>
      </c>
      <c r="Q470" s="279" t="s">
        <v>300</v>
      </c>
      <c r="R470" s="279" t="s">
        <v>299</v>
      </c>
      <c r="S470" s="279" t="s">
        <v>299</v>
      </c>
      <c r="T470" s="279" t="s">
        <v>299</v>
      </c>
      <c r="U470" s="279" t="s">
        <v>299</v>
      </c>
      <c r="V470" s="279" t="s">
        <v>299</v>
      </c>
      <c r="AR470" s="279" t="e">
        <v>#N/A</v>
      </c>
    </row>
    <row r="471" spans="1:44" s="279" customFormat="1">
      <c r="A471" s="279">
        <v>121026</v>
      </c>
      <c r="B471" s="43" t="s">
        <v>2561</v>
      </c>
      <c r="C471" s="279" t="s">
        <v>298</v>
      </c>
      <c r="D471" s="279" t="s">
        <v>298</v>
      </c>
      <c r="E471" s="279" t="s">
        <v>298</v>
      </c>
      <c r="F471" s="279" t="s">
        <v>300</v>
      </c>
      <c r="G471" s="279" t="s">
        <v>300</v>
      </c>
      <c r="H471" s="279" t="s">
        <v>300</v>
      </c>
      <c r="I471" s="279" t="s">
        <v>300</v>
      </c>
      <c r="J471" s="279" t="s">
        <v>300</v>
      </c>
      <c r="K471" s="279" t="s">
        <v>298</v>
      </c>
      <c r="L471" s="279" t="s">
        <v>300</v>
      </c>
      <c r="M471" s="279" t="s">
        <v>299</v>
      </c>
      <c r="N471" s="279" t="s">
        <v>300</v>
      </c>
      <c r="O471" s="279" t="s">
        <v>300</v>
      </c>
      <c r="P471" s="279" t="s">
        <v>298</v>
      </c>
      <c r="Q471" s="279" t="s">
        <v>300</v>
      </c>
      <c r="R471" s="279" t="s">
        <v>299</v>
      </c>
      <c r="S471" s="279" t="s">
        <v>299</v>
      </c>
      <c r="T471" s="279" t="s">
        <v>299</v>
      </c>
      <c r="U471" s="279" t="s">
        <v>299</v>
      </c>
      <c r="V471" s="279" t="s">
        <v>300</v>
      </c>
      <c r="AR471" s="279" t="e">
        <v>#N/A</v>
      </c>
    </row>
    <row r="472" spans="1:44" s="279" customFormat="1">
      <c r="A472" s="279">
        <v>121028</v>
      </c>
      <c r="B472" s="43" t="s">
        <v>2561</v>
      </c>
      <c r="C472" s="279" t="s">
        <v>300</v>
      </c>
      <c r="D472" s="279" t="s">
        <v>298</v>
      </c>
      <c r="E472" s="279" t="s">
        <v>298</v>
      </c>
      <c r="F472" s="279" t="s">
        <v>298</v>
      </c>
      <c r="G472" s="279" t="s">
        <v>298</v>
      </c>
      <c r="H472" s="279" t="s">
        <v>300</v>
      </c>
      <c r="I472" s="279" t="s">
        <v>300</v>
      </c>
      <c r="J472" s="279" t="s">
        <v>298</v>
      </c>
      <c r="K472" s="279" t="s">
        <v>300</v>
      </c>
      <c r="L472" s="279" t="s">
        <v>300</v>
      </c>
      <c r="M472" s="279" t="s">
        <v>298</v>
      </c>
      <c r="N472" s="279" t="s">
        <v>300</v>
      </c>
      <c r="O472" s="279" t="s">
        <v>298</v>
      </c>
      <c r="P472" s="279" t="s">
        <v>298</v>
      </c>
      <c r="Q472" s="279" t="s">
        <v>300</v>
      </c>
      <c r="R472" s="279" t="s">
        <v>300</v>
      </c>
      <c r="S472" s="279" t="s">
        <v>299</v>
      </c>
      <c r="T472" s="279" t="s">
        <v>300</v>
      </c>
      <c r="U472" s="279" t="s">
        <v>299</v>
      </c>
      <c r="V472" s="279" t="s">
        <v>300</v>
      </c>
      <c r="AR472" s="279" t="e">
        <v>#N/A</v>
      </c>
    </row>
    <row r="473" spans="1:44" s="279" customFormat="1">
      <c r="A473" s="279">
        <v>121029</v>
      </c>
      <c r="B473" s="43" t="s">
        <v>2561</v>
      </c>
      <c r="C473" s="279" t="s">
        <v>300</v>
      </c>
      <c r="D473" s="279" t="s">
        <v>300</v>
      </c>
      <c r="E473" s="279" t="s">
        <v>298</v>
      </c>
      <c r="F473" s="279" t="s">
        <v>300</v>
      </c>
      <c r="G473" s="279" t="s">
        <v>300</v>
      </c>
      <c r="H473" s="279" t="s">
        <v>300</v>
      </c>
      <c r="I473" s="279" t="s">
        <v>300</v>
      </c>
      <c r="J473" s="279" t="s">
        <v>298</v>
      </c>
      <c r="K473" s="279" t="s">
        <v>300</v>
      </c>
      <c r="L473" s="279" t="s">
        <v>299</v>
      </c>
      <c r="M473" s="279" t="s">
        <v>300</v>
      </c>
      <c r="N473" s="279" t="s">
        <v>300</v>
      </c>
      <c r="O473" s="279" t="s">
        <v>298</v>
      </c>
      <c r="P473" s="279" t="s">
        <v>300</v>
      </c>
      <c r="Q473" s="279" t="s">
        <v>300</v>
      </c>
      <c r="R473" s="279" t="s">
        <v>299</v>
      </c>
      <c r="S473" s="279" t="s">
        <v>299</v>
      </c>
      <c r="T473" s="279" t="s">
        <v>299</v>
      </c>
      <c r="U473" s="279" t="s">
        <v>299</v>
      </c>
      <c r="V473" s="279" t="s">
        <v>299</v>
      </c>
      <c r="AR473" s="279" t="e">
        <v>#N/A</v>
      </c>
    </row>
    <row r="474" spans="1:44" s="279" customFormat="1">
      <c r="A474" s="279">
        <v>121038</v>
      </c>
      <c r="B474" s="43" t="s">
        <v>2561</v>
      </c>
      <c r="C474" s="279" t="s">
        <v>300</v>
      </c>
      <c r="D474" s="279" t="s">
        <v>298</v>
      </c>
      <c r="E474" s="279" t="s">
        <v>298</v>
      </c>
      <c r="F474" s="279" t="s">
        <v>298</v>
      </c>
      <c r="G474" s="279" t="s">
        <v>300</v>
      </c>
      <c r="H474" s="279" t="s">
        <v>300</v>
      </c>
      <c r="I474" s="279" t="s">
        <v>300</v>
      </c>
      <c r="J474" s="279" t="s">
        <v>300</v>
      </c>
      <c r="K474" s="279" t="s">
        <v>300</v>
      </c>
      <c r="L474" s="279" t="s">
        <v>300</v>
      </c>
      <c r="M474" s="279" t="s">
        <v>300</v>
      </c>
      <c r="N474" s="279" t="s">
        <v>300</v>
      </c>
      <c r="O474" s="279" t="s">
        <v>300</v>
      </c>
      <c r="P474" s="279" t="s">
        <v>300</v>
      </c>
      <c r="Q474" s="279" t="s">
        <v>298</v>
      </c>
      <c r="R474" s="279" t="s">
        <v>300</v>
      </c>
      <c r="S474" s="279" t="s">
        <v>300</v>
      </c>
      <c r="T474" s="279" t="s">
        <v>300</v>
      </c>
      <c r="U474" s="279" t="s">
        <v>300</v>
      </c>
      <c r="V474" s="279" t="s">
        <v>299</v>
      </c>
      <c r="AR474" s="279" t="e">
        <v>#N/A</v>
      </c>
    </row>
    <row r="475" spans="1:44" s="279" customFormat="1">
      <c r="A475" s="279">
        <v>121041</v>
      </c>
      <c r="B475" s="43" t="s">
        <v>2561</v>
      </c>
      <c r="C475" s="279" t="s">
        <v>298</v>
      </c>
      <c r="D475" s="279" t="s">
        <v>300</v>
      </c>
      <c r="E475" s="279" t="s">
        <v>300</v>
      </c>
      <c r="F475" s="279" t="s">
        <v>298</v>
      </c>
      <c r="G475" s="279" t="s">
        <v>298</v>
      </c>
      <c r="H475" s="279" t="s">
        <v>300</v>
      </c>
      <c r="I475" s="279" t="s">
        <v>300</v>
      </c>
      <c r="J475" s="279" t="s">
        <v>300</v>
      </c>
      <c r="K475" s="279" t="s">
        <v>298</v>
      </c>
      <c r="L475" s="279" t="s">
        <v>300</v>
      </c>
      <c r="M475" s="279" t="s">
        <v>300</v>
      </c>
      <c r="N475" s="279" t="s">
        <v>298</v>
      </c>
      <c r="O475" s="279" t="s">
        <v>300</v>
      </c>
      <c r="P475" s="279" t="s">
        <v>300</v>
      </c>
      <c r="Q475" s="279" t="s">
        <v>300</v>
      </c>
      <c r="R475" s="279" t="s">
        <v>300</v>
      </c>
      <c r="S475" s="279" t="s">
        <v>300</v>
      </c>
      <c r="T475" s="279" t="s">
        <v>300</v>
      </c>
      <c r="U475" s="279" t="s">
        <v>299</v>
      </c>
      <c r="V475" s="279" t="s">
        <v>299</v>
      </c>
      <c r="AR475" s="279" t="e">
        <v>#N/A</v>
      </c>
    </row>
    <row r="476" spans="1:44" s="279" customFormat="1">
      <c r="A476" s="279">
        <v>121047</v>
      </c>
      <c r="B476" s="43" t="s">
        <v>2561</v>
      </c>
      <c r="C476" s="279" t="s">
        <v>298</v>
      </c>
      <c r="D476" s="279" t="s">
        <v>300</v>
      </c>
      <c r="E476" s="279" t="s">
        <v>298</v>
      </c>
      <c r="F476" s="279" t="s">
        <v>298</v>
      </c>
      <c r="G476" s="279" t="s">
        <v>298</v>
      </c>
      <c r="H476" s="279" t="s">
        <v>300</v>
      </c>
      <c r="I476" s="279" t="s">
        <v>299</v>
      </c>
      <c r="J476" s="279" t="s">
        <v>300</v>
      </c>
      <c r="K476" s="279" t="s">
        <v>300</v>
      </c>
      <c r="L476" s="279" t="s">
        <v>299</v>
      </c>
      <c r="M476" s="279" t="s">
        <v>300</v>
      </c>
      <c r="N476" s="279" t="s">
        <v>299</v>
      </c>
      <c r="O476" s="279" t="s">
        <v>300</v>
      </c>
      <c r="P476" s="279" t="s">
        <v>300</v>
      </c>
      <c r="Q476" s="279" t="s">
        <v>299</v>
      </c>
      <c r="R476" s="279" t="s">
        <v>299</v>
      </c>
      <c r="S476" s="279" t="s">
        <v>299</v>
      </c>
      <c r="T476" s="279" t="s">
        <v>299</v>
      </c>
      <c r="U476" s="279" t="s">
        <v>299</v>
      </c>
      <c r="V476" s="279" t="s">
        <v>299</v>
      </c>
      <c r="AR476" s="279" t="e">
        <v>#N/A</v>
      </c>
    </row>
    <row r="477" spans="1:44" s="279" customFormat="1">
      <c r="A477" s="279">
        <v>121048</v>
      </c>
      <c r="B477" s="43" t="s">
        <v>2561</v>
      </c>
      <c r="C477" s="279" t="s">
        <v>298</v>
      </c>
      <c r="D477" s="279" t="s">
        <v>300</v>
      </c>
      <c r="E477" s="279" t="s">
        <v>300</v>
      </c>
      <c r="F477" s="279" t="s">
        <v>300</v>
      </c>
      <c r="G477" s="279" t="s">
        <v>298</v>
      </c>
      <c r="H477" s="279" t="s">
        <v>300</v>
      </c>
      <c r="I477" s="279" t="s">
        <v>300</v>
      </c>
      <c r="J477" s="279" t="s">
        <v>300</v>
      </c>
      <c r="K477" s="279" t="s">
        <v>300</v>
      </c>
      <c r="L477" s="279" t="s">
        <v>299</v>
      </c>
      <c r="M477" s="279" t="s">
        <v>299</v>
      </c>
      <c r="N477" s="279" t="s">
        <v>300</v>
      </c>
      <c r="O477" s="279" t="s">
        <v>300</v>
      </c>
      <c r="P477" s="279" t="s">
        <v>299</v>
      </c>
      <c r="Q477" s="279" t="s">
        <v>300</v>
      </c>
      <c r="R477" s="279" t="s">
        <v>299</v>
      </c>
      <c r="S477" s="279" t="s">
        <v>299</v>
      </c>
      <c r="T477" s="279" t="s">
        <v>300</v>
      </c>
      <c r="U477" s="279" t="s">
        <v>300</v>
      </c>
      <c r="V477" s="279" t="s">
        <v>300</v>
      </c>
      <c r="AR477" s="279" t="e">
        <v>#N/A</v>
      </c>
    </row>
    <row r="478" spans="1:44" s="279" customFormat="1">
      <c r="A478" s="279">
        <v>121051</v>
      </c>
      <c r="B478" s="43" t="s">
        <v>2561</v>
      </c>
      <c r="C478" s="279" t="s">
        <v>300</v>
      </c>
      <c r="D478" s="279" t="s">
        <v>298</v>
      </c>
      <c r="E478" s="279" t="s">
        <v>298</v>
      </c>
      <c r="F478" s="279" t="s">
        <v>300</v>
      </c>
      <c r="G478" s="279" t="s">
        <v>300</v>
      </c>
      <c r="H478" s="279" t="s">
        <v>300</v>
      </c>
      <c r="I478" s="279" t="s">
        <v>298</v>
      </c>
      <c r="J478" s="279" t="s">
        <v>298</v>
      </c>
      <c r="K478" s="279" t="s">
        <v>299</v>
      </c>
      <c r="L478" s="279" t="s">
        <v>298</v>
      </c>
      <c r="M478" s="279" t="s">
        <v>300</v>
      </c>
      <c r="N478" s="279" t="s">
        <v>300</v>
      </c>
      <c r="O478" s="279" t="s">
        <v>299</v>
      </c>
      <c r="P478" s="279" t="s">
        <v>300</v>
      </c>
      <c r="Q478" s="279" t="s">
        <v>299</v>
      </c>
      <c r="R478" s="279" t="s">
        <v>299</v>
      </c>
      <c r="S478" s="279" t="s">
        <v>299</v>
      </c>
      <c r="T478" s="279" t="s">
        <v>299</v>
      </c>
      <c r="U478" s="279" t="s">
        <v>299</v>
      </c>
      <c r="V478" s="279" t="s">
        <v>299</v>
      </c>
      <c r="AR478" s="279" t="e">
        <v>#N/A</v>
      </c>
    </row>
    <row r="479" spans="1:44" s="279" customFormat="1">
      <c r="A479" s="279">
        <v>121056</v>
      </c>
      <c r="B479" s="43" t="s">
        <v>2561</v>
      </c>
      <c r="C479" s="279" t="s">
        <v>300</v>
      </c>
      <c r="D479" s="279" t="s">
        <v>300</v>
      </c>
      <c r="E479" s="279" t="s">
        <v>300</v>
      </c>
      <c r="F479" s="279" t="s">
        <v>298</v>
      </c>
      <c r="G479" s="279" t="s">
        <v>298</v>
      </c>
      <c r="H479" s="279" t="s">
        <v>300</v>
      </c>
      <c r="I479" s="279" t="s">
        <v>300</v>
      </c>
      <c r="J479" s="279" t="s">
        <v>300</v>
      </c>
      <c r="K479" s="279" t="s">
        <v>300</v>
      </c>
      <c r="L479" s="279" t="s">
        <v>300</v>
      </c>
      <c r="M479" s="279" t="s">
        <v>300</v>
      </c>
      <c r="N479" s="279" t="s">
        <v>300</v>
      </c>
      <c r="O479" s="279" t="s">
        <v>300</v>
      </c>
      <c r="P479" s="279" t="s">
        <v>299</v>
      </c>
      <c r="Q479" s="279" t="s">
        <v>300</v>
      </c>
      <c r="R479" s="279" t="s">
        <v>300</v>
      </c>
      <c r="S479" s="279" t="s">
        <v>300</v>
      </c>
      <c r="T479" s="279" t="s">
        <v>300</v>
      </c>
      <c r="U479" s="279" t="s">
        <v>300</v>
      </c>
      <c r="V479" s="279" t="s">
        <v>300</v>
      </c>
      <c r="AR479" s="279" t="e">
        <v>#N/A</v>
      </c>
    </row>
    <row r="480" spans="1:44" s="279" customFormat="1">
      <c r="A480" s="279">
        <v>121065</v>
      </c>
      <c r="B480" s="43" t="s">
        <v>2561</v>
      </c>
      <c r="C480" s="279" t="s">
        <v>300</v>
      </c>
      <c r="D480" s="279" t="s">
        <v>298</v>
      </c>
      <c r="E480" s="279" t="s">
        <v>298</v>
      </c>
      <c r="F480" s="279" t="s">
        <v>300</v>
      </c>
      <c r="G480" s="279" t="s">
        <v>300</v>
      </c>
      <c r="H480" s="279" t="s">
        <v>298</v>
      </c>
      <c r="I480" s="279" t="s">
        <v>298</v>
      </c>
      <c r="J480" s="279" t="s">
        <v>298</v>
      </c>
      <c r="K480" s="279" t="s">
        <v>300</v>
      </c>
      <c r="L480" s="279" t="s">
        <v>300</v>
      </c>
      <c r="M480" s="279" t="s">
        <v>300</v>
      </c>
      <c r="N480" s="279" t="s">
        <v>300</v>
      </c>
      <c r="O480" s="279" t="s">
        <v>300</v>
      </c>
      <c r="P480" s="279" t="s">
        <v>299</v>
      </c>
      <c r="Q480" s="279" t="s">
        <v>299</v>
      </c>
      <c r="R480" s="279" t="s">
        <v>299</v>
      </c>
      <c r="S480" s="279" t="s">
        <v>299</v>
      </c>
      <c r="T480" s="279" t="s">
        <v>299</v>
      </c>
      <c r="U480" s="279" t="s">
        <v>299</v>
      </c>
      <c r="V480" s="279" t="s">
        <v>299</v>
      </c>
      <c r="AR480" s="279" t="e">
        <v>#N/A</v>
      </c>
    </row>
    <row r="481" spans="1:44" s="279" customFormat="1">
      <c r="A481" s="279">
        <v>121076</v>
      </c>
      <c r="B481" s="43" t="s">
        <v>2561</v>
      </c>
      <c r="C481" s="279" t="s">
        <v>300</v>
      </c>
      <c r="D481" s="279" t="s">
        <v>300</v>
      </c>
      <c r="E481" s="279" t="s">
        <v>300</v>
      </c>
      <c r="F481" s="279" t="s">
        <v>300</v>
      </c>
      <c r="G481" s="279" t="s">
        <v>300</v>
      </c>
      <c r="H481" s="279" t="s">
        <v>300</v>
      </c>
      <c r="I481" s="279" t="s">
        <v>299</v>
      </c>
      <c r="J481" s="279" t="s">
        <v>299</v>
      </c>
      <c r="K481" s="279" t="s">
        <v>299</v>
      </c>
      <c r="L481" s="279" t="s">
        <v>300</v>
      </c>
      <c r="M481" s="279" t="s">
        <v>300</v>
      </c>
      <c r="N481" s="279" t="s">
        <v>300</v>
      </c>
      <c r="O481" s="279" t="s">
        <v>300</v>
      </c>
      <c r="P481" s="279" t="s">
        <v>300</v>
      </c>
      <c r="Q481" s="279" t="s">
        <v>300</v>
      </c>
      <c r="R481" s="279" t="s">
        <v>299</v>
      </c>
      <c r="S481" s="279" t="s">
        <v>298</v>
      </c>
      <c r="T481" s="279" t="s">
        <v>298</v>
      </c>
      <c r="U481" s="279" t="s">
        <v>299</v>
      </c>
      <c r="V481" s="279" t="s">
        <v>298</v>
      </c>
      <c r="AR481" s="279" t="e">
        <v>#N/A</v>
      </c>
    </row>
    <row r="482" spans="1:44" s="279" customFormat="1">
      <c r="A482" s="279">
        <v>121081</v>
      </c>
      <c r="B482" s="43" t="s">
        <v>2561</v>
      </c>
      <c r="C482" s="279" t="s">
        <v>300</v>
      </c>
      <c r="D482" s="279" t="s">
        <v>300</v>
      </c>
      <c r="E482" s="279" t="s">
        <v>298</v>
      </c>
      <c r="F482" s="279" t="s">
        <v>298</v>
      </c>
      <c r="G482" s="279" t="s">
        <v>298</v>
      </c>
      <c r="H482" s="279" t="s">
        <v>300</v>
      </c>
      <c r="I482" s="279" t="s">
        <v>300</v>
      </c>
      <c r="J482" s="279" t="s">
        <v>300</v>
      </c>
      <c r="K482" s="279" t="s">
        <v>298</v>
      </c>
      <c r="L482" s="279" t="s">
        <v>300</v>
      </c>
      <c r="M482" s="279" t="s">
        <v>300</v>
      </c>
      <c r="N482" s="279" t="s">
        <v>300</v>
      </c>
      <c r="O482" s="279" t="s">
        <v>300</v>
      </c>
      <c r="P482" s="279" t="s">
        <v>300</v>
      </c>
      <c r="Q482" s="279" t="s">
        <v>300</v>
      </c>
      <c r="R482" s="279" t="s">
        <v>299</v>
      </c>
      <c r="S482" s="279" t="s">
        <v>299</v>
      </c>
      <c r="T482" s="279" t="s">
        <v>299</v>
      </c>
      <c r="U482" s="279" t="s">
        <v>299</v>
      </c>
      <c r="V482" s="279" t="s">
        <v>299</v>
      </c>
      <c r="AR482" s="279" t="e">
        <v>#N/A</v>
      </c>
    </row>
    <row r="483" spans="1:44" s="279" customFormat="1">
      <c r="A483" s="279">
        <v>121090</v>
      </c>
      <c r="B483" s="43" t="s">
        <v>2561</v>
      </c>
      <c r="C483" s="279" t="s">
        <v>300</v>
      </c>
      <c r="D483" s="279" t="s">
        <v>300</v>
      </c>
      <c r="E483" s="279" t="s">
        <v>300</v>
      </c>
      <c r="F483" s="279" t="s">
        <v>300</v>
      </c>
      <c r="G483" s="279" t="s">
        <v>300</v>
      </c>
      <c r="H483" s="279" t="s">
        <v>300</v>
      </c>
      <c r="I483" s="279" t="s">
        <v>300</v>
      </c>
      <c r="J483" s="279" t="s">
        <v>300</v>
      </c>
      <c r="K483" s="279" t="s">
        <v>300</v>
      </c>
      <c r="L483" s="279" t="s">
        <v>300</v>
      </c>
      <c r="M483" s="279" t="s">
        <v>298</v>
      </c>
      <c r="N483" s="279" t="s">
        <v>298</v>
      </c>
      <c r="O483" s="279" t="s">
        <v>298</v>
      </c>
      <c r="P483" s="279" t="s">
        <v>298</v>
      </c>
      <c r="Q483" s="279" t="s">
        <v>300</v>
      </c>
      <c r="R483" s="279" t="s">
        <v>299</v>
      </c>
      <c r="S483" s="279" t="s">
        <v>299</v>
      </c>
      <c r="T483" s="279" t="s">
        <v>299</v>
      </c>
      <c r="U483" s="279" t="s">
        <v>299</v>
      </c>
      <c r="V483" s="279" t="s">
        <v>299</v>
      </c>
      <c r="AR483" s="279" t="e">
        <v>#N/A</v>
      </c>
    </row>
    <row r="484" spans="1:44" s="279" customFormat="1">
      <c r="A484" s="279">
        <v>121092</v>
      </c>
      <c r="B484" s="43" t="s">
        <v>2561</v>
      </c>
      <c r="C484" s="279" t="s">
        <v>298</v>
      </c>
      <c r="D484" s="279" t="s">
        <v>300</v>
      </c>
      <c r="E484" s="279" t="s">
        <v>298</v>
      </c>
      <c r="F484" s="279" t="s">
        <v>300</v>
      </c>
      <c r="G484" s="279" t="s">
        <v>298</v>
      </c>
      <c r="H484" s="279" t="s">
        <v>299</v>
      </c>
      <c r="I484" s="279" t="s">
        <v>300</v>
      </c>
      <c r="J484" s="279" t="s">
        <v>300</v>
      </c>
      <c r="K484" s="279" t="s">
        <v>300</v>
      </c>
      <c r="L484" s="279" t="s">
        <v>300</v>
      </c>
      <c r="M484" s="279" t="s">
        <v>300</v>
      </c>
      <c r="N484" s="279" t="s">
        <v>300</v>
      </c>
      <c r="O484" s="279" t="s">
        <v>300</v>
      </c>
      <c r="P484" s="279" t="s">
        <v>300</v>
      </c>
      <c r="Q484" s="279" t="s">
        <v>300</v>
      </c>
      <c r="R484" s="279" t="s">
        <v>299</v>
      </c>
      <c r="S484" s="279" t="s">
        <v>300</v>
      </c>
      <c r="T484" s="279" t="s">
        <v>299</v>
      </c>
      <c r="U484" s="279" t="s">
        <v>300</v>
      </c>
      <c r="V484" s="279" t="s">
        <v>299</v>
      </c>
      <c r="AR484" s="279" t="e">
        <v>#N/A</v>
      </c>
    </row>
    <row r="485" spans="1:44" s="279" customFormat="1">
      <c r="A485" s="279">
        <v>121094</v>
      </c>
      <c r="B485" s="43" t="s">
        <v>2561</v>
      </c>
      <c r="C485" s="279" t="s">
        <v>298</v>
      </c>
      <c r="D485" s="279" t="s">
        <v>298</v>
      </c>
      <c r="E485" s="279" t="s">
        <v>298</v>
      </c>
      <c r="F485" s="279" t="s">
        <v>298</v>
      </c>
      <c r="G485" s="279" t="s">
        <v>298</v>
      </c>
      <c r="H485" s="279" t="s">
        <v>300</v>
      </c>
      <c r="I485" s="279" t="s">
        <v>300</v>
      </c>
      <c r="J485" s="279" t="s">
        <v>300</v>
      </c>
      <c r="K485" s="279" t="s">
        <v>300</v>
      </c>
      <c r="L485" s="279" t="s">
        <v>300</v>
      </c>
      <c r="M485" s="279" t="s">
        <v>300</v>
      </c>
      <c r="N485" s="279" t="s">
        <v>300</v>
      </c>
      <c r="O485" s="279" t="s">
        <v>300</v>
      </c>
      <c r="P485" s="279" t="s">
        <v>300</v>
      </c>
      <c r="Q485" s="279" t="s">
        <v>299</v>
      </c>
      <c r="R485" s="279" t="s">
        <v>299</v>
      </c>
      <c r="S485" s="279" t="s">
        <v>299</v>
      </c>
      <c r="T485" s="279" t="s">
        <v>299</v>
      </c>
      <c r="U485" s="279" t="s">
        <v>299</v>
      </c>
      <c r="V485" s="279" t="s">
        <v>299</v>
      </c>
      <c r="AR485" s="279" t="e">
        <v>#N/A</v>
      </c>
    </row>
    <row r="486" spans="1:44" s="279" customFormat="1">
      <c r="A486" s="279">
        <v>121103</v>
      </c>
      <c r="B486" s="43" t="s">
        <v>2561</v>
      </c>
      <c r="C486" s="279" t="s">
        <v>298</v>
      </c>
      <c r="D486" s="279" t="s">
        <v>300</v>
      </c>
      <c r="E486" s="279" t="s">
        <v>300</v>
      </c>
      <c r="F486" s="279" t="s">
        <v>298</v>
      </c>
      <c r="G486" s="279" t="s">
        <v>300</v>
      </c>
      <c r="H486" s="279" t="s">
        <v>298</v>
      </c>
      <c r="I486" s="279" t="s">
        <v>300</v>
      </c>
      <c r="J486" s="279" t="s">
        <v>300</v>
      </c>
      <c r="K486" s="279" t="s">
        <v>300</v>
      </c>
      <c r="L486" s="279" t="s">
        <v>300</v>
      </c>
      <c r="M486" s="279" t="s">
        <v>300</v>
      </c>
      <c r="N486" s="279" t="s">
        <v>300</v>
      </c>
      <c r="O486" s="279" t="s">
        <v>300</v>
      </c>
      <c r="P486" s="279" t="s">
        <v>299</v>
      </c>
      <c r="Q486" s="279" t="s">
        <v>299</v>
      </c>
      <c r="R486" s="279" t="s">
        <v>299</v>
      </c>
      <c r="S486" s="279" t="s">
        <v>299</v>
      </c>
      <c r="T486" s="279" t="s">
        <v>299</v>
      </c>
      <c r="U486" s="279" t="s">
        <v>299</v>
      </c>
      <c r="V486" s="279" t="s">
        <v>299</v>
      </c>
      <c r="AR486" s="279" t="e">
        <v>#N/A</v>
      </c>
    </row>
    <row r="487" spans="1:44" s="279" customFormat="1">
      <c r="A487" s="279">
        <v>121106</v>
      </c>
      <c r="B487" s="43" t="s">
        <v>2561</v>
      </c>
      <c r="C487" s="279" t="s">
        <v>298</v>
      </c>
      <c r="D487" s="279" t="s">
        <v>300</v>
      </c>
      <c r="E487" s="279" t="s">
        <v>298</v>
      </c>
      <c r="F487" s="279" t="s">
        <v>298</v>
      </c>
      <c r="G487" s="279" t="s">
        <v>300</v>
      </c>
      <c r="H487" s="279" t="s">
        <v>298</v>
      </c>
      <c r="I487" s="279" t="s">
        <v>298</v>
      </c>
      <c r="J487" s="279" t="s">
        <v>298</v>
      </c>
      <c r="K487" s="279" t="s">
        <v>300</v>
      </c>
      <c r="L487" s="279" t="s">
        <v>300</v>
      </c>
      <c r="M487" s="279" t="s">
        <v>300</v>
      </c>
      <c r="N487" s="279" t="s">
        <v>300</v>
      </c>
      <c r="O487" s="279" t="s">
        <v>300</v>
      </c>
      <c r="P487" s="279" t="s">
        <v>300</v>
      </c>
      <c r="Q487" s="279" t="s">
        <v>299</v>
      </c>
      <c r="R487" s="279" t="s">
        <v>299</v>
      </c>
      <c r="S487" s="279" t="s">
        <v>299</v>
      </c>
      <c r="T487" s="279" t="s">
        <v>299</v>
      </c>
      <c r="U487" s="279" t="s">
        <v>299</v>
      </c>
      <c r="V487" s="279" t="s">
        <v>299</v>
      </c>
      <c r="AR487" s="279" t="e">
        <v>#N/A</v>
      </c>
    </row>
    <row r="488" spans="1:44" s="279" customFormat="1">
      <c r="A488" s="279">
        <v>121113</v>
      </c>
      <c r="B488" s="43" t="s">
        <v>2561</v>
      </c>
      <c r="C488" s="279" t="s">
        <v>300</v>
      </c>
      <c r="D488" s="279" t="s">
        <v>300</v>
      </c>
      <c r="E488" s="279" t="s">
        <v>298</v>
      </c>
      <c r="F488" s="279" t="s">
        <v>298</v>
      </c>
      <c r="G488" s="279" t="s">
        <v>300</v>
      </c>
      <c r="H488" s="279" t="s">
        <v>300</v>
      </c>
      <c r="I488" s="279" t="s">
        <v>300</v>
      </c>
      <c r="J488" s="279" t="s">
        <v>298</v>
      </c>
      <c r="K488" s="279" t="s">
        <v>300</v>
      </c>
      <c r="L488" s="279" t="s">
        <v>298</v>
      </c>
      <c r="M488" s="279" t="s">
        <v>299</v>
      </c>
      <c r="N488" s="279" t="s">
        <v>298</v>
      </c>
      <c r="O488" s="279" t="s">
        <v>298</v>
      </c>
      <c r="P488" s="279" t="s">
        <v>300</v>
      </c>
      <c r="Q488" s="279" t="s">
        <v>299</v>
      </c>
      <c r="R488" s="279" t="s">
        <v>299</v>
      </c>
      <c r="S488" s="279" t="s">
        <v>299</v>
      </c>
      <c r="T488" s="279" t="s">
        <v>299</v>
      </c>
      <c r="U488" s="279" t="s">
        <v>299</v>
      </c>
      <c r="V488" s="279" t="s">
        <v>299</v>
      </c>
      <c r="AR488" s="279" t="e">
        <v>#N/A</v>
      </c>
    </row>
    <row r="489" spans="1:44" s="279" customFormat="1">
      <c r="A489" s="279">
        <v>121115</v>
      </c>
      <c r="B489" s="43" t="s">
        <v>2561</v>
      </c>
      <c r="C489" s="279" t="s">
        <v>300</v>
      </c>
      <c r="D489" s="279" t="s">
        <v>300</v>
      </c>
      <c r="E489" s="279" t="s">
        <v>298</v>
      </c>
      <c r="F489" s="279" t="s">
        <v>298</v>
      </c>
      <c r="G489" s="279" t="s">
        <v>300</v>
      </c>
      <c r="H489" s="279" t="s">
        <v>298</v>
      </c>
      <c r="I489" s="279" t="s">
        <v>300</v>
      </c>
      <c r="J489" s="279" t="s">
        <v>300</v>
      </c>
      <c r="K489" s="279" t="s">
        <v>299</v>
      </c>
      <c r="L489" s="279" t="s">
        <v>299</v>
      </c>
      <c r="M489" s="279" t="s">
        <v>300</v>
      </c>
      <c r="N489" s="279" t="s">
        <v>300</v>
      </c>
      <c r="O489" s="279" t="s">
        <v>298</v>
      </c>
      <c r="P489" s="279" t="s">
        <v>298</v>
      </c>
      <c r="Q489" s="279" t="s">
        <v>298</v>
      </c>
      <c r="R489" s="279" t="s">
        <v>299</v>
      </c>
      <c r="S489" s="279" t="s">
        <v>299</v>
      </c>
      <c r="T489" s="279" t="s">
        <v>299</v>
      </c>
      <c r="U489" s="279" t="s">
        <v>299</v>
      </c>
      <c r="V489" s="279" t="s">
        <v>299</v>
      </c>
      <c r="AR489" s="279" t="e">
        <v>#N/A</v>
      </c>
    </row>
    <row r="490" spans="1:44" s="279" customFormat="1">
      <c r="A490" s="279">
        <v>121130</v>
      </c>
      <c r="B490" s="43" t="s">
        <v>2561</v>
      </c>
      <c r="C490" s="279" t="s">
        <v>300</v>
      </c>
      <c r="D490" s="279" t="s">
        <v>300</v>
      </c>
      <c r="E490" s="279" t="s">
        <v>300</v>
      </c>
      <c r="F490" s="279" t="s">
        <v>300</v>
      </c>
      <c r="G490" s="279" t="s">
        <v>300</v>
      </c>
      <c r="H490" s="279" t="s">
        <v>300</v>
      </c>
      <c r="I490" s="279" t="s">
        <v>300</v>
      </c>
      <c r="J490" s="279" t="s">
        <v>300</v>
      </c>
      <c r="K490" s="279" t="s">
        <v>300</v>
      </c>
      <c r="L490" s="279" t="s">
        <v>300</v>
      </c>
      <c r="M490" s="279" t="s">
        <v>300</v>
      </c>
      <c r="N490" s="279" t="s">
        <v>300</v>
      </c>
      <c r="O490" s="279" t="s">
        <v>300</v>
      </c>
      <c r="P490" s="279" t="s">
        <v>299</v>
      </c>
      <c r="Q490" s="279" t="s">
        <v>299</v>
      </c>
      <c r="R490" s="279" t="s">
        <v>299</v>
      </c>
      <c r="S490" s="279" t="s">
        <v>300</v>
      </c>
      <c r="T490" s="279" t="s">
        <v>299</v>
      </c>
      <c r="U490" s="279" t="s">
        <v>299</v>
      </c>
      <c r="V490" s="279" t="s">
        <v>299</v>
      </c>
      <c r="AR490" s="279" t="e">
        <v>#N/A</v>
      </c>
    </row>
    <row r="491" spans="1:44" s="279" customFormat="1">
      <c r="A491" s="279">
        <v>121139</v>
      </c>
      <c r="B491" s="43" t="s">
        <v>2561</v>
      </c>
      <c r="C491" s="279" t="s">
        <v>300</v>
      </c>
      <c r="D491" s="279" t="s">
        <v>300</v>
      </c>
      <c r="E491" s="279" t="s">
        <v>298</v>
      </c>
      <c r="F491" s="279" t="s">
        <v>298</v>
      </c>
      <c r="G491" s="279" t="s">
        <v>300</v>
      </c>
      <c r="H491" s="279" t="s">
        <v>300</v>
      </c>
      <c r="I491" s="279" t="s">
        <v>300</v>
      </c>
      <c r="J491" s="279" t="s">
        <v>300</v>
      </c>
      <c r="K491" s="279" t="s">
        <v>300</v>
      </c>
      <c r="L491" s="279" t="s">
        <v>300</v>
      </c>
      <c r="M491" s="279" t="s">
        <v>300</v>
      </c>
      <c r="N491" s="279" t="s">
        <v>298</v>
      </c>
      <c r="O491" s="279" t="s">
        <v>298</v>
      </c>
      <c r="P491" s="279" t="s">
        <v>298</v>
      </c>
      <c r="Q491" s="279" t="s">
        <v>300</v>
      </c>
      <c r="R491" s="279" t="s">
        <v>300</v>
      </c>
      <c r="S491" s="279" t="s">
        <v>299</v>
      </c>
      <c r="T491" s="279" t="s">
        <v>300</v>
      </c>
      <c r="U491" s="279" t="s">
        <v>300</v>
      </c>
      <c r="V491" s="279" t="s">
        <v>300</v>
      </c>
      <c r="AR491" s="279" t="e">
        <v>#N/A</v>
      </c>
    </row>
    <row r="492" spans="1:44" s="279" customFormat="1">
      <c r="A492" s="279">
        <v>121140</v>
      </c>
      <c r="B492" s="43" t="s">
        <v>2561</v>
      </c>
      <c r="C492" s="279" t="s">
        <v>300</v>
      </c>
      <c r="D492" s="279" t="s">
        <v>298</v>
      </c>
      <c r="E492" s="279" t="s">
        <v>298</v>
      </c>
      <c r="F492" s="279" t="s">
        <v>298</v>
      </c>
      <c r="G492" s="279" t="s">
        <v>298</v>
      </c>
      <c r="H492" s="279" t="s">
        <v>300</v>
      </c>
      <c r="I492" s="279" t="s">
        <v>300</v>
      </c>
      <c r="J492" s="279" t="s">
        <v>299</v>
      </c>
      <c r="K492" s="279" t="s">
        <v>300</v>
      </c>
      <c r="L492" s="279" t="s">
        <v>299</v>
      </c>
      <c r="M492" s="279" t="s">
        <v>300</v>
      </c>
      <c r="N492" s="279" t="s">
        <v>300</v>
      </c>
      <c r="O492" s="279" t="s">
        <v>300</v>
      </c>
      <c r="P492" s="279" t="s">
        <v>299</v>
      </c>
      <c r="Q492" s="279" t="s">
        <v>300</v>
      </c>
      <c r="R492" s="279" t="s">
        <v>299</v>
      </c>
      <c r="S492" s="279" t="s">
        <v>299</v>
      </c>
      <c r="T492" s="279" t="s">
        <v>299</v>
      </c>
      <c r="U492" s="279" t="s">
        <v>299</v>
      </c>
      <c r="V492" s="279" t="s">
        <v>299</v>
      </c>
      <c r="AR492" s="279" t="e">
        <v>#N/A</v>
      </c>
    </row>
    <row r="493" spans="1:44" s="279" customFormat="1">
      <c r="A493" s="279">
        <v>121141</v>
      </c>
      <c r="B493" s="43" t="s">
        <v>2561</v>
      </c>
      <c r="C493" s="279" t="s">
        <v>300</v>
      </c>
      <c r="D493" s="279" t="s">
        <v>298</v>
      </c>
      <c r="E493" s="279" t="s">
        <v>298</v>
      </c>
      <c r="F493" s="279" t="s">
        <v>298</v>
      </c>
      <c r="G493" s="279" t="s">
        <v>300</v>
      </c>
      <c r="H493" s="279" t="s">
        <v>298</v>
      </c>
      <c r="I493" s="279" t="s">
        <v>300</v>
      </c>
      <c r="J493" s="279" t="s">
        <v>300</v>
      </c>
      <c r="K493" s="279" t="s">
        <v>300</v>
      </c>
      <c r="L493" s="279" t="s">
        <v>300</v>
      </c>
      <c r="M493" s="279" t="s">
        <v>300</v>
      </c>
      <c r="N493" s="279" t="s">
        <v>298</v>
      </c>
      <c r="O493" s="279" t="s">
        <v>298</v>
      </c>
      <c r="P493" s="279" t="s">
        <v>300</v>
      </c>
      <c r="Q493" s="279" t="s">
        <v>300</v>
      </c>
      <c r="R493" s="279" t="s">
        <v>300</v>
      </c>
      <c r="S493" s="279" t="s">
        <v>300</v>
      </c>
      <c r="T493" s="279" t="s">
        <v>300</v>
      </c>
      <c r="U493" s="279" t="s">
        <v>300</v>
      </c>
      <c r="V493" s="279" t="s">
        <v>300</v>
      </c>
      <c r="AR493" s="279" t="e">
        <v>#N/A</v>
      </c>
    </row>
    <row r="494" spans="1:44" s="279" customFormat="1">
      <c r="A494" s="279">
        <v>121142</v>
      </c>
      <c r="B494" s="43" t="s">
        <v>2561</v>
      </c>
      <c r="C494" s="279" t="s">
        <v>300</v>
      </c>
      <c r="D494" s="279" t="s">
        <v>298</v>
      </c>
      <c r="E494" s="279" t="s">
        <v>298</v>
      </c>
      <c r="F494" s="279" t="s">
        <v>298</v>
      </c>
      <c r="G494" s="279" t="s">
        <v>300</v>
      </c>
      <c r="H494" s="279" t="s">
        <v>300</v>
      </c>
      <c r="I494" s="279" t="s">
        <v>300</v>
      </c>
      <c r="J494" s="279" t="s">
        <v>300</v>
      </c>
      <c r="K494" s="279" t="s">
        <v>300</v>
      </c>
      <c r="L494" s="279" t="s">
        <v>300</v>
      </c>
      <c r="M494" s="279" t="s">
        <v>300</v>
      </c>
      <c r="N494" s="279" t="s">
        <v>300</v>
      </c>
      <c r="O494" s="279" t="s">
        <v>300</v>
      </c>
      <c r="P494" s="279" t="s">
        <v>300</v>
      </c>
      <c r="Q494" s="279" t="s">
        <v>300</v>
      </c>
      <c r="R494" s="279" t="s">
        <v>299</v>
      </c>
      <c r="S494" s="279" t="s">
        <v>299</v>
      </c>
      <c r="T494" s="279" t="s">
        <v>299</v>
      </c>
      <c r="U494" s="279" t="s">
        <v>299</v>
      </c>
      <c r="V494" s="279" t="s">
        <v>299</v>
      </c>
      <c r="AR494" s="279" t="e">
        <v>#N/A</v>
      </c>
    </row>
    <row r="495" spans="1:44" s="279" customFormat="1">
      <c r="A495" s="279">
        <v>121160</v>
      </c>
      <c r="B495" s="43" t="s">
        <v>2561</v>
      </c>
      <c r="C495" s="279" t="s">
        <v>298</v>
      </c>
      <c r="D495" s="279" t="s">
        <v>300</v>
      </c>
      <c r="E495" s="279" t="s">
        <v>300</v>
      </c>
      <c r="F495" s="279" t="s">
        <v>298</v>
      </c>
      <c r="G495" s="279" t="s">
        <v>300</v>
      </c>
      <c r="H495" s="279" t="s">
        <v>300</v>
      </c>
      <c r="I495" s="279" t="s">
        <v>299</v>
      </c>
      <c r="J495" s="279" t="s">
        <v>300</v>
      </c>
      <c r="K495" s="279" t="s">
        <v>298</v>
      </c>
      <c r="L495" s="279" t="s">
        <v>300</v>
      </c>
      <c r="M495" s="279" t="s">
        <v>300</v>
      </c>
      <c r="N495" s="279" t="s">
        <v>300</v>
      </c>
      <c r="O495" s="279" t="s">
        <v>300</v>
      </c>
      <c r="P495" s="279" t="s">
        <v>298</v>
      </c>
      <c r="Q495" s="279" t="s">
        <v>299</v>
      </c>
      <c r="R495" s="279" t="s">
        <v>300</v>
      </c>
      <c r="S495" s="279" t="s">
        <v>298</v>
      </c>
      <c r="T495" s="279" t="s">
        <v>300</v>
      </c>
      <c r="U495" s="279" t="s">
        <v>300</v>
      </c>
      <c r="V495" s="279" t="s">
        <v>298</v>
      </c>
      <c r="AR495" s="279" t="e">
        <v>#N/A</v>
      </c>
    </row>
    <row r="496" spans="1:44" s="279" customFormat="1">
      <c r="A496" s="279">
        <v>121162</v>
      </c>
      <c r="B496" s="43" t="s">
        <v>2561</v>
      </c>
      <c r="C496" s="279" t="s">
        <v>298</v>
      </c>
      <c r="D496" s="279" t="s">
        <v>300</v>
      </c>
      <c r="E496" s="279" t="s">
        <v>298</v>
      </c>
      <c r="F496" s="279" t="s">
        <v>298</v>
      </c>
      <c r="G496" s="279" t="s">
        <v>298</v>
      </c>
      <c r="H496" s="279" t="s">
        <v>298</v>
      </c>
      <c r="I496" s="279" t="s">
        <v>298</v>
      </c>
      <c r="J496" s="279" t="s">
        <v>300</v>
      </c>
      <c r="K496" s="279" t="s">
        <v>298</v>
      </c>
      <c r="L496" s="279" t="s">
        <v>298</v>
      </c>
      <c r="M496" s="279" t="s">
        <v>300</v>
      </c>
      <c r="N496" s="279" t="s">
        <v>300</v>
      </c>
      <c r="O496" s="279" t="s">
        <v>300</v>
      </c>
      <c r="P496" s="279" t="s">
        <v>300</v>
      </c>
      <c r="Q496" s="279" t="s">
        <v>300</v>
      </c>
      <c r="R496" s="279" t="s">
        <v>299</v>
      </c>
      <c r="S496" s="279" t="s">
        <v>299</v>
      </c>
      <c r="T496" s="279" t="s">
        <v>299</v>
      </c>
      <c r="U496" s="279" t="s">
        <v>299</v>
      </c>
      <c r="V496" s="279" t="s">
        <v>299</v>
      </c>
      <c r="AR496" s="279" t="e">
        <v>#N/A</v>
      </c>
    </row>
    <row r="497" spans="1:44" s="279" customFormat="1">
      <c r="A497" s="279">
        <v>121193</v>
      </c>
      <c r="B497" s="43" t="s">
        <v>2561</v>
      </c>
      <c r="C497" s="279" t="s">
        <v>300</v>
      </c>
      <c r="D497" s="279" t="s">
        <v>298</v>
      </c>
      <c r="E497" s="279" t="s">
        <v>298</v>
      </c>
      <c r="F497" s="279" t="s">
        <v>298</v>
      </c>
      <c r="G497" s="279" t="s">
        <v>300</v>
      </c>
      <c r="H497" s="279" t="s">
        <v>300</v>
      </c>
      <c r="I497" s="279" t="s">
        <v>298</v>
      </c>
      <c r="J497" s="279" t="s">
        <v>300</v>
      </c>
      <c r="K497" s="279" t="s">
        <v>298</v>
      </c>
      <c r="L497" s="279" t="s">
        <v>300</v>
      </c>
      <c r="M497" s="279" t="s">
        <v>300</v>
      </c>
      <c r="N497" s="279" t="s">
        <v>300</v>
      </c>
      <c r="O497" s="279" t="s">
        <v>300</v>
      </c>
      <c r="P497" s="279" t="s">
        <v>300</v>
      </c>
      <c r="Q497" s="279" t="s">
        <v>299</v>
      </c>
      <c r="R497" s="279" t="s">
        <v>299</v>
      </c>
      <c r="S497" s="279" t="s">
        <v>299</v>
      </c>
      <c r="T497" s="279" t="s">
        <v>299</v>
      </c>
      <c r="U497" s="279" t="s">
        <v>299</v>
      </c>
      <c r="V497" s="279" t="s">
        <v>299</v>
      </c>
      <c r="AR497" s="279" t="e">
        <v>#N/A</v>
      </c>
    </row>
    <row r="498" spans="1:44" s="279" customFormat="1">
      <c r="A498" s="279">
        <v>121203</v>
      </c>
      <c r="B498" s="43" t="s">
        <v>2561</v>
      </c>
      <c r="C498" s="279" t="s">
        <v>300</v>
      </c>
      <c r="D498" s="279" t="s">
        <v>300</v>
      </c>
      <c r="E498" s="279" t="s">
        <v>298</v>
      </c>
      <c r="F498" s="279" t="s">
        <v>298</v>
      </c>
      <c r="G498" s="279" t="s">
        <v>300</v>
      </c>
      <c r="H498" s="279" t="s">
        <v>300</v>
      </c>
      <c r="I498" s="279" t="s">
        <v>300</v>
      </c>
      <c r="J498" s="279" t="s">
        <v>300</v>
      </c>
      <c r="K498" s="279" t="s">
        <v>300</v>
      </c>
      <c r="L498" s="279" t="s">
        <v>300</v>
      </c>
      <c r="M498" s="279" t="s">
        <v>299</v>
      </c>
      <c r="N498" s="279" t="s">
        <v>300</v>
      </c>
      <c r="O498" s="279" t="s">
        <v>300</v>
      </c>
      <c r="P498" s="279" t="s">
        <v>300</v>
      </c>
      <c r="Q498" s="279" t="s">
        <v>300</v>
      </c>
      <c r="R498" s="279" t="s">
        <v>299</v>
      </c>
      <c r="S498" s="279" t="s">
        <v>299</v>
      </c>
      <c r="T498" s="279" t="s">
        <v>299</v>
      </c>
      <c r="U498" s="279" t="s">
        <v>299</v>
      </c>
      <c r="V498" s="279" t="s">
        <v>299</v>
      </c>
      <c r="AR498" s="279" t="e">
        <v>#N/A</v>
      </c>
    </row>
    <row r="499" spans="1:44" s="279" customFormat="1">
      <c r="A499" s="279">
        <v>121210</v>
      </c>
      <c r="B499" s="43" t="s">
        <v>2561</v>
      </c>
      <c r="C499" s="279" t="s">
        <v>298</v>
      </c>
      <c r="D499" s="279" t="s">
        <v>300</v>
      </c>
      <c r="E499" s="279" t="s">
        <v>298</v>
      </c>
      <c r="F499" s="279" t="s">
        <v>300</v>
      </c>
      <c r="G499" s="279" t="s">
        <v>298</v>
      </c>
      <c r="H499" s="279" t="s">
        <v>298</v>
      </c>
      <c r="I499" s="279" t="s">
        <v>298</v>
      </c>
      <c r="J499" s="279" t="s">
        <v>300</v>
      </c>
      <c r="K499" s="279" t="s">
        <v>298</v>
      </c>
      <c r="L499" s="279" t="s">
        <v>300</v>
      </c>
      <c r="M499" s="279" t="s">
        <v>300</v>
      </c>
      <c r="N499" s="279" t="s">
        <v>300</v>
      </c>
      <c r="O499" s="279" t="s">
        <v>300</v>
      </c>
      <c r="P499" s="279" t="s">
        <v>300</v>
      </c>
      <c r="Q499" s="279" t="s">
        <v>300</v>
      </c>
      <c r="R499" s="279" t="s">
        <v>300</v>
      </c>
      <c r="S499" s="279" t="s">
        <v>300</v>
      </c>
      <c r="T499" s="279" t="s">
        <v>300</v>
      </c>
      <c r="U499" s="279" t="s">
        <v>300</v>
      </c>
      <c r="V499" s="279" t="s">
        <v>300</v>
      </c>
      <c r="AR499" s="279" t="e">
        <v>#N/A</v>
      </c>
    </row>
    <row r="500" spans="1:44" s="279" customFormat="1">
      <c r="A500" s="279">
        <v>121211</v>
      </c>
      <c r="B500" s="43" t="s">
        <v>2561</v>
      </c>
      <c r="C500" s="279" t="s">
        <v>300</v>
      </c>
      <c r="D500" s="279" t="s">
        <v>300</v>
      </c>
      <c r="E500" s="279" t="s">
        <v>300</v>
      </c>
      <c r="F500" s="279" t="s">
        <v>298</v>
      </c>
      <c r="G500" s="279" t="s">
        <v>300</v>
      </c>
      <c r="H500" s="279" t="s">
        <v>300</v>
      </c>
      <c r="I500" s="279" t="s">
        <v>300</v>
      </c>
      <c r="J500" s="279" t="s">
        <v>300</v>
      </c>
      <c r="K500" s="279" t="s">
        <v>300</v>
      </c>
      <c r="L500" s="279" t="s">
        <v>300</v>
      </c>
      <c r="M500" s="279" t="s">
        <v>300</v>
      </c>
      <c r="N500" s="279" t="s">
        <v>300</v>
      </c>
      <c r="O500" s="279" t="s">
        <v>298</v>
      </c>
      <c r="P500" s="279" t="s">
        <v>300</v>
      </c>
      <c r="Q500" s="279" t="s">
        <v>300</v>
      </c>
      <c r="R500" s="279" t="s">
        <v>299</v>
      </c>
      <c r="S500" s="279" t="s">
        <v>299</v>
      </c>
      <c r="T500" s="279" t="s">
        <v>299</v>
      </c>
      <c r="U500" s="279" t="s">
        <v>299</v>
      </c>
      <c r="V500" s="279" t="s">
        <v>299</v>
      </c>
      <c r="AR500" s="279" t="e">
        <v>#N/A</v>
      </c>
    </row>
    <row r="501" spans="1:44" s="279" customFormat="1">
      <c r="A501" s="279">
        <v>121213</v>
      </c>
      <c r="B501" s="43" t="s">
        <v>2561</v>
      </c>
      <c r="C501" s="279" t="s">
        <v>300</v>
      </c>
      <c r="D501" s="279" t="s">
        <v>300</v>
      </c>
      <c r="E501" s="279" t="s">
        <v>300</v>
      </c>
      <c r="F501" s="279" t="s">
        <v>298</v>
      </c>
      <c r="G501" s="279" t="s">
        <v>298</v>
      </c>
      <c r="H501" s="279" t="s">
        <v>300</v>
      </c>
      <c r="I501" s="279" t="s">
        <v>300</v>
      </c>
      <c r="J501" s="279" t="s">
        <v>300</v>
      </c>
      <c r="K501" s="279" t="s">
        <v>300</v>
      </c>
      <c r="L501" s="279" t="s">
        <v>300</v>
      </c>
      <c r="M501" s="279" t="s">
        <v>300</v>
      </c>
      <c r="N501" s="279" t="s">
        <v>300</v>
      </c>
      <c r="O501" s="279" t="s">
        <v>300</v>
      </c>
      <c r="P501" s="279" t="s">
        <v>300</v>
      </c>
      <c r="Q501" s="279" t="s">
        <v>300</v>
      </c>
      <c r="R501" s="279" t="s">
        <v>299</v>
      </c>
      <c r="S501" s="279" t="s">
        <v>299</v>
      </c>
      <c r="T501" s="279" t="s">
        <v>299</v>
      </c>
      <c r="U501" s="279" t="s">
        <v>300</v>
      </c>
      <c r="V501" s="279" t="s">
        <v>300</v>
      </c>
      <c r="AR501" s="279" t="e">
        <v>#N/A</v>
      </c>
    </row>
    <row r="502" spans="1:44" s="279" customFormat="1">
      <c r="A502" s="279">
        <v>121228</v>
      </c>
      <c r="B502" s="43" t="s">
        <v>2561</v>
      </c>
      <c r="C502" s="279" t="s">
        <v>298</v>
      </c>
      <c r="D502" s="279" t="s">
        <v>300</v>
      </c>
      <c r="E502" s="279" t="s">
        <v>300</v>
      </c>
      <c r="F502" s="279" t="s">
        <v>300</v>
      </c>
      <c r="G502" s="279" t="s">
        <v>300</v>
      </c>
      <c r="H502" s="279" t="s">
        <v>300</v>
      </c>
      <c r="I502" s="279" t="s">
        <v>299</v>
      </c>
      <c r="J502" s="279" t="s">
        <v>300</v>
      </c>
      <c r="K502" s="279" t="s">
        <v>300</v>
      </c>
      <c r="L502" s="279" t="s">
        <v>300</v>
      </c>
      <c r="M502" s="279" t="s">
        <v>298</v>
      </c>
      <c r="N502" s="279" t="s">
        <v>298</v>
      </c>
      <c r="O502" s="279" t="s">
        <v>300</v>
      </c>
      <c r="P502" s="279" t="s">
        <v>300</v>
      </c>
      <c r="Q502" s="279" t="s">
        <v>298</v>
      </c>
      <c r="R502" s="279" t="s">
        <v>298</v>
      </c>
      <c r="S502" s="279" t="s">
        <v>300</v>
      </c>
      <c r="T502" s="279" t="s">
        <v>300</v>
      </c>
      <c r="U502" s="279" t="s">
        <v>298</v>
      </c>
      <c r="V502" s="279" t="s">
        <v>300</v>
      </c>
      <c r="AR502" s="279" t="e">
        <v>#N/A</v>
      </c>
    </row>
    <row r="503" spans="1:44" s="279" customFormat="1">
      <c r="A503" s="279">
        <v>121232</v>
      </c>
      <c r="B503" s="43" t="s">
        <v>2561</v>
      </c>
      <c r="C503" s="279" t="s">
        <v>300</v>
      </c>
      <c r="D503" s="279" t="s">
        <v>298</v>
      </c>
      <c r="E503" s="279" t="s">
        <v>298</v>
      </c>
      <c r="F503" s="279" t="s">
        <v>298</v>
      </c>
      <c r="G503" s="279" t="s">
        <v>300</v>
      </c>
      <c r="H503" s="279" t="s">
        <v>300</v>
      </c>
      <c r="I503" s="279" t="s">
        <v>300</v>
      </c>
      <c r="J503" s="279" t="s">
        <v>298</v>
      </c>
      <c r="K503" s="279" t="s">
        <v>300</v>
      </c>
      <c r="L503" s="279" t="s">
        <v>298</v>
      </c>
      <c r="M503" s="279" t="s">
        <v>300</v>
      </c>
      <c r="N503" s="279" t="s">
        <v>298</v>
      </c>
      <c r="O503" s="279" t="s">
        <v>298</v>
      </c>
      <c r="P503" s="279" t="s">
        <v>299</v>
      </c>
      <c r="Q503" s="279" t="s">
        <v>300</v>
      </c>
      <c r="R503" s="279" t="s">
        <v>300</v>
      </c>
      <c r="S503" s="279" t="s">
        <v>299</v>
      </c>
      <c r="T503" s="279" t="s">
        <v>299</v>
      </c>
      <c r="U503" s="279" t="s">
        <v>299</v>
      </c>
      <c r="V503" s="279" t="s">
        <v>299</v>
      </c>
      <c r="AR503" s="279" t="e">
        <v>#N/A</v>
      </c>
    </row>
    <row r="504" spans="1:44" s="279" customFormat="1">
      <c r="A504" s="279">
        <v>121233</v>
      </c>
      <c r="B504" s="43" t="s">
        <v>2561</v>
      </c>
      <c r="C504" s="279" t="s">
        <v>300</v>
      </c>
      <c r="D504" s="279" t="s">
        <v>300</v>
      </c>
      <c r="E504" s="279" t="s">
        <v>300</v>
      </c>
      <c r="F504" s="279" t="s">
        <v>298</v>
      </c>
      <c r="G504" s="279" t="s">
        <v>300</v>
      </c>
      <c r="H504" s="279" t="s">
        <v>300</v>
      </c>
      <c r="I504" s="279" t="s">
        <v>300</v>
      </c>
      <c r="J504" s="279" t="s">
        <v>300</v>
      </c>
      <c r="K504" s="279" t="s">
        <v>298</v>
      </c>
      <c r="L504" s="279" t="s">
        <v>300</v>
      </c>
      <c r="M504" s="279" t="s">
        <v>300</v>
      </c>
      <c r="N504" s="279" t="s">
        <v>298</v>
      </c>
      <c r="O504" s="279" t="s">
        <v>300</v>
      </c>
      <c r="P504" s="279" t="s">
        <v>298</v>
      </c>
      <c r="Q504" s="279" t="s">
        <v>298</v>
      </c>
      <c r="R504" s="279" t="s">
        <v>300</v>
      </c>
      <c r="S504" s="279" t="s">
        <v>300</v>
      </c>
      <c r="T504" s="279" t="s">
        <v>300</v>
      </c>
      <c r="U504" s="279" t="s">
        <v>299</v>
      </c>
      <c r="V504" s="279" t="s">
        <v>300</v>
      </c>
      <c r="AR504" s="279" t="e">
        <v>#N/A</v>
      </c>
    </row>
    <row r="505" spans="1:44" s="279" customFormat="1">
      <c r="A505" s="279">
        <v>121234</v>
      </c>
      <c r="B505" s="43" t="s">
        <v>2561</v>
      </c>
      <c r="C505" s="279" t="s">
        <v>300</v>
      </c>
      <c r="D505" s="279" t="s">
        <v>298</v>
      </c>
      <c r="E505" s="279" t="s">
        <v>298</v>
      </c>
      <c r="F505" s="279" t="s">
        <v>300</v>
      </c>
      <c r="G505" s="279" t="s">
        <v>298</v>
      </c>
      <c r="H505" s="279" t="s">
        <v>300</v>
      </c>
      <c r="I505" s="279" t="s">
        <v>298</v>
      </c>
      <c r="J505" s="279" t="s">
        <v>300</v>
      </c>
      <c r="K505" s="279" t="s">
        <v>300</v>
      </c>
      <c r="L505" s="279" t="s">
        <v>298</v>
      </c>
      <c r="M505" s="279" t="s">
        <v>300</v>
      </c>
      <c r="N505" s="279" t="s">
        <v>300</v>
      </c>
      <c r="O505" s="279" t="s">
        <v>300</v>
      </c>
      <c r="P505" s="279" t="s">
        <v>300</v>
      </c>
      <c r="Q505" s="279" t="s">
        <v>300</v>
      </c>
      <c r="R505" s="279" t="s">
        <v>299</v>
      </c>
      <c r="S505" s="279" t="s">
        <v>299</v>
      </c>
      <c r="T505" s="279" t="s">
        <v>299</v>
      </c>
      <c r="U505" s="279" t="s">
        <v>299</v>
      </c>
      <c r="V505" s="279" t="s">
        <v>299</v>
      </c>
      <c r="AR505" s="279" t="e">
        <v>#N/A</v>
      </c>
    </row>
    <row r="506" spans="1:44" s="279" customFormat="1">
      <c r="A506" s="279">
        <v>121246</v>
      </c>
      <c r="B506" s="43" t="s">
        <v>2561</v>
      </c>
      <c r="C506" s="279" t="s">
        <v>298</v>
      </c>
      <c r="D506" s="279" t="s">
        <v>300</v>
      </c>
      <c r="E506" s="279" t="s">
        <v>300</v>
      </c>
      <c r="F506" s="279" t="s">
        <v>300</v>
      </c>
      <c r="G506" s="279" t="s">
        <v>300</v>
      </c>
      <c r="H506" s="279" t="s">
        <v>300</v>
      </c>
      <c r="I506" s="279" t="s">
        <v>300</v>
      </c>
      <c r="J506" s="279" t="s">
        <v>300</v>
      </c>
      <c r="K506" s="279" t="s">
        <v>300</v>
      </c>
      <c r="L506" s="279" t="s">
        <v>300</v>
      </c>
      <c r="M506" s="279" t="s">
        <v>299</v>
      </c>
      <c r="N506" s="279" t="s">
        <v>298</v>
      </c>
      <c r="O506" s="279" t="s">
        <v>300</v>
      </c>
      <c r="P506" s="279" t="s">
        <v>300</v>
      </c>
      <c r="Q506" s="279" t="s">
        <v>298</v>
      </c>
      <c r="R506" s="279" t="s">
        <v>299</v>
      </c>
      <c r="S506" s="279" t="s">
        <v>299</v>
      </c>
      <c r="T506" s="279" t="s">
        <v>299</v>
      </c>
      <c r="U506" s="279" t="s">
        <v>300</v>
      </c>
      <c r="V506" s="279" t="s">
        <v>299</v>
      </c>
      <c r="AR506" s="279" t="e">
        <v>#N/A</v>
      </c>
    </row>
    <row r="507" spans="1:44" s="279" customFormat="1">
      <c r="A507" s="279">
        <v>121267</v>
      </c>
      <c r="B507" s="43" t="s">
        <v>2561</v>
      </c>
      <c r="C507" s="279" t="s">
        <v>300</v>
      </c>
      <c r="D507" s="279" t="s">
        <v>298</v>
      </c>
      <c r="E507" s="279" t="s">
        <v>298</v>
      </c>
      <c r="F507" s="279" t="s">
        <v>298</v>
      </c>
      <c r="G507" s="279" t="s">
        <v>298</v>
      </c>
      <c r="H507" s="279" t="s">
        <v>299</v>
      </c>
      <c r="I507" s="279" t="s">
        <v>300</v>
      </c>
      <c r="J507" s="279" t="s">
        <v>300</v>
      </c>
      <c r="K507" s="279" t="s">
        <v>299</v>
      </c>
      <c r="L507" s="279" t="s">
        <v>300</v>
      </c>
      <c r="M507" s="279" t="s">
        <v>300</v>
      </c>
      <c r="N507" s="279" t="s">
        <v>300</v>
      </c>
      <c r="O507" s="279" t="s">
        <v>300</v>
      </c>
      <c r="P507" s="279" t="s">
        <v>300</v>
      </c>
      <c r="Q507" s="279" t="s">
        <v>300</v>
      </c>
      <c r="R507" s="279" t="s">
        <v>299</v>
      </c>
      <c r="S507" s="279" t="s">
        <v>299</v>
      </c>
      <c r="T507" s="279" t="s">
        <v>299</v>
      </c>
      <c r="U507" s="279" t="s">
        <v>299</v>
      </c>
      <c r="V507" s="279" t="s">
        <v>299</v>
      </c>
      <c r="AR507" s="279" t="e">
        <v>#N/A</v>
      </c>
    </row>
    <row r="508" spans="1:44" s="279" customFormat="1">
      <c r="A508" s="279">
        <v>121268</v>
      </c>
      <c r="B508" s="43" t="s">
        <v>2561</v>
      </c>
      <c r="C508" s="279" t="s">
        <v>300</v>
      </c>
      <c r="D508" s="279" t="s">
        <v>298</v>
      </c>
      <c r="E508" s="279" t="s">
        <v>298</v>
      </c>
      <c r="F508" s="279" t="s">
        <v>298</v>
      </c>
      <c r="G508" s="279" t="s">
        <v>300</v>
      </c>
      <c r="H508" s="279" t="s">
        <v>300</v>
      </c>
      <c r="I508" s="279" t="s">
        <v>298</v>
      </c>
      <c r="J508" s="279" t="s">
        <v>300</v>
      </c>
      <c r="K508" s="279" t="s">
        <v>298</v>
      </c>
      <c r="L508" s="279" t="s">
        <v>300</v>
      </c>
      <c r="M508" s="279" t="s">
        <v>298</v>
      </c>
      <c r="N508" s="279" t="s">
        <v>298</v>
      </c>
      <c r="O508" s="279" t="s">
        <v>300</v>
      </c>
      <c r="P508" s="279" t="s">
        <v>300</v>
      </c>
      <c r="Q508" s="279" t="s">
        <v>300</v>
      </c>
      <c r="R508" s="279" t="s">
        <v>299</v>
      </c>
      <c r="S508" s="279" t="s">
        <v>299</v>
      </c>
      <c r="T508" s="279" t="s">
        <v>300</v>
      </c>
      <c r="U508" s="279" t="s">
        <v>300</v>
      </c>
      <c r="V508" s="279" t="s">
        <v>300</v>
      </c>
      <c r="AR508" s="279" t="e">
        <v>#N/A</v>
      </c>
    </row>
    <row r="509" spans="1:44" s="279" customFormat="1">
      <c r="A509" s="279">
        <v>121269</v>
      </c>
      <c r="B509" s="43" t="s">
        <v>2561</v>
      </c>
      <c r="C509" s="279" t="s">
        <v>300</v>
      </c>
      <c r="D509" s="279" t="s">
        <v>300</v>
      </c>
      <c r="E509" s="279" t="s">
        <v>298</v>
      </c>
      <c r="F509" s="279" t="s">
        <v>298</v>
      </c>
      <c r="G509" s="279" t="s">
        <v>298</v>
      </c>
      <c r="H509" s="279" t="s">
        <v>298</v>
      </c>
      <c r="I509" s="279" t="s">
        <v>298</v>
      </c>
      <c r="J509" s="279" t="s">
        <v>298</v>
      </c>
      <c r="K509" s="279" t="s">
        <v>298</v>
      </c>
      <c r="L509" s="279" t="s">
        <v>298</v>
      </c>
      <c r="M509" s="279" t="s">
        <v>300</v>
      </c>
      <c r="N509" s="279" t="s">
        <v>299</v>
      </c>
      <c r="O509" s="279" t="s">
        <v>299</v>
      </c>
      <c r="P509" s="279" t="s">
        <v>300</v>
      </c>
      <c r="Q509" s="279" t="s">
        <v>299</v>
      </c>
      <c r="R509" s="279" t="s">
        <v>299</v>
      </c>
      <c r="S509" s="279" t="s">
        <v>299</v>
      </c>
      <c r="T509" s="279" t="s">
        <v>299</v>
      </c>
      <c r="U509" s="279" t="s">
        <v>299</v>
      </c>
      <c r="V509" s="279" t="s">
        <v>299</v>
      </c>
      <c r="AR509" s="279" t="e">
        <v>#N/A</v>
      </c>
    </row>
    <row r="510" spans="1:44" s="279" customFormat="1">
      <c r="A510" s="279">
        <v>121275</v>
      </c>
      <c r="B510" s="43" t="s">
        <v>2561</v>
      </c>
      <c r="C510" s="279" t="s">
        <v>300</v>
      </c>
      <c r="D510" s="279" t="s">
        <v>300</v>
      </c>
      <c r="E510" s="279" t="s">
        <v>300</v>
      </c>
      <c r="F510" s="279" t="s">
        <v>300</v>
      </c>
      <c r="G510" s="279" t="s">
        <v>300</v>
      </c>
      <c r="H510" s="279" t="s">
        <v>300</v>
      </c>
      <c r="I510" s="279" t="s">
        <v>300</v>
      </c>
      <c r="J510" s="279" t="s">
        <v>300</v>
      </c>
      <c r="K510" s="279" t="s">
        <v>300</v>
      </c>
      <c r="L510" s="279" t="s">
        <v>300</v>
      </c>
      <c r="M510" s="279" t="s">
        <v>300</v>
      </c>
      <c r="N510" s="279" t="s">
        <v>298</v>
      </c>
      <c r="O510" s="279" t="s">
        <v>300</v>
      </c>
      <c r="P510" s="279" t="s">
        <v>298</v>
      </c>
      <c r="Q510" s="279" t="s">
        <v>298</v>
      </c>
      <c r="R510" s="279" t="s">
        <v>299</v>
      </c>
      <c r="S510" s="279" t="s">
        <v>299</v>
      </c>
      <c r="T510" s="279" t="s">
        <v>299</v>
      </c>
      <c r="U510" s="279" t="s">
        <v>299</v>
      </c>
      <c r="V510" s="279" t="s">
        <v>299</v>
      </c>
      <c r="AR510" s="279" t="e">
        <v>#N/A</v>
      </c>
    </row>
    <row r="511" spans="1:44" s="279" customFormat="1">
      <c r="A511" s="279">
        <v>121281</v>
      </c>
      <c r="B511" s="43" t="s">
        <v>2561</v>
      </c>
      <c r="C511" s="279" t="s">
        <v>300</v>
      </c>
      <c r="D511" s="279" t="s">
        <v>300</v>
      </c>
      <c r="E511" s="279" t="s">
        <v>300</v>
      </c>
      <c r="F511" s="279" t="s">
        <v>300</v>
      </c>
      <c r="G511" s="279" t="s">
        <v>300</v>
      </c>
      <c r="H511" s="279" t="s">
        <v>300</v>
      </c>
      <c r="I511" s="279" t="s">
        <v>300</v>
      </c>
      <c r="J511" s="279" t="s">
        <v>300</v>
      </c>
      <c r="K511" s="279" t="s">
        <v>300</v>
      </c>
      <c r="L511" s="279" t="s">
        <v>300</v>
      </c>
      <c r="M511" s="279" t="s">
        <v>300</v>
      </c>
      <c r="N511" s="279" t="s">
        <v>300</v>
      </c>
      <c r="O511" s="279" t="s">
        <v>300</v>
      </c>
      <c r="P511" s="279" t="s">
        <v>300</v>
      </c>
      <c r="Q511" s="279" t="s">
        <v>300</v>
      </c>
      <c r="R511" s="279" t="s">
        <v>299</v>
      </c>
      <c r="S511" s="279" t="s">
        <v>299</v>
      </c>
      <c r="T511" s="279" t="s">
        <v>299</v>
      </c>
      <c r="U511" s="279" t="s">
        <v>299</v>
      </c>
      <c r="V511" s="279" t="s">
        <v>299</v>
      </c>
      <c r="AR511" s="279" t="e">
        <v>#N/A</v>
      </c>
    </row>
    <row r="512" spans="1:44" s="279" customFormat="1">
      <c r="A512" s="279">
        <v>121289</v>
      </c>
      <c r="B512" s="43" t="s">
        <v>2561</v>
      </c>
      <c r="C512" s="279" t="s">
        <v>298</v>
      </c>
      <c r="D512" s="279" t="s">
        <v>298</v>
      </c>
      <c r="E512" s="279" t="s">
        <v>298</v>
      </c>
      <c r="F512" s="279" t="s">
        <v>298</v>
      </c>
      <c r="G512" s="279" t="s">
        <v>298</v>
      </c>
      <c r="H512" s="279" t="s">
        <v>300</v>
      </c>
      <c r="I512" s="279" t="s">
        <v>300</v>
      </c>
      <c r="J512" s="279" t="s">
        <v>300</v>
      </c>
      <c r="K512" s="279" t="s">
        <v>300</v>
      </c>
      <c r="L512" s="279" t="s">
        <v>300</v>
      </c>
      <c r="M512" s="279" t="s">
        <v>300</v>
      </c>
      <c r="N512" s="279" t="s">
        <v>300</v>
      </c>
      <c r="O512" s="279" t="s">
        <v>300</v>
      </c>
      <c r="P512" s="279" t="s">
        <v>298</v>
      </c>
      <c r="Q512" s="279" t="s">
        <v>300</v>
      </c>
      <c r="R512" s="279" t="s">
        <v>299</v>
      </c>
      <c r="S512" s="279" t="s">
        <v>299</v>
      </c>
      <c r="T512" s="279" t="s">
        <v>299</v>
      </c>
      <c r="U512" s="279" t="s">
        <v>299</v>
      </c>
      <c r="V512" s="279" t="s">
        <v>299</v>
      </c>
      <c r="AR512" s="279" t="e">
        <v>#N/A</v>
      </c>
    </row>
    <row r="513" spans="1:44" s="279" customFormat="1">
      <c r="A513" s="279">
        <v>121300</v>
      </c>
      <c r="B513" s="43" t="s">
        <v>2561</v>
      </c>
      <c r="C513" s="279" t="s">
        <v>300</v>
      </c>
      <c r="D513" s="279" t="s">
        <v>300</v>
      </c>
      <c r="E513" s="279" t="s">
        <v>300</v>
      </c>
      <c r="F513" s="279" t="s">
        <v>300</v>
      </c>
      <c r="G513" s="279" t="s">
        <v>300</v>
      </c>
      <c r="H513" s="279" t="s">
        <v>300</v>
      </c>
      <c r="I513" s="279" t="s">
        <v>300</v>
      </c>
      <c r="J513" s="279" t="s">
        <v>300</v>
      </c>
      <c r="K513" s="279" t="s">
        <v>300</v>
      </c>
      <c r="L513" s="279" t="s">
        <v>300</v>
      </c>
      <c r="M513" s="279" t="s">
        <v>298</v>
      </c>
      <c r="N513" s="279" t="s">
        <v>300</v>
      </c>
      <c r="O513" s="279" t="s">
        <v>299</v>
      </c>
      <c r="P513" s="279" t="s">
        <v>300</v>
      </c>
      <c r="Q513" s="279" t="s">
        <v>300</v>
      </c>
      <c r="R513" s="279" t="s">
        <v>299</v>
      </c>
      <c r="S513" s="279" t="s">
        <v>299</v>
      </c>
      <c r="T513" s="279" t="s">
        <v>299</v>
      </c>
      <c r="U513" s="279" t="s">
        <v>299</v>
      </c>
      <c r="V513" s="279" t="s">
        <v>299</v>
      </c>
      <c r="AR513" s="279" t="e">
        <v>#N/A</v>
      </c>
    </row>
    <row r="514" spans="1:44" s="279" customFormat="1">
      <c r="A514" s="279">
        <v>121304</v>
      </c>
      <c r="B514" s="43" t="s">
        <v>2561</v>
      </c>
      <c r="C514" s="279" t="s">
        <v>298</v>
      </c>
      <c r="D514" s="279" t="s">
        <v>298</v>
      </c>
      <c r="E514" s="279" t="s">
        <v>298</v>
      </c>
      <c r="F514" s="279" t="s">
        <v>298</v>
      </c>
      <c r="G514" s="279" t="s">
        <v>298</v>
      </c>
      <c r="H514" s="279" t="s">
        <v>300</v>
      </c>
      <c r="I514" s="279" t="s">
        <v>300</v>
      </c>
      <c r="J514" s="279" t="s">
        <v>300</v>
      </c>
      <c r="K514" s="279" t="s">
        <v>300</v>
      </c>
      <c r="L514" s="279" t="s">
        <v>298</v>
      </c>
      <c r="M514" s="279" t="s">
        <v>300</v>
      </c>
      <c r="N514" s="279" t="s">
        <v>298</v>
      </c>
      <c r="O514" s="279" t="s">
        <v>298</v>
      </c>
      <c r="P514" s="279" t="s">
        <v>300</v>
      </c>
      <c r="Q514" s="279" t="s">
        <v>298</v>
      </c>
      <c r="R514" s="279" t="s">
        <v>300</v>
      </c>
      <c r="S514" s="279" t="s">
        <v>300</v>
      </c>
      <c r="T514" s="279" t="s">
        <v>298</v>
      </c>
      <c r="U514" s="279" t="s">
        <v>300</v>
      </c>
      <c r="V514" s="279" t="s">
        <v>300</v>
      </c>
      <c r="AR514" s="279" t="e">
        <v>#N/A</v>
      </c>
    </row>
    <row r="515" spans="1:44" s="279" customFormat="1">
      <c r="A515" s="279">
        <v>121305</v>
      </c>
      <c r="B515" s="43" t="s">
        <v>2561</v>
      </c>
      <c r="C515" s="279" t="s">
        <v>300</v>
      </c>
      <c r="D515" s="279" t="s">
        <v>300</v>
      </c>
      <c r="E515" s="279" t="s">
        <v>298</v>
      </c>
      <c r="F515" s="279" t="s">
        <v>298</v>
      </c>
      <c r="G515" s="279" t="s">
        <v>298</v>
      </c>
      <c r="H515" s="279" t="s">
        <v>300</v>
      </c>
      <c r="I515" s="279" t="s">
        <v>300</v>
      </c>
      <c r="J515" s="279" t="s">
        <v>300</v>
      </c>
      <c r="K515" s="279" t="s">
        <v>300</v>
      </c>
      <c r="L515" s="279" t="s">
        <v>300</v>
      </c>
      <c r="M515" s="279" t="s">
        <v>300</v>
      </c>
      <c r="N515" s="279" t="s">
        <v>298</v>
      </c>
      <c r="O515" s="279" t="s">
        <v>300</v>
      </c>
      <c r="P515" s="279" t="s">
        <v>300</v>
      </c>
      <c r="Q515" s="279" t="s">
        <v>300</v>
      </c>
      <c r="R515" s="279" t="s">
        <v>300</v>
      </c>
      <c r="S515" s="279" t="s">
        <v>300</v>
      </c>
      <c r="T515" s="279" t="s">
        <v>300</v>
      </c>
      <c r="U515" s="279" t="s">
        <v>300</v>
      </c>
      <c r="V515" s="279" t="s">
        <v>300</v>
      </c>
      <c r="AR515" s="279" t="e">
        <v>#N/A</v>
      </c>
    </row>
    <row r="516" spans="1:44" s="279" customFormat="1">
      <c r="A516" s="279">
        <v>121309</v>
      </c>
      <c r="B516" s="43" t="s">
        <v>2561</v>
      </c>
      <c r="C516" s="279" t="s">
        <v>300</v>
      </c>
      <c r="D516" s="279" t="s">
        <v>300</v>
      </c>
      <c r="E516" s="279" t="s">
        <v>298</v>
      </c>
      <c r="F516" s="279" t="s">
        <v>298</v>
      </c>
      <c r="G516" s="279" t="s">
        <v>300</v>
      </c>
      <c r="H516" s="279" t="s">
        <v>300</v>
      </c>
      <c r="I516" s="279" t="s">
        <v>299</v>
      </c>
      <c r="J516" s="279" t="s">
        <v>300</v>
      </c>
      <c r="K516" s="279" t="s">
        <v>299</v>
      </c>
      <c r="L516" s="279" t="s">
        <v>300</v>
      </c>
      <c r="M516" s="279" t="s">
        <v>300</v>
      </c>
      <c r="N516" s="279" t="s">
        <v>298</v>
      </c>
      <c r="O516" s="279" t="s">
        <v>298</v>
      </c>
      <c r="P516" s="279" t="s">
        <v>300</v>
      </c>
      <c r="Q516" s="279" t="s">
        <v>300</v>
      </c>
      <c r="R516" s="279" t="s">
        <v>300</v>
      </c>
      <c r="S516" s="279" t="s">
        <v>299</v>
      </c>
      <c r="T516" s="279" t="s">
        <v>299</v>
      </c>
      <c r="U516" s="279" t="s">
        <v>300</v>
      </c>
      <c r="V516" s="279" t="s">
        <v>299</v>
      </c>
      <c r="AR516" s="279" t="e">
        <v>#N/A</v>
      </c>
    </row>
    <row r="517" spans="1:44" s="279" customFormat="1">
      <c r="A517" s="279">
        <v>121315</v>
      </c>
      <c r="B517" s="43" t="s">
        <v>2561</v>
      </c>
      <c r="C517" s="279" t="s">
        <v>298</v>
      </c>
      <c r="D517" s="279" t="s">
        <v>298</v>
      </c>
      <c r="E517" s="279" t="s">
        <v>298</v>
      </c>
      <c r="F517" s="279" t="s">
        <v>298</v>
      </c>
      <c r="G517" s="279" t="s">
        <v>298</v>
      </c>
      <c r="H517" s="279" t="s">
        <v>298</v>
      </c>
      <c r="I517" s="279" t="s">
        <v>300</v>
      </c>
      <c r="J517" s="279" t="s">
        <v>298</v>
      </c>
      <c r="K517" s="279" t="s">
        <v>298</v>
      </c>
      <c r="L517" s="279" t="s">
        <v>300</v>
      </c>
      <c r="M517" s="279" t="s">
        <v>300</v>
      </c>
      <c r="N517" s="279" t="s">
        <v>300</v>
      </c>
      <c r="O517" s="279" t="s">
        <v>300</v>
      </c>
      <c r="P517" s="279" t="s">
        <v>300</v>
      </c>
      <c r="Q517" s="279" t="s">
        <v>300</v>
      </c>
      <c r="R517" s="279" t="s">
        <v>299</v>
      </c>
      <c r="S517" s="279" t="s">
        <v>299</v>
      </c>
      <c r="T517" s="279" t="s">
        <v>299</v>
      </c>
      <c r="U517" s="279" t="s">
        <v>299</v>
      </c>
      <c r="V517" s="279" t="s">
        <v>299</v>
      </c>
      <c r="AR517" s="279" t="e">
        <v>#N/A</v>
      </c>
    </row>
    <row r="518" spans="1:44" s="279" customFormat="1">
      <c r="A518" s="279">
        <v>121319</v>
      </c>
      <c r="B518" s="43" t="s">
        <v>2561</v>
      </c>
      <c r="C518" s="279" t="s">
        <v>300</v>
      </c>
      <c r="D518" s="279" t="s">
        <v>300</v>
      </c>
      <c r="E518" s="279" t="s">
        <v>300</v>
      </c>
      <c r="F518" s="279" t="s">
        <v>300</v>
      </c>
      <c r="G518" s="279" t="s">
        <v>300</v>
      </c>
      <c r="H518" s="279" t="s">
        <v>298</v>
      </c>
      <c r="I518" s="279" t="s">
        <v>298</v>
      </c>
      <c r="J518" s="279" t="s">
        <v>298</v>
      </c>
      <c r="K518" s="279" t="s">
        <v>300</v>
      </c>
      <c r="L518" s="279" t="s">
        <v>298</v>
      </c>
      <c r="M518" s="279" t="s">
        <v>299</v>
      </c>
      <c r="N518" s="279" t="s">
        <v>299</v>
      </c>
      <c r="O518" s="279" t="s">
        <v>299</v>
      </c>
      <c r="P518" s="279" t="s">
        <v>299</v>
      </c>
      <c r="Q518" s="279" t="s">
        <v>299</v>
      </c>
      <c r="R518" s="279" t="s">
        <v>299</v>
      </c>
      <c r="S518" s="279" t="s">
        <v>299</v>
      </c>
      <c r="T518" s="279" t="s">
        <v>299</v>
      </c>
      <c r="U518" s="279" t="s">
        <v>299</v>
      </c>
      <c r="V518" s="279" t="s">
        <v>299</v>
      </c>
      <c r="AR518" s="279" t="e">
        <v>#N/A</v>
      </c>
    </row>
    <row r="519" spans="1:44" s="279" customFormat="1">
      <c r="A519" s="279">
        <v>121320</v>
      </c>
      <c r="B519" s="43" t="s">
        <v>2561</v>
      </c>
      <c r="C519" s="279" t="s">
        <v>298</v>
      </c>
      <c r="D519" s="279" t="s">
        <v>298</v>
      </c>
      <c r="E519" s="279" t="s">
        <v>298</v>
      </c>
      <c r="F519" s="279" t="s">
        <v>298</v>
      </c>
      <c r="G519" s="279" t="s">
        <v>298</v>
      </c>
      <c r="H519" s="279" t="s">
        <v>300</v>
      </c>
      <c r="I519" s="279" t="s">
        <v>300</v>
      </c>
      <c r="J519" s="279" t="s">
        <v>300</v>
      </c>
      <c r="K519" s="279" t="s">
        <v>300</v>
      </c>
      <c r="L519" s="279" t="s">
        <v>300</v>
      </c>
      <c r="M519" s="279" t="s">
        <v>300</v>
      </c>
      <c r="N519" s="279" t="s">
        <v>300</v>
      </c>
      <c r="O519" s="279" t="s">
        <v>300</v>
      </c>
      <c r="P519" s="279" t="s">
        <v>300</v>
      </c>
      <c r="Q519" s="279" t="s">
        <v>298</v>
      </c>
      <c r="R519" s="279" t="s">
        <v>299</v>
      </c>
      <c r="S519" s="279" t="s">
        <v>299</v>
      </c>
      <c r="T519" s="279" t="s">
        <v>300</v>
      </c>
      <c r="U519" s="279" t="s">
        <v>300</v>
      </c>
      <c r="V519" s="279" t="s">
        <v>300</v>
      </c>
      <c r="AR519" s="279" t="e">
        <v>#N/A</v>
      </c>
    </row>
    <row r="520" spans="1:44" s="279" customFormat="1">
      <c r="A520" s="279">
        <v>121321</v>
      </c>
      <c r="B520" s="43" t="s">
        <v>2561</v>
      </c>
      <c r="C520" s="279" t="s">
        <v>300</v>
      </c>
      <c r="D520" s="279" t="s">
        <v>298</v>
      </c>
      <c r="E520" s="279" t="s">
        <v>298</v>
      </c>
      <c r="F520" s="279" t="s">
        <v>300</v>
      </c>
      <c r="G520" s="279" t="s">
        <v>300</v>
      </c>
      <c r="H520" s="279" t="s">
        <v>300</v>
      </c>
      <c r="I520" s="279" t="s">
        <v>300</v>
      </c>
      <c r="J520" s="279" t="s">
        <v>300</v>
      </c>
      <c r="K520" s="279" t="s">
        <v>300</v>
      </c>
      <c r="L520" s="279" t="s">
        <v>300</v>
      </c>
      <c r="M520" s="279" t="s">
        <v>298</v>
      </c>
      <c r="N520" s="279" t="s">
        <v>300</v>
      </c>
      <c r="O520" s="279" t="s">
        <v>298</v>
      </c>
      <c r="P520" s="279" t="s">
        <v>300</v>
      </c>
      <c r="Q520" s="279" t="s">
        <v>298</v>
      </c>
      <c r="R520" s="279" t="s">
        <v>299</v>
      </c>
      <c r="S520" s="279" t="s">
        <v>299</v>
      </c>
      <c r="T520" s="279" t="s">
        <v>299</v>
      </c>
      <c r="U520" s="279" t="s">
        <v>299</v>
      </c>
      <c r="V520" s="279" t="s">
        <v>299</v>
      </c>
      <c r="AR520" s="279" t="e">
        <v>#N/A</v>
      </c>
    </row>
    <row r="521" spans="1:44" s="279" customFormat="1">
      <c r="A521" s="279">
        <v>121325</v>
      </c>
      <c r="B521" s="43" t="s">
        <v>2561</v>
      </c>
      <c r="C521" s="279" t="s">
        <v>298</v>
      </c>
      <c r="D521" s="279" t="s">
        <v>300</v>
      </c>
      <c r="E521" s="279" t="s">
        <v>298</v>
      </c>
      <c r="F521" s="279" t="s">
        <v>300</v>
      </c>
      <c r="G521" s="279" t="s">
        <v>300</v>
      </c>
      <c r="H521" s="279" t="s">
        <v>299</v>
      </c>
      <c r="I521" s="279" t="s">
        <v>300</v>
      </c>
      <c r="J521" s="279" t="s">
        <v>300</v>
      </c>
      <c r="K521" s="279" t="s">
        <v>300</v>
      </c>
      <c r="L521" s="279" t="s">
        <v>300</v>
      </c>
      <c r="M521" s="279" t="s">
        <v>300</v>
      </c>
      <c r="N521" s="279" t="s">
        <v>298</v>
      </c>
      <c r="O521" s="279" t="s">
        <v>300</v>
      </c>
      <c r="P521" s="279" t="s">
        <v>300</v>
      </c>
      <c r="Q521" s="279" t="s">
        <v>298</v>
      </c>
      <c r="R521" s="279" t="s">
        <v>299</v>
      </c>
      <c r="S521" s="279" t="s">
        <v>298</v>
      </c>
      <c r="T521" s="279" t="s">
        <v>299</v>
      </c>
      <c r="U521" s="279" t="s">
        <v>298</v>
      </c>
      <c r="V521" s="279" t="s">
        <v>298</v>
      </c>
      <c r="AR521" s="279" t="e">
        <v>#N/A</v>
      </c>
    </row>
    <row r="522" spans="1:44" s="279" customFormat="1">
      <c r="A522" s="279">
        <v>121329</v>
      </c>
      <c r="B522" s="43" t="s">
        <v>2561</v>
      </c>
      <c r="C522" s="279" t="s">
        <v>300</v>
      </c>
      <c r="D522" s="279" t="s">
        <v>298</v>
      </c>
      <c r="E522" s="279" t="s">
        <v>298</v>
      </c>
      <c r="F522" s="279" t="s">
        <v>298</v>
      </c>
      <c r="G522" s="279" t="s">
        <v>298</v>
      </c>
      <c r="H522" s="279" t="s">
        <v>300</v>
      </c>
      <c r="I522" s="279" t="s">
        <v>300</v>
      </c>
      <c r="J522" s="279" t="s">
        <v>300</v>
      </c>
      <c r="K522" s="279" t="s">
        <v>300</v>
      </c>
      <c r="L522" s="279" t="s">
        <v>298</v>
      </c>
      <c r="M522" s="279" t="s">
        <v>300</v>
      </c>
      <c r="N522" s="279" t="s">
        <v>300</v>
      </c>
      <c r="O522" s="279" t="s">
        <v>299</v>
      </c>
      <c r="P522" s="279" t="s">
        <v>300</v>
      </c>
      <c r="Q522" s="279" t="s">
        <v>299</v>
      </c>
      <c r="R522" s="279" t="s">
        <v>299</v>
      </c>
      <c r="S522" s="279" t="s">
        <v>299</v>
      </c>
      <c r="T522" s="279" t="s">
        <v>299</v>
      </c>
      <c r="U522" s="279" t="s">
        <v>299</v>
      </c>
      <c r="V522" s="279" t="s">
        <v>299</v>
      </c>
      <c r="AR522" s="279" t="e">
        <v>#N/A</v>
      </c>
    </row>
    <row r="523" spans="1:44" s="279" customFormat="1">
      <c r="A523" s="279">
        <v>121331</v>
      </c>
      <c r="B523" s="43" t="s">
        <v>2561</v>
      </c>
      <c r="C523" s="279" t="s">
        <v>298</v>
      </c>
      <c r="D523" s="279" t="s">
        <v>298</v>
      </c>
      <c r="E523" s="279" t="s">
        <v>298</v>
      </c>
      <c r="F523" s="279" t="s">
        <v>298</v>
      </c>
      <c r="G523" s="279" t="s">
        <v>298</v>
      </c>
      <c r="H523" s="279" t="s">
        <v>300</v>
      </c>
      <c r="I523" s="279" t="s">
        <v>300</v>
      </c>
      <c r="J523" s="279" t="s">
        <v>298</v>
      </c>
      <c r="K523" s="279" t="s">
        <v>300</v>
      </c>
      <c r="L523" s="279" t="s">
        <v>300</v>
      </c>
      <c r="M523" s="279" t="s">
        <v>300</v>
      </c>
      <c r="N523" s="279" t="s">
        <v>300</v>
      </c>
      <c r="O523" s="279" t="s">
        <v>300</v>
      </c>
      <c r="P523" s="279" t="s">
        <v>300</v>
      </c>
      <c r="Q523" s="279" t="s">
        <v>300</v>
      </c>
      <c r="R523" s="279" t="s">
        <v>299</v>
      </c>
      <c r="S523" s="279" t="s">
        <v>299</v>
      </c>
      <c r="T523" s="279" t="s">
        <v>299</v>
      </c>
      <c r="U523" s="279" t="s">
        <v>299</v>
      </c>
      <c r="V523" s="279" t="s">
        <v>299</v>
      </c>
      <c r="AR523" s="279" t="e">
        <v>#N/A</v>
      </c>
    </row>
    <row r="524" spans="1:44" s="279" customFormat="1">
      <c r="A524" s="279">
        <v>121333</v>
      </c>
      <c r="B524" s="43" t="s">
        <v>2561</v>
      </c>
      <c r="C524" s="279" t="s">
        <v>300</v>
      </c>
      <c r="D524" s="279" t="s">
        <v>298</v>
      </c>
      <c r="E524" s="279" t="s">
        <v>298</v>
      </c>
      <c r="F524" s="279" t="s">
        <v>298</v>
      </c>
      <c r="G524" s="279" t="s">
        <v>298</v>
      </c>
      <c r="H524" s="279" t="s">
        <v>300</v>
      </c>
      <c r="I524" s="279" t="s">
        <v>300</v>
      </c>
      <c r="J524" s="279" t="s">
        <v>298</v>
      </c>
      <c r="K524" s="279" t="s">
        <v>300</v>
      </c>
      <c r="L524" s="279" t="s">
        <v>298</v>
      </c>
      <c r="M524" s="279" t="s">
        <v>300</v>
      </c>
      <c r="N524" s="279" t="s">
        <v>300</v>
      </c>
      <c r="O524" s="279" t="s">
        <v>300</v>
      </c>
      <c r="P524" s="279" t="s">
        <v>299</v>
      </c>
      <c r="Q524" s="279" t="s">
        <v>299</v>
      </c>
      <c r="R524" s="279" t="s">
        <v>299</v>
      </c>
      <c r="S524" s="279" t="s">
        <v>299</v>
      </c>
      <c r="T524" s="279" t="s">
        <v>299</v>
      </c>
      <c r="U524" s="279" t="s">
        <v>299</v>
      </c>
      <c r="V524" s="279" t="s">
        <v>299</v>
      </c>
      <c r="AR524" s="279" t="e">
        <v>#N/A</v>
      </c>
    </row>
    <row r="525" spans="1:44" s="279" customFormat="1">
      <c r="A525" s="279">
        <v>121335</v>
      </c>
      <c r="B525" s="43" t="s">
        <v>2561</v>
      </c>
      <c r="C525" s="279" t="s">
        <v>300</v>
      </c>
      <c r="D525" s="279" t="s">
        <v>300</v>
      </c>
      <c r="E525" s="279" t="s">
        <v>298</v>
      </c>
      <c r="F525" s="279" t="s">
        <v>298</v>
      </c>
      <c r="G525" s="279" t="s">
        <v>300</v>
      </c>
      <c r="H525" s="279" t="s">
        <v>300</v>
      </c>
      <c r="I525" s="279" t="s">
        <v>299</v>
      </c>
      <c r="J525" s="279" t="s">
        <v>300</v>
      </c>
      <c r="K525" s="279" t="s">
        <v>300</v>
      </c>
      <c r="L525" s="279" t="s">
        <v>300</v>
      </c>
      <c r="M525" s="279" t="s">
        <v>300</v>
      </c>
      <c r="N525" s="279" t="s">
        <v>300</v>
      </c>
      <c r="O525" s="279" t="s">
        <v>300</v>
      </c>
      <c r="P525" s="279" t="s">
        <v>300</v>
      </c>
      <c r="Q525" s="279" t="s">
        <v>300</v>
      </c>
      <c r="R525" s="279" t="s">
        <v>299</v>
      </c>
      <c r="S525" s="279" t="s">
        <v>299</v>
      </c>
      <c r="T525" s="279" t="s">
        <v>299</v>
      </c>
      <c r="U525" s="279" t="s">
        <v>299</v>
      </c>
      <c r="V525" s="279" t="s">
        <v>299</v>
      </c>
      <c r="AR525" s="279" t="e">
        <v>#N/A</v>
      </c>
    </row>
    <row r="526" spans="1:44" s="279" customFormat="1">
      <c r="A526" s="279">
        <v>121340</v>
      </c>
      <c r="B526" s="43" t="s">
        <v>2561</v>
      </c>
      <c r="C526" s="279" t="s">
        <v>300</v>
      </c>
      <c r="D526" s="279" t="s">
        <v>300</v>
      </c>
      <c r="E526" s="279" t="s">
        <v>300</v>
      </c>
      <c r="F526" s="279" t="s">
        <v>298</v>
      </c>
      <c r="G526" s="279" t="s">
        <v>300</v>
      </c>
      <c r="H526" s="279" t="s">
        <v>300</v>
      </c>
      <c r="I526" s="279" t="s">
        <v>298</v>
      </c>
      <c r="J526" s="279" t="s">
        <v>298</v>
      </c>
      <c r="K526" s="279" t="s">
        <v>300</v>
      </c>
      <c r="L526" s="279" t="s">
        <v>298</v>
      </c>
      <c r="M526" s="279" t="s">
        <v>300</v>
      </c>
      <c r="N526" s="279" t="s">
        <v>300</v>
      </c>
      <c r="O526" s="279" t="s">
        <v>300</v>
      </c>
      <c r="P526" s="279" t="s">
        <v>300</v>
      </c>
      <c r="Q526" s="279" t="s">
        <v>300</v>
      </c>
      <c r="R526" s="279" t="s">
        <v>299</v>
      </c>
      <c r="S526" s="279" t="s">
        <v>299</v>
      </c>
      <c r="T526" s="279" t="s">
        <v>299</v>
      </c>
      <c r="U526" s="279" t="s">
        <v>299</v>
      </c>
      <c r="V526" s="279" t="s">
        <v>299</v>
      </c>
      <c r="AR526" s="279" t="e">
        <v>#N/A</v>
      </c>
    </row>
    <row r="527" spans="1:44" s="279" customFormat="1">
      <c r="A527" s="279">
        <v>121358</v>
      </c>
      <c r="B527" s="43" t="s">
        <v>2561</v>
      </c>
      <c r="C527" s="279" t="s">
        <v>300</v>
      </c>
      <c r="D527" s="279" t="s">
        <v>298</v>
      </c>
      <c r="E527" s="279" t="s">
        <v>298</v>
      </c>
      <c r="F527" s="279" t="s">
        <v>298</v>
      </c>
      <c r="G527" s="279" t="s">
        <v>300</v>
      </c>
      <c r="H527" s="279" t="s">
        <v>300</v>
      </c>
      <c r="I527" s="279" t="s">
        <v>300</v>
      </c>
      <c r="J527" s="279" t="s">
        <v>300</v>
      </c>
      <c r="K527" s="279" t="s">
        <v>300</v>
      </c>
      <c r="L527" s="279" t="s">
        <v>300</v>
      </c>
      <c r="M527" s="279" t="s">
        <v>298</v>
      </c>
      <c r="N527" s="279" t="s">
        <v>298</v>
      </c>
      <c r="O527" s="279" t="s">
        <v>298</v>
      </c>
      <c r="P527" s="279" t="s">
        <v>300</v>
      </c>
      <c r="Q527" s="279" t="s">
        <v>300</v>
      </c>
      <c r="R527" s="279" t="s">
        <v>298</v>
      </c>
      <c r="S527" s="279" t="s">
        <v>298</v>
      </c>
      <c r="T527" s="279" t="s">
        <v>298</v>
      </c>
      <c r="U527" s="279" t="s">
        <v>298</v>
      </c>
      <c r="V527" s="279" t="s">
        <v>298</v>
      </c>
      <c r="AR527" s="279" t="e">
        <v>#N/A</v>
      </c>
    </row>
    <row r="528" spans="1:44" s="279" customFormat="1">
      <c r="A528" s="279">
        <v>121362</v>
      </c>
      <c r="B528" s="43" t="s">
        <v>2561</v>
      </c>
      <c r="C528" s="279" t="s">
        <v>298</v>
      </c>
      <c r="D528" s="279" t="s">
        <v>298</v>
      </c>
      <c r="E528" s="279" t="s">
        <v>298</v>
      </c>
      <c r="F528" s="279" t="s">
        <v>298</v>
      </c>
      <c r="G528" s="279" t="s">
        <v>298</v>
      </c>
      <c r="H528" s="279" t="s">
        <v>300</v>
      </c>
      <c r="I528" s="279" t="s">
        <v>300</v>
      </c>
      <c r="J528" s="279" t="s">
        <v>300</v>
      </c>
      <c r="K528" s="279" t="s">
        <v>300</v>
      </c>
      <c r="L528" s="279" t="s">
        <v>300</v>
      </c>
      <c r="M528" s="279" t="s">
        <v>299</v>
      </c>
      <c r="N528" s="279" t="s">
        <v>300</v>
      </c>
      <c r="O528" s="279" t="s">
        <v>300</v>
      </c>
      <c r="P528" s="279" t="s">
        <v>299</v>
      </c>
      <c r="Q528" s="279" t="s">
        <v>300</v>
      </c>
      <c r="R528" s="279" t="s">
        <v>299</v>
      </c>
      <c r="S528" s="279" t="s">
        <v>299</v>
      </c>
      <c r="T528" s="279" t="s">
        <v>299</v>
      </c>
      <c r="U528" s="279" t="s">
        <v>299</v>
      </c>
      <c r="V528" s="279" t="s">
        <v>299</v>
      </c>
      <c r="AR528" s="279" t="e">
        <v>#N/A</v>
      </c>
    </row>
    <row r="529" spans="1:44" s="279" customFormat="1">
      <c r="A529" s="279">
        <v>121372</v>
      </c>
      <c r="B529" s="43" t="s">
        <v>2561</v>
      </c>
      <c r="C529" s="279" t="s">
        <v>300</v>
      </c>
      <c r="D529" s="279" t="s">
        <v>298</v>
      </c>
      <c r="E529" s="279" t="s">
        <v>298</v>
      </c>
      <c r="F529" s="279" t="s">
        <v>298</v>
      </c>
      <c r="G529" s="279" t="s">
        <v>298</v>
      </c>
      <c r="H529" s="279" t="s">
        <v>300</v>
      </c>
      <c r="I529" s="279" t="s">
        <v>300</v>
      </c>
      <c r="J529" s="279" t="s">
        <v>298</v>
      </c>
      <c r="K529" s="279" t="s">
        <v>298</v>
      </c>
      <c r="L529" s="279" t="s">
        <v>298</v>
      </c>
      <c r="M529" s="279" t="s">
        <v>300</v>
      </c>
      <c r="N529" s="279" t="s">
        <v>299</v>
      </c>
      <c r="O529" s="279" t="s">
        <v>300</v>
      </c>
      <c r="P529" s="279" t="s">
        <v>298</v>
      </c>
      <c r="Q529" s="279" t="s">
        <v>300</v>
      </c>
      <c r="R529" s="279" t="s">
        <v>299</v>
      </c>
      <c r="S529" s="279" t="s">
        <v>299</v>
      </c>
      <c r="T529" s="279" t="s">
        <v>299</v>
      </c>
      <c r="U529" s="279" t="s">
        <v>299</v>
      </c>
      <c r="V529" s="279" t="s">
        <v>299</v>
      </c>
      <c r="AR529" s="279" t="e">
        <v>#N/A</v>
      </c>
    </row>
    <row r="530" spans="1:44" s="279" customFormat="1">
      <c r="A530" s="279">
        <v>121377</v>
      </c>
      <c r="B530" s="43" t="s">
        <v>2561</v>
      </c>
      <c r="C530" s="279" t="s">
        <v>300</v>
      </c>
      <c r="D530" s="279" t="s">
        <v>298</v>
      </c>
      <c r="E530" s="279" t="s">
        <v>298</v>
      </c>
      <c r="F530" s="279" t="s">
        <v>298</v>
      </c>
      <c r="G530" s="279" t="s">
        <v>300</v>
      </c>
      <c r="H530" s="279" t="s">
        <v>299</v>
      </c>
      <c r="I530" s="279" t="s">
        <v>299</v>
      </c>
      <c r="J530" s="279" t="s">
        <v>299</v>
      </c>
      <c r="K530" s="279" t="s">
        <v>299</v>
      </c>
      <c r="L530" s="279" t="s">
        <v>299</v>
      </c>
      <c r="M530" s="279" t="s">
        <v>298</v>
      </c>
      <c r="N530" s="279" t="s">
        <v>300</v>
      </c>
      <c r="O530" s="279" t="s">
        <v>298</v>
      </c>
      <c r="P530" s="279" t="s">
        <v>300</v>
      </c>
      <c r="Q530" s="279" t="s">
        <v>300</v>
      </c>
      <c r="R530" s="279" t="s">
        <v>300</v>
      </c>
      <c r="S530" s="279" t="s">
        <v>300</v>
      </c>
      <c r="T530" s="279" t="s">
        <v>300</v>
      </c>
      <c r="U530" s="279" t="s">
        <v>300</v>
      </c>
      <c r="V530" s="279" t="s">
        <v>300</v>
      </c>
      <c r="AR530" s="279" t="e">
        <v>#N/A</v>
      </c>
    </row>
    <row r="531" spans="1:44" s="279" customFormat="1">
      <c r="A531" s="279">
        <v>121378</v>
      </c>
      <c r="B531" s="43" t="s">
        <v>2561</v>
      </c>
      <c r="C531" s="279" t="s">
        <v>298</v>
      </c>
      <c r="D531" s="279" t="s">
        <v>298</v>
      </c>
      <c r="E531" s="279" t="s">
        <v>300</v>
      </c>
      <c r="F531" s="279" t="s">
        <v>300</v>
      </c>
      <c r="G531" s="279" t="s">
        <v>300</v>
      </c>
      <c r="H531" s="279" t="s">
        <v>299</v>
      </c>
      <c r="I531" s="279" t="s">
        <v>300</v>
      </c>
      <c r="J531" s="279" t="s">
        <v>300</v>
      </c>
      <c r="K531" s="279" t="s">
        <v>300</v>
      </c>
      <c r="L531" s="279" t="s">
        <v>300</v>
      </c>
      <c r="M531" s="279" t="s">
        <v>299</v>
      </c>
      <c r="N531" s="279" t="s">
        <v>300</v>
      </c>
      <c r="O531" s="279" t="s">
        <v>298</v>
      </c>
      <c r="P531" s="279" t="s">
        <v>298</v>
      </c>
      <c r="Q531" s="279" t="s">
        <v>298</v>
      </c>
      <c r="R531" s="279" t="s">
        <v>299</v>
      </c>
      <c r="S531" s="279" t="s">
        <v>300</v>
      </c>
      <c r="T531" s="279" t="s">
        <v>298</v>
      </c>
      <c r="U531" s="279" t="s">
        <v>298</v>
      </c>
      <c r="V531" s="279" t="s">
        <v>300</v>
      </c>
      <c r="AR531" s="279" t="e">
        <v>#N/A</v>
      </c>
    </row>
    <row r="532" spans="1:44" s="279" customFormat="1">
      <c r="A532" s="279">
        <v>121379</v>
      </c>
      <c r="B532" s="43" t="s">
        <v>2561</v>
      </c>
      <c r="C532" s="279" t="s">
        <v>300</v>
      </c>
      <c r="D532" s="279" t="s">
        <v>298</v>
      </c>
      <c r="E532" s="279" t="s">
        <v>298</v>
      </c>
      <c r="F532" s="279" t="s">
        <v>298</v>
      </c>
      <c r="G532" s="279" t="s">
        <v>300</v>
      </c>
      <c r="H532" s="279" t="s">
        <v>300</v>
      </c>
      <c r="I532" s="279" t="s">
        <v>300</v>
      </c>
      <c r="J532" s="279" t="s">
        <v>298</v>
      </c>
      <c r="K532" s="279" t="s">
        <v>300</v>
      </c>
      <c r="L532" s="279" t="s">
        <v>300</v>
      </c>
      <c r="M532" s="279" t="s">
        <v>300</v>
      </c>
      <c r="N532" s="279" t="s">
        <v>298</v>
      </c>
      <c r="O532" s="279" t="s">
        <v>300</v>
      </c>
      <c r="P532" s="279" t="s">
        <v>298</v>
      </c>
      <c r="Q532" s="279" t="s">
        <v>300</v>
      </c>
      <c r="R532" s="279" t="s">
        <v>300</v>
      </c>
      <c r="S532" s="279" t="s">
        <v>300</v>
      </c>
      <c r="T532" s="279" t="s">
        <v>298</v>
      </c>
      <c r="U532" s="279" t="s">
        <v>298</v>
      </c>
      <c r="V532" s="279" t="s">
        <v>300</v>
      </c>
      <c r="AR532" s="279" t="e">
        <v>#N/A</v>
      </c>
    </row>
    <row r="533" spans="1:44" s="279" customFormat="1">
      <c r="A533" s="279">
        <v>121384</v>
      </c>
      <c r="B533" s="43" t="s">
        <v>2561</v>
      </c>
      <c r="C533" s="279" t="s">
        <v>300</v>
      </c>
      <c r="D533" s="279" t="s">
        <v>298</v>
      </c>
      <c r="E533" s="279" t="s">
        <v>298</v>
      </c>
      <c r="F533" s="279" t="s">
        <v>298</v>
      </c>
      <c r="G533" s="279" t="s">
        <v>300</v>
      </c>
      <c r="H533" s="279" t="s">
        <v>298</v>
      </c>
      <c r="I533" s="279" t="s">
        <v>300</v>
      </c>
      <c r="J533" s="279" t="s">
        <v>298</v>
      </c>
      <c r="K533" s="279" t="s">
        <v>300</v>
      </c>
      <c r="L533" s="279" t="s">
        <v>298</v>
      </c>
      <c r="M533" s="279" t="s">
        <v>298</v>
      </c>
      <c r="N533" s="279" t="s">
        <v>298</v>
      </c>
      <c r="O533" s="279" t="s">
        <v>298</v>
      </c>
      <c r="P533" s="279" t="s">
        <v>298</v>
      </c>
      <c r="Q533" s="279" t="s">
        <v>300</v>
      </c>
      <c r="R533" s="279" t="s">
        <v>300</v>
      </c>
      <c r="S533" s="279" t="s">
        <v>300</v>
      </c>
      <c r="T533" s="279" t="s">
        <v>300</v>
      </c>
      <c r="U533" s="279" t="s">
        <v>300</v>
      </c>
      <c r="V533" s="279" t="s">
        <v>300</v>
      </c>
      <c r="AR533" s="279" t="e">
        <v>#N/A</v>
      </c>
    </row>
    <row r="534" spans="1:44" s="279" customFormat="1">
      <c r="A534" s="279">
        <v>121385</v>
      </c>
      <c r="B534" s="43" t="s">
        <v>2561</v>
      </c>
      <c r="C534" s="279" t="s">
        <v>300</v>
      </c>
      <c r="D534" s="279" t="s">
        <v>300</v>
      </c>
      <c r="E534" s="279" t="s">
        <v>300</v>
      </c>
      <c r="F534" s="279" t="s">
        <v>300</v>
      </c>
      <c r="G534" s="279" t="s">
        <v>300</v>
      </c>
      <c r="H534" s="279" t="s">
        <v>300</v>
      </c>
      <c r="I534" s="279" t="s">
        <v>300</v>
      </c>
      <c r="J534" s="279" t="s">
        <v>300</v>
      </c>
      <c r="K534" s="279" t="s">
        <v>300</v>
      </c>
      <c r="L534" s="279" t="s">
        <v>300</v>
      </c>
      <c r="M534" s="279" t="s">
        <v>300</v>
      </c>
      <c r="N534" s="279" t="s">
        <v>298</v>
      </c>
      <c r="O534" s="279" t="s">
        <v>298</v>
      </c>
      <c r="P534" s="279" t="s">
        <v>300</v>
      </c>
      <c r="Q534" s="279" t="s">
        <v>300</v>
      </c>
      <c r="R534" s="279" t="s">
        <v>299</v>
      </c>
      <c r="S534" s="279" t="s">
        <v>300</v>
      </c>
      <c r="T534" s="279" t="s">
        <v>300</v>
      </c>
      <c r="U534" s="279" t="s">
        <v>298</v>
      </c>
      <c r="V534" s="279" t="s">
        <v>300</v>
      </c>
      <c r="AR534" s="279" t="e">
        <v>#N/A</v>
      </c>
    </row>
    <row r="535" spans="1:44" s="279" customFormat="1">
      <c r="A535" s="279">
        <v>121391</v>
      </c>
      <c r="B535" s="43" t="s">
        <v>2561</v>
      </c>
      <c r="C535" s="279" t="s">
        <v>300</v>
      </c>
      <c r="D535" s="279" t="s">
        <v>298</v>
      </c>
      <c r="E535" s="279" t="s">
        <v>298</v>
      </c>
      <c r="F535" s="279" t="s">
        <v>298</v>
      </c>
      <c r="G535" s="279" t="s">
        <v>298</v>
      </c>
      <c r="H535" s="279" t="s">
        <v>300</v>
      </c>
      <c r="I535" s="279" t="s">
        <v>300</v>
      </c>
      <c r="J535" s="279" t="s">
        <v>298</v>
      </c>
      <c r="K535" s="279" t="s">
        <v>298</v>
      </c>
      <c r="L535" s="279" t="s">
        <v>300</v>
      </c>
      <c r="M535" s="279" t="s">
        <v>300</v>
      </c>
      <c r="N535" s="279" t="s">
        <v>299</v>
      </c>
      <c r="O535" s="279" t="s">
        <v>300</v>
      </c>
      <c r="P535" s="279" t="s">
        <v>299</v>
      </c>
      <c r="Q535" s="279" t="s">
        <v>299</v>
      </c>
      <c r="R535" s="279" t="s">
        <v>299</v>
      </c>
      <c r="S535" s="279" t="s">
        <v>299</v>
      </c>
      <c r="T535" s="279" t="s">
        <v>299</v>
      </c>
      <c r="U535" s="279" t="s">
        <v>299</v>
      </c>
      <c r="V535" s="279" t="s">
        <v>299</v>
      </c>
      <c r="AR535" s="279" t="e">
        <v>#N/A</v>
      </c>
    </row>
    <row r="536" spans="1:44" s="279" customFormat="1">
      <c r="A536" s="279">
        <v>121400</v>
      </c>
      <c r="B536" s="43" t="s">
        <v>2561</v>
      </c>
      <c r="C536" s="279" t="s">
        <v>298</v>
      </c>
      <c r="D536" s="279" t="s">
        <v>298</v>
      </c>
      <c r="E536" s="279" t="s">
        <v>300</v>
      </c>
      <c r="F536" s="279" t="s">
        <v>298</v>
      </c>
      <c r="G536" s="279" t="s">
        <v>300</v>
      </c>
      <c r="H536" s="279" t="s">
        <v>298</v>
      </c>
      <c r="I536" s="279" t="s">
        <v>300</v>
      </c>
      <c r="J536" s="279" t="s">
        <v>300</v>
      </c>
      <c r="K536" s="279" t="s">
        <v>298</v>
      </c>
      <c r="L536" s="279" t="s">
        <v>300</v>
      </c>
      <c r="M536" s="279" t="s">
        <v>299</v>
      </c>
      <c r="N536" s="279" t="s">
        <v>300</v>
      </c>
      <c r="O536" s="279" t="s">
        <v>299</v>
      </c>
      <c r="P536" s="279" t="s">
        <v>300</v>
      </c>
      <c r="Q536" s="279" t="s">
        <v>300</v>
      </c>
      <c r="R536" s="279" t="s">
        <v>299</v>
      </c>
      <c r="S536" s="279" t="s">
        <v>299</v>
      </c>
      <c r="T536" s="279" t="s">
        <v>299</v>
      </c>
      <c r="U536" s="279" t="s">
        <v>299</v>
      </c>
      <c r="V536" s="279" t="s">
        <v>299</v>
      </c>
      <c r="AR536" s="279" t="e">
        <v>#N/A</v>
      </c>
    </row>
    <row r="537" spans="1:44" s="279" customFormat="1">
      <c r="A537" s="279">
        <v>121403</v>
      </c>
      <c r="B537" s="43" t="s">
        <v>2561</v>
      </c>
      <c r="C537" s="279" t="s">
        <v>298</v>
      </c>
      <c r="D537" s="279" t="s">
        <v>300</v>
      </c>
      <c r="E537" s="279" t="s">
        <v>298</v>
      </c>
      <c r="F537" s="279" t="s">
        <v>300</v>
      </c>
      <c r="G537" s="279" t="s">
        <v>298</v>
      </c>
      <c r="H537" s="279" t="s">
        <v>300</v>
      </c>
      <c r="I537" s="279" t="s">
        <v>300</v>
      </c>
      <c r="J537" s="279" t="s">
        <v>300</v>
      </c>
      <c r="K537" s="279" t="s">
        <v>300</v>
      </c>
      <c r="L537" s="279" t="s">
        <v>298</v>
      </c>
      <c r="M537" s="279" t="s">
        <v>299</v>
      </c>
      <c r="N537" s="279" t="s">
        <v>300</v>
      </c>
      <c r="O537" s="279" t="s">
        <v>300</v>
      </c>
      <c r="P537" s="279" t="s">
        <v>300</v>
      </c>
      <c r="Q537" s="279" t="s">
        <v>300</v>
      </c>
      <c r="R537" s="279" t="s">
        <v>299</v>
      </c>
      <c r="S537" s="279" t="s">
        <v>299</v>
      </c>
      <c r="T537" s="279" t="s">
        <v>299</v>
      </c>
      <c r="U537" s="279" t="s">
        <v>299</v>
      </c>
      <c r="V537" s="279" t="s">
        <v>299</v>
      </c>
      <c r="AR537" s="279" t="e">
        <v>#N/A</v>
      </c>
    </row>
    <row r="538" spans="1:44" s="279" customFormat="1">
      <c r="A538" s="279">
        <v>121412</v>
      </c>
      <c r="B538" s="43" t="s">
        <v>2561</v>
      </c>
      <c r="C538" s="279" t="s">
        <v>300</v>
      </c>
      <c r="D538" s="279" t="s">
        <v>298</v>
      </c>
      <c r="E538" s="279" t="s">
        <v>298</v>
      </c>
      <c r="F538" s="279" t="s">
        <v>298</v>
      </c>
      <c r="G538" s="279" t="s">
        <v>298</v>
      </c>
      <c r="H538" s="279" t="s">
        <v>300</v>
      </c>
      <c r="I538" s="279" t="s">
        <v>300</v>
      </c>
      <c r="J538" s="279" t="s">
        <v>300</v>
      </c>
      <c r="K538" s="279" t="s">
        <v>300</v>
      </c>
      <c r="L538" s="279" t="s">
        <v>299</v>
      </c>
      <c r="M538" s="279" t="s">
        <v>300</v>
      </c>
      <c r="N538" s="279" t="s">
        <v>300</v>
      </c>
      <c r="O538" s="279" t="s">
        <v>299</v>
      </c>
      <c r="P538" s="279" t="s">
        <v>300</v>
      </c>
      <c r="Q538" s="279" t="s">
        <v>299</v>
      </c>
      <c r="R538" s="279" t="s">
        <v>299</v>
      </c>
      <c r="S538" s="279" t="s">
        <v>299</v>
      </c>
      <c r="T538" s="279" t="s">
        <v>299</v>
      </c>
      <c r="U538" s="279" t="s">
        <v>299</v>
      </c>
      <c r="V538" s="279" t="s">
        <v>299</v>
      </c>
      <c r="AR538" s="279" t="e">
        <v>#N/A</v>
      </c>
    </row>
    <row r="539" spans="1:44" s="279" customFormat="1">
      <c r="A539" s="279">
        <v>121415</v>
      </c>
      <c r="B539" s="43" t="s">
        <v>2561</v>
      </c>
      <c r="C539" s="279" t="s">
        <v>298</v>
      </c>
      <c r="D539" s="279" t="s">
        <v>298</v>
      </c>
      <c r="E539" s="279" t="s">
        <v>298</v>
      </c>
      <c r="F539" s="279" t="s">
        <v>298</v>
      </c>
      <c r="G539" s="279" t="s">
        <v>298</v>
      </c>
      <c r="H539" s="279" t="s">
        <v>300</v>
      </c>
      <c r="I539" s="279" t="s">
        <v>298</v>
      </c>
      <c r="J539" s="279" t="s">
        <v>300</v>
      </c>
      <c r="K539" s="279" t="s">
        <v>300</v>
      </c>
      <c r="L539" s="279" t="s">
        <v>298</v>
      </c>
      <c r="M539" s="279" t="s">
        <v>300</v>
      </c>
      <c r="N539" s="279" t="s">
        <v>300</v>
      </c>
      <c r="O539" s="279" t="s">
        <v>300</v>
      </c>
      <c r="P539" s="279" t="s">
        <v>300</v>
      </c>
      <c r="Q539" s="279" t="s">
        <v>298</v>
      </c>
      <c r="R539" s="279" t="s">
        <v>300</v>
      </c>
      <c r="S539" s="279" t="s">
        <v>299</v>
      </c>
      <c r="T539" s="279" t="s">
        <v>299</v>
      </c>
      <c r="U539" s="279" t="s">
        <v>299</v>
      </c>
      <c r="V539" s="279" t="s">
        <v>299</v>
      </c>
      <c r="AR539" s="279" t="e">
        <v>#N/A</v>
      </c>
    </row>
    <row r="540" spans="1:44" s="279" customFormat="1">
      <c r="A540" s="279">
        <v>121423</v>
      </c>
      <c r="B540" s="43" t="s">
        <v>2561</v>
      </c>
      <c r="C540" s="279" t="s">
        <v>298</v>
      </c>
      <c r="D540" s="279" t="s">
        <v>298</v>
      </c>
      <c r="E540" s="279" t="s">
        <v>298</v>
      </c>
      <c r="F540" s="279" t="s">
        <v>300</v>
      </c>
      <c r="G540" s="279" t="s">
        <v>298</v>
      </c>
      <c r="H540" s="279" t="s">
        <v>298</v>
      </c>
      <c r="I540" s="279" t="s">
        <v>300</v>
      </c>
      <c r="J540" s="279" t="s">
        <v>300</v>
      </c>
      <c r="K540" s="279" t="s">
        <v>300</v>
      </c>
      <c r="L540" s="279" t="s">
        <v>300</v>
      </c>
      <c r="M540" s="279" t="s">
        <v>299</v>
      </c>
      <c r="N540" s="279" t="s">
        <v>300</v>
      </c>
      <c r="O540" s="279" t="s">
        <v>300</v>
      </c>
      <c r="P540" s="279" t="s">
        <v>300</v>
      </c>
      <c r="Q540" s="279" t="s">
        <v>300</v>
      </c>
      <c r="R540" s="279" t="s">
        <v>300</v>
      </c>
      <c r="S540" s="279" t="s">
        <v>300</v>
      </c>
      <c r="T540" s="279" t="s">
        <v>299</v>
      </c>
      <c r="U540" s="279" t="s">
        <v>300</v>
      </c>
      <c r="V540" s="279" t="s">
        <v>300</v>
      </c>
      <c r="AR540" s="279" t="e">
        <v>#N/A</v>
      </c>
    </row>
    <row r="541" spans="1:44" s="279" customFormat="1">
      <c r="A541" s="279">
        <v>121428</v>
      </c>
      <c r="B541" s="43" t="s">
        <v>2561</v>
      </c>
      <c r="C541" s="279" t="s">
        <v>300</v>
      </c>
      <c r="D541" s="279" t="s">
        <v>298</v>
      </c>
      <c r="E541" s="279" t="s">
        <v>298</v>
      </c>
      <c r="F541" s="279" t="s">
        <v>298</v>
      </c>
      <c r="G541" s="279" t="s">
        <v>298</v>
      </c>
      <c r="H541" s="279" t="s">
        <v>300</v>
      </c>
      <c r="I541" s="279" t="s">
        <v>298</v>
      </c>
      <c r="J541" s="279" t="s">
        <v>300</v>
      </c>
      <c r="K541" s="279" t="s">
        <v>300</v>
      </c>
      <c r="L541" s="279" t="s">
        <v>300</v>
      </c>
      <c r="M541" s="279" t="s">
        <v>298</v>
      </c>
      <c r="N541" s="279" t="s">
        <v>300</v>
      </c>
      <c r="O541" s="279" t="s">
        <v>300</v>
      </c>
      <c r="P541" s="279" t="s">
        <v>300</v>
      </c>
      <c r="Q541" s="279" t="s">
        <v>300</v>
      </c>
      <c r="R541" s="279" t="s">
        <v>299</v>
      </c>
      <c r="S541" s="279" t="s">
        <v>299</v>
      </c>
      <c r="T541" s="279" t="s">
        <v>299</v>
      </c>
      <c r="U541" s="279" t="s">
        <v>299</v>
      </c>
      <c r="V541" s="279" t="s">
        <v>299</v>
      </c>
      <c r="AR541" s="279" t="e">
        <v>#N/A</v>
      </c>
    </row>
    <row r="542" spans="1:44" s="279" customFormat="1">
      <c r="A542" s="279">
        <v>121430</v>
      </c>
      <c r="B542" s="43" t="s">
        <v>2561</v>
      </c>
      <c r="C542" s="279" t="s">
        <v>300</v>
      </c>
      <c r="D542" s="279" t="s">
        <v>298</v>
      </c>
      <c r="E542" s="279" t="s">
        <v>300</v>
      </c>
      <c r="F542" s="279" t="s">
        <v>298</v>
      </c>
      <c r="G542" s="279" t="s">
        <v>299</v>
      </c>
      <c r="H542" s="279" t="s">
        <v>298</v>
      </c>
      <c r="I542" s="279" t="s">
        <v>298</v>
      </c>
      <c r="J542" s="279" t="s">
        <v>300</v>
      </c>
      <c r="K542" s="279" t="s">
        <v>299</v>
      </c>
      <c r="L542" s="279" t="s">
        <v>298</v>
      </c>
      <c r="M542" s="279" t="s">
        <v>299</v>
      </c>
      <c r="N542" s="279" t="s">
        <v>300</v>
      </c>
      <c r="O542" s="279" t="s">
        <v>300</v>
      </c>
      <c r="P542" s="279" t="s">
        <v>300</v>
      </c>
      <c r="Q542" s="279" t="s">
        <v>300</v>
      </c>
      <c r="R542" s="279" t="s">
        <v>299</v>
      </c>
      <c r="S542" s="279" t="s">
        <v>299</v>
      </c>
      <c r="T542" s="279" t="s">
        <v>299</v>
      </c>
      <c r="U542" s="279" t="s">
        <v>299</v>
      </c>
      <c r="V542" s="279" t="s">
        <v>299</v>
      </c>
      <c r="AR542" s="279" t="e">
        <v>#N/A</v>
      </c>
    </row>
    <row r="543" spans="1:44" s="279" customFormat="1">
      <c r="A543" s="279">
        <v>121434</v>
      </c>
      <c r="B543" s="43" t="s">
        <v>2561</v>
      </c>
      <c r="C543" s="279" t="s">
        <v>298</v>
      </c>
      <c r="D543" s="279" t="s">
        <v>300</v>
      </c>
      <c r="E543" s="279" t="s">
        <v>300</v>
      </c>
      <c r="F543" s="279" t="s">
        <v>298</v>
      </c>
      <c r="G543" s="279" t="s">
        <v>300</v>
      </c>
      <c r="H543" s="279" t="s">
        <v>300</v>
      </c>
      <c r="I543" s="279" t="s">
        <v>300</v>
      </c>
      <c r="J543" s="279" t="s">
        <v>300</v>
      </c>
      <c r="K543" s="279" t="s">
        <v>300</v>
      </c>
      <c r="L543" s="279" t="s">
        <v>300</v>
      </c>
      <c r="M543" s="279" t="s">
        <v>299</v>
      </c>
      <c r="N543" s="279" t="s">
        <v>300</v>
      </c>
      <c r="O543" s="279" t="s">
        <v>300</v>
      </c>
      <c r="P543" s="279" t="s">
        <v>300</v>
      </c>
      <c r="Q543" s="279" t="s">
        <v>300</v>
      </c>
      <c r="R543" s="279" t="s">
        <v>299</v>
      </c>
      <c r="S543" s="279" t="s">
        <v>299</v>
      </c>
      <c r="T543" s="279" t="s">
        <v>299</v>
      </c>
      <c r="U543" s="279" t="s">
        <v>300</v>
      </c>
      <c r="V543" s="279" t="s">
        <v>299</v>
      </c>
      <c r="AR543" s="279" t="e">
        <v>#N/A</v>
      </c>
    </row>
    <row r="544" spans="1:44" s="279" customFormat="1">
      <c r="A544" s="279">
        <v>121435</v>
      </c>
      <c r="B544" s="43" t="s">
        <v>2561</v>
      </c>
      <c r="C544" s="279" t="s">
        <v>300</v>
      </c>
      <c r="D544" s="279" t="s">
        <v>300</v>
      </c>
      <c r="E544" s="279" t="s">
        <v>300</v>
      </c>
      <c r="F544" s="279" t="s">
        <v>298</v>
      </c>
      <c r="G544" s="279" t="s">
        <v>300</v>
      </c>
      <c r="H544" s="279" t="s">
        <v>298</v>
      </c>
      <c r="I544" s="279" t="s">
        <v>298</v>
      </c>
      <c r="J544" s="279" t="s">
        <v>298</v>
      </c>
      <c r="K544" s="279" t="s">
        <v>298</v>
      </c>
      <c r="L544" s="279" t="s">
        <v>300</v>
      </c>
      <c r="M544" s="279" t="s">
        <v>300</v>
      </c>
      <c r="N544" s="279" t="s">
        <v>300</v>
      </c>
      <c r="O544" s="279" t="s">
        <v>300</v>
      </c>
      <c r="P544" s="279" t="s">
        <v>300</v>
      </c>
      <c r="Q544" s="279" t="s">
        <v>300</v>
      </c>
      <c r="R544" s="279" t="s">
        <v>299</v>
      </c>
      <c r="S544" s="279" t="s">
        <v>299</v>
      </c>
      <c r="T544" s="279" t="s">
        <v>299</v>
      </c>
      <c r="U544" s="279" t="s">
        <v>299</v>
      </c>
      <c r="V544" s="279" t="s">
        <v>299</v>
      </c>
      <c r="AR544" s="279" t="e">
        <v>#N/A</v>
      </c>
    </row>
    <row r="545" spans="1:44" s="279" customFormat="1">
      <c r="A545" s="279">
        <v>121440</v>
      </c>
      <c r="B545" s="43" t="s">
        <v>2561</v>
      </c>
      <c r="C545" s="279" t="s">
        <v>298</v>
      </c>
      <c r="D545" s="279" t="s">
        <v>300</v>
      </c>
      <c r="E545" s="279" t="s">
        <v>298</v>
      </c>
      <c r="F545" s="279" t="s">
        <v>298</v>
      </c>
      <c r="G545" s="279" t="s">
        <v>300</v>
      </c>
      <c r="H545" s="279" t="s">
        <v>300</v>
      </c>
      <c r="I545" s="279" t="s">
        <v>299</v>
      </c>
      <c r="J545" s="279" t="s">
        <v>300</v>
      </c>
      <c r="K545" s="279" t="s">
        <v>299</v>
      </c>
      <c r="L545" s="279" t="s">
        <v>300</v>
      </c>
      <c r="M545" s="279" t="s">
        <v>298</v>
      </c>
      <c r="N545" s="279" t="s">
        <v>298</v>
      </c>
      <c r="O545" s="279" t="s">
        <v>298</v>
      </c>
      <c r="P545" s="279" t="s">
        <v>300</v>
      </c>
      <c r="Q545" s="279" t="s">
        <v>298</v>
      </c>
      <c r="R545" s="279" t="s">
        <v>300</v>
      </c>
      <c r="S545" s="279" t="s">
        <v>300</v>
      </c>
      <c r="T545" s="279" t="s">
        <v>300</v>
      </c>
      <c r="U545" s="279" t="s">
        <v>300</v>
      </c>
      <c r="V545" s="279" t="s">
        <v>300</v>
      </c>
      <c r="AR545" s="279" t="e">
        <v>#N/A</v>
      </c>
    </row>
    <row r="546" spans="1:44" s="279" customFormat="1">
      <c r="A546" s="279">
        <v>121448</v>
      </c>
      <c r="B546" s="43" t="s">
        <v>2561</v>
      </c>
      <c r="C546" s="279" t="s">
        <v>299</v>
      </c>
      <c r="D546" s="279" t="s">
        <v>298</v>
      </c>
      <c r="E546" s="279" t="s">
        <v>298</v>
      </c>
      <c r="F546" s="279" t="s">
        <v>300</v>
      </c>
      <c r="G546" s="279" t="s">
        <v>300</v>
      </c>
      <c r="H546" s="279" t="s">
        <v>300</v>
      </c>
      <c r="I546" s="279" t="s">
        <v>298</v>
      </c>
      <c r="J546" s="279" t="s">
        <v>299</v>
      </c>
      <c r="K546" s="279" t="s">
        <v>300</v>
      </c>
      <c r="L546" s="279" t="s">
        <v>300</v>
      </c>
      <c r="M546" s="279" t="s">
        <v>298</v>
      </c>
      <c r="N546" s="279" t="s">
        <v>298</v>
      </c>
      <c r="O546" s="279" t="s">
        <v>298</v>
      </c>
      <c r="P546" s="279" t="s">
        <v>298</v>
      </c>
      <c r="Q546" s="279" t="s">
        <v>300</v>
      </c>
      <c r="R546" s="279" t="s">
        <v>300</v>
      </c>
      <c r="S546" s="279" t="s">
        <v>300</v>
      </c>
      <c r="T546" s="279" t="s">
        <v>300</v>
      </c>
      <c r="U546" s="279" t="s">
        <v>300</v>
      </c>
      <c r="V546" s="279" t="s">
        <v>300</v>
      </c>
      <c r="AR546" s="279" t="e">
        <v>#N/A</v>
      </c>
    </row>
    <row r="547" spans="1:44" s="279" customFormat="1">
      <c r="A547" s="279">
        <v>121453</v>
      </c>
      <c r="B547" s="43" t="s">
        <v>2561</v>
      </c>
      <c r="C547" s="279" t="s">
        <v>300</v>
      </c>
      <c r="D547" s="279" t="s">
        <v>300</v>
      </c>
      <c r="E547" s="279" t="s">
        <v>300</v>
      </c>
      <c r="F547" s="279" t="s">
        <v>298</v>
      </c>
      <c r="G547" s="279" t="s">
        <v>300</v>
      </c>
      <c r="H547" s="279" t="s">
        <v>300</v>
      </c>
      <c r="I547" s="279" t="s">
        <v>298</v>
      </c>
      <c r="J547" s="279" t="s">
        <v>299</v>
      </c>
      <c r="K547" s="279" t="s">
        <v>300</v>
      </c>
      <c r="L547" s="279" t="s">
        <v>299</v>
      </c>
      <c r="M547" s="279" t="s">
        <v>300</v>
      </c>
      <c r="N547" s="279" t="s">
        <v>300</v>
      </c>
      <c r="O547" s="279" t="s">
        <v>300</v>
      </c>
      <c r="P547" s="279" t="s">
        <v>300</v>
      </c>
      <c r="Q547" s="279" t="s">
        <v>300</v>
      </c>
      <c r="R547" s="279" t="s">
        <v>299</v>
      </c>
      <c r="S547" s="279" t="s">
        <v>299</v>
      </c>
      <c r="T547" s="279" t="s">
        <v>299</v>
      </c>
      <c r="U547" s="279" t="s">
        <v>299</v>
      </c>
      <c r="V547" s="279" t="s">
        <v>299</v>
      </c>
      <c r="AR547" s="279" t="e">
        <v>#N/A</v>
      </c>
    </row>
    <row r="548" spans="1:44" s="279" customFormat="1">
      <c r="A548" s="279">
        <v>121456</v>
      </c>
      <c r="B548" s="43" t="s">
        <v>2561</v>
      </c>
      <c r="C548" s="279" t="s">
        <v>300</v>
      </c>
      <c r="D548" s="279" t="s">
        <v>300</v>
      </c>
      <c r="E548" s="279" t="s">
        <v>298</v>
      </c>
      <c r="F548" s="279" t="s">
        <v>300</v>
      </c>
      <c r="G548" s="279" t="s">
        <v>300</v>
      </c>
      <c r="H548" s="279" t="s">
        <v>300</v>
      </c>
      <c r="I548" s="279" t="s">
        <v>300</v>
      </c>
      <c r="J548" s="279" t="s">
        <v>298</v>
      </c>
      <c r="K548" s="279" t="s">
        <v>300</v>
      </c>
      <c r="L548" s="279" t="s">
        <v>300</v>
      </c>
      <c r="M548" s="279" t="s">
        <v>300</v>
      </c>
      <c r="N548" s="279" t="s">
        <v>300</v>
      </c>
      <c r="O548" s="279" t="s">
        <v>299</v>
      </c>
      <c r="P548" s="279" t="s">
        <v>300</v>
      </c>
      <c r="Q548" s="279" t="s">
        <v>300</v>
      </c>
      <c r="R548" s="279" t="s">
        <v>300</v>
      </c>
      <c r="S548" s="279" t="s">
        <v>299</v>
      </c>
      <c r="T548" s="279" t="s">
        <v>300</v>
      </c>
      <c r="U548" s="279" t="s">
        <v>299</v>
      </c>
      <c r="V548" s="279" t="s">
        <v>299</v>
      </c>
      <c r="AR548" s="279" t="e">
        <v>#N/A</v>
      </c>
    </row>
    <row r="549" spans="1:44" s="279" customFormat="1">
      <c r="A549" s="279">
        <v>121459</v>
      </c>
      <c r="B549" s="43" t="s">
        <v>2561</v>
      </c>
      <c r="C549" s="279" t="s">
        <v>299</v>
      </c>
      <c r="D549" s="279" t="s">
        <v>298</v>
      </c>
      <c r="E549" s="279" t="s">
        <v>299</v>
      </c>
      <c r="F549" s="279" t="s">
        <v>299</v>
      </c>
      <c r="G549" s="279" t="s">
        <v>299</v>
      </c>
      <c r="H549" s="279" t="s">
        <v>299</v>
      </c>
      <c r="I549" s="279" t="s">
        <v>299</v>
      </c>
      <c r="J549" s="279" t="s">
        <v>299</v>
      </c>
      <c r="K549" s="279" t="s">
        <v>299</v>
      </c>
      <c r="L549" s="279" t="s">
        <v>299</v>
      </c>
      <c r="M549" s="279" t="s">
        <v>299</v>
      </c>
      <c r="N549" s="279" t="s">
        <v>300</v>
      </c>
      <c r="O549" s="279" t="s">
        <v>300</v>
      </c>
      <c r="P549" s="279" t="s">
        <v>299</v>
      </c>
      <c r="Q549" s="279" t="s">
        <v>299</v>
      </c>
      <c r="R549" s="279" t="s">
        <v>299</v>
      </c>
      <c r="S549" s="279" t="s">
        <v>299</v>
      </c>
      <c r="T549" s="279" t="s">
        <v>299</v>
      </c>
      <c r="U549" s="279" t="s">
        <v>300</v>
      </c>
      <c r="V549" s="279" t="s">
        <v>299</v>
      </c>
      <c r="AR549" s="279" t="e">
        <v>#N/A</v>
      </c>
    </row>
    <row r="550" spans="1:44" s="279" customFormat="1">
      <c r="A550" s="279">
        <v>121460</v>
      </c>
      <c r="B550" s="43" t="s">
        <v>2561</v>
      </c>
      <c r="C550" s="279" t="s">
        <v>299</v>
      </c>
      <c r="D550" s="279" t="s">
        <v>299</v>
      </c>
      <c r="E550" s="279" t="s">
        <v>299</v>
      </c>
      <c r="F550" s="279" t="s">
        <v>299</v>
      </c>
      <c r="G550" s="279" t="s">
        <v>299</v>
      </c>
      <c r="H550" s="279" t="s">
        <v>299</v>
      </c>
      <c r="I550" s="279" t="s">
        <v>299</v>
      </c>
      <c r="J550" s="279" t="s">
        <v>300</v>
      </c>
      <c r="K550" s="279" t="s">
        <v>298</v>
      </c>
      <c r="L550" s="279" t="s">
        <v>300</v>
      </c>
      <c r="M550" s="279" t="s">
        <v>300</v>
      </c>
      <c r="N550" s="279" t="s">
        <v>300</v>
      </c>
      <c r="O550" s="279" t="s">
        <v>299</v>
      </c>
      <c r="P550" s="279" t="s">
        <v>300</v>
      </c>
      <c r="Q550" s="279" t="s">
        <v>299</v>
      </c>
      <c r="R550" s="279" t="s">
        <v>299</v>
      </c>
      <c r="S550" s="279" t="s">
        <v>299</v>
      </c>
      <c r="T550" s="279" t="s">
        <v>299</v>
      </c>
      <c r="U550" s="279" t="s">
        <v>299</v>
      </c>
      <c r="V550" s="279" t="s">
        <v>299</v>
      </c>
      <c r="AR550" s="279" t="e">
        <v>#N/A</v>
      </c>
    </row>
    <row r="551" spans="1:44" s="279" customFormat="1">
      <c r="A551" s="279">
        <v>121472</v>
      </c>
      <c r="B551" s="43" t="s">
        <v>2561</v>
      </c>
      <c r="C551" s="279" t="s">
        <v>300</v>
      </c>
      <c r="D551" s="279" t="s">
        <v>300</v>
      </c>
      <c r="E551" s="279" t="s">
        <v>298</v>
      </c>
      <c r="F551" s="279" t="s">
        <v>300</v>
      </c>
      <c r="G551" s="279" t="s">
        <v>298</v>
      </c>
      <c r="H551" s="279" t="s">
        <v>298</v>
      </c>
      <c r="I551" s="279" t="s">
        <v>300</v>
      </c>
      <c r="J551" s="279" t="s">
        <v>300</v>
      </c>
      <c r="K551" s="279" t="s">
        <v>300</v>
      </c>
      <c r="L551" s="279" t="s">
        <v>298</v>
      </c>
      <c r="M551" s="279" t="s">
        <v>300</v>
      </c>
      <c r="N551" s="279" t="s">
        <v>298</v>
      </c>
      <c r="O551" s="279" t="s">
        <v>300</v>
      </c>
      <c r="P551" s="279" t="s">
        <v>300</v>
      </c>
      <c r="Q551" s="279" t="s">
        <v>300</v>
      </c>
      <c r="R551" s="279" t="s">
        <v>299</v>
      </c>
      <c r="S551" s="279" t="s">
        <v>299</v>
      </c>
      <c r="T551" s="279" t="s">
        <v>299</v>
      </c>
      <c r="U551" s="279" t="s">
        <v>299</v>
      </c>
      <c r="V551" s="279" t="s">
        <v>299</v>
      </c>
      <c r="AR551" s="279" t="e">
        <v>#N/A</v>
      </c>
    </row>
    <row r="552" spans="1:44" s="279" customFormat="1">
      <c r="A552" s="279">
        <v>121475</v>
      </c>
      <c r="B552" s="43" t="s">
        <v>2561</v>
      </c>
      <c r="C552" s="279" t="s">
        <v>300</v>
      </c>
      <c r="D552" s="279" t="s">
        <v>300</v>
      </c>
      <c r="E552" s="279" t="s">
        <v>300</v>
      </c>
      <c r="F552" s="279" t="s">
        <v>300</v>
      </c>
      <c r="G552" s="279" t="s">
        <v>300</v>
      </c>
      <c r="H552" s="279" t="s">
        <v>298</v>
      </c>
      <c r="I552" s="279" t="s">
        <v>300</v>
      </c>
      <c r="J552" s="279" t="s">
        <v>300</v>
      </c>
      <c r="K552" s="279" t="s">
        <v>300</v>
      </c>
      <c r="L552" s="279" t="s">
        <v>300</v>
      </c>
      <c r="M552" s="279" t="s">
        <v>298</v>
      </c>
      <c r="N552" s="279" t="s">
        <v>298</v>
      </c>
      <c r="O552" s="279" t="s">
        <v>298</v>
      </c>
      <c r="P552" s="279" t="s">
        <v>300</v>
      </c>
      <c r="Q552" s="279" t="s">
        <v>298</v>
      </c>
      <c r="R552" s="279" t="s">
        <v>300</v>
      </c>
      <c r="S552" s="279" t="s">
        <v>298</v>
      </c>
      <c r="T552" s="279" t="s">
        <v>298</v>
      </c>
      <c r="U552" s="279" t="s">
        <v>298</v>
      </c>
      <c r="V552" s="279" t="s">
        <v>300</v>
      </c>
      <c r="AR552" s="279" t="e">
        <v>#N/A</v>
      </c>
    </row>
    <row r="553" spans="1:44" s="279" customFormat="1">
      <c r="A553" s="279">
        <v>121481</v>
      </c>
      <c r="B553" s="43" t="s">
        <v>2561</v>
      </c>
      <c r="C553" s="279" t="s">
        <v>300</v>
      </c>
      <c r="D553" s="279" t="s">
        <v>300</v>
      </c>
      <c r="E553" s="279" t="s">
        <v>300</v>
      </c>
      <c r="F553" s="279" t="s">
        <v>298</v>
      </c>
      <c r="G553" s="279" t="s">
        <v>300</v>
      </c>
      <c r="H553" s="279" t="s">
        <v>298</v>
      </c>
      <c r="I553" s="279" t="s">
        <v>298</v>
      </c>
      <c r="J553" s="279" t="s">
        <v>300</v>
      </c>
      <c r="K553" s="279" t="s">
        <v>300</v>
      </c>
      <c r="L553" s="279" t="s">
        <v>300</v>
      </c>
      <c r="M553" s="279" t="s">
        <v>298</v>
      </c>
      <c r="N553" s="279" t="s">
        <v>298</v>
      </c>
      <c r="O553" s="279" t="s">
        <v>300</v>
      </c>
      <c r="P553" s="279" t="s">
        <v>300</v>
      </c>
      <c r="Q553" s="279" t="s">
        <v>300</v>
      </c>
      <c r="R553" s="279" t="s">
        <v>299</v>
      </c>
      <c r="S553" s="279" t="s">
        <v>299</v>
      </c>
      <c r="T553" s="279" t="s">
        <v>299</v>
      </c>
      <c r="U553" s="279" t="s">
        <v>299</v>
      </c>
      <c r="V553" s="279" t="s">
        <v>299</v>
      </c>
      <c r="AR553" s="279" t="e">
        <v>#N/A</v>
      </c>
    </row>
    <row r="554" spans="1:44" s="279" customFormat="1">
      <c r="A554" s="279">
        <v>121483</v>
      </c>
      <c r="B554" s="43" t="s">
        <v>2561</v>
      </c>
      <c r="C554" s="279" t="s">
        <v>300</v>
      </c>
      <c r="D554" s="279" t="s">
        <v>300</v>
      </c>
      <c r="E554" s="279" t="s">
        <v>300</v>
      </c>
      <c r="F554" s="279" t="s">
        <v>300</v>
      </c>
      <c r="G554" s="279" t="s">
        <v>300</v>
      </c>
      <c r="H554" s="279" t="s">
        <v>300</v>
      </c>
      <c r="I554" s="279" t="s">
        <v>300</v>
      </c>
      <c r="J554" s="279" t="s">
        <v>300</v>
      </c>
      <c r="K554" s="279" t="s">
        <v>300</v>
      </c>
      <c r="L554" s="279" t="s">
        <v>300</v>
      </c>
      <c r="M554" s="279" t="s">
        <v>300</v>
      </c>
      <c r="N554" s="279" t="s">
        <v>300</v>
      </c>
      <c r="O554" s="279" t="s">
        <v>300</v>
      </c>
      <c r="P554" s="279" t="s">
        <v>299</v>
      </c>
      <c r="Q554" s="279" t="s">
        <v>300</v>
      </c>
      <c r="R554" s="279" t="s">
        <v>299</v>
      </c>
      <c r="S554" s="279" t="s">
        <v>300</v>
      </c>
      <c r="T554" s="279" t="s">
        <v>299</v>
      </c>
      <c r="U554" s="279" t="s">
        <v>299</v>
      </c>
      <c r="V554" s="279" t="s">
        <v>299</v>
      </c>
      <c r="AR554" s="279" t="e">
        <v>#N/A</v>
      </c>
    </row>
    <row r="555" spans="1:44" s="279" customFormat="1">
      <c r="A555" s="279">
        <v>121492</v>
      </c>
      <c r="B555" s="43" t="s">
        <v>2561</v>
      </c>
      <c r="C555" s="279" t="s">
        <v>298</v>
      </c>
      <c r="D555" s="279" t="s">
        <v>298</v>
      </c>
      <c r="E555" s="279" t="s">
        <v>300</v>
      </c>
      <c r="F555" s="279" t="s">
        <v>300</v>
      </c>
      <c r="G555" s="279" t="s">
        <v>300</v>
      </c>
      <c r="H555" s="279" t="s">
        <v>298</v>
      </c>
      <c r="I555" s="279" t="s">
        <v>300</v>
      </c>
      <c r="J555" s="279" t="s">
        <v>298</v>
      </c>
      <c r="K555" s="279" t="s">
        <v>300</v>
      </c>
      <c r="L555" s="279" t="s">
        <v>300</v>
      </c>
      <c r="M555" s="279" t="s">
        <v>300</v>
      </c>
      <c r="N555" s="279" t="s">
        <v>300</v>
      </c>
      <c r="O555" s="279" t="s">
        <v>299</v>
      </c>
      <c r="P555" s="279" t="s">
        <v>299</v>
      </c>
      <c r="Q555" s="279" t="s">
        <v>300</v>
      </c>
      <c r="R555" s="279" t="s">
        <v>299</v>
      </c>
      <c r="S555" s="279" t="s">
        <v>299</v>
      </c>
      <c r="T555" s="279" t="s">
        <v>299</v>
      </c>
      <c r="U555" s="279" t="s">
        <v>299</v>
      </c>
      <c r="V555" s="279" t="s">
        <v>299</v>
      </c>
      <c r="AR555" s="279" t="e">
        <v>#N/A</v>
      </c>
    </row>
    <row r="556" spans="1:44" s="279" customFormat="1">
      <c r="A556" s="279">
        <v>121494</v>
      </c>
      <c r="B556" s="43" t="s">
        <v>2561</v>
      </c>
      <c r="C556" s="279" t="s">
        <v>300</v>
      </c>
      <c r="D556" s="279" t="s">
        <v>298</v>
      </c>
      <c r="E556" s="279" t="s">
        <v>300</v>
      </c>
      <c r="F556" s="279" t="s">
        <v>300</v>
      </c>
      <c r="G556" s="279" t="s">
        <v>300</v>
      </c>
      <c r="H556" s="279" t="s">
        <v>300</v>
      </c>
      <c r="I556" s="279" t="s">
        <v>300</v>
      </c>
      <c r="J556" s="279" t="s">
        <v>300</v>
      </c>
      <c r="K556" s="279" t="s">
        <v>300</v>
      </c>
      <c r="L556" s="279" t="s">
        <v>300</v>
      </c>
      <c r="M556" s="279" t="s">
        <v>300</v>
      </c>
      <c r="N556" s="279" t="s">
        <v>300</v>
      </c>
      <c r="O556" s="279" t="s">
        <v>300</v>
      </c>
      <c r="P556" s="279" t="s">
        <v>300</v>
      </c>
      <c r="Q556" s="279" t="s">
        <v>300</v>
      </c>
      <c r="R556" s="279" t="s">
        <v>300</v>
      </c>
      <c r="S556" s="279" t="s">
        <v>299</v>
      </c>
      <c r="T556" s="279" t="s">
        <v>300</v>
      </c>
      <c r="U556" s="279" t="s">
        <v>299</v>
      </c>
      <c r="V556" s="279" t="s">
        <v>300</v>
      </c>
      <c r="AR556" s="279" t="e">
        <v>#N/A</v>
      </c>
    </row>
    <row r="557" spans="1:44" s="279" customFormat="1">
      <c r="A557" s="279">
        <v>121496</v>
      </c>
      <c r="B557" s="43" t="s">
        <v>2561</v>
      </c>
      <c r="C557" s="279" t="s">
        <v>298</v>
      </c>
      <c r="D557" s="279" t="s">
        <v>300</v>
      </c>
      <c r="E557" s="279" t="s">
        <v>298</v>
      </c>
      <c r="F557" s="279" t="s">
        <v>300</v>
      </c>
      <c r="G557" s="279" t="s">
        <v>298</v>
      </c>
      <c r="H557" s="279" t="s">
        <v>298</v>
      </c>
      <c r="I557" s="279" t="s">
        <v>300</v>
      </c>
      <c r="J557" s="279" t="s">
        <v>300</v>
      </c>
      <c r="K557" s="279" t="s">
        <v>300</v>
      </c>
      <c r="L557" s="279" t="s">
        <v>298</v>
      </c>
      <c r="M557" s="279" t="s">
        <v>299</v>
      </c>
      <c r="N557" s="279" t="s">
        <v>299</v>
      </c>
      <c r="O557" s="279" t="s">
        <v>299</v>
      </c>
      <c r="P557" s="279" t="s">
        <v>299</v>
      </c>
      <c r="Q557" s="279" t="s">
        <v>299</v>
      </c>
      <c r="R557" s="279" t="s">
        <v>299</v>
      </c>
      <c r="S557" s="279" t="s">
        <v>299</v>
      </c>
      <c r="T557" s="279" t="s">
        <v>299</v>
      </c>
      <c r="U557" s="279" t="s">
        <v>299</v>
      </c>
      <c r="V557" s="279" t="s">
        <v>299</v>
      </c>
      <c r="AR557" s="279" t="e">
        <v>#N/A</v>
      </c>
    </row>
    <row r="558" spans="1:44" s="279" customFormat="1">
      <c r="A558" s="279">
        <v>121526</v>
      </c>
      <c r="B558" s="43" t="s">
        <v>2561</v>
      </c>
      <c r="C558" s="279" t="s">
        <v>300</v>
      </c>
      <c r="D558" s="279" t="s">
        <v>300</v>
      </c>
      <c r="E558" s="279" t="s">
        <v>300</v>
      </c>
      <c r="F558" s="279" t="s">
        <v>300</v>
      </c>
      <c r="G558" s="279" t="s">
        <v>300</v>
      </c>
      <c r="H558" s="279" t="s">
        <v>300</v>
      </c>
      <c r="I558" s="279" t="s">
        <v>300</v>
      </c>
      <c r="J558" s="279" t="s">
        <v>300</v>
      </c>
      <c r="K558" s="279" t="s">
        <v>300</v>
      </c>
      <c r="L558" s="279" t="s">
        <v>300</v>
      </c>
      <c r="M558" s="279" t="s">
        <v>300</v>
      </c>
      <c r="N558" s="279" t="s">
        <v>300</v>
      </c>
      <c r="O558" s="279" t="s">
        <v>300</v>
      </c>
      <c r="P558" s="279" t="s">
        <v>300</v>
      </c>
      <c r="Q558" s="279" t="s">
        <v>300</v>
      </c>
      <c r="R558" s="279" t="s">
        <v>299</v>
      </c>
      <c r="S558" s="279" t="s">
        <v>299</v>
      </c>
      <c r="T558" s="279" t="s">
        <v>299</v>
      </c>
      <c r="U558" s="279" t="s">
        <v>299</v>
      </c>
      <c r="V558" s="279" t="s">
        <v>299</v>
      </c>
      <c r="AR558" s="279" t="e">
        <v>#N/A</v>
      </c>
    </row>
    <row r="559" spans="1:44" s="279" customFormat="1">
      <c r="A559" s="279">
        <v>121527</v>
      </c>
      <c r="B559" s="43" t="s">
        <v>2561</v>
      </c>
      <c r="C559" s="279" t="s">
        <v>300</v>
      </c>
      <c r="D559" s="279" t="s">
        <v>300</v>
      </c>
      <c r="E559" s="279" t="s">
        <v>300</v>
      </c>
      <c r="F559" s="279" t="s">
        <v>300</v>
      </c>
      <c r="G559" s="279" t="s">
        <v>299</v>
      </c>
      <c r="H559" s="279" t="s">
        <v>300</v>
      </c>
      <c r="I559" s="279" t="s">
        <v>300</v>
      </c>
      <c r="J559" s="279" t="s">
        <v>300</v>
      </c>
      <c r="K559" s="279" t="s">
        <v>300</v>
      </c>
      <c r="L559" s="279" t="s">
        <v>300</v>
      </c>
      <c r="M559" s="279" t="s">
        <v>300</v>
      </c>
      <c r="N559" s="279" t="s">
        <v>300</v>
      </c>
      <c r="O559" s="279" t="s">
        <v>300</v>
      </c>
      <c r="P559" s="279" t="s">
        <v>300</v>
      </c>
      <c r="Q559" s="279" t="s">
        <v>300</v>
      </c>
      <c r="R559" s="279" t="s">
        <v>299</v>
      </c>
      <c r="S559" s="279" t="s">
        <v>299</v>
      </c>
      <c r="T559" s="279" t="s">
        <v>299</v>
      </c>
      <c r="U559" s="279" t="s">
        <v>299</v>
      </c>
      <c r="V559" s="279" t="s">
        <v>299</v>
      </c>
      <c r="AR559" s="279" t="e">
        <v>#N/A</v>
      </c>
    </row>
    <row r="560" spans="1:44" s="279" customFormat="1">
      <c r="A560" s="279">
        <v>121530</v>
      </c>
      <c r="B560" s="43" t="s">
        <v>2561</v>
      </c>
      <c r="C560" s="279" t="s">
        <v>300</v>
      </c>
      <c r="D560" s="279" t="s">
        <v>300</v>
      </c>
      <c r="E560" s="279" t="s">
        <v>300</v>
      </c>
      <c r="F560" s="279" t="s">
        <v>300</v>
      </c>
      <c r="G560" s="279" t="s">
        <v>298</v>
      </c>
      <c r="H560" s="279" t="s">
        <v>300</v>
      </c>
      <c r="I560" s="279" t="s">
        <v>300</v>
      </c>
      <c r="J560" s="279" t="s">
        <v>300</v>
      </c>
      <c r="K560" s="279" t="s">
        <v>300</v>
      </c>
      <c r="L560" s="279" t="s">
        <v>300</v>
      </c>
      <c r="M560" s="279" t="s">
        <v>300</v>
      </c>
      <c r="N560" s="279" t="s">
        <v>300</v>
      </c>
      <c r="O560" s="279" t="s">
        <v>299</v>
      </c>
      <c r="P560" s="279" t="s">
        <v>300</v>
      </c>
      <c r="Q560" s="279" t="s">
        <v>299</v>
      </c>
      <c r="R560" s="279" t="s">
        <v>299</v>
      </c>
      <c r="S560" s="279" t="s">
        <v>299</v>
      </c>
      <c r="T560" s="279" t="s">
        <v>299</v>
      </c>
      <c r="U560" s="279" t="s">
        <v>299</v>
      </c>
      <c r="V560" s="279" t="s">
        <v>299</v>
      </c>
      <c r="AR560" s="279" t="e">
        <v>#N/A</v>
      </c>
    </row>
    <row r="561" spans="1:44" s="279" customFormat="1">
      <c r="A561" s="279">
        <v>121534</v>
      </c>
      <c r="B561" s="43" t="s">
        <v>2561</v>
      </c>
      <c r="C561" s="279" t="s">
        <v>300</v>
      </c>
      <c r="D561" s="279" t="s">
        <v>300</v>
      </c>
      <c r="E561" s="279" t="s">
        <v>300</v>
      </c>
      <c r="F561" s="279" t="s">
        <v>300</v>
      </c>
      <c r="G561" s="279" t="s">
        <v>300</v>
      </c>
      <c r="H561" s="279" t="s">
        <v>300</v>
      </c>
      <c r="I561" s="279" t="s">
        <v>300</v>
      </c>
      <c r="J561" s="279" t="s">
        <v>299</v>
      </c>
      <c r="K561" s="279" t="s">
        <v>300</v>
      </c>
      <c r="L561" s="279" t="s">
        <v>300</v>
      </c>
      <c r="M561" s="279" t="s">
        <v>299</v>
      </c>
      <c r="N561" s="279" t="s">
        <v>300</v>
      </c>
      <c r="O561" s="279" t="s">
        <v>299</v>
      </c>
      <c r="P561" s="279" t="s">
        <v>300</v>
      </c>
      <c r="Q561" s="279" t="s">
        <v>299</v>
      </c>
      <c r="R561" s="279" t="s">
        <v>299</v>
      </c>
      <c r="S561" s="279" t="s">
        <v>299</v>
      </c>
      <c r="T561" s="279" t="s">
        <v>299</v>
      </c>
      <c r="U561" s="279" t="s">
        <v>299</v>
      </c>
      <c r="V561" s="279" t="s">
        <v>299</v>
      </c>
      <c r="AR561" s="279" t="e">
        <v>#N/A</v>
      </c>
    </row>
    <row r="562" spans="1:44" s="279" customFormat="1">
      <c r="A562" s="279">
        <v>121535</v>
      </c>
      <c r="B562" s="43" t="s">
        <v>2561</v>
      </c>
      <c r="C562" s="279" t="s">
        <v>300</v>
      </c>
      <c r="D562" s="279" t="s">
        <v>300</v>
      </c>
      <c r="E562" s="279" t="s">
        <v>300</v>
      </c>
      <c r="F562" s="279" t="s">
        <v>300</v>
      </c>
      <c r="G562" s="279" t="s">
        <v>300</v>
      </c>
      <c r="H562" s="279" t="s">
        <v>300</v>
      </c>
      <c r="I562" s="279" t="s">
        <v>300</v>
      </c>
      <c r="J562" s="279" t="s">
        <v>300</v>
      </c>
      <c r="K562" s="279" t="s">
        <v>300</v>
      </c>
      <c r="L562" s="279" t="s">
        <v>300</v>
      </c>
      <c r="M562" s="279" t="s">
        <v>300</v>
      </c>
      <c r="N562" s="279" t="s">
        <v>300</v>
      </c>
      <c r="O562" s="279" t="s">
        <v>300</v>
      </c>
      <c r="P562" s="279" t="s">
        <v>300</v>
      </c>
      <c r="Q562" s="279" t="s">
        <v>300</v>
      </c>
      <c r="R562" s="279" t="s">
        <v>299</v>
      </c>
      <c r="S562" s="279" t="s">
        <v>299</v>
      </c>
      <c r="T562" s="279" t="s">
        <v>299</v>
      </c>
      <c r="U562" s="279" t="s">
        <v>299</v>
      </c>
      <c r="V562" s="279" t="s">
        <v>299</v>
      </c>
      <c r="AR562" s="279" t="e">
        <v>#N/A</v>
      </c>
    </row>
    <row r="563" spans="1:44" s="279" customFormat="1">
      <c r="A563" s="279">
        <v>121536</v>
      </c>
      <c r="B563" s="43" t="s">
        <v>2561</v>
      </c>
      <c r="C563" s="279" t="s">
        <v>300</v>
      </c>
      <c r="D563" s="279" t="s">
        <v>300</v>
      </c>
      <c r="E563" s="279" t="s">
        <v>300</v>
      </c>
      <c r="F563" s="279" t="s">
        <v>300</v>
      </c>
      <c r="G563" s="279" t="s">
        <v>298</v>
      </c>
      <c r="H563" s="279" t="s">
        <v>300</v>
      </c>
      <c r="I563" s="279" t="s">
        <v>300</v>
      </c>
      <c r="J563" s="279" t="s">
        <v>300</v>
      </c>
      <c r="K563" s="279" t="s">
        <v>300</v>
      </c>
      <c r="L563" s="279" t="s">
        <v>300</v>
      </c>
      <c r="M563" s="279" t="s">
        <v>300</v>
      </c>
      <c r="N563" s="279" t="s">
        <v>300</v>
      </c>
      <c r="O563" s="279" t="s">
        <v>300</v>
      </c>
      <c r="P563" s="279" t="s">
        <v>300</v>
      </c>
      <c r="Q563" s="279" t="s">
        <v>300</v>
      </c>
      <c r="R563" s="279" t="s">
        <v>299</v>
      </c>
      <c r="S563" s="279" t="s">
        <v>299</v>
      </c>
      <c r="T563" s="279" t="s">
        <v>299</v>
      </c>
      <c r="U563" s="279" t="s">
        <v>299</v>
      </c>
      <c r="V563" s="279" t="s">
        <v>299</v>
      </c>
      <c r="AR563" s="279" t="e">
        <v>#N/A</v>
      </c>
    </row>
    <row r="564" spans="1:44" s="279" customFormat="1">
      <c r="A564" s="279">
        <v>121542</v>
      </c>
      <c r="B564" s="43" t="s">
        <v>2561</v>
      </c>
      <c r="C564" s="279" t="s">
        <v>300</v>
      </c>
      <c r="D564" s="279" t="s">
        <v>298</v>
      </c>
      <c r="E564" s="279" t="s">
        <v>298</v>
      </c>
      <c r="F564" s="279" t="s">
        <v>300</v>
      </c>
      <c r="G564" s="279" t="s">
        <v>300</v>
      </c>
      <c r="H564" s="279" t="s">
        <v>300</v>
      </c>
      <c r="I564" s="279" t="s">
        <v>300</v>
      </c>
      <c r="J564" s="279" t="s">
        <v>300</v>
      </c>
      <c r="K564" s="279" t="s">
        <v>300</v>
      </c>
      <c r="L564" s="279" t="s">
        <v>300</v>
      </c>
      <c r="M564" s="279" t="s">
        <v>300</v>
      </c>
      <c r="N564" s="279" t="s">
        <v>300</v>
      </c>
      <c r="O564" s="279" t="s">
        <v>300</v>
      </c>
      <c r="P564" s="279" t="s">
        <v>300</v>
      </c>
      <c r="Q564" s="279" t="s">
        <v>300</v>
      </c>
      <c r="R564" s="279" t="s">
        <v>299</v>
      </c>
      <c r="S564" s="279" t="s">
        <v>299</v>
      </c>
      <c r="T564" s="279" t="s">
        <v>299</v>
      </c>
      <c r="U564" s="279" t="s">
        <v>299</v>
      </c>
      <c r="V564" s="279" t="s">
        <v>299</v>
      </c>
      <c r="AR564" s="279" t="e">
        <v>#N/A</v>
      </c>
    </row>
    <row r="565" spans="1:44" s="279" customFormat="1">
      <c r="A565" s="279">
        <v>121544</v>
      </c>
      <c r="B565" s="43" t="s">
        <v>2561</v>
      </c>
      <c r="C565" s="279" t="s">
        <v>300</v>
      </c>
      <c r="D565" s="279" t="s">
        <v>300</v>
      </c>
      <c r="E565" s="279" t="s">
        <v>298</v>
      </c>
      <c r="F565" s="279" t="s">
        <v>300</v>
      </c>
      <c r="G565" s="279" t="s">
        <v>298</v>
      </c>
      <c r="H565" s="279" t="s">
        <v>300</v>
      </c>
      <c r="I565" s="279" t="s">
        <v>300</v>
      </c>
      <c r="J565" s="279" t="s">
        <v>300</v>
      </c>
      <c r="K565" s="279" t="s">
        <v>300</v>
      </c>
      <c r="L565" s="279" t="s">
        <v>300</v>
      </c>
      <c r="M565" s="279" t="s">
        <v>300</v>
      </c>
      <c r="N565" s="279" t="s">
        <v>300</v>
      </c>
      <c r="O565" s="279" t="s">
        <v>300</v>
      </c>
      <c r="P565" s="279" t="s">
        <v>300</v>
      </c>
      <c r="Q565" s="279" t="s">
        <v>300</v>
      </c>
      <c r="R565" s="279" t="s">
        <v>299</v>
      </c>
      <c r="S565" s="279" t="s">
        <v>299</v>
      </c>
      <c r="T565" s="279" t="s">
        <v>299</v>
      </c>
      <c r="U565" s="279" t="s">
        <v>299</v>
      </c>
      <c r="V565" s="279" t="s">
        <v>299</v>
      </c>
      <c r="AR565" s="279" t="e">
        <v>#N/A</v>
      </c>
    </row>
    <row r="566" spans="1:44" s="279" customFormat="1">
      <c r="A566" s="279">
        <v>121546</v>
      </c>
      <c r="B566" s="43" t="s">
        <v>2561</v>
      </c>
      <c r="C566" s="279" t="s">
        <v>300</v>
      </c>
      <c r="D566" s="279" t="s">
        <v>300</v>
      </c>
      <c r="E566" s="279" t="s">
        <v>300</v>
      </c>
      <c r="F566" s="279" t="s">
        <v>300</v>
      </c>
      <c r="G566" s="279" t="s">
        <v>300</v>
      </c>
      <c r="H566" s="279" t="s">
        <v>300</v>
      </c>
      <c r="I566" s="279" t="s">
        <v>300</v>
      </c>
      <c r="J566" s="279" t="s">
        <v>299</v>
      </c>
      <c r="K566" s="279" t="s">
        <v>300</v>
      </c>
      <c r="L566" s="279" t="s">
        <v>299</v>
      </c>
      <c r="M566" s="279" t="s">
        <v>300</v>
      </c>
      <c r="N566" s="279" t="s">
        <v>300</v>
      </c>
      <c r="O566" s="279" t="s">
        <v>300</v>
      </c>
      <c r="P566" s="279" t="s">
        <v>300</v>
      </c>
      <c r="Q566" s="279" t="s">
        <v>300</v>
      </c>
      <c r="R566" s="279" t="s">
        <v>299</v>
      </c>
      <c r="S566" s="279" t="s">
        <v>299</v>
      </c>
      <c r="T566" s="279" t="s">
        <v>299</v>
      </c>
      <c r="U566" s="279" t="s">
        <v>299</v>
      </c>
      <c r="V566" s="279" t="s">
        <v>299</v>
      </c>
      <c r="AR566" s="279" t="e">
        <v>#N/A</v>
      </c>
    </row>
    <row r="567" spans="1:44" s="279" customFormat="1">
      <c r="A567" s="279">
        <v>121555</v>
      </c>
      <c r="B567" s="43" t="s">
        <v>2561</v>
      </c>
      <c r="C567" s="279" t="s">
        <v>300</v>
      </c>
      <c r="D567" s="279" t="s">
        <v>300</v>
      </c>
      <c r="E567" s="279" t="s">
        <v>300</v>
      </c>
      <c r="F567" s="279" t="s">
        <v>300</v>
      </c>
      <c r="G567" s="279" t="s">
        <v>298</v>
      </c>
      <c r="H567" s="279" t="s">
        <v>300</v>
      </c>
      <c r="I567" s="279" t="s">
        <v>300</v>
      </c>
      <c r="J567" s="279" t="s">
        <v>300</v>
      </c>
      <c r="K567" s="279" t="s">
        <v>300</v>
      </c>
      <c r="L567" s="279" t="s">
        <v>300</v>
      </c>
      <c r="M567" s="279" t="s">
        <v>300</v>
      </c>
      <c r="N567" s="279" t="s">
        <v>300</v>
      </c>
      <c r="O567" s="279" t="s">
        <v>300</v>
      </c>
      <c r="P567" s="279" t="s">
        <v>300</v>
      </c>
      <c r="Q567" s="279" t="s">
        <v>300</v>
      </c>
      <c r="R567" s="279" t="s">
        <v>299</v>
      </c>
      <c r="S567" s="279" t="s">
        <v>299</v>
      </c>
      <c r="T567" s="279" t="s">
        <v>299</v>
      </c>
      <c r="U567" s="279" t="s">
        <v>299</v>
      </c>
      <c r="V567" s="279" t="s">
        <v>299</v>
      </c>
      <c r="AR567" s="279" t="e">
        <v>#N/A</v>
      </c>
    </row>
    <row r="568" spans="1:44" s="279" customFormat="1">
      <c r="A568" s="279">
        <v>121556</v>
      </c>
      <c r="B568" s="43" t="s">
        <v>2561</v>
      </c>
      <c r="C568" s="279" t="s">
        <v>300</v>
      </c>
      <c r="D568" s="279" t="s">
        <v>300</v>
      </c>
      <c r="E568" s="279" t="s">
        <v>300</v>
      </c>
      <c r="F568" s="279" t="s">
        <v>300</v>
      </c>
      <c r="G568" s="279" t="s">
        <v>300</v>
      </c>
      <c r="H568" s="279" t="s">
        <v>300</v>
      </c>
      <c r="I568" s="279" t="s">
        <v>298</v>
      </c>
      <c r="J568" s="279" t="s">
        <v>298</v>
      </c>
      <c r="K568" s="279" t="s">
        <v>300</v>
      </c>
      <c r="L568" s="279" t="s">
        <v>300</v>
      </c>
      <c r="M568" s="279" t="s">
        <v>299</v>
      </c>
      <c r="N568" s="279" t="s">
        <v>300</v>
      </c>
      <c r="O568" s="279" t="s">
        <v>299</v>
      </c>
      <c r="P568" s="279" t="s">
        <v>299</v>
      </c>
      <c r="Q568" s="279" t="s">
        <v>299</v>
      </c>
      <c r="R568" s="279" t="s">
        <v>299</v>
      </c>
      <c r="S568" s="279" t="s">
        <v>299</v>
      </c>
      <c r="T568" s="279" t="s">
        <v>299</v>
      </c>
      <c r="U568" s="279" t="s">
        <v>299</v>
      </c>
      <c r="V568" s="279" t="s">
        <v>299</v>
      </c>
      <c r="AR568" s="279" t="e">
        <v>#N/A</v>
      </c>
    </row>
    <row r="569" spans="1:44" s="279" customFormat="1">
      <c r="A569" s="279">
        <v>121560</v>
      </c>
      <c r="B569" s="43" t="s">
        <v>2561</v>
      </c>
      <c r="C569" s="279" t="s">
        <v>300</v>
      </c>
      <c r="D569" s="279" t="s">
        <v>300</v>
      </c>
      <c r="E569" s="279" t="s">
        <v>300</v>
      </c>
      <c r="F569" s="279" t="s">
        <v>300</v>
      </c>
      <c r="G569" s="279" t="s">
        <v>300</v>
      </c>
      <c r="H569" s="279" t="s">
        <v>300</v>
      </c>
      <c r="I569" s="279" t="s">
        <v>300</v>
      </c>
      <c r="J569" s="279" t="s">
        <v>299</v>
      </c>
      <c r="K569" s="279" t="s">
        <v>300</v>
      </c>
      <c r="L569" s="279" t="s">
        <v>299</v>
      </c>
      <c r="M569" s="279" t="s">
        <v>300</v>
      </c>
      <c r="N569" s="279" t="s">
        <v>300</v>
      </c>
      <c r="O569" s="279" t="s">
        <v>300</v>
      </c>
      <c r="P569" s="279" t="s">
        <v>300</v>
      </c>
      <c r="Q569" s="279" t="s">
        <v>300</v>
      </c>
      <c r="R569" s="279" t="s">
        <v>299</v>
      </c>
      <c r="S569" s="279" t="s">
        <v>299</v>
      </c>
      <c r="T569" s="279" t="s">
        <v>299</v>
      </c>
      <c r="U569" s="279" t="s">
        <v>299</v>
      </c>
      <c r="V569" s="279" t="s">
        <v>299</v>
      </c>
      <c r="AR569" s="279" t="e">
        <v>#N/A</v>
      </c>
    </row>
    <row r="570" spans="1:44" s="279" customFormat="1">
      <c r="A570" s="279">
        <v>121564</v>
      </c>
      <c r="B570" s="43" t="s">
        <v>2561</v>
      </c>
      <c r="C570" s="279" t="s">
        <v>300</v>
      </c>
      <c r="D570" s="279" t="s">
        <v>300</v>
      </c>
      <c r="E570" s="279" t="s">
        <v>300</v>
      </c>
      <c r="F570" s="279" t="s">
        <v>300</v>
      </c>
      <c r="G570" s="279" t="s">
        <v>298</v>
      </c>
      <c r="H570" s="279" t="s">
        <v>300</v>
      </c>
      <c r="I570" s="279" t="s">
        <v>300</v>
      </c>
      <c r="J570" s="279" t="s">
        <v>299</v>
      </c>
      <c r="K570" s="279" t="s">
        <v>300</v>
      </c>
      <c r="L570" s="279" t="s">
        <v>300</v>
      </c>
      <c r="M570" s="279" t="s">
        <v>300</v>
      </c>
      <c r="N570" s="279" t="s">
        <v>300</v>
      </c>
      <c r="O570" s="279" t="s">
        <v>300</v>
      </c>
      <c r="P570" s="279" t="s">
        <v>300</v>
      </c>
      <c r="Q570" s="279" t="s">
        <v>300</v>
      </c>
      <c r="R570" s="279" t="s">
        <v>299</v>
      </c>
      <c r="S570" s="279" t="s">
        <v>299</v>
      </c>
      <c r="T570" s="279" t="s">
        <v>299</v>
      </c>
      <c r="U570" s="279" t="s">
        <v>299</v>
      </c>
      <c r="V570" s="279" t="s">
        <v>299</v>
      </c>
      <c r="AR570" s="279" t="e">
        <v>#N/A</v>
      </c>
    </row>
    <row r="571" spans="1:44" s="279" customFormat="1">
      <c r="A571" s="279">
        <v>121569</v>
      </c>
      <c r="B571" s="43" t="s">
        <v>2561</v>
      </c>
      <c r="C571" s="279" t="s">
        <v>300</v>
      </c>
      <c r="D571" s="279" t="s">
        <v>300</v>
      </c>
      <c r="E571" s="279" t="s">
        <v>298</v>
      </c>
      <c r="F571" s="279" t="s">
        <v>298</v>
      </c>
      <c r="G571" s="279" t="s">
        <v>299</v>
      </c>
      <c r="H571" s="279" t="s">
        <v>300</v>
      </c>
      <c r="I571" s="279" t="s">
        <v>300</v>
      </c>
      <c r="J571" s="279" t="s">
        <v>300</v>
      </c>
      <c r="K571" s="279" t="s">
        <v>300</v>
      </c>
      <c r="L571" s="279" t="s">
        <v>299</v>
      </c>
      <c r="M571" s="279" t="s">
        <v>300</v>
      </c>
      <c r="N571" s="279" t="s">
        <v>300</v>
      </c>
      <c r="O571" s="279" t="s">
        <v>300</v>
      </c>
      <c r="P571" s="279" t="s">
        <v>300</v>
      </c>
      <c r="Q571" s="279" t="s">
        <v>300</v>
      </c>
      <c r="R571" s="279" t="s">
        <v>299</v>
      </c>
      <c r="S571" s="279" t="s">
        <v>299</v>
      </c>
      <c r="T571" s="279" t="s">
        <v>299</v>
      </c>
      <c r="U571" s="279" t="s">
        <v>299</v>
      </c>
      <c r="V571" s="279" t="s">
        <v>299</v>
      </c>
      <c r="AR571" s="279" t="e">
        <v>#N/A</v>
      </c>
    </row>
    <row r="572" spans="1:44" s="279" customFormat="1">
      <c r="A572" s="279">
        <v>121573</v>
      </c>
      <c r="B572" s="43" t="s">
        <v>2561</v>
      </c>
      <c r="C572" s="279" t="s">
        <v>300</v>
      </c>
      <c r="D572" s="279" t="s">
        <v>300</v>
      </c>
      <c r="E572" s="279" t="s">
        <v>300</v>
      </c>
      <c r="F572" s="279" t="s">
        <v>300</v>
      </c>
      <c r="G572" s="279" t="s">
        <v>300</v>
      </c>
      <c r="H572" s="279" t="s">
        <v>300</v>
      </c>
      <c r="I572" s="279" t="s">
        <v>300</v>
      </c>
      <c r="J572" s="279" t="s">
        <v>300</v>
      </c>
      <c r="K572" s="279" t="s">
        <v>299</v>
      </c>
      <c r="L572" s="279" t="s">
        <v>298</v>
      </c>
      <c r="M572" s="279" t="s">
        <v>300</v>
      </c>
      <c r="N572" s="279" t="s">
        <v>299</v>
      </c>
      <c r="O572" s="279" t="s">
        <v>299</v>
      </c>
      <c r="P572" s="279" t="s">
        <v>299</v>
      </c>
      <c r="Q572" s="279" t="s">
        <v>300</v>
      </c>
      <c r="R572" s="279" t="s">
        <v>299</v>
      </c>
      <c r="S572" s="279" t="s">
        <v>299</v>
      </c>
      <c r="T572" s="279" t="s">
        <v>299</v>
      </c>
      <c r="U572" s="279" t="s">
        <v>299</v>
      </c>
      <c r="V572" s="279" t="s">
        <v>299</v>
      </c>
      <c r="AR572" s="279" t="e">
        <v>#N/A</v>
      </c>
    </row>
    <row r="573" spans="1:44" s="279" customFormat="1">
      <c r="A573" s="279">
        <v>121574</v>
      </c>
      <c r="B573" s="43" t="s">
        <v>2561</v>
      </c>
      <c r="C573" s="279" t="s">
        <v>300</v>
      </c>
      <c r="D573" s="279" t="s">
        <v>300</v>
      </c>
      <c r="E573" s="279" t="s">
        <v>298</v>
      </c>
      <c r="F573" s="279" t="s">
        <v>300</v>
      </c>
      <c r="G573" s="279" t="s">
        <v>299</v>
      </c>
      <c r="H573" s="279" t="s">
        <v>300</v>
      </c>
      <c r="I573" s="279" t="s">
        <v>300</v>
      </c>
      <c r="J573" s="279" t="s">
        <v>300</v>
      </c>
      <c r="K573" s="279" t="s">
        <v>300</v>
      </c>
      <c r="L573" s="279" t="s">
        <v>299</v>
      </c>
      <c r="M573" s="279" t="s">
        <v>300</v>
      </c>
      <c r="N573" s="279" t="s">
        <v>300</v>
      </c>
      <c r="O573" s="279" t="s">
        <v>300</v>
      </c>
      <c r="P573" s="279" t="s">
        <v>300</v>
      </c>
      <c r="Q573" s="279" t="s">
        <v>300</v>
      </c>
      <c r="R573" s="279" t="s">
        <v>299</v>
      </c>
      <c r="S573" s="279" t="s">
        <v>299</v>
      </c>
      <c r="T573" s="279" t="s">
        <v>299</v>
      </c>
      <c r="U573" s="279" t="s">
        <v>299</v>
      </c>
      <c r="V573" s="279" t="s">
        <v>299</v>
      </c>
      <c r="AR573" s="279" t="e">
        <v>#N/A</v>
      </c>
    </row>
    <row r="574" spans="1:44" s="279" customFormat="1">
      <c r="A574" s="279">
        <v>121576</v>
      </c>
      <c r="B574" s="43" t="s">
        <v>2561</v>
      </c>
      <c r="C574" s="279" t="s">
        <v>300</v>
      </c>
      <c r="D574" s="279" t="s">
        <v>300</v>
      </c>
      <c r="E574" s="279" t="s">
        <v>300</v>
      </c>
      <c r="F574" s="279" t="s">
        <v>300</v>
      </c>
      <c r="G574" s="279" t="s">
        <v>300</v>
      </c>
      <c r="H574" s="279" t="s">
        <v>300</v>
      </c>
      <c r="I574" s="279" t="s">
        <v>300</v>
      </c>
      <c r="J574" s="279" t="s">
        <v>300</v>
      </c>
      <c r="K574" s="279" t="s">
        <v>300</v>
      </c>
      <c r="L574" s="279" t="s">
        <v>300</v>
      </c>
      <c r="M574" s="279" t="s">
        <v>300</v>
      </c>
      <c r="N574" s="279" t="s">
        <v>300</v>
      </c>
      <c r="O574" s="279" t="s">
        <v>300</v>
      </c>
      <c r="P574" s="279" t="s">
        <v>300</v>
      </c>
      <c r="Q574" s="279" t="s">
        <v>300</v>
      </c>
      <c r="R574" s="279" t="s">
        <v>299</v>
      </c>
      <c r="S574" s="279" t="s">
        <v>299</v>
      </c>
      <c r="T574" s="279" t="s">
        <v>299</v>
      </c>
      <c r="U574" s="279" t="s">
        <v>299</v>
      </c>
      <c r="V574" s="279" t="s">
        <v>299</v>
      </c>
      <c r="AR574" s="279" t="e">
        <v>#N/A</v>
      </c>
    </row>
    <row r="575" spans="1:44" s="279" customFormat="1">
      <c r="A575" s="279">
        <v>121578</v>
      </c>
      <c r="B575" s="43" t="s">
        <v>2561</v>
      </c>
      <c r="C575" s="279" t="s">
        <v>300</v>
      </c>
      <c r="D575" s="279" t="s">
        <v>300</v>
      </c>
      <c r="E575" s="279" t="s">
        <v>300</v>
      </c>
      <c r="F575" s="279" t="s">
        <v>300</v>
      </c>
      <c r="G575" s="279" t="s">
        <v>300</v>
      </c>
      <c r="H575" s="279" t="s">
        <v>300</v>
      </c>
      <c r="I575" s="279" t="s">
        <v>298</v>
      </c>
      <c r="J575" s="279" t="s">
        <v>298</v>
      </c>
      <c r="K575" s="279" t="s">
        <v>300</v>
      </c>
      <c r="L575" s="279" t="s">
        <v>300</v>
      </c>
      <c r="M575" s="279" t="s">
        <v>300</v>
      </c>
      <c r="N575" s="279" t="s">
        <v>300</v>
      </c>
      <c r="O575" s="279" t="s">
        <v>300</v>
      </c>
      <c r="P575" s="279" t="s">
        <v>300</v>
      </c>
      <c r="Q575" s="279" t="s">
        <v>299</v>
      </c>
      <c r="R575" s="279" t="s">
        <v>299</v>
      </c>
      <c r="S575" s="279" t="s">
        <v>299</v>
      </c>
      <c r="T575" s="279" t="s">
        <v>299</v>
      </c>
      <c r="U575" s="279" t="s">
        <v>299</v>
      </c>
      <c r="V575" s="279" t="s">
        <v>299</v>
      </c>
      <c r="AR575" s="279" t="e">
        <v>#N/A</v>
      </c>
    </row>
    <row r="576" spans="1:44" s="279" customFormat="1">
      <c r="A576" s="279">
        <v>121582</v>
      </c>
      <c r="B576" s="43" t="s">
        <v>2561</v>
      </c>
      <c r="C576" s="279" t="s">
        <v>300</v>
      </c>
      <c r="D576" s="279" t="s">
        <v>300</v>
      </c>
      <c r="E576" s="279" t="s">
        <v>300</v>
      </c>
      <c r="F576" s="279" t="s">
        <v>300</v>
      </c>
      <c r="G576" s="279" t="s">
        <v>298</v>
      </c>
      <c r="H576" s="279" t="s">
        <v>300</v>
      </c>
      <c r="I576" s="279" t="s">
        <v>300</v>
      </c>
      <c r="J576" s="279" t="s">
        <v>300</v>
      </c>
      <c r="K576" s="279" t="s">
        <v>300</v>
      </c>
      <c r="L576" s="279" t="s">
        <v>299</v>
      </c>
      <c r="M576" s="279" t="s">
        <v>300</v>
      </c>
      <c r="N576" s="279" t="s">
        <v>300</v>
      </c>
      <c r="O576" s="279" t="s">
        <v>300</v>
      </c>
      <c r="P576" s="279" t="s">
        <v>300</v>
      </c>
      <c r="Q576" s="279" t="s">
        <v>300</v>
      </c>
      <c r="R576" s="279" t="s">
        <v>299</v>
      </c>
      <c r="S576" s="279" t="s">
        <v>299</v>
      </c>
      <c r="T576" s="279" t="s">
        <v>299</v>
      </c>
      <c r="U576" s="279" t="s">
        <v>299</v>
      </c>
      <c r="V576" s="279" t="s">
        <v>299</v>
      </c>
      <c r="AR576" s="279" t="e">
        <v>#N/A</v>
      </c>
    </row>
    <row r="577" spans="1:44" s="279" customFormat="1">
      <c r="A577" s="279">
        <v>121587</v>
      </c>
      <c r="B577" s="43" t="s">
        <v>2561</v>
      </c>
      <c r="C577" s="279" t="s">
        <v>300</v>
      </c>
      <c r="D577" s="279" t="s">
        <v>300</v>
      </c>
      <c r="E577" s="279" t="s">
        <v>300</v>
      </c>
      <c r="F577" s="279" t="s">
        <v>300</v>
      </c>
      <c r="G577" s="279" t="s">
        <v>300</v>
      </c>
      <c r="H577" s="279" t="s">
        <v>300</v>
      </c>
      <c r="I577" s="279" t="s">
        <v>300</v>
      </c>
      <c r="J577" s="279" t="s">
        <v>300</v>
      </c>
      <c r="K577" s="279" t="s">
        <v>300</v>
      </c>
      <c r="L577" s="279" t="s">
        <v>300</v>
      </c>
      <c r="M577" s="279" t="s">
        <v>300</v>
      </c>
      <c r="N577" s="279" t="s">
        <v>300</v>
      </c>
      <c r="O577" s="279" t="s">
        <v>300</v>
      </c>
      <c r="P577" s="279" t="s">
        <v>300</v>
      </c>
      <c r="Q577" s="279" t="s">
        <v>300</v>
      </c>
      <c r="R577" s="279" t="s">
        <v>299</v>
      </c>
      <c r="S577" s="279" t="s">
        <v>299</v>
      </c>
      <c r="T577" s="279" t="s">
        <v>299</v>
      </c>
      <c r="U577" s="279" t="s">
        <v>299</v>
      </c>
      <c r="V577" s="279" t="s">
        <v>299</v>
      </c>
      <c r="AR577" s="279" t="e">
        <v>#N/A</v>
      </c>
    </row>
    <row r="578" spans="1:44" s="279" customFormat="1">
      <c r="A578" s="279">
        <v>121592</v>
      </c>
      <c r="B578" s="43" t="s">
        <v>2561</v>
      </c>
      <c r="C578" s="279" t="s">
        <v>300</v>
      </c>
      <c r="D578" s="279" t="s">
        <v>300</v>
      </c>
      <c r="E578" s="279" t="s">
        <v>300</v>
      </c>
      <c r="F578" s="279" t="s">
        <v>300</v>
      </c>
      <c r="G578" s="279" t="s">
        <v>298</v>
      </c>
      <c r="H578" s="279" t="s">
        <v>300</v>
      </c>
      <c r="I578" s="279" t="s">
        <v>300</v>
      </c>
      <c r="J578" s="279" t="s">
        <v>300</v>
      </c>
      <c r="K578" s="279" t="s">
        <v>300</v>
      </c>
      <c r="L578" s="279" t="s">
        <v>300</v>
      </c>
      <c r="M578" s="279" t="s">
        <v>300</v>
      </c>
      <c r="N578" s="279" t="s">
        <v>300</v>
      </c>
      <c r="O578" s="279" t="s">
        <v>300</v>
      </c>
      <c r="P578" s="279" t="s">
        <v>300</v>
      </c>
      <c r="Q578" s="279" t="s">
        <v>300</v>
      </c>
      <c r="R578" s="279" t="s">
        <v>299</v>
      </c>
      <c r="S578" s="279" t="s">
        <v>299</v>
      </c>
      <c r="T578" s="279" t="s">
        <v>299</v>
      </c>
      <c r="U578" s="279" t="s">
        <v>299</v>
      </c>
      <c r="V578" s="279" t="s">
        <v>299</v>
      </c>
      <c r="AR578" s="279" t="e">
        <v>#N/A</v>
      </c>
    </row>
    <row r="579" spans="1:44" s="279" customFormat="1">
      <c r="A579" s="279">
        <v>121595</v>
      </c>
      <c r="B579" s="43" t="s">
        <v>2561</v>
      </c>
      <c r="C579" s="279" t="s">
        <v>300</v>
      </c>
      <c r="D579" s="279" t="s">
        <v>298</v>
      </c>
      <c r="E579" s="279" t="s">
        <v>300</v>
      </c>
      <c r="F579" s="279" t="s">
        <v>298</v>
      </c>
      <c r="G579" s="279" t="s">
        <v>300</v>
      </c>
      <c r="H579" s="279" t="s">
        <v>300</v>
      </c>
      <c r="I579" s="279" t="s">
        <v>300</v>
      </c>
      <c r="J579" s="279" t="s">
        <v>299</v>
      </c>
      <c r="K579" s="279" t="s">
        <v>300</v>
      </c>
      <c r="L579" s="279" t="s">
        <v>300</v>
      </c>
      <c r="M579" s="279" t="s">
        <v>300</v>
      </c>
      <c r="N579" s="279" t="s">
        <v>300</v>
      </c>
      <c r="O579" s="279" t="s">
        <v>300</v>
      </c>
      <c r="P579" s="279" t="s">
        <v>300</v>
      </c>
      <c r="Q579" s="279" t="s">
        <v>300</v>
      </c>
      <c r="R579" s="279" t="s">
        <v>299</v>
      </c>
      <c r="S579" s="279" t="s">
        <v>299</v>
      </c>
      <c r="T579" s="279" t="s">
        <v>299</v>
      </c>
      <c r="U579" s="279" t="s">
        <v>299</v>
      </c>
      <c r="V579" s="279" t="s">
        <v>299</v>
      </c>
      <c r="AR579" s="279" t="e">
        <v>#N/A</v>
      </c>
    </row>
    <row r="580" spans="1:44" s="279" customFormat="1">
      <c r="A580" s="279">
        <v>121597</v>
      </c>
      <c r="B580" s="43" t="s">
        <v>2561</v>
      </c>
      <c r="C580" s="279" t="s">
        <v>300</v>
      </c>
      <c r="D580" s="279" t="s">
        <v>300</v>
      </c>
      <c r="E580" s="279" t="s">
        <v>300</v>
      </c>
      <c r="F580" s="279" t="s">
        <v>300</v>
      </c>
      <c r="G580" s="279" t="s">
        <v>300</v>
      </c>
      <c r="H580" s="279" t="s">
        <v>300</v>
      </c>
      <c r="I580" s="279" t="s">
        <v>300</v>
      </c>
      <c r="J580" s="279" t="s">
        <v>300</v>
      </c>
      <c r="K580" s="279" t="s">
        <v>300</v>
      </c>
      <c r="L580" s="279" t="s">
        <v>300</v>
      </c>
      <c r="M580" s="279" t="s">
        <v>300</v>
      </c>
      <c r="N580" s="279" t="s">
        <v>300</v>
      </c>
      <c r="O580" s="279" t="s">
        <v>300</v>
      </c>
      <c r="P580" s="279" t="s">
        <v>300</v>
      </c>
      <c r="Q580" s="279" t="s">
        <v>300</v>
      </c>
      <c r="R580" s="279" t="s">
        <v>299</v>
      </c>
      <c r="S580" s="279" t="s">
        <v>299</v>
      </c>
      <c r="T580" s="279" t="s">
        <v>299</v>
      </c>
      <c r="U580" s="279" t="s">
        <v>299</v>
      </c>
      <c r="V580" s="279" t="s">
        <v>299</v>
      </c>
      <c r="AR580" s="279" t="e">
        <v>#N/A</v>
      </c>
    </row>
    <row r="581" spans="1:44" s="279" customFormat="1">
      <c r="A581" s="279">
        <v>121600</v>
      </c>
      <c r="B581" s="43" t="s">
        <v>2561</v>
      </c>
      <c r="C581" s="279" t="s">
        <v>300</v>
      </c>
      <c r="D581" s="279" t="s">
        <v>300</v>
      </c>
      <c r="E581" s="279" t="s">
        <v>300</v>
      </c>
      <c r="F581" s="279" t="s">
        <v>300</v>
      </c>
      <c r="G581" s="279" t="s">
        <v>298</v>
      </c>
      <c r="H581" s="279" t="s">
        <v>300</v>
      </c>
      <c r="I581" s="279" t="s">
        <v>300</v>
      </c>
      <c r="J581" s="279" t="s">
        <v>300</v>
      </c>
      <c r="K581" s="279" t="s">
        <v>298</v>
      </c>
      <c r="L581" s="279" t="s">
        <v>298</v>
      </c>
      <c r="M581" s="279" t="s">
        <v>300</v>
      </c>
      <c r="N581" s="279" t="s">
        <v>300</v>
      </c>
      <c r="O581" s="279" t="s">
        <v>300</v>
      </c>
      <c r="P581" s="279" t="s">
        <v>300</v>
      </c>
      <c r="Q581" s="279" t="s">
        <v>300</v>
      </c>
      <c r="R581" s="279" t="s">
        <v>299</v>
      </c>
      <c r="S581" s="279" t="s">
        <v>299</v>
      </c>
      <c r="T581" s="279" t="s">
        <v>299</v>
      </c>
      <c r="U581" s="279" t="s">
        <v>299</v>
      </c>
      <c r="V581" s="279" t="s">
        <v>299</v>
      </c>
      <c r="AR581" s="279" t="e">
        <v>#N/A</v>
      </c>
    </row>
    <row r="582" spans="1:44" s="279" customFormat="1">
      <c r="A582" s="279">
        <v>121604</v>
      </c>
      <c r="B582" s="43" t="s">
        <v>2561</v>
      </c>
      <c r="C582" s="279" t="s">
        <v>300</v>
      </c>
      <c r="D582" s="279" t="s">
        <v>298</v>
      </c>
      <c r="E582" s="279" t="s">
        <v>298</v>
      </c>
      <c r="F582" s="279" t="s">
        <v>300</v>
      </c>
      <c r="G582" s="279" t="s">
        <v>298</v>
      </c>
      <c r="H582" s="279" t="s">
        <v>300</v>
      </c>
      <c r="I582" s="279" t="s">
        <v>299</v>
      </c>
      <c r="J582" s="279" t="s">
        <v>299</v>
      </c>
      <c r="K582" s="279" t="s">
        <v>300</v>
      </c>
      <c r="L582" s="279" t="s">
        <v>299</v>
      </c>
      <c r="M582" s="279" t="s">
        <v>300</v>
      </c>
      <c r="N582" s="279" t="s">
        <v>300</v>
      </c>
      <c r="O582" s="279" t="s">
        <v>300</v>
      </c>
      <c r="P582" s="279" t="s">
        <v>300</v>
      </c>
      <c r="Q582" s="279" t="s">
        <v>300</v>
      </c>
      <c r="R582" s="279" t="s">
        <v>299</v>
      </c>
      <c r="S582" s="279" t="s">
        <v>299</v>
      </c>
      <c r="T582" s="279" t="s">
        <v>299</v>
      </c>
      <c r="U582" s="279" t="s">
        <v>299</v>
      </c>
      <c r="V582" s="279" t="s">
        <v>299</v>
      </c>
      <c r="AR582" s="279" t="e">
        <v>#N/A</v>
      </c>
    </row>
    <row r="583" spans="1:44" s="279" customFormat="1">
      <c r="A583" s="279">
        <v>121605</v>
      </c>
      <c r="B583" s="43" t="s">
        <v>2561</v>
      </c>
      <c r="C583" s="279" t="s">
        <v>300</v>
      </c>
      <c r="D583" s="279" t="s">
        <v>300</v>
      </c>
      <c r="E583" s="279" t="s">
        <v>300</v>
      </c>
      <c r="F583" s="279" t="s">
        <v>300</v>
      </c>
      <c r="G583" s="279" t="s">
        <v>300</v>
      </c>
      <c r="H583" s="279" t="s">
        <v>300</v>
      </c>
      <c r="I583" s="279" t="s">
        <v>299</v>
      </c>
      <c r="J583" s="279" t="s">
        <v>299</v>
      </c>
      <c r="K583" s="279" t="s">
        <v>300</v>
      </c>
      <c r="L583" s="279" t="s">
        <v>300</v>
      </c>
      <c r="M583" s="279" t="s">
        <v>300</v>
      </c>
      <c r="N583" s="279" t="s">
        <v>299</v>
      </c>
      <c r="O583" s="279" t="s">
        <v>300</v>
      </c>
      <c r="P583" s="279" t="s">
        <v>300</v>
      </c>
      <c r="Q583" s="279" t="s">
        <v>300</v>
      </c>
      <c r="R583" s="279" t="s">
        <v>299</v>
      </c>
      <c r="S583" s="279" t="s">
        <v>299</v>
      </c>
      <c r="T583" s="279" t="s">
        <v>299</v>
      </c>
      <c r="U583" s="279" t="s">
        <v>299</v>
      </c>
      <c r="V583" s="279" t="s">
        <v>299</v>
      </c>
      <c r="AR583" s="279" t="e">
        <v>#N/A</v>
      </c>
    </row>
    <row r="584" spans="1:44" s="279" customFormat="1">
      <c r="A584" s="279">
        <v>121608</v>
      </c>
      <c r="B584" s="43" t="s">
        <v>2561</v>
      </c>
      <c r="C584" s="279" t="s">
        <v>300</v>
      </c>
      <c r="D584" s="279" t="s">
        <v>300</v>
      </c>
      <c r="E584" s="279" t="s">
        <v>300</v>
      </c>
      <c r="F584" s="279" t="s">
        <v>300</v>
      </c>
      <c r="G584" s="279" t="s">
        <v>300</v>
      </c>
      <c r="H584" s="279" t="s">
        <v>300</v>
      </c>
      <c r="I584" s="279" t="s">
        <v>298</v>
      </c>
      <c r="J584" s="279" t="s">
        <v>300</v>
      </c>
      <c r="K584" s="279" t="s">
        <v>300</v>
      </c>
      <c r="L584" s="279" t="s">
        <v>300</v>
      </c>
      <c r="M584" s="279" t="s">
        <v>300</v>
      </c>
      <c r="N584" s="279" t="s">
        <v>300</v>
      </c>
      <c r="O584" s="279" t="s">
        <v>300</v>
      </c>
      <c r="P584" s="279" t="s">
        <v>300</v>
      </c>
      <c r="Q584" s="279" t="s">
        <v>300</v>
      </c>
      <c r="R584" s="279" t="s">
        <v>299</v>
      </c>
      <c r="S584" s="279" t="s">
        <v>299</v>
      </c>
      <c r="T584" s="279" t="s">
        <v>299</v>
      </c>
      <c r="U584" s="279" t="s">
        <v>299</v>
      </c>
      <c r="V584" s="279" t="s">
        <v>299</v>
      </c>
      <c r="AR584" s="279" t="e">
        <v>#N/A</v>
      </c>
    </row>
    <row r="585" spans="1:44" s="279" customFormat="1">
      <c r="A585" s="279">
        <v>121611</v>
      </c>
      <c r="B585" s="43" t="s">
        <v>2561</v>
      </c>
      <c r="C585" s="279" t="s">
        <v>300</v>
      </c>
      <c r="D585" s="279" t="s">
        <v>300</v>
      </c>
      <c r="E585" s="279" t="s">
        <v>300</v>
      </c>
      <c r="F585" s="279" t="s">
        <v>300</v>
      </c>
      <c r="G585" s="279" t="s">
        <v>300</v>
      </c>
      <c r="H585" s="279" t="s">
        <v>300</v>
      </c>
      <c r="I585" s="279" t="s">
        <v>300</v>
      </c>
      <c r="J585" s="279" t="s">
        <v>299</v>
      </c>
      <c r="K585" s="279" t="s">
        <v>299</v>
      </c>
      <c r="L585" s="279" t="s">
        <v>299</v>
      </c>
      <c r="M585" s="279" t="s">
        <v>300</v>
      </c>
      <c r="N585" s="279" t="s">
        <v>300</v>
      </c>
      <c r="O585" s="279" t="s">
        <v>300</v>
      </c>
      <c r="P585" s="279" t="s">
        <v>300</v>
      </c>
      <c r="Q585" s="279" t="s">
        <v>299</v>
      </c>
      <c r="R585" s="279" t="s">
        <v>299</v>
      </c>
      <c r="S585" s="279" t="s">
        <v>299</v>
      </c>
      <c r="T585" s="279" t="s">
        <v>299</v>
      </c>
      <c r="U585" s="279" t="s">
        <v>299</v>
      </c>
      <c r="V585" s="279" t="s">
        <v>299</v>
      </c>
      <c r="AR585" s="279" t="e">
        <v>#N/A</v>
      </c>
    </row>
    <row r="586" spans="1:44" s="279" customFormat="1">
      <c r="A586" s="279">
        <v>121612</v>
      </c>
      <c r="B586" s="43" t="s">
        <v>2561</v>
      </c>
      <c r="C586" s="279" t="s">
        <v>300</v>
      </c>
      <c r="D586" s="279" t="s">
        <v>300</v>
      </c>
      <c r="E586" s="279" t="s">
        <v>300</v>
      </c>
      <c r="F586" s="279" t="s">
        <v>300</v>
      </c>
      <c r="G586" s="279" t="s">
        <v>298</v>
      </c>
      <c r="H586" s="279" t="s">
        <v>300</v>
      </c>
      <c r="I586" s="279" t="s">
        <v>298</v>
      </c>
      <c r="J586" s="279" t="s">
        <v>300</v>
      </c>
      <c r="K586" s="279" t="s">
        <v>300</v>
      </c>
      <c r="L586" s="279" t="s">
        <v>300</v>
      </c>
      <c r="M586" s="279" t="s">
        <v>300</v>
      </c>
      <c r="N586" s="279" t="s">
        <v>299</v>
      </c>
      <c r="O586" s="279" t="s">
        <v>300</v>
      </c>
      <c r="P586" s="279" t="s">
        <v>300</v>
      </c>
      <c r="Q586" s="279" t="s">
        <v>299</v>
      </c>
      <c r="R586" s="279" t="s">
        <v>299</v>
      </c>
      <c r="S586" s="279" t="s">
        <v>299</v>
      </c>
      <c r="T586" s="279" t="s">
        <v>299</v>
      </c>
      <c r="U586" s="279" t="s">
        <v>299</v>
      </c>
      <c r="V586" s="279" t="s">
        <v>299</v>
      </c>
      <c r="AR586" s="279" t="e">
        <v>#N/A</v>
      </c>
    </row>
    <row r="587" spans="1:44" s="279" customFormat="1">
      <c r="A587" s="279">
        <v>121616</v>
      </c>
      <c r="B587" s="43" t="s">
        <v>2561</v>
      </c>
      <c r="C587" s="279" t="s">
        <v>300</v>
      </c>
      <c r="D587" s="279" t="s">
        <v>300</v>
      </c>
      <c r="E587" s="279" t="s">
        <v>300</v>
      </c>
      <c r="F587" s="279" t="s">
        <v>300</v>
      </c>
      <c r="G587" s="279" t="s">
        <v>300</v>
      </c>
      <c r="H587" s="279" t="s">
        <v>300</v>
      </c>
      <c r="I587" s="279" t="s">
        <v>300</v>
      </c>
      <c r="J587" s="279" t="s">
        <v>300</v>
      </c>
      <c r="K587" s="279" t="s">
        <v>300</v>
      </c>
      <c r="L587" s="279" t="s">
        <v>300</v>
      </c>
      <c r="M587" s="279" t="s">
        <v>299</v>
      </c>
      <c r="N587" s="279" t="s">
        <v>300</v>
      </c>
      <c r="O587" s="279" t="s">
        <v>300</v>
      </c>
      <c r="P587" s="279" t="s">
        <v>300</v>
      </c>
      <c r="Q587" s="279" t="s">
        <v>300</v>
      </c>
      <c r="R587" s="279" t="s">
        <v>299</v>
      </c>
      <c r="S587" s="279" t="s">
        <v>299</v>
      </c>
      <c r="T587" s="279" t="s">
        <v>299</v>
      </c>
      <c r="U587" s="279" t="s">
        <v>299</v>
      </c>
      <c r="V587" s="279" t="s">
        <v>299</v>
      </c>
      <c r="AR587" s="279" t="e">
        <v>#N/A</v>
      </c>
    </row>
    <row r="588" spans="1:44" s="279" customFormat="1">
      <c r="A588" s="279">
        <v>121618</v>
      </c>
      <c r="B588" s="43" t="s">
        <v>2561</v>
      </c>
      <c r="C588" s="279" t="s">
        <v>300</v>
      </c>
      <c r="D588" s="279" t="s">
        <v>300</v>
      </c>
      <c r="E588" s="279" t="s">
        <v>300</v>
      </c>
      <c r="F588" s="279" t="s">
        <v>300</v>
      </c>
      <c r="G588" s="279" t="s">
        <v>300</v>
      </c>
      <c r="H588" s="279" t="s">
        <v>300</v>
      </c>
      <c r="I588" s="279" t="s">
        <v>300</v>
      </c>
      <c r="J588" s="279" t="s">
        <v>300</v>
      </c>
      <c r="K588" s="279" t="s">
        <v>300</v>
      </c>
      <c r="L588" s="279" t="s">
        <v>300</v>
      </c>
      <c r="M588" s="279" t="s">
        <v>300</v>
      </c>
      <c r="N588" s="279" t="s">
        <v>300</v>
      </c>
      <c r="O588" s="279" t="s">
        <v>300</v>
      </c>
      <c r="P588" s="279" t="s">
        <v>300</v>
      </c>
      <c r="Q588" s="279" t="s">
        <v>300</v>
      </c>
      <c r="R588" s="279" t="s">
        <v>299</v>
      </c>
      <c r="S588" s="279" t="s">
        <v>299</v>
      </c>
      <c r="T588" s="279" t="s">
        <v>299</v>
      </c>
      <c r="U588" s="279" t="s">
        <v>299</v>
      </c>
      <c r="V588" s="279" t="s">
        <v>299</v>
      </c>
      <c r="AR588" s="279" t="e">
        <v>#N/A</v>
      </c>
    </row>
    <row r="589" spans="1:44" s="279" customFormat="1">
      <c r="A589" s="279">
        <v>121624</v>
      </c>
      <c r="B589" s="43" t="s">
        <v>2561</v>
      </c>
      <c r="C589" s="279" t="s">
        <v>300</v>
      </c>
      <c r="D589" s="279" t="s">
        <v>300</v>
      </c>
      <c r="E589" s="279" t="s">
        <v>300</v>
      </c>
      <c r="F589" s="279" t="s">
        <v>298</v>
      </c>
      <c r="G589" s="279" t="s">
        <v>298</v>
      </c>
      <c r="H589" s="279" t="s">
        <v>300</v>
      </c>
      <c r="I589" s="279" t="s">
        <v>300</v>
      </c>
      <c r="J589" s="279" t="s">
        <v>300</v>
      </c>
      <c r="K589" s="279" t="s">
        <v>300</v>
      </c>
      <c r="L589" s="279" t="s">
        <v>300</v>
      </c>
      <c r="M589" s="279" t="s">
        <v>299</v>
      </c>
      <c r="N589" s="279" t="s">
        <v>300</v>
      </c>
      <c r="O589" s="279" t="s">
        <v>300</v>
      </c>
      <c r="P589" s="279" t="s">
        <v>300</v>
      </c>
      <c r="Q589" s="279" t="s">
        <v>300</v>
      </c>
      <c r="R589" s="279" t="s">
        <v>299</v>
      </c>
      <c r="S589" s="279" t="s">
        <v>299</v>
      </c>
      <c r="T589" s="279" t="s">
        <v>299</v>
      </c>
      <c r="U589" s="279" t="s">
        <v>299</v>
      </c>
      <c r="V589" s="279" t="s">
        <v>299</v>
      </c>
      <c r="AR589" s="279" t="e">
        <v>#N/A</v>
      </c>
    </row>
    <row r="590" spans="1:44" s="279" customFormat="1">
      <c r="A590" s="279">
        <v>121627</v>
      </c>
      <c r="B590" s="43" t="s">
        <v>2561</v>
      </c>
      <c r="C590" s="279" t="s">
        <v>300</v>
      </c>
      <c r="D590" s="279" t="s">
        <v>300</v>
      </c>
      <c r="E590" s="279" t="s">
        <v>300</v>
      </c>
      <c r="F590" s="279" t="s">
        <v>300</v>
      </c>
      <c r="G590" s="279" t="s">
        <v>300</v>
      </c>
      <c r="H590" s="279" t="s">
        <v>299</v>
      </c>
      <c r="I590" s="279" t="s">
        <v>300</v>
      </c>
      <c r="J590" s="279" t="s">
        <v>298</v>
      </c>
      <c r="K590" s="279" t="s">
        <v>300</v>
      </c>
      <c r="L590" s="279" t="s">
        <v>300</v>
      </c>
      <c r="M590" s="279" t="s">
        <v>299</v>
      </c>
      <c r="N590" s="279" t="s">
        <v>299</v>
      </c>
      <c r="O590" s="279" t="s">
        <v>299</v>
      </c>
      <c r="P590" s="279" t="s">
        <v>299</v>
      </c>
      <c r="Q590" s="279" t="s">
        <v>299</v>
      </c>
      <c r="R590" s="279" t="s">
        <v>299</v>
      </c>
      <c r="S590" s="279" t="s">
        <v>299</v>
      </c>
      <c r="T590" s="279" t="s">
        <v>299</v>
      </c>
      <c r="U590" s="279" t="s">
        <v>299</v>
      </c>
      <c r="V590" s="279" t="s">
        <v>299</v>
      </c>
      <c r="AR590" s="279" t="e">
        <v>#N/A</v>
      </c>
    </row>
    <row r="591" spans="1:44" s="279" customFormat="1">
      <c r="A591" s="279">
        <v>121629</v>
      </c>
      <c r="B591" s="43" t="s">
        <v>2561</v>
      </c>
      <c r="C591" s="279" t="s">
        <v>300</v>
      </c>
      <c r="D591" s="279" t="s">
        <v>300</v>
      </c>
      <c r="E591" s="279" t="s">
        <v>300</v>
      </c>
      <c r="F591" s="279" t="s">
        <v>300</v>
      </c>
      <c r="G591" s="279" t="s">
        <v>300</v>
      </c>
      <c r="H591" s="279" t="s">
        <v>300</v>
      </c>
      <c r="I591" s="279" t="s">
        <v>300</v>
      </c>
      <c r="J591" s="279" t="s">
        <v>300</v>
      </c>
      <c r="K591" s="279" t="s">
        <v>300</v>
      </c>
      <c r="L591" s="279" t="s">
        <v>300</v>
      </c>
      <c r="M591" s="279" t="s">
        <v>300</v>
      </c>
      <c r="N591" s="279" t="s">
        <v>300</v>
      </c>
      <c r="O591" s="279" t="s">
        <v>300</v>
      </c>
      <c r="P591" s="279" t="s">
        <v>300</v>
      </c>
      <c r="Q591" s="279" t="s">
        <v>300</v>
      </c>
      <c r="R591" s="279" t="s">
        <v>299</v>
      </c>
      <c r="S591" s="279" t="s">
        <v>299</v>
      </c>
      <c r="T591" s="279" t="s">
        <v>299</v>
      </c>
      <c r="U591" s="279" t="s">
        <v>299</v>
      </c>
      <c r="V591" s="279" t="s">
        <v>299</v>
      </c>
      <c r="AR591" s="279" t="e">
        <v>#N/A</v>
      </c>
    </row>
    <row r="592" spans="1:44" s="279" customFormat="1">
      <c r="A592" s="279">
        <v>121631</v>
      </c>
      <c r="B592" s="43" t="s">
        <v>2561</v>
      </c>
      <c r="C592" s="279" t="s">
        <v>300</v>
      </c>
      <c r="D592" s="279" t="s">
        <v>298</v>
      </c>
      <c r="E592" s="279" t="s">
        <v>300</v>
      </c>
      <c r="F592" s="279" t="s">
        <v>300</v>
      </c>
      <c r="G592" s="279" t="s">
        <v>300</v>
      </c>
      <c r="H592" s="279" t="s">
        <v>300</v>
      </c>
      <c r="I592" s="279" t="s">
        <v>300</v>
      </c>
      <c r="J592" s="279" t="s">
        <v>299</v>
      </c>
      <c r="K592" s="279" t="s">
        <v>300</v>
      </c>
      <c r="L592" s="279" t="s">
        <v>299</v>
      </c>
      <c r="M592" s="279" t="s">
        <v>300</v>
      </c>
      <c r="N592" s="279" t="s">
        <v>300</v>
      </c>
      <c r="O592" s="279" t="s">
        <v>300</v>
      </c>
      <c r="P592" s="279" t="s">
        <v>300</v>
      </c>
      <c r="Q592" s="279" t="s">
        <v>300</v>
      </c>
      <c r="R592" s="279" t="s">
        <v>299</v>
      </c>
      <c r="S592" s="279" t="s">
        <v>299</v>
      </c>
      <c r="T592" s="279" t="s">
        <v>299</v>
      </c>
      <c r="U592" s="279" t="s">
        <v>299</v>
      </c>
      <c r="V592" s="279" t="s">
        <v>299</v>
      </c>
      <c r="AR592" s="279" t="e">
        <v>#N/A</v>
      </c>
    </row>
    <row r="593" spans="1:44" s="279" customFormat="1">
      <c r="A593" s="279">
        <v>121633</v>
      </c>
      <c r="B593" s="43" t="s">
        <v>2561</v>
      </c>
      <c r="C593" s="279" t="s">
        <v>300</v>
      </c>
      <c r="D593" s="279" t="s">
        <v>300</v>
      </c>
      <c r="E593" s="279" t="s">
        <v>300</v>
      </c>
      <c r="F593" s="279" t="s">
        <v>300</v>
      </c>
      <c r="G593" s="279" t="s">
        <v>300</v>
      </c>
      <c r="H593" s="279" t="s">
        <v>300</v>
      </c>
      <c r="I593" s="279" t="s">
        <v>300</v>
      </c>
      <c r="J593" s="279" t="s">
        <v>300</v>
      </c>
      <c r="K593" s="279" t="s">
        <v>300</v>
      </c>
      <c r="L593" s="279" t="s">
        <v>300</v>
      </c>
      <c r="M593" s="279" t="s">
        <v>299</v>
      </c>
      <c r="N593" s="279" t="s">
        <v>299</v>
      </c>
      <c r="O593" s="279" t="s">
        <v>299</v>
      </c>
      <c r="P593" s="279" t="s">
        <v>299</v>
      </c>
      <c r="Q593" s="279" t="s">
        <v>299</v>
      </c>
      <c r="R593" s="279" t="s">
        <v>299</v>
      </c>
      <c r="S593" s="279" t="s">
        <v>299</v>
      </c>
      <c r="T593" s="279" t="s">
        <v>299</v>
      </c>
      <c r="U593" s="279" t="s">
        <v>299</v>
      </c>
      <c r="V593" s="279" t="s">
        <v>299</v>
      </c>
      <c r="AR593" s="279" t="e">
        <v>#N/A</v>
      </c>
    </row>
    <row r="594" spans="1:44" s="279" customFormat="1">
      <c r="A594" s="279">
        <v>121635</v>
      </c>
      <c r="B594" s="43" t="s">
        <v>2561</v>
      </c>
      <c r="C594" s="279" t="s">
        <v>300</v>
      </c>
      <c r="D594" s="279" t="s">
        <v>300</v>
      </c>
      <c r="E594" s="279" t="s">
        <v>300</v>
      </c>
      <c r="F594" s="279" t="s">
        <v>300</v>
      </c>
      <c r="G594" s="279" t="s">
        <v>300</v>
      </c>
      <c r="H594" s="279" t="s">
        <v>300</v>
      </c>
      <c r="I594" s="279" t="s">
        <v>300</v>
      </c>
      <c r="J594" s="279" t="s">
        <v>300</v>
      </c>
      <c r="K594" s="279" t="s">
        <v>300</v>
      </c>
      <c r="L594" s="279" t="s">
        <v>300</v>
      </c>
      <c r="M594" s="279" t="s">
        <v>300</v>
      </c>
      <c r="N594" s="279" t="s">
        <v>300</v>
      </c>
      <c r="O594" s="279" t="s">
        <v>300</v>
      </c>
      <c r="P594" s="279" t="s">
        <v>300</v>
      </c>
      <c r="Q594" s="279" t="s">
        <v>300</v>
      </c>
      <c r="R594" s="279" t="s">
        <v>299</v>
      </c>
      <c r="S594" s="279" t="s">
        <v>299</v>
      </c>
      <c r="T594" s="279" t="s">
        <v>299</v>
      </c>
      <c r="U594" s="279" t="s">
        <v>299</v>
      </c>
      <c r="V594" s="279" t="s">
        <v>299</v>
      </c>
      <c r="AR594" s="279" t="e">
        <v>#N/A</v>
      </c>
    </row>
    <row r="595" spans="1:44" s="279" customFormat="1">
      <c r="A595" s="279">
        <v>121637</v>
      </c>
      <c r="B595" s="43" t="s">
        <v>2561</v>
      </c>
      <c r="C595" s="279" t="s">
        <v>300</v>
      </c>
      <c r="D595" s="279" t="s">
        <v>300</v>
      </c>
      <c r="E595" s="279" t="s">
        <v>300</v>
      </c>
      <c r="F595" s="279" t="s">
        <v>300</v>
      </c>
      <c r="G595" s="279" t="s">
        <v>300</v>
      </c>
      <c r="H595" s="279" t="s">
        <v>300</v>
      </c>
      <c r="I595" s="279" t="s">
        <v>298</v>
      </c>
      <c r="J595" s="279" t="s">
        <v>298</v>
      </c>
      <c r="K595" s="279" t="s">
        <v>298</v>
      </c>
      <c r="L595" s="279" t="s">
        <v>298</v>
      </c>
      <c r="M595" s="279" t="s">
        <v>299</v>
      </c>
      <c r="N595" s="279" t="s">
        <v>299</v>
      </c>
      <c r="O595" s="279" t="s">
        <v>299</v>
      </c>
      <c r="P595" s="279" t="s">
        <v>299</v>
      </c>
      <c r="Q595" s="279" t="s">
        <v>299</v>
      </c>
      <c r="R595" s="279" t="s">
        <v>299</v>
      </c>
      <c r="S595" s="279" t="s">
        <v>299</v>
      </c>
      <c r="T595" s="279" t="s">
        <v>299</v>
      </c>
      <c r="U595" s="279" t="s">
        <v>299</v>
      </c>
      <c r="V595" s="279" t="s">
        <v>299</v>
      </c>
      <c r="AR595" s="279" t="e">
        <v>#N/A</v>
      </c>
    </row>
    <row r="596" spans="1:44" s="279" customFormat="1">
      <c r="A596" s="279">
        <v>121641</v>
      </c>
      <c r="B596" s="43" t="s">
        <v>2561</v>
      </c>
      <c r="C596" s="279" t="s">
        <v>300</v>
      </c>
      <c r="D596" s="279" t="s">
        <v>298</v>
      </c>
      <c r="E596" s="279" t="s">
        <v>300</v>
      </c>
      <c r="F596" s="279" t="s">
        <v>300</v>
      </c>
      <c r="G596" s="279" t="s">
        <v>300</v>
      </c>
      <c r="H596" s="279" t="s">
        <v>300</v>
      </c>
      <c r="I596" s="279" t="s">
        <v>300</v>
      </c>
      <c r="J596" s="279" t="s">
        <v>300</v>
      </c>
      <c r="K596" s="279" t="s">
        <v>300</v>
      </c>
      <c r="L596" s="279" t="s">
        <v>298</v>
      </c>
      <c r="M596" s="279" t="s">
        <v>300</v>
      </c>
      <c r="N596" s="279" t="s">
        <v>300</v>
      </c>
      <c r="O596" s="279" t="s">
        <v>300</v>
      </c>
      <c r="P596" s="279" t="s">
        <v>300</v>
      </c>
      <c r="Q596" s="279" t="s">
        <v>300</v>
      </c>
      <c r="R596" s="279" t="s">
        <v>299</v>
      </c>
      <c r="S596" s="279" t="s">
        <v>299</v>
      </c>
      <c r="T596" s="279" t="s">
        <v>299</v>
      </c>
      <c r="U596" s="279" t="s">
        <v>299</v>
      </c>
      <c r="V596" s="279" t="s">
        <v>299</v>
      </c>
      <c r="AR596" s="279" t="e">
        <v>#N/A</v>
      </c>
    </row>
    <row r="597" spans="1:44" s="279" customFormat="1">
      <c r="A597" s="279">
        <v>121642</v>
      </c>
      <c r="B597" s="43" t="s">
        <v>2561</v>
      </c>
      <c r="C597" s="279" t="s">
        <v>300</v>
      </c>
      <c r="D597" s="279" t="s">
        <v>300</v>
      </c>
      <c r="E597" s="279" t="s">
        <v>300</v>
      </c>
      <c r="F597" s="279" t="s">
        <v>300</v>
      </c>
      <c r="G597" s="279" t="s">
        <v>300</v>
      </c>
      <c r="H597" s="279" t="s">
        <v>300</v>
      </c>
      <c r="I597" s="279" t="s">
        <v>300</v>
      </c>
      <c r="J597" s="279" t="s">
        <v>300</v>
      </c>
      <c r="K597" s="279" t="s">
        <v>300</v>
      </c>
      <c r="L597" s="279" t="s">
        <v>300</v>
      </c>
      <c r="M597" s="279" t="s">
        <v>300</v>
      </c>
      <c r="N597" s="279" t="s">
        <v>300</v>
      </c>
      <c r="O597" s="279" t="s">
        <v>300</v>
      </c>
      <c r="P597" s="279" t="s">
        <v>300</v>
      </c>
      <c r="Q597" s="279" t="s">
        <v>300</v>
      </c>
      <c r="R597" s="279" t="s">
        <v>299</v>
      </c>
      <c r="S597" s="279" t="s">
        <v>299</v>
      </c>
      <c r="T597" s="279" t="s">
        <v>299</v>
      </c>
      <c r="U597" s="279" t="s">
        <v>299</v>
      </c>
      <c r="V597" s="279" t="s">
        <v>299</v>
      </c>
      <c r="AR597" s="279" t="e">
        <v>#N/A</v>
      </c>
    </row>
    <row r="598" spans="1:44" s="279" customFormat="1">
      <c r="A598" s="279">
        <v>121653</v>
      </c>
      <c r="B598" s="43" t="s">
        <v>2561</v>
      </c>
      <c r="C598" s="279" t="s">
        <v>300</v>
      </c>
      <c r="D598" s="279" t="s">
        <v>300</v>
      </c>
      <c r="E598" s="279" t="s">
        <v>298</v>
      </c>
      <c r="F598" s="279" t="s">
        <v>298</v>
      </c>
      <c r="G598" s="279" t="s">
        <v>298</v>
      </c>
      <c r="H598" s="279" t="s">
        <v>300</v>
      </c>
      <c r="I598" s="279" t="s">
        <v>299</v>
      </c>
      <c r="J598" s="279" t="s">
        <v>299</v>
      </c>
      <c r="K598" s="279" t="s">
        <v>300</v>
      </c>
      <c r="L598" s="279" t="s">
        <v>300</v>
      </c>
      <c r="M598" s="279" t="s">
        <v>299</v>
      </c>
      <c r="N598" s="279" t="s">
        <v>299</v>
      </c>
      <c r="O598" s="279" t="s">
        <v>299</v>
      </c>
      <c r="P598" s="279" t="s">
        <v>300</v>
      </c>
      <c r="Q598" s="279" t="s">
        <v>299</v>
      </c>
      <c r="R598" s="279" t="s">
        <v>299</v>
      </c>
      <c r="S598" s="279" t="s">
        <v>299</v>
      </c>
      <c r="T598" s="279" t="s">
        <v>299</v>
      </c>
      <c r="U598" s="279" t="s">
        <v>299</v>
      </c>
      <c r="V598" s="279" t="s">
        <v>299</v>
      </c>
      <c r="AR598" s="279" t="e">
        <v>#N/A</v>
      </c>
    </row>
    <row r="599" spans="1:44" s="279" customFormat="1">
      <c r="A599" s="279">
        <v>121659</v>
      </c>
      <c r="B599" s="43" t="s">
        <v>2561</v>
      </c>
      <c r="C599" s="279" t="s">
        <v>300</v>
      </c>
      <c r="D599" s="279" t="s">
        <v>300</v>
      </c>
      <c r="E599" s="279" t="s">
        <v>300</v>
      </c>
      <c r="F599" s="279" t="s">
        <v>300</v>
      </c>
      <c r="G599" s="279" t="s">
        <v>299</v>
      </c>
      <c r="H599" s="279" t="s">
        <v>300</v>
      </c>
      <c r="I599" s="279" t="s">
        <v>300</v>
      </c>
      <c r="J599" s="279" t="s">
        <v>300</v>
      </c>
      <c r="K599" s="279" t="s">
        <v>300</v>
      </c>
      <c r="L599" s="279" t="s">
        <v>299</v>
      </c>
      <c r="M599" s="279" t="s">
        <v>299</v>
      </c>
      <c r="N599" s="279" t="s">
        <v>300</v>
      </c>
      <c r="O599" s="279" t="s">
        <v>300</v>
      </c>
      <c r="P599" s="279" t="s">
        <v>299</v>
      </c>
      <c r="Q599" s="279" t="s">
        <v>300</v>
      </c>
      <c r="R599" s="279" t="s">
        <v>299</v>
      </c>
      <c r="S599" s="279" t="s">
        <v>299</v>
      </c>
      <c r="T599" s="279" t="s">
        <v>299</v>
      </c>
      <c r="U599" s="279" t="s">
        <v>299</v>
      </c>
      <c r="V599" s="279" t="s">
        <v>299</v>
      </c>
      <c r="AR599" s="279" t="e">
        <v>#N/A</v>
      </c>
    </row>
    <row r="600" spans="1:44" s="279" customFormat="1">
      <c r="A600" s="279">
        <v>121667</v>
      </c>
      <c r="B600" s="43" t="s">
        <v>2561</v>
      </c>
      <c r="C600" s="279" t="s">
        <v>300</v>
      </c>
      <c r="D600" s="279" t="s">
        <v>299</v>
      </c>
      <c r="E600" s="279" t="s">
        <v>300</v>
      </c>
      <c r="F600" s="279" t="s">
        <v>300</v>
      </c>
      <c r="G600" s="279" t="s">
        <v>298</v>
      </c>
      <c r="H600" s="279" t="s">
        <v>300</v>
      </c>
      <c r="I600" s="279" t="s">
        <v>300</v>
      </c>
      <c r="J600" s="279" t="s">
        <v>298</v>
      </c>
      <c r="K600" s="279" t="s">
        <v>300</v>
      </c>
      <c r="L600" s="279" t="s">
        <v>299</v>
      </c>
      <c r="M600" s="279" t="s">
        <v>300</v>
      </c>
      <c r="N600" s="279" t="s">
        <v>300</v>
      </c>
      <c r="O600" s="279" t="s">
        <v>300</v>
      </c>
      <c r="P600" s="279" t="s">
        <v>300</v>
      </c>
      <c r="Q600" s="279" t="s">
        <v>300</v>
      </c>
      <c r="R600" s="279" t="s">
        <v>299</v>
      </c>
      <c r="S600" s="279" t="s">
        <v>299</v>
      </c>
      <c r="T600" s="279" t="s">
        <v>299</v>
      </c>
      <c r="U600" s="279" t="s">
        <v>299</v>
      </c>
      <c r="V600" s="279" t="s">
        <v>299</v>
      </c>
      <c r="AR600" s="279" t="e">
        <v>#N/A</v>
      </c>
    </row>
    <row r="601" spans="1:44" s="279" customFormat="1">
      <c r="A601" s="279">
        <v>121668</v>
      </c>
      <c r="B601" s="43" t="s">
        <v>2561</v>
      </c>
      <c r="C601" s="279" t="s">
        <v>300</v>
      </c>
      <c r="D601" s="279" t="s">
        <v>300</v>
      </c>
      <c r="E601" s="279" t="s">
        <v>300</v>
      </c>
      <c r="F601" s="279" t="s">
        <v>300</v>
      </c>
      <c r="G601" s="279" t="s">
        <v>300</v>
      </c>
      <c r="H601" s="279" t="s">
        <v>300</v>
      </c>
      <c r="I601" s="279" t="s">
        <v>300</v>
      </c>
      <c r="J601" s="279" t="s">
        <v>300</v>
      </c>
      <c r="K601" s="279" t="s">
        <v>300</v>
      </c>
      <c r="L601" s="279" t="s">
        <v>300</v>
      </c>
      <c r="M601" s="279" t="s">
        <v>300</v>
      </c>
      <c r="N601" s="279" t="s">
        <v>300</v>
      </c>
      <c r="O601" s="279" t="s">
        <v>300</v>
      </c>
      <c r="P601" s="279" t="s">
        <v>300</v>
      </c>
      <c r="Q601" s="279" t="s">
        <v>300</v>
      </c>
      <c r="R601" s="279" t="s">
        <v>299</v>
      </c>
      <c r="S601" s="279" t="s">
        <v>299</v>
      </c>
      <c r="T601" s="279" t="s">
        <v>299</v>
      </c>
      <c r="U601" s="279" t="s">
        <v>299</v>
      </c>
      <c r="V601" s="279" t="s">
        <v>299</v>
      </c>
      <c r="AR601" s="279" t="e">
        <v>#N/A</v>
      </c>
    </row>
    <row r="602" spans="1:44" s="279" customFormat="1">
      <c r="A602" s="279">
        <v>121669</v>
      </c>
      <c r="B602" s="43" t="s">
        <v>2561</v>
      </c>
      <c r="C602" s="279" t="s">
        <v>300</v>
      </c>
      <c r="D602" s="279" t="s">
        <v>300</v>
      </c>
      <c r="E602" s="279" t="s">
        <v>298</v>
      </c>
      <c r="F602" s="279" t="s">
        <v>300</v>
      </c>
      <c r="G602" s="279" t="s">
        <v>298</v>
      </c>
      <c r="H602" s="279" t="s">
        <v>300</v>
      </c>
      <c r="I602" s="279" t="s">
        <v>299</v>
      </c>
      <c r="J602" s="279" t="s">
        <v>300</v>
      </c>
      <c r="K602" s="279" t="s">
        <v>300</v>
      </c>
      <c r="L602" s="279" t="s">
        <v>299</v>
      </c>
      <c r="M602" s="279" t="s">
        <v>300</v>
      </c>
      <c r="N602" s="279" t="s">
        <v>300</v>
      </c>
      <c r="O602" s="279" t="s">
        <v>300</v>
      </c>
      <c r="P602" s="279" t="s">
        <v>300</v>
      </c>
      <c r="Q602" s="279" t="s">
        <v>300</v>
      </c>
      <c r="R602" s="279" t="s">
        <v>299</v>
      </c>
      <c r="S602" s="279" t="s">
        <v>299</v>
      </c>
      <c r="T602" s="279" t="s">
        <v>299</v>
      </c>
      <c r="U602" s="279" t="s">
        <v>299</v>
      </c>
      <c r="V602" s="279" t="s">
        <v>299</v>
      </c>
      <c r="AR602" s="279" t="e">
        <v>#N/A</v>
      </c>
    </row>
    <row r="603" spans="1:44" s="279" customFormat="1">
      <c r="A603" s="279">
        <v>121671</v>
      </c>
      <c r="B603" s="43" t="s">
        <v>2561</v>
      </c>
      <c r="C603" s="279" t="s">
        <v>300</v>
      </c>
      <c r="D603" s="279" t="s">
        <v>300</v>
      </c>
      <c r="E603" s="279" t="s">
        <v>300</v>
      </c>
      <c r="F603" s="279" t="s">
        <v>300</v>
      </c>
      <c r="G603" s="279" t="s">
        <v>298</v>
      </c>
      <c r="H603" s="279" t="s">
        <v>299</v>
      </c>
      <c r="I603" s="279" t="s">
        <v>300</v>
      </c>
      <c r="J603" s="279" t="s">
        <v>300</v>
      </c>
      <c r="K603" s="279" t="s">
        <v>300</v>
      </c>
      <c r="L603" s="279" t="s">
        <v>299</v>
      </c>
      <c r="M603" s="279" t="s">
        <v>300</v>
      </c>
      <c r="N603" s="279" t="s">
        <v>300</v>
      </c>
      <c r="O603" s="279" t="s">
        <v>300</v>
      </c>
      <c r="P603" s="279" t="s">
        <v>300</v>
      </c>
      <c r="Q603" s="279" t="s">
        <v>300</v>
      </c>
      <c r="R603" s="279" t="s">
        <v>299</v>
      </c>
      <c r="S603" s="279" t="s">
        <v>299</v>
      </c>
      <c r="T603" s="279" t="s">
        <v>299</v>
      </c>
      <c r="U603" s="279" t="s">
        <v>299</v>
      </c>
      <c r="V603" s="279" t="s">
        <v>299</v>
      </c>
      <c r="AR603" s="279" t="e">
        <v>#N/A</v>
      </c>
    </row>
    <row r="604" spans="1:44" s="279" customFormat="1">
      <c r="A604" s="279">
        <v>121673</v>
      </c>
      <c r="B604" s="43" t="s">
        <v>2561</v>
      </c>
      <c r="C604" s="279" t="s">
        <v>300</v>
      </c>
      <c r="D604" s="279" t="s">
        <v>300</v>
      </c>
      <c r="E604" s="279" t="s">
        <v>298</v>
      </c>
      <c r="F604" s="279" t="s">
        <v>300</v>
      </c>
      <c r="G604" s="279" t="s">
        <v>298</v>
      </c>
      <c r="H604" s="279" t="s">
        <v>300</v>
      </c>
      <c r="I604" s="279" t="s">
        <v>298</v>
      </c>
      <c r="J604" s="279" t="s">
        <v>298</v>
      </c>
      <c r="K604" s="279" t="s">
        <v>300</v>
      </c>
      <c r="L604" s="279" t="s">
        <v>300</v>
      </c>
      <c r="M604" s="279" t="s">
        <v>299</v>
      </c>
      <c r="N604" s="279" t="s">
        <v>300</v>
      </c>
      <c r="O604" s="279" t="s">
        <v>300</v>
      </c>
      <c r="P604" s="279" t="s">
        <v>300</v>
      </c>
      <c r="Q604" s="279" t="s">
        <v>300</v>
      </c>
      <c r="R604" s="279" t="s">
        <v>299</v>
      </c>
      <c r="S604" s="279" t="s">
        <v>299</v>
      </c>
      <c r="T604" s="279" t="s">
        <v>299</v>
      </c>
      <c r="U604" s="279" t="s">
        <v>299</v>
      </c>
      <c r="V604" s="279" t="s">
        <v>299</v>
      </c>
      <c r="AR604" s="279" t="e">
        <v>#N/A</v>
      </c>
    </row>
    <row r="605" spans="1:44" s="279" customFormat="1">
      <c r="A605" s="279">
        <v>121674</v>
      </c>
      <c r="B605" s="43" t="s">
        <v>2561</v>
      </c>
      <c r="C605" s="279" t="s">
        <v>300</v>
      </c>
      <c r="D605" s="279" t="s">
        <v>300</v>
      </c>
      <c r="E605" s="279" t="s">
        <v>300</v>
      </c>
      <c r="F605" s="279" t="s">
        <v>299</v>
      </c>
      <c r="G605" s="279" t="s">
        <v>300</v>
      </c>
      <c r="H605" s="279" t="s">
        <v>300</v>
      </c>
      <c r="I605" s="279" t="s">
        <v>299</v>
      </c>
      <c r="J605" s="279" t="s">
        <v>300</v>
      </c>
      <c r="K605" s="279" t="s">
        <v>299</v>
      </c>
      <c r="L605" s="279" t="s">
        <v>300</v>
      </c>
      <c r="M605" s="279" t="s">
        <v>300</v>
      </c>
      <c r="N605" s="279" t="s">
        <v>300</v>
      </c>
      <c r="O605" s="279" t="s">
        <v>300</v>
      </c>
      <c r="P605" s="279" t="s">
        <v>299</v>
      </c>
      <c r="Q605" s="279" t="s">
        <v>300</v>
      </c>
      <c r="R605" s="279" t="s">
        <v>299</v>
      </c>
      <c r="S605" s="279" t="s">
        <v>299</v>
      </c>
      <c r="T605" s="279" t="s">
        <v>299</v>
      </c>
      <c r="U605" s="279" t="s">
        <v>299</v>
      </c>
      <c r="V605" s="279" t="s">
        <v>299</v>
      </c>
      <c r="AR605" s="279" t="e">
        <v>#N/A</v>
      </c>
    </row>
    <row r="606" spans="1:44" s="279" customFormat="1">
      <c r="A606" s="279">
        <v>121676</v>
      </c>
      <c r="B606" s="43" t="s">
        <v>2561</v>
      </c>
      <c r="C606" s="279" t="s">
        <v>300</v>
      </c>
      <c r="D606" s="279" t="s">
        <v>298</v>
      </c>
      <c r="E606" s="279" t="s">
        <v>298</v>
      </c>
      <c r="F606" s="279" t="s">
        <v>300</v>
      </c>
      <c r="G606" s="279" t="s">
        <v>298</v>
      </c>
      <c r="H606" s="279" t="s">
        <v>300</v>
      </c>
      <c r="I606" s="279" t="s">
        <v>299</v>
      </c>
      <c r="J606" s="279" t="s">
        <v>300</v>
      </c>
      <c r="K606" s="279" t="s">
        <v>300</v>
      </c>
      <c r="L606" s="279" t="s">
        <v>300</v>
      </c>
      <c r="M606" s="279" t="s">
        <v>300</v>
      </c>
      <c r="N606" s="279" t="s">
        <v>300</v>
      </c>
      <c r="O606" s="279" t="s">
        <v>299</v>
      </c>
      <c r="P606" s="279" t="s">
        <v>300</v>
      </c>
      <c r="Q606" s="279" t="s">
        <v>300</v>
      </c>
      <c r="R606" s="279" t="s">
        <v>299</v>
      </c>
      <c r="S606" s="279" t="s">
        <v>299</v>
      </c>
      <c r="T606" s="279" t="s">
        <v>299</v>
      </c>
      <c r="U606" s="279" t="s">
        <v>299</v>
      </c>
      <c r="V606" s="279" t="s">
        <v>299</v>
      </c>
      <c r="AR606" s="279" t="e">
        <v>#N/A</v>
      </c>
    </row>
    <row r="607" spans="1:44" s="279" customFormat="1">
      <c r="A607" s="279">
        <v>121681</v>
      </c>
      <c r="B607" s="43" t="s">
        <v>2561</v>
      </c>
      <c r="C607" s="279" t="s">
        <v>300</v>
      </c>
      <c r="D607" s="279" t="s">
        <v>300</v>
      </c>
      <c r="E607" s="279" t="s">
        <v>300</v>
      </c>
      <c r="F607" s="279" t="s">
        <v>300</v>
      </c>
      <c r="G607" s="279" t="s">
        <v>300</v>
      </c>
      <c r="H607" s="279" t="s">
        <v>299</v>
      </c>
      <c r="I607" s="279" t="s">
        <v>300</v>
      </c>
      <c r="J607" s="279" t="s">
        <v>299</v>
      </c>
      <c r="K607" s="279" t="s">
        <v>300</v>
      </c>
      <c r="L607" s="279" t="s">
        <v>300</v>
      </c>
      <c r="M607" s="279" t="s">
        <v>299</v>
      </c>
      <c r="N607" s="279" t="s">
        <v>300</v>
      </c>
      <c r="O607" s="279" t="s">
        <v>299</v>
      </c>
      <c r="P607" s="279" t="s">
        <v>300</v>
      </c>
      <c r="Q607" s="279" t="s">
        <v>300</v>
      </c>
      <c r="R607" s="279" t="s">
        <v>299</v>
      </c>
      <c r="S607" s="279" t="s">
        <v>299</v>
      </c>
      <c r="T607" s="279" t="s">
        <v>299</v>
      </c>
      <c r="U607" s="279" t="s">
        <v>299</v>
      </c>
      <c r="V607" s="279" t="s">
        <v>299</v>
      </c>
      <c r="AR607" s="279" t="e">
        <v>#N/A</v>
      </c>
    </row>
    <row r="608" spans="1:44" s="279" customFormat="1">
      <c r="A608" s="279">
        <v>121683</v>
      </c>
      <c r="B608" s="43" t="s">
        <v>2561</v>
      </c>
      <c r="C608" s="279" t="s">
        <v>300</v>
      </c>
      <c r="D608" s="279" t="s">
        <v>300</v>
      </c>
      <c r="E608" s="279" t="s">
        <v>300</v>
      </c>
      <c r="F608" s="279" t="s">
        <v>300</v>
      </c>
      <c r="G608" s="279" t="s">
        <v>300</v>
      </c>
      <c r="H608" s="279" t="s">
        <v>300</v>
      </c>
      <c r="I608" s="279" t="s">
        <v>298</v>
      </c>
      <c r="J608" s="279" t="s">
        <v>300</v>
      </c>
      <c r="K608" s="279" t="s">
        <v>300</v>
      </c>
      <c r="L608" s="279" t="s">
        <v>300</v>
      </c>
      <c r="M608" s="279" t="s">
        <v>300</v>
      </c>
      <c r="N608" s="279" t="s">
        <v>300</v>
      </c>
      <c r="O608" s="279" t="s">
        <v>299</v>
      </c>
      <c r="P608" s="279" t="s">
        <v>300</v>
      </c>
      <c r="Q608" s="279" t="s">
        <v>300</v>
      </c>
      <c r="R608" s="279" t="s">
        <v>299</v>
      </c>
      <c r="S608" s="279" t="s">
        <v>299</v>
      </c>
      <c r="T608" s="279" t="s">
        <v>299</v>
      </c>
      <c r="U608" s="279" t="s">
        <v>299</v>
      </c>
      <c r="V608" s="279" t="s">
        <v>299</v>
      </c>
      <c r="AR608" s="279" t="e">
        <v>#N/A</v>
      </c>
    </row>
    <row r="609" spans="1:44" s="279" customFormat="1">
      <c r="A609" s="279">
        <v>121685</v>
      </c>
      <c r="B609" s="43" t="s">
        <v>2561</v>
      </c>
      <c r="C609" s="279" t="s">
        <v>300</v>
      </c>
      <c r="D609" s="279" t="s">
        <v>300</v>
      </c>
      <c r="E609" s="279" t="s">
        <v>300</v>
      </c>
      <c r="F609" s="279" t="s">
        <v>300</v>
      </c>
      <c r="G609" s="279" t="s">
        <v>300</v>
      </c>
      <c r="H609" s="279" t="s">
        <v>300</v>
      </c>
      <c r="I609" s="279" t="s">
        <v>299</v>
      </c>
      <c r="J609" s="279" t="s">
        <v>300</v>
      </c>
      <c r="K609" s="279" t="s">
        <v>300</v>
      </c>
      <c r="L609" s="279" t="s">
        <v>300</v>
      </c>
      <c r="M609" s="279" t="s">
        <v>300</v>
      </c>
      <c r="N609" s="279" t="s">
        <v>300</v>
      </c>
      <c r="O609" s="279" t="s">
        <v>299</v>
      </c>
      <c r="P609" s="279" t="s">
        <v>300</v>
      </c>
      <c r="Q609" s="279" t="s">
        <v>300</v>
      </c>
      <c r="R609" s="279" t="s">
        <v>299</v>
      </c>
      <c r="S609" s="279" t="s">
        <v>299</v>
      </c>
      <c r="T609" s="279" t="s">
        <v>299</v>
      </c>
      <c r="U609" s="279" t="s">
        <v>299</v>
      </c>
      <c r="V609" s="279" t="s">
        <v>299</v>
      </c>
      <c r="AR609" s="279" t="e">
        <v>#N/A</v>
      </c>
    </row>
    <row r="610" spans="1:44" s="279" customFormat="1">
      <c r="A610" s="279">
        <v>121692</v>
      </c>
      <c r="B610" s="43" t="s">
        <v>2561</v>
      </c>
      <c r="C610" s="279" t="s">
        <v>300</v>
      </c>
      <c r="D610" s="279" t="s">
        <v>300</v>
      </c>
      <c r="E610" s="279" t="s">
        <v>300</v>
      </c>
      <c r="F610" s="279" t="s">
        <v>300</v>
      </c>
      <c r="G610" s="279" t="s">
        <v>300</v>
      </c>
      <c r="H610" s="279" t="s">
        <v>300</v>
      </c>
      <c r="I610" s="279" t="s">
        <v>300</v>
      </c>
      <c r="J610" s="279" t="s">
        <v>298</v>
      </c>
      <c r="K610" s="279" t="s">
        <v>300</v>
      </c>
      <c r="L610" s="279" t="s">
        <v>298</v>
      </c>
      <c r="M610" s="279" t="s">
        <v>300</v>
      </c>
      <c r="N610" s="279" t="s">
        <v>300</v>
      </c>
      <c r="O610" s="279" t="s">
        <v>299</v>
      </c>
      <c r="P610" s="279" t="s">
        <v>300</v>
      </c>
      <c r="Q610" s="279" t="s">
        <v>300</v>
      </c>
      <c r="R610" s="279" t="s">
        <v>299</v>
      </c>
      <c r="S610" s="279" t="s">
        <v>299</v>
      </c>
      <c r="T610" s="279" t="s">
        <v>299</v>
      </c>
      <c r="U610" s="279" t="s">
        <v>299</v>
      </c>
      <c r="V610" s="279" t="s">
        <v>299</v>
      </c>
      <c r="AR610" s="279" t="e">
        <v>#N/A</v>
      </c>
    </row>
    <row r="611" spans="1:44" s="279" customFormat="1">
      <c r="A611" s="279">
        <v>121694</v>
      </c>
      <c r="B611" s="43" t="s">
        <v>2561</v>
      </c>
      <c r="C611" s="279" t="s">
        <v>300</v>
      </c>
      <c r="D611" s="279" t="s">
        <v>300</v>
      </c>
      <c r="E611" s="279" t="s">
        <v>300</v>
      </c>
      <c r="F611" s="279" t="s">
        <v>300</v>
      </c>
      <c r="G611" s="279" t="s">
        <v>300</v>
      </c>
      <c r="H611" s="279" t="s">
        <v>299</v>
      </c>
      <c r="I611" s="279" t="s">
        <v>300</v>
      </c>
      <c r="J611" s="279" t="s">
        <v>299</v>
      </c>
      <c r="K611" s="279" t="s">
        <v>300</v>
      </c>
      <c r="L611" s="279" t="s">
        <v>300</v>
      </c>
      <c r="M611" s="279" t="s">
        <v>299</v>
      </c>
      <c r="N611" s="279" t="s">
        <v>300</v>
      </c>
      <c r="O611" s="279" t="s">
        <v>299</v>
      </c>
      <c r="P611" s="279" t="s">
        <v>300</v>
      </c>
      <c r="Q611" s="279" t="s">
        <v>299</v>
      </c>
      <c r="R611" s="279" t="s">
        <v>299</v>
      </c>
      <c r="S611" s="279" t="s">
        <v>299</v>
      </c>
      <c r="T611" s="279" t="s">
        <v>299</v>
      </c>
      <c r="U611" s="279" t="s">
        <v>299</v>
      </c>
      <c r="V611" s="279" t="s">
        <v>299</v>
      </c>
      <c r="AR611" s="279" t="e">
        <v>#N/A</v>
      </c>
    </row>
    <row r="612" spans="1:44" s="279" customFormat="1">
      <c r="A612" s="279">
        <v>121697</v>
      </c>
      <c r="B612" s="43" t="s">
        <v>2561</v>
      </c>
      <c r="C612" s="279" t="s">
        <v>300</v>
      </c>
      <c r="D612" s="279" t="s">
        <v>300</v>
      </c>
      <c r="E612" s="279" t="s">
        <v>300</v>
      </c>
      <c r="F612" s="279" t="s">
        <v>300</v>
      </c>
      <c r="G612" s="279" t="s">
        <v>300</v>
      </c>
      <c r="H612" s="279" t="s">
        <v>300</v>
      </c>
      <c r="I612" s="279" t="s">
        <v>300</v>
      </c>
      <c r="J612" s="279" t="s">
        <v>300</v>
      </c>
      <c r="K612" s="279" t="s">
        <v>300</v>
      </c>
      <c r="L612" s="279" t="s">
        <v>300</v>
      </c>
      <c r="M612" s="279" t="s">
        <v>300</v>
      </c>
      <c r="N612" s="279" t="s">
        <v>300</v>
      </c>
      <c r="O612" s="279" t="s">
        <v>300</v>
      </c>
      <c r="P612" s="279" t="s">
        <v>300</v>
      </c>
      <c r="Q612" s="279" t="s">
        <v>300</v>
      </c>
      <c r="R612" s="279" t="s">
        <v>299</v>
      </c>
      <c r="S612" s="279" t="s">
        <v>299</v>
      </c>
      <c r="T612" s="279" t="s">
        <v>299</v>
      </c>
      <c r="U612" s="279" t="s">
        <v>299</v>
      </c>
      <c r="V612" s="279" t="s">
        <v>299</v>
      </c>
      <c r="AR612" s="279" t="e">
        <v>#N/A</v>
      </c>
    </row>
    <row r="613" spans="1:44" s="279" customFormat="1">
      <c r="A613" s="279">
        <v>121699</v>
      </c>
      <c r="B613" s="43" t="s">
        <v>2561</v>
      </c>
      <c r="C613" s="279" t="s">
        <v>300</v>
      </c>
      <c r="D613" s="279" t="s">
        <v>300</v>
      </c>
      <c r="E613" s="279" t="s">
        <v>300</v>
      </c>
      <c r="F613" s="279" t="s">
        <v>300</v>
      </c>
      <c r="G613" s="279" t="s">
        <v>300</v>
      </c>
      <c r="H613" s="279" t="s">
        <v>300</v>
      </c>
      <c r="I613" s="279" t="s">
        <v>300</v>
      </c>
      <c r="J613" s="279" t="s">
        <v>299</v>
      </c>
      <c r="K613" s="279" t="s">
        <v>300</v>
      </c>
      <c r="L613" s="279" t="s">
        <v>300</v>
      </c>
      <c r="M613" s="279" t="s">
        <v>299</v>
      </c>
      <c r="N613" s="279" t="s">
        <v>300</v>
      </c>
      <c r="O613" s="279" t="s">
        <v>300</v>
      </c>
      <c r="P613" s="279" t="s">
        <v>300</v>
      </c>
      <c r="Q613" s="279" t="s">
        <v>300</v>
      </c>
      <c r="R613" s="279" t="s">
        <v>299</v>
      </c>
      <c r="S613" s="279" t="s">
        <v>299</v>
      </c>
      <c r="T613" s="279" t="s">
        <v>299</v>
      </c>
      <c r="U613" s="279" t="s">
        <v>299</v>
      </c>
      <c r="V613" s="279" t="s">
        <v>299</v>
      </c>
      <c r="AR613" s="279" t="e">
        <v>#N/A</v>
      </c>
    </row>
    <row r="614" spans="1:44" s="279" customFormat="1">
      <c r="A614" s="279">
        <v>121702</v>
      </c>
      <c r="B614" s="43" t="s">
        <v>2561</v>
      </c>
      <c r="C614" s="279" t="s">
        <v>300</v>
      </c>
      <c r="D614" s="279" t="s">
        <v>298</v>
      </c>
      <c r="E614" s="279" t="s">
        <v>298</v>
      </c>
      <c r="F614" s="279" t="s">
        <v>300</v>
      </c>
      <c r="G614" s="279" t="s">
        <v>300</v>
      </c>
      <c r="H614" s="279" t="s">
        <v>300</v>
      </c>
      <c r="I614" s="279" t="s">
        <v>300</v>
      </c>
      <c r="J614" s="279" t="s">
        <v>300</v>
      </c>
      <c r="K614" s="279" t="s">
        <v>300</v>
      </c>
      <c r="L614" s="279" t="s">
        <v>300</v>
      </c>
      <c r="M614" s="279" t="s">
        <v>300</v>
      </c>
      <c r="N614" s="279" t="s">
        <v>300</v>
      </c>
      <c r="O614" s="279" t="s">
        <v>299</v>
      </c>
      <c r="P614" s="279" t="s">
        <v>300</v>
      </c>
      <c r="Q614" s="279" t="s">
        <v>300</v>
      </c>
      <c r="R614" s="279" t="s">
        <v>299</v>
      </c>
      <c r="S614" s="279" t="s">
        <v>299</v>
      </c>
      <c r="T614" s="279" t="s">
        <v>299</v>
      </c>
      <c r="U614" s="279" t="s">
        <v>299</v>
      </c>
      <c r="V614" s="279" t="s">
        <v>299</v>
      </c>
      <c r="AR614" s="279" t="e">
        <v>#N/A</v>
      </c>
    </row>
    <row r="615" spans="1:44" s="279" customFormat="1">
      <c r="A615" s="279">
        <v>121703</v>
      </c>
      <c r="B615" s="43" t="s">
        <v>2561</v>
      </c>
      <c r="C615" s="279" t="s">
        <v>300</v>
      </c>
      <c r="D615" s="279" t="s">
        <v>300</v>
      </c>
      <c r="E615" s="279" t="s">
        <v>300</v>
      </c>
      <c r="F615" s="279" t="s">
        <v>300</v>
      </c>
      <c r="G615" s="279" t="s">
        <v>298</v>
      </c>
      <c r="H615" s="279" t="s">
        <v>300</v>
      </c>
      <c r="I615" s="279" t="s">
        <v>300</v>
      </c>
      <c r="J615" s="279" t="s">
        <v>300</v>
      </c>
      <c r="K615" s="279" t="s">
        <v>300</v>
      </c>
      <c r="L615" s="279" t="s">
        <v>298</v>
      </c>
      <c r="M615" s="279" t="s">
        <v>300</v>
      </c>
      <c r="N615" s="279" t="s">
        <v>300</v>
      </c>
      <c r="O615" s="279" t="s">
        <v>300</v>
      </c>
      <c r="P615" s="279" t="s">
        <v>300</v>
      </c>
      <c r="Q615" s="279" t="s">
        <v>300</v>
      </c>
      <c r="R615" s="279" t="s">
        <v>299</v>
      </c>
      <c r="S615" s="279" t="s">
        <v>299</v>
      </c>
      <c r="T615" s="279" t="s">
        <v>299</v>
      </c>
      <c r="U615" s="279" t="s">
        <v>299</v>
      </c>
      <c r="V615" s="279" t="s">
        <v>299</v>
      </c>
      <c r="AR615" s="279" t="e">
        <v>#N/A</v>
      </c>
    </row>
    <row r="616" spans="1:44" s="279" customFormat="1">
      <c r="A616" s="279">
        <v>121704</v>
      </c>
      <c r="B616" s="43" t="s">
        <v>2561</v>
      </c>
      <c r="C616" s="279" t="s">
        <v>300</v>
      </c>
      <c r="D616" s="279" t="s">
        <v>300</v>
      </c>
      <c r="E616" s="279" t="s">
        <v>300</v>
      </c>
      <c r="F616" s="279" t="s">
        <v>300</v>
      </c>
      <c r="G616" s="279" t="s">
        <v>300</v>
      </c>
      <c r="H616" s="279" t="s">
        <v>300</v>
      </c>
      <c r="I616" s="279" t="s">
        <v>300</v>
      </c>
      <c r="J616" s="279" t="s">
        <v>300</v>
      </c>
      <c r="K616" s="279" t="s">
        <v>300</v>
      </c>
      <c r="L616" s="279" t="s">
        <v>300</v>
      </c>
      <c r="M616" s="279" t="s">
        <v>300</v>
      </c>
      <c r="N616" s="279" t="s">
        <v>300</v>
      </c>
      <c r="O616" s="279" t="s">
        <v>300</v>
      </c>
      <c r="P616" s="279" t="s">
        <v>300</v>
      </c>
      <c r="Q616" s="279" t="s">
        <v>300</v>
      </c>
      <c r="R616" s="279" t="s">
        <v>299</v>
      </c>
      <c r="S616" s="279" t="s">
        <v>299</v>
      </c>
      <c r="T616" s="279" t="s">
        <v>299</v>
      </c>
      <c r="U616" s="279" t="s">
        <v>299</v>
      </c>
      <c r="V616" s="279" t="s">
        <v>299</v>
      </c>
      <c r="AR616" s="279" t="e">
        <v>#N/A</v>
      </c>
    </row>
    <row r="617" spans="1:44" s="279" customFormat="1">
      <c r="A617" s="279">
        <v>121706</v>
      </c>
      <c r="B617" s="43" t="s">
        <v>2561</v>
      </c>
      <c r="C617" s="279" t="s">
        <v>300</v>
      </c>
      <c r="D617" s="279" t="s">
        <v>300</v>
      </c>
      <c r="E617" s="279" t="s">
        <v>300</v>
      </c>
      <c r="F617" s="279" t="s">
        <v>300</v>
      </c>
      <c r="G617" s="279" t="s">
        <v>300</v>
      </c>
      <c r="H617" s="279" t="s">
        <v>300</v>
      </c>
      <c r="I617" s="279" t="s">
        <v>300</v>
      </c>
      <c r="J617" s="279" t="s">
        <v>300</v>
      </c>
      <c r="K617" s="279" t="s">
        <v>300</v>
      </c>
      <c r="L617" s="279" t="s">
        <v>300</v>
      </c>
      <c r="M617" s="279" t="s">
        <v>300</v>
      </c>
      <c r="N617" s="279" t="s">
        <v>300</v>
      </c>
      <c r="O617" s="279" t="s">
        <v>299</v>
      </c>
      <c r="P617" s="279" t="s">
        <v>300</v>
      </c>
      <c r="Q617" s="279" t="s">
        <v>300</v>
      </c>
      <c r="R617" s="279" t="s">
        <v>299</v>
      </c>
      <c r="S617" s="279" t="s">
        <v>299</v>
      </c>
      <c r="T617" s="279" t="s">
        <v>299</v>
      </c>
      <c r="U617" s="279" t="s">
        <v>299</v>
      </c>
      <c r="V617" s="279" t="s">
        <v>299</v>
      </c>
      <c r="AR617" s="279" t="e">
        <v>#N/A</v>
      </c>
    </row>
    <row r="618" spans="1:44" s="279" customFormat="1">
      <c r="A618" s="279">
        <v>121708</v>
      </c>
      <c r="B618" s="43" t="s">
        <v>2561</v>
      </c>
      <c r="C618" s="279" t="s">
        <v>299</v>
      </c>
      <c r="D618" s="279" t="s">
        <v>300</v>
      </c>
      <c r="E618" s="279" t="s">
        <v>300</v>
      </c>
      <c r="F618" s="279" t="s">
        <v>300</v>
      </c>
      <c r="G618" s="279" t="s">
        <v>298</v>
      </c>
      <c r="H618" s="279" t="s">
        <v>299</v>
      </c>
      <c r="I618" s="279" t="s">
        <v>300</v>
      </c>
      <c r="J618" s="279" t="s">
        <v>300</v>
      </c>
      <c r="K618" s="279" t="s">
        <v>300</v>
      </c>
      <c r="L618" s="279" t="s">
        <v>300</v>
      </c>
      <c r="M618" s="279" t="s">
        <v>299</v>
      </c>
      <c r="N618" s="279" t="s">
        <v>300</v>
      </c>
      <c r="O618" s="279" t="s">
        <v>300</v>
      </c>
      <c r="P618" s="279" t="s">
        <v>300</v>
      </c>
      <c r="Q618" s="279" t="s">
        <v>300</v>
      </c>
      <c r="R618" s="279" t="s">
        <v>299</v>
      </c>
      <c r="S618" s="279" t="s">
        <v>299</v>
      </c>
      <c r="T618" s="279" t="s">
        <v>299</v>
      </c>
      <c r="U618" s="279" t="s">
        <v>299</v>
      </c>
      <c r="V618" s="279" t="s">
        <v>299</v>
      </c>
      <c r="AR618" s="279" t="e">
        <v>#N/A</v>
      </c>
    </row>
    <row r="619" spans="1:44" s="279" customFormat="1">
      <c r="A619" s="279">
        <v>121709</v>
      </c>
      <c r="B619" s="43" t="s">
        <v>2561</v>
      </c>
      <c r="C619" s="279" t="s">
        <v>300</v>
      </c>
      <c r="D619" s="279" t="s">
        <v>298</v>
      </c>
      <c r="E619" s="279" t="s">
        <v>298</v>
      </c>
      <c r="F619" s="279" t="s">
        <v>298</v>
      </c>
      <c r="G619" s="279" t="s">
        <v>300</v>
      </c>
      <c r="H619" s="279" t="s">
        <v>300</v>
      </c>
      <c r="I619" s="279" t="s">
        <v>298</v>
      </c>
      <c r="J619" s="279" t="s">
        <v>300</v>
      </c>
      <c r="K619" s="279" t="s">
        <v>300</v>
      </c>
      <c r="L619" s="279" t="s">
        <v>298</v>
      </c>
      <c r="M619" s="279" t="s">
        <v>300</v>
      </c>
      <c r="N619" s="279" t="s">
        <v>300</v>
      </c>
      <c r="O619" s="279" t="s">
        <v>300</v>
      </c>
      <c r="P619" s="279" t="s">
        <v>300</v>
      </c>
      <c r="Q619" s="279" t="s">
        <v>300</v>
      </c>
      <c r="R619" s="279" t="s">
        <v>299</v>
      </c>
      <c r="S619" s="279" t="s">
        <v>299</v>
      </c>
      <c r="T619" s="279" t="s">
        <v>299</v>
      </c>
      <c r="U619" s="279" t="s">
        <v>299</v>
      </c>
      <c r="V619" s="279" t="s">
        <v>299</v>
      </c>
      <c r="AR619" s="279" t="e">
        <v>#N/A</v>
      </c>
    </row>
    <row r="620" spans="1:44" s="279" customFormat="1">
      <c r="A620" s="279">
        <v>121714</v>
      </c>
      <c r="B620" s="43" t="s">
        <v>2561</v>
      </c>
      <c r="C620" s="279" t="s">
        <v>300</v>
      </c>
      <c r="D620" s="279" t="s">
        <v>300</v>
      </c>
      <c r="E620" s="279" t="s">
        <v>300</v>
      </c>
      <c r="F620" s="279" t="s">
        <v>300</v>
      </c>
      <c r="G620" s="279" t="s">
        <v>300</v>
      </c>
      <c r="H620" s="279" t="s">
        <v>300</v>
      </c>
      <c r="I620" s="279" t="s">
        <v>300</v>
      </c>
      <c r="J620" s="279" t="s">
        <v>300</v>
      </c>
      <c r="K620" s="279" t="s">
        <v>300</v>
      </c>
      <c r="L620" s="279" t="s">
        <v>298</v>
      </c>
      <c r="M620" s="279" t="s">
        <v>300</v>
      </c>
      <c r="N620" s="279" t="s">
        <v>300</v>
      </c>
      <c r="O620" s="279" t="s">
        <v>300</v>
      </c>
      <c r="P620" s="279" t="s">
        <v>300</v>
      </c>
      <c r="Q620" s="279" t="s">
        <v>300</v>
      </c>
      <c r="R620" s="279" t="s">
        <v>299</v>
      </c>
      <c r="S620" s="279" t="s">
        <v>299</v>
      </c>
      <c r="T620" s="279" t="s">
        <v>299</v>
      </c>
      <c r="U620" s="279" t="s">
        <v>299</v>
      </c>
      <c r="V620" s="279" t="s">
        <v>299</v>
      </c>
      <c r="AR620" s="279" t="e">
        <v>#N/A</v>
      </c>
    </row>
    <row r="621" spans="1:44" s="279" customFormat="1">
      <c r="A621" s="279">
        <v>121716</v>
      </c>
      <c r="B621" s="43" t="s">
        <v>2561</v>
      </c>
      <c r="C621" s="279" t="s">
        <v>300</v>
      </c>
      <c r="D621" s="279" t="s">
        <v>300</v>
      </c>
      <c r="E621" s="279" t="s">
        <v>298</v>
      </c>
      <c r="F621" s="279" t="s">
        <v>300</v>
      </c>
      <c r="G621" s="279" t="s">
        <v>300</v>
      </c>
      <c r="H621" s="279" t="s">
        <v>300</v>
      </c>
      <c r="I621" s="279" t="s">
        <v>299</v>
      </c>
      <c r="J621" s="279" t="s">
        <v>300</v>
      </c>
      <c r="K621" s="279" t="s">
        <v>300</v>
      </c>
      <c r="L621" s="279" t="s">
        <v>300</v>
      </c>
      <c r="M621" s="279" t="s">
        <v>300</v>
      </c>
      <c r="N621" s="279" t="s">
        <v>300</v>
      </c>
      <c r="O621" s="279" t="s">
        <v>299</v>
      </c>
      <c r="P621" s="279" t="s">
        <v>299</v>
      </c>
      <c r="Q621" s="279" t="s">
        <v>299</v>
      </c>
      <c r="R621" s="279" t="s">
        <v>299</v>
      </c>
      <c r="S621" s="279" t="s">
        <v>299</v>
      </c>
      <c r="T621" s="279" t="s">
        <v>299</v>
      </c>
      <c r="U621" s="279" t="s">
        <v>299</v>
      </c>
      <c r="V621" s="279" t="s">
        <v>299</v>
      </c>
      <c r="AR621" s="279" t="e">
        <v>#N/A</v>
      </c>
    </row>
    <row r="622" spans="1:44" s="279" customFormat="1">
      <c r="A622" s="279">
        <v>121720</v>
      </c>
      <c r="B622" s="43" t="s">
        <v>2561</v>
      </c>
      <c r="C622" s="279" t="s">
        <v>300</v>
      </c>
      <c r="D622" s="279" t="s">
        <v>300</v>
      </c>
      <c r="E622" s="279" t="s">
        <v>298</v>
      </c>
      <c r="F622" s="279" t="s">
        <v>300</v>
      </c>
      <c r="G622" s="279" t="s">
        <v>300</v>
      </c>
      <c r="H622" s="279" t="s">
        <v>300</v>
      </c>
      <c r="I622" s="279" t="s">
        <v>298</v>
      </c>
      <c r="J622" s="279" t="s">
        <v>300</v>
      </c>
      <c r="K622" s="279" t="s">
        <v>300</v>
      </c>
      <c r="L622" s="279" t="s">
        <v>300</v>
      </c>
      <c r="M622" s="279" t="s">
        <v>300</v>
      </c>
      <c r="N622" s="279" t="s">
        <v>300</v>
      </c>
      <c r="O622" s="279" t="s">
        <v>300</v>
      </c>
      <c r="P622" s="279" t="s">
        <v>299</v>
      </c>
      <c r="Q622" s="279" t="s">
        <v>300</v>
      </c>
      <c r="R622" s="279" t="s">
        <v>299</v>
      </c>
      <c r="S622" s="279" t="s">
        <v>299</v>
      </c>
      <c r="T622" s="279" t="s">
        <v>299</v>
      </c>
      <c r="U622" s="279" t="s">
        <v>299</v>
      </c>
      <c r="V622" s="279" t="s">
        <v>299</v>
      </c>
      <c r="AR622" s="279" t="e">
        <v>#N/A</v>
      </c>
    </row>
    <row r="623" spans="1:44" s="279" customFormat="1">
      <c r="A623" s="279">
        <v>121722</v>
      </c>
      <c r="B623" s="43" t="s">
        <v>2561</v>
      </c>
      <c r="C623" s="279" t="s">
        <v>300</v>
      </c>
      <c r="D623" s="279" t="s">
        <v>300</v>
      </c>
      <c r="E623" s="279" t="s">
        <v>300</v>
      </c>
      <c r="F623" s="279" t="s">
        <v>298</v>
      </c>
      <c r="G623" s="279" t="s">
        <v>300</v>
      </c>
      <c r="H623" s="279" t="s">
        <v>300</v>
      </c>
      <c r="I623" s="279" t="s">
        <v>300</v>
      </c>
      <c r="J623" s="279" t="s">
        <v>300</v>
      </c>
      <c r="K623" s="279" t="s">
        <v>298</v>
      </c>
      <c r="L623" s="279" t="s">
        <v>298</v>
      </c>
      <c r="M623" s="279" t="s">
        <v>300</v>
      </c>
      <c r="N623" s="279" t="s">
        <v>300</v>
      </c>
      <c r="O623" s="279" t="s">
        <v>300</v>
      </c>
      <c r="P623" s="279" t="s">
        <v>300</v>
      </c>
      <c r="Q623" s="279" t="s">
        <v>300</v>
      </c>
      <c r="R623" s="279" t="s">
        <v>299</v>
      </c>
      <c r="S623" s="279" t="s">
        <v>299</v>
      </c>
      <c r="T623" s="279" t="s">
        <v>299</v>
      </c>
      <c r="U623" s="279" t="s">
        <v>299</v>
      </c>
      <c r="V623" s="279" t="s">
        <v>299</v>
      </c>
      <c r="AR623" s="279" t="e">
        <v>#N/A</v>
      </c>
    </row>
    <row r="624" spans="1:44" s="279" customFormat="1">
      <c r="A624" s="279">
        <v>121727</v>
      </c>
      <c r="B624" s="43" t="s">
        <v>2561</v>
      </c>
      <c r="C624" s="279" t="s">
        <v>300</v>
      </c>
      <c r="D624" s="279" t="s">
        <v>300</v>
      </c>
      <c r="E624" s="279" t="s">
        <v>300</v>
      </c>
      <c r="F624" s="279" t="s">
        <v>300</v>
      </c>
      <c r="G624" s="279" t="s">
        <v>300</v>
      </c>
      <c r="H624" s="279" t="s">
        <v>300</v>
      </c>
      <c r="I624" s="279" t="s">
        <v>300</v>
      </c>
      <c r="J624" s="279" t="s">
        <v>300</v>
      </c>
      <c r="K624" s="279" t="s">
        <v>300</v>
      </c>
      <c r="L624" s="279" t="s">
        <v>300</v>
      </c>
      <c r="M624" s="279" t="s">
        <v>300</v>
      </c>
      <c r="N624" s="279" t="s">
        <v>300</v>
      </c>
      <c r="O624" s="279" t="s">
        <v>300</v>
      </c>
      <c r="P624" s="279" t="s">
        <v>300</v>
      </c>
      <c r="Q624" s="279" t="s">
        <v>300</v>
      </c>
      <c r="R624" s="279" t="s">
        <v>299</v>
      </c>
      <c r="S624" s="279" t="s">
        <v>299</v>
      </c>
      <c r="T624" s="279" t="s">
        <v>299</v>
      </c>
      <c r="U624" s="279" t="s">
        <v>299</v>
      </c>
      <c r="V624" s="279" t="s">
        <v>299</v>
      </c>
      <c r="AR624" s="279" t="e">
        <v>#N/A</v>
      </c>
    </row>
    <row r="625" spans="1:44" s="279" customFormat="1">
      <c r="A625" s="279">
        <v>121728</v>
      </c>
      <c r="B625" s="43" t="s">
        <v>2561</v>
      </c>
      <c r="C625" s="279" t="s">
        <v>300</v>
      </c>
      <c r="D625" s="279" t="s">
        <v>300</v>
      </c>
      <c r="E625" s="279" t="s">
        <v>299</v>
      </c>
      <c r="F625" s="279" t="s">
        <v>300</v>
      </c>
      <c r="G625" s="279" t="s">
        <v>300</v>
      </c>
      <c r="H625" s="279" t="s">
        <v>300</v>
      </c>
      <c r="I625" s="279" t="s">
        <v>300</v>
      </c>
      <c r="J625" s="279" t="s">
        <v>300</v>
      </c>
      <c r="K625" s="279" t="s">
        <v>300</v>
      </c>
      <c r="L625" s="279" t="s">
        <v>300</v>
      </c>
      <c r="M625" s="279" t="s">
        <v>300</v>
      </c>
      <c r="N625" s="279" t="s">
        <v>300</v>
      </c>
      <c r="O625" s="279" t="s">
        <v>300</v>
      </c>
      <c r="P625" s="279" t="s">
        <v>300</v>
      </c>
      <c r="Q625" s="279" t="s">
        <v>299</v>
      </c>
      <c r="R625" s="279" t="s">
        <v>299</v>
      </c>
      <c r="S625" s="279" t="s">
        <v>299</v>
      </c>
      <c r="T625" s="279" t="s">
        <v>299</v>
      </c>
      <c r="U625" s="279" t="s">
        <v>299</v>
      </c>
      <c r="V625" s="279" t="s">
        <v>299</v>
      </c>
      <c r="AR625" s="279" t="e">
        <v>#N/A</v>
      </c>
    </row>
    <row r="626" spans="1:44" s="279" customFormat="1">
      <c r="A626" s="279">
        <v>121730</v>
      </c>
      <c r="B626" s="43" t="s">
        <v>2561</v>
      </c>
      <c r="C626" s="279" t="s">
        <v>300</v>
      </c>
      <c r="D626" s="279" t="s">
        <v>298</v>
      </c>
      <c r="E626" s="279" t="s">
        <v>300</v>
      </c>
      <c r="F626" s="279" t="s">
        <v>300</v>
      </c>
      <c r="G626" s="279" t="s">
        <v>300</v>
      </c>
      <c r="H626" s="279" t="s">
        <v>300</v>
      </c>
      <c r="I626" s="279" t="s">
        <v>300</v>
      </c>
      <c r="J626" s="279" t="s">
        <v>300</v>
      </c>
      <c r="K626" s="279" t="s">
        <v>300</v>
      </c>
      <c r="L626" s="279" t="s">
        <v>300</v>
      </c>
      <c r="M626" s="279" t="s">
        <v>299</v>
      </c>
      <c r="N626" s="279" t="s">
        <v>299</v>
      </c>
      <c r="O626" s="279" t="s">
        <v>299</v>
      </c>
      <c r="P626" s="279" t="s">
        <v>300</v>
      </c>
      <c r="Q626" s="279" t="s">
        <v>300</v>
      </c>
      <c r="R626" s="279" t="s">
        <v>299</v>
      </c>
      <c r="S626" s="279" t="s">
        <v>299</v>
      </c>
      <c r="T626" s="279" t="s">
        <v>299</v>
      </c>
      <c r="U626" s="279" t="s">
        <v>299</v>
      </c>
      <c r="V626" s="279" t="s">
        <v>299</v>
      </c>
      <c r="AR626" s="279" t="e">
        <v>#N/A</v>
      </c>
    </row>
    <row r="627" spans="1:44" s="279" customFormat="1">
      <c r="A627" s="279">
        <v>121732</v>
      </c>
      <c r="B627" s="43" t="s">
        <v>2561</v>
      </c>
      <c r="C627" s="279" t="s">
        <v>300</v>
      </c>
      <c r="D627" s="279" t="s">
        <v>300</v>
      </c>
      <c r="E627" s="279" t="s">
        <v>300</v>
      </c>
      <c r="F627" s="279" t="s">
        <v>300</v>
      </c>
      <c r="G627" s="279" t="s">
        <v>299</v>
      </c>
      <c r="H627" s="279" t="s">
        <v>300</v>
      </c>
      <c r="I627" s="279" t="s">
        <v>300</v>
      </c>
      <c r="J627" s="279" t="s">
        <v>300</v>
      </c>
      <c r="K627" s="279" t="s">
        <v>300</v>
      </c>
      <c r="L627" s="279" t="s">
        <v>300</v>
      </c>
      <c r="M627" s="279" t="s">
        <v>299</v>
      </c>
      <c r="N627" s="279" t="s">
        <v>299</v>
      </c>
      <c r="O627" s="279" t="s">
        <v>300</v>
      </c>
      <c r="P627" s="279" t="s">
        <v>300</v>
      </c>
      <c r="Q627" s="279" t="s">
        <v>299</v>
      </c>
      <c r="R627" s="279" t="s">
        <v>299</v>
      </c>
      <c r="S627" s="279" t="s">
        <v>299</v>
      </c>
      <c r="T627" s="279" t="s">
        <v>299</v>
      </c>
      <c r="U627" s="279" t="s">
        <v>299</v>
      </c>
      <c r="V627" s="279" t="s">
        <v>299</v>
      </c>
      <c r="AR627" s="279" t="e">
        <v>#N/A</v>
      </c>
    </row>
    <row r="628" spans="1:44" s="279" customFormat="1">
      <c r="A628" s="279">
        <v>121733</v>
      </c>
      <c r="B628" s="43" t="s">
        <v>2561</v>
      </c>
      <c r="C628" s="279" t="s">
        <v>300</v>
      </c>
      <c r="D628" s="279" t="s">
        <v>300</v>
      </c>
      <c r="E628" s="279" t="s">
        <v>300</v>
      </c>
      <c r="F628" s="279" t="s">
        <v>300</v>
      </c>
      <c r="G628" s="279" t="s">
        <v>300</v>
      </c>
      <c r="H628" s="279" t="s">
        <v>300</v>
      </c>
      <c r="I628" s="279" t="s">
        <v>300</v>
      </c>
      <c r="J628" s="279" t="s">
        <v>300</v>
      </c>
      <c r="K628" s="279" t="s">
        <v>300</v>
      </c>
      <c r="L628" s="279" t="s">
        <v>300</v>
      </c>
      <c r="M628" s="279" t="s">
        <v>300</v>
      </c>
      <c r="N628" s="279" t="s">
        <v>300</v>
      </c>
      <c r="O628" s="279" t="s">
        <v>300</v>
      </c>
      <c r="P628" s="279" t="s">
        <v>300</v>
      </c>
      <c r="Q628" s="279" t="s">
        <v>300</v>
      </c>
      <c r="R628" s="279" t="s">
        <v>299</v>
      </c>
      <c r="S628" s="279" t="s">
        <v>299</v>
      </c>
      <c r="T628" s="279" t="s">
        <v>299</v>
      </c>
      <c r="U628" s="279" t="s">
        <v>299</v>
      </c>
      <c r="V628" s="279" t="s">
        <v>299</v>
      </c>
      <c r="AR628" s="279" t="e">
        <v>#N/A</v>
      </c>
    </row>
    <row r="629" spans="1:44" s="279" customFormat="1">
      <c r="A629" s="279">
        <v>121734</v>
      </c>
      <c r="B629" s="43" t="s">
        <v>2561</v>
      </c>
      <c r="C629" s="279" t="s">
        <v>300</v>
      </c>
      <c r="D629" s="279" t="s">
        <v>299</v>
      </c>
      <c r="E629" s="279" t="s">
        <v>300</v>
      </c>
      <c r="F629" s="279" t="s">
        <v>300</v>
      </c>
      <c r="G629" s="279" t="s">
        <v>300</v>
      </c>
      <c r="H629" s="279" t="s">
        <v>300</v>
      </c>
      <c r="I629" s="279" t="s">
        <v>300</v>
      </c>
      <c r="J629" s="279" t="s">
        <v>298</v>
      </c>
      <c r="K629" s="279" t="s">
        <v>300</v>
      </c>
      <c r="L629" s="279" t="s">
        <v>299</v>
      </c>
      <c r="M629" s="279" t="s">
        <v>299</v>
      </c>
      <c r="N629" s="279" t="s">
        <v>300</v>
      </c>
      <c r="O629" s="279" t="s">
        <v>299</v>
      </c>
      <c r="P629" s="279" t="s">
        <v>300</v>
      </c>
      <c r="Q629" s="279" t="s">
        <v>299</v>
      </c>
      <c r="R629" s="279" t="s">
        <v>299</v>
      </c>
      <c r="S629" s="279" t="s">
        <v>299</v>
      </c>
      <c r="T629" s="279" t="s">
        <v>299</v>
      </c>
      <c r="U629" s="279" t="s">
        <v>299</v>
      </c>
      <c r="V629" s="279" t="s">
        <v>299</v>
      </c>
      <c r="AR629" s="279" t="e">
        <v>#N/A</v>
      </c>
    </row>
    <row r="630" spans="1:44" s="279" customFormat="1">
      <c r="A630" s="279">
        <v>121736</v>
      </c>
      <c r="B630" s="43" t="s">
        <v>2561</v>
      </c>
      <c r="C630" s="279" t="s">
        <v>300</v>
      </c>
      <c r="D630" s="279" t="s">
        <v>300</v>
      </c>
      <c r="E630" s="279" t="s">
        <v>300</v>
      </c>
      <c r="F630" s="279" t="s">
        <v>300</v>
      </c>
      <c r="G630" s="279" t="s">
        <v>300</v>
      </c>
      <c r="H630" s="279" t="s">
        <v>300</v>
      </c>
      <c r="I630" s="279" t="s">
        <v>300</v>
      </c>
      <c r="J630" s="279" t="s">
        <v>300</v>
      </c>
      <c r="K630" s="279" t="s">
        <v>300</v>
      </c>
      <c r="L630" s="279" t="s">
        <v>300</v>
      </c>
      <c r="M630" s="279" t="s">
        <v>300</v>
      </c>
      <c r="N630" s="279" t="s">
        <v>300</v>
      </c>
      <c r="O630" s="279" t="s">
        <v>300</v>
      </c>
      <c r="P630" s="279" t="s">
        <v>300</v>
      </c>
      <c r="Q630" s="279" t="s">
        <v>300</v>
      </c>
      <c r="R630" s="279" t="s">
        <v>299</v>
      </c>
      <c r="S630" s="279" t="s">
        <v>299</v>
      </c>
      <c r="T630" s="279" t="s">
        <v>299</v>
      </c>
      <c r="U630" s="279" t="s">
        <v>299</v>
      </c>
      <c r="V630" s="279" t="s">
        <v>299</v>
      </c>
      <c r="AR630" s="279" t="e">
        <v>#N/A</v>
      </c>
    </row>
    <row r="631" spans="1:44" s="279" customFormat="1">
      <c r="A631" s="279">
        <v>121738</v>
      </c>
      <c r="B631" s="43" t="s">
        <v>2561</v>
      </c>
      <c r="C631" s="279" t="s">
        <v>300</v>
      </c>
      <c r="D631" s="279" t="s">
        <v>300</v>
      </c>
      <c r="E631" s="279" t="s">
        <v>300</v>
      </c>
      <c r="F631" s="279" t="s">
        <v>299</v>
      </c>
      <c r="G631" s="279" t="s">
        <v>300</v>
      </c>
      <c r="H631" s="279" t="s">
        <v>300</v>
      </c>
      <c r="I631" s="279" t="s">
        <v>300</v>
      </c>
      <c r="J631" s="279" t="s">
        <v>300</v>
      </c>
      <c r="K631" s="279" t="s">
        <v>299</v>
      </c>
      <c r="L631" s="279" t="s">
        <v>300</v>
      </c>
      <c r="M631" s="279" t="s">
        <v>300</v>
      </c>
      <c r="N631" s="279" t="s">
        <v>300</v>
      </c>
      <c r="O631" s="279" t="s">
        <v>300</v>
      </c>
      <c r="P631" s="279" t="s">
        <v>299</v>
      </c>
      <c r="Q631" s="279" t="s">
        <v>299</v>
      </c>
      <c r="R631" s="279" t="s">
        <v>299</v>
      </c>
      <c r="S631" s="279" t="s">
        <v>299</v>
      </c>
      <c r="T631" s="279" t="s">
        <v>299</v>
      </c>
      <c r="U631" s="279" t="s">
        <v>299</v>
      </c>
      <c r="V631" s="279" t="s">
        <v>299</v>
      </c>
      <c r="AR631" s="279" t="e">
        <v>#N/A</v>
      </c>
    </row>
    <row r="632" spans="1:44" s="279" customFormat="1">
      <c r="A632" s="279">
        <v>121739</v>
      </c>
      <c r="B632" s="43" t="s">
        <v>2561</v>
      </c>
      <c r="C632" s="279" t="s">
        <v>299</v>
      </c>
      <c r="D632" s="279" t="s">
        <v>299</v>
      </c>
      <c r="E632" s="279" t="s">
        <v>299</v>
      </c>
      <c r="F632" s="279" t="s">
        <v>298</v>
      </c>
      <c r="G632" s="279" t="s">
        <v>298</v>
      </c>
      <c r="H632" s="279" t="s">
        <v>298</v>
      </c>
      <c r="I632" s="279" t="s">
        <v>299</v>
      </c>
      <c r="J632" s="279" t="s">
        <v>299</v>
      </c>
      <c r="K632" s="279" t="s">
        <v>300</v>
      </c>
      <c r="L632" s="279" t="s">
        <v>298</v>
      </c>
      <c r="M632" s="279" t="s">
        <v>300</v>
      </c>
      <c r="N632" s="279" t="s">
        <v>300</v>
      </c>
      <c r="O632" s="279" t="s">
        <v>299</v>
      </c>
      <c r="P632" s="279" t="s">
        <v>300</v>
      </c>
      <c r="Q632" s="279" t="s">
        <v>300</v>
      </c>
      <c r="R632" s="279" t="s">
        <v>299</v>
      </c>
      <c r="S632" s="279" t="s">
        <v>299</v>
      </c>
      <c r="T632" s="279" t="s">
        <v>299</v>
      </c>
      <c r="U632" s="279" t="s">
        <v>299</v>
      </c>
      <c r="V632" s="279" t="s">
        <v>299</v>
      </c>
      <c r="AR632" s="279" t="e">
        <v>#N/A</v>
      </c>
    </row>
    <row r="633" spans="1:44" s="279" customFormat="1">
      <c r="A633" s="279">
        <v>121740</v>
      </c>
      <c r="B633" s="43" t="s">
        <v>2561</v>
      </c>
      <c r="C633" s="279" t="s">
        <v>300</v>
      </c>
      <c r="D633" s="279" t="s">
        <v>300</v>
      </c>
      <c r="E633" s="279" t="s">
        <v>300</v>
      </c>
      <c r="F633" s="279" t="s">
        <v>300</v>
      </c>
      <c r="G633" s="279" t="s">
        <v>300</v>
      </c>
      <c r="H633" s="279" t="s">
        <v>300</v>
      </c>
      <c r="I633" s="279" t="s">
        <v>300</v>
      </c>
      <c r="J633" s="279" t="s">
        <v>300</v>
      </c>
      <c r="K633" s="279" t="s">
        <v>300</v>
      </c>
      <c r="L633" s="279" t="s">
        <v>300</v>
      </c>
      <c r="M633" s="279" t="s">
        <v>300</v>
      </c>
      <c r="N633" s="279" t="s">
        <v>300</v>
      </c>
      <c r="O633" s="279" t="s">
        <v>300</v>
      </c>
      <c r="P633" s="279" t="s">
        <v>300</v>
      </c>
      <c r="Q633" s="279" t="s">
        <v>300</v>
      </c>
      <c r="R633" s="279" t="s">
        <v>299</v>
      </c>
      <c r="S633" s="279" t="s">
        <v>299</v>
      </c>
      <c r="T633" s="279" t="s">
        <v>299</v>
      </c>
      <c r="U633" s="279" t="s">
        <v>299</v>
      </c>
      <c r="V633" s="279" t="s">
        <v>299</v>
      </c>
      <c r="AR633" s="279" t="e">
        <v>#N/A</v>
      </c>
    </row>
    <row r="634" spans="1:44" s="279" customFormat="1">
      <c r="A634" s="279">
        <v>121742</v>
      </c>
      <c r="B634" s="43" t="s">
        <v>2561</v>
      </c>
      <c r="C634" s="279" t="s">
        <v>300</v>
      </c>
      <c r="D634" s="279" t="s">
        <v>300</v>
      </c>
      <c r="E634" s="279" t="s">
        <v>300</v>
      </c>
      <c r="F634" s="279" t="s">
        <v>300</v>
      </c>
      <c r="G634" s="279" t="s">
        <v>300</v>
      </c>
      <c r="H634" s="279" t="s">
        <v>299</v>
      </c>
      <c r="I634" s="279" t="s">
        <v>300</v>
      </c>
      <c r="J634" s="279" t="s">
        <v>300</v>
      </c>
      <c r="K634" s="279" t="s">
        <v>300</v>
      </c>
      <c r="L634" s="279" t="s">
        <v>299</v>
      </c>
      <c r="M634" s="279" t="s">
        <v>300</v>
      </c>
      <c r="N634" s="279" t="s">
        <v>300</v>
      </c>
      <c r="O634" s="279" t="s">
        <v>300</v>
      </c>
      <c r="P634" s="279" t="s">
        <v>300</v>
      </c>
      <c r="Q634" s="279" t="s">
        <v>300</v>
      </c>
      <c r="R634" s="279" t="s">
        <v>299</v>
      </c>
      <c r="S634" s="279" t="s">
        <v>299</v>
      </c>
      <c r="T634" s="279" t="s">
        <v>299</v>
      </c>
      <c r="U634" s="279" t="s">
        <v>299</v>
      </c>
      <c r="V634" s="279" t="s">
        <v>299</v>
      </c>
      <c r="AR634" s="279" t="e">
        <v>#N/A</v>
      </c>
    </row>
    <row r="635" spans="1:44" s="279" customFormat="1">
      <c r="A635" s="279">
        <v>121744</v>
      </c>
      <c r="B635" s="43" t="s">
        <v>2561</v>
      </c>
      <c r="C635" s="279" t="s">
        <v>298</v>
      </c>
      <c r="D635" s="279" t="s">
        <v>298</v>
      </c>
      <c r="E635" s="279" t="s">
        <v>298</v>
      </c>
      <c r="F635" s="279" t="s">
        <v>298</v>
      </c>
      <c r="G635" s="279" t="s">
        <v>298</v>
      </c>
      <c r="H635" s="279" t="s">
        <v>300</v>
      </c>
      <c r="I635" s="279" t="s">
        <v>300</v>
      </c>
      <c r="J635" s="279" t="s">
        <v>300</v>
      </c>
      <c r="K635" s="279" t="s">
        <v>300</v>
      </c>
      <c r="L635" s="279" t="s">
        <v>298</v>
      </c>
      <c r="M635" s="279" t="s">
        <v>300</v>
      </c>
      <c r="N635" s="279" t="s">
        <v>300</v>
      </c>
      <c r="O635" s="279" t="s">
        <v>300</v>
      </c>
      <c r="P635" s="279" t="s">
        <v>300</v>
      </c>
      <c r="Q635" s="279" t="s">
        <v>300</v>
      </c>
      <c r="R635" s="279" t="s">
        <v>299</v>
      </c>
      <c r="S635" s="279" t="s">
        <v>299</v>
      </c>
      <c r="T635" s="279" t="s">
        <v>299</v>
      </c>
      <c r="U635" s="279" t="s">
        <v>299</v>
      </c>
      <c r="V635" s="279" t="s">
        <v>299</v>
      </c>
      <c r="AR635" s="279" t="e">
        <v>#N/A</v>
      </c>
    </row>
    <row r="636" spans="1:44" s="279" customFormat="1">
      <c r="A636" s="279">
        <v>121747</v>
      </c>
      <c r="B636" s="43" t="s">
        <v>2561</v>
      </c>
      <c r="C636" s="279" t="s">
        <v>300</v>
      </c>
      <c r="D636" s="279" t="s">
        <v>300</v>
      </c>
      <c r="E636" s="279" t="s">
        <v>298</v>
      </c>
      <c r="F636" s="279" t="s">
        <v>300</v>
      </c>
      <c r="G636" s="279" t="s">
        <v>299</v>
      </c>
      <c r="H636" s="279" t="s">
        <v>300</v>
      </c>
      <c r="I636" s="279" t="s">
        <v>300</v>
      </c>
      <c r="J636" s="279" t="s">
        <v>300</v>
      </c>
      <c r="K636" s="279" t="s">
        <v>300</v>
      </c>
      <c r="L636" s="279" t="s">
        <v>298</v>
      </c>
      <c r="M636" s="279" t="s">
        <v>300</v>
      </c>
      <c r="N636" s="279" t="s">
        <v>300</v>
      </c>
      <c r="O636" s="279" t="s">
        <v>300</v>
      </c>
      <c r="P636" s="279" t="s">
        <v>300</v>
      </c>
      <c r="Q636" s="279" t="s">
        <v>300</v>
      </c>
      <c r="R636" s="279" t="s">
        <v>299</v>
      </c>
      <c r="S636" s="279" t="s">
        <v>299</v>
      </c>
      <c r="T636" s="279" t="s">
        <v>299</v>
      </c>
      <c r="U636" s="279" t="s">
        <v>299</v>
      </c>
      <c r="V636" s="279" t="s">
        <v>299</v>
      </c>
      <c r="AR636" s="279" t="e">
        <v>#N/A</v>
      </c>
    </row>
    <row r="637" spans="1:44" s="279" customFormat="1">
      <c r="A637" s="279">
        <v>121750</v>
      </c>
      <c r="B637" s="43" t="s">
        <v>2561</v>
      </c>
      <c r="C637" s="279" t="s">
        <v>300</v>
      </c>
      <c r="D637" s="279" t="s">
        <v>298</v>
      </c>
      <c r="E637" s="279" t="s">
        <v>300</v>
      </c>
      <c r="F637" s="279" t="s">
        <v>300</v>
      </c>
      <c r="G637" s="279" t="s">
        <v>300</v>
      </c>
      <c r="H637" s="279" t="s">
        <v>300</v>
      </c>
      <c r="I637" s="279" t="s">
        <v>299</v>
      </c>
      <c r="J637" s="279" t="s">
        <v>300</v>
      </c>
      <c r="K637" s="279" t="s">
        <v>300</v>
      </c>
      <c r="L637" s="279" t="s">
        <v>298</v>
      </c>
      <c r="M637" s="279" t="s">
        <v>300</v>
      </c>
      <c r="N637" s="279" t="s">
        <v>300</v>
      </c>
      <c r="O637" s="279" t="s">
        <v>300</v>
      </c>
      <c r="P637" s="279" t="s">
        <v>300</v>
      </c>
      <c r="Q637" s="279" t="s">
        <v>300</v>
      </c>
      <c r="R637" s="279" t="s">
        <v>299</v>
      </c>
      <c r="S637" s="279" t="s">
        <v>299</v>
      </c>
      <c r="T637" s="279" t="s">
        <v>299</v>
      </c>
      <c r="U637" s="279" t="s">
        <v>299</v>
      </c>
      <c r="V637" s="279" t="s">
        <v>299</v>
      </c>
      <c r="AR637" s="279" t="e">
        <v>#N/A</v>
      </c>
    </row>
    <row r="638" spans="1:44" s="279" customFormat="1">
      <c r="A638" s="279">
        <v>121753</v>
      </c>
      <c r="B638" s="43" t="s">
        <v>2561</v>
      </c>
      <c r="C638" s="279" t="s">
        <v>300</v>
      </c>
      <c r="D638" s="279" t="s">
        <v>300</v>
      </c>
      <c r="E638" s="279" t="s">
        <v>300</v>
      </c>
      <c r="F638" s="279" t="s">
        <v>300</v>
      </c>
      <c r="G638" s="279" t="s">
        <v>300</v>
      </c>
      <c r="H638" s="279" t="s">
        <v>300</v>
      </c>
      <c r="I638" s="279" t="s">
        <v>300</v>
      </c>
      <c r="J638" s="279" t="s">
        <v>300</v>
      </c>
      <c r="K638" s="279" t="s">
        <v>300</v>
      </c>
      <c r="L638" s="279" t="s">
        <v>300</v>
      </c>
      <c r="M638" s="279" t="s">
        <v>300</v>
      </c>
      <c r="N638" s="279" t="s">
        <v>300</v>
      </c>
      <c r="O638" s="279" t="s">
        <v>300</v>
      </c>
      <c r="P638" s="279" t="s">
        <v>300</v>
      </c>
      <c r="Q638" s="279" t="s">
        <v>300</v>
      </c>
      <c r="R638" s="279" t="s">
        <v>299</v>
      </c>
      <c r="S638" s="279" t="s">
        <v>299</v>
      </c>
      <c r="T638" s="279" t="s">
        <v>299</v>
      </c>
      <c r="U638" s="279" t="s">
        <v>299</v>
      </c>
      <c r="V638" s="279" t="s">
        <v>299</v>
      </c>
      <c r="AR638" s="279" t="e">
        <v>#N/A</v>
      </c>
    </row>
    <row r="639" spans="1:44" s="279" customFormat="1">
      <c r="A639" s="279">
        <v>121754</v>
      </c>
      <c r="B639" s="43" t="s">
        <v>2561</v>
      </c>
      <c r="C639" s="279" t="s">
        <v>300</v>
      </c>
      <c r="D639" s="279" t="s">
        <v>298</v>
      </c>
      <c r="E639" s="279" t="s">
        <v>300</v>
      </c>
      <c r="F639" s="279" t="s">
        <v>300</v>
      </c>
      <c r="G639" s="279" t="s">
        <v>300</v>
      </c>
      <c r="H639" s="279" t="s">
        <v>300</v>
      </c>
      <c r="I639" s="279" t="s">
        <v>300</v>
      </c>
      <c r="J639" s="279" t="s">
        <v>300</v>
      </c>
      <c r="K639" s="279" t="s">
        <v>300</v>
      </c>
      <c r="L639" s="279" t="s">
        <v>298</v>
      </c>
      <c r="M639" s="279" t="s">
        <v>300</v>
      </c>
      <c r="N639" s="279" t="s">
        <v>300</v>
      </c>
      <c r="O639" s="279" t="s">
        <v>300</v>
      </c>
      <c r="P639" s="279" t="s">
        <v>300</v>
      </c>
      <c r="Q639" s="279" t="s">
        <v>300</v>
      </c>
      <c r="R639" s="279" t="s">
        <v>299</v>
      </c>
      <c r="S639" s="279" t="s">
        <v>299</v>
      </c>
      <c r="T639" s="279" t="s">
        <v>299</v>
      </c>
      <c r="U639" s="279" t="s">
        <v>299</v>
      </c>
      <c r="V639" s="279" t="s">
        <v>299</v>
      </c>
      <c r="AR639" s="279" t="e">
        <v>#N/A</v>
      </c>
    </row>
    <row r="640" spans="1:44" s="279" customFormat="1">
      <c r="A640" s="279">
        <v>121755</v>
      </c>
      <c r="B640" s="43" t="s">
        <v>2561</v>
      </c>
      <c r="C640" s="279" t="s">
        <v>300</v>
      </c>
      <c r="D640" s="279" t="s">
        <v>300</v>
      </c>
      <c r="E640" s="279" t="s">
        <v>300</v>
      </c>
      <c r="F640" s="279" t="s">
        <v>300</v>
      </c>
      <c r="G640" s="279" t="s">
        <v>300</v>
      </c>
      <c r="H640" s="279" t="s">
        <v>300</v>
      </c>
      <c r="I640" s="279" t="s">
        <v>300</v>
      </c>
      <c r="J640" s="279" t="s">
        <v>300</v>
      </c>
      <c r="K640" s="279" t="s">
        <v>300</v>
      </c>
      <c r="L640" s="279" t="s">
        <v>300</v>
      </c>
      <c r="M640" s="279" t="s">
        <v>300</v>
      </c>
      <c r="N640" s="279" t="s">
        <v>300</v>
      </c>
      <c r="O640" s="279" t="s">
        <v>300</v>
      </c>
      <c r="P640" s="279" t="s">
        <v>300</v>
      </c>
      <c r="Q640" s="279" t="s">
        <v>300</v>
      </c>
      <c r="R640" s="279" t="s">
        <v>299</v>
      </c>
      <c r="S640" s="279" t="s">
        <v>299</v>
      </c>
      <c r="T640" s="279" t="s">
        <v>299</v>
      </c>
      <c r="U640" s="279" t="s">
        <v>299</v>
      </c>
      <c r="V640" s="279" t="s">
        <v>299</v>
      </c>
      <c r="AR640" s="279" t="e">
        <v>#N/A</v>
      </c>
    </row>
    <row r="641" spans="1:44" s="279" customFormat="1">
      <c r="A641" s="279">
        <v>121758</v>
      </c>
      <c r="B641" s="43" t="s">
        <v>2561</v>
      </c>
      <c r="C641" s="279" t="s">
        <v>300</v>
      </c>
      <c r="D641" s="279" t="s">
        <v>298</v>
      </c>
      <c r="E641" s="279" t="s">
        <v>300</v>
      </c>
      <c r="F641" s="279" t="s">
        <v>300</v>
      </c>
      <c r="G641" s="279" t="s">
        <v>300</v>
      </c>
      <c r="H641" s="279" t="s">
        <v>300</v>
      </c>
      <c r="I641" s="279" t="s">
        <v>300</v>
      </c>
      <c r="J641" s="279" t="s">
        <v>298</v>
      </c>
      <c r="K641" s="279" t="s">
        <v>300</v>
      </c>
      <c r="L641" s="279" t="s">
        <v>298</v>
      </c>
      <c r="M641" s="279" t="s">
        <v>299</v>
      </c>
      <c r="N641" s="279" t="s">
        <v>300</v>
      </c>
      <c r="O641" s="279" t="s">
        <v>299</v>
      </c>
      <c r="P641" s="279" t="s">
        <v>299</v>
      </c>
      <c r="Q641" s="279" t="s">
        <v>299</v>
      </c>
      <c r="R641" s="279" t="s">
        <v>299</v>
      </c>
      <c r="S641" s="279" t="s">
        <v>299</v>
      </c>
      <c r="T641" s="279" t="s">
        <v>299</v>
      </c>
      <c r="U641" s="279" t="s">
        <v>299</v>
      </c>
      <c r="V641" s="279" t="s">
        <v>299</v>
      </c>
      <c r="AR641" s="279" t="e">
        <v>#N/A</v>
      </c>
    </row>
    <row r="642" spans="1:44" s="279" customFormat="1">
      <c r="A642" s="279">
        <v>121762</v>
      </c>
      <c r="B642" s="43" t="s">
        <v>2561</v>
      </c>
      <c r="C642" s="279" t="s">
        <v>300</v>
      </c>
      <c r="D642" s="279" t="s">
        <v>300</v>
      </c>
      <c r="E642" s="279" t="s">
        <v>300</v>
      </c>
      <c r="F642" s="279" t="s">
        <v>300</v>
      </c>
      <c r="G642" s="279" t="s">
        <v>300</v>
      </c>
      <c r="H642" s="279" t="s">
        <v>300</v>
      </c>
      <c r="I642" s="279" t="s">
        <v>300</v>
      </c>
      <c r="J642" s="279" t="s">
        <v>300</v>
      </c>
      <c r="K642" s="279" t="s">
        <v>299</v>
      </c>
      <c r="L642" s="279" t="s">
        <v>300</v>
      </c>
      <c r="M642" s="279" t="s">
        <v>299</v>
      </c>
      <c r="N642" s="279" t="s">
        <v>300</v>
      </c>
      <c r="O642" s="279" t="s">
        <v>300</v>
      </c>
      <c r="P642" s="279" t="s">
        <v>300</v>
      </c>
      <c r="Q642" s="279" t="s">
        <v>299</v>
      </c>
      <c r="R642" s="279" t="s">
        <v>299</v>
      </c>
      <c r="S642" s="279" t="s">
        <v>299</v>
      </c>
      <c r="T642" s="279" t="s">
        <v>299</v>
      </c>
      <c r="U642" s="279" t="s">
        <v>299</v>
      </c>
      <c r="V642" s="279" t="s">
        <v>299</v>
      </c>
      <c r="AR642" s="279" t="e">
        <v>#N/A</v>
      </c>
    </row>
    <row r="643" spans="1:44" s="279" customFormat="1">
      <c r="A643" s="279">
        <v>121764</v>
      </c>
      <c r="B643" s="43" t="s">
        <v>2561</v>
      </c>
      <c r="C643" s="279" t="s">
        <v>300</v>
      </c>
      <c r="D643" s="279" t="s">
        <v>300</v>
      </c>
      <c r="E643" s="279" t="s">
        <v>300</v>
      </c>
      <c r="F643" s="279" t="s">
        <v>300</v>
      </c>
      <c r="G643" s="279" t="s">
        <v>300</v>
      </c>
      <c r="H643" s="279" t="s">
        <v>300</v>
      </c>
      <c r="I643" s="279" t="s">
        <v>300</v>
      </c>
      <c r="J643" s="279" t="s">
        <v>298</v>
      </c>
      <c r="K643" s="279" t="s">
        <v>298</v>
      </c>
      <c r="L643" s="279" t="s">
        <v>300</v>
      </c>
      <c r="M643" s="279" t="s">
        <v>300</v>
      </c>
      <c r="N643" s="279" t="s">
        <v>300</v>
      </c>
      <c r="O643" s="279" t="s">
        <v>300</v>
      </c>
      <c r="P643" s="279" t="s">
        <v>300</v>
      </c>
      <c r="Q643" s="279" t="s">
        <v>300</v>
      </c>
      <c r="R643" s="279" t="s">
        <v>299</v>
      </c>
      <c r="S643" s="279" t="s">
        <v>299</v>
      </c>
      <c r="T643" s="279" t="s">
        <v>299</v>
      </c>
      <c r="U643" s="279" t="s">
        <v>299</v>
      </c>
      <c r="V643" s="279" t="s">
        <v>299</v>
      </c>
      <c r="AR643" s="279" t="e">
        <v>#N/A</v>
      </c>
    </row>
    <row r="644" spans="1:44" s="279" customFormat="1">
      <c r="A644" s="279">
        <v>121768</v>
      </c>
      <c r="B644" s="43" t="s">
        <v>2561</v>
      </c>
      <c r="C644" s="279" t="s">
        <v>299</v>
      </c>
      <c r="D644" s="279" t="s">
        <v>300</v>
      </c>
      <c r="E644" s="279" t="s">
        <v>300</v>
      </c>
      <c r="F644" s="279" t="s">
        <v>300</v>
      </c>
      <c r="G644" s="279" t="s">
        <v>300</v>
      </c>
      <c r="H644" s="279" t="s">
        <v>300</v>
      </c>
      <c r="I644" s="279" t="s">
        <v>300</v>
      </c>
      <c r="J644" s="279" t="s">
        <v>300</v>
      </c>
      <c r="K644" s="279" t="s">
        <v>300</v>
      </c>
      <c r="L644" s="279" t="s">
        <v>300</v>
      </c>
      <c r="M644" s="279" t="s">
        <v>300</v>
      </c>
      <c r="N644" s="279" t="s">
        <v>300</v>
      </c>
      <c r="O644" s="279" t="s">
        <v>300</v>
      </c>
      <c r="P644" s="279" t="s">
        <v>300</v>
      </c>
      <c r="Q644" s="279" t="s">
        <v>300</v>
      </c>
      <c r="R644" s="279" t="s">
        <v>299</v>
      </c>
      <c r="S644" s="279" t="s">
        <v>299</v>
      </c>
      <c r="T644" s="279" t="s">
        <v>299</v>
      </c>
      <c r="U644" s="279" t="s">
        <v>299</v>
      </c>
      <c r="V644" s="279" t="s">
        <v>299</v>
      </c>
      <c r="AR644" s="279" t="e">
        <v>#N/A</v>
      </c>
    </row>
    <row r="645" spans="1:44" s="279" customFormat="1">
      <c r="A645" s="279">
        <v>121770</v>
      </c>
      <c r="B645" s="43" t="s">
        <v>2561</v>
      </c>
      <c r="C645" s="279" t="s">
        <v>300</v>
      </c>
      <c r="D645" s="279" t="s">
        <v>300</v>
      </c>
      <c r="E645" s="279" t="s">
        <v>300</v>
      </c>
      <c r="F645" s="279" t="s">
        <v>300</v>
      </c>
      <c r="G645" s="279" t="s">
        <v>299</v>
      </c>
      <c r="H645" s="279" t="s">
        <v>300</v>
      </c>
      <c r="I645" s="279" t="s">
        <v>300</v>
      </c>
      <c r="J645" s="279" t="s">
        <v>300</v>
      </c>
      <c r="K645" s="279" t="s">
        <v>300</v>
      </c>
      <c r="L645" s="279" t="s">
        <v>300</v>
      </c>
      <c r="M645" s="279" t="s">
        <v>300</v>
      </c>
      <c r="N645" s="279" t="s">
        <v>300</v>
      </c>
      <c r="O645" s="279" t="s">
        <v>300</v>
      </c>
      <c r="P645" s="279" t="s">
        <v>300</v>
      </c>
      <c r="Q645" s="279" t="s">
        <v>300</v>
      </c>
      <c r="R645" s="279" t="s">
        <v>299</v>
      </c>
      <c r="S645" s="279" t="s">
        <v>299</v>
      </c>
      <c r="T645" s="279" t="s">
        <v>299</v>
      </c>
      <c r="U645" s="279" t="s">
        <v>299</v>
      </c>
      <c r="V645" s="279" t="s">
        <v>299</v>
      </c>
      <c r="AR645" s="279" t="e">
        <v>#N/A</v>
      </c>
    </row>
    <row r="646" spans="1:44" s="279" customFormat="1">
      <c r="A646" s="279">
        <v>121771</v>
      </c>
      <c r="B646" s="43" t="s">
        <v>2561</v>
      </c>
      <c r="C646" s="279" t="s">
        <v>300</v>
      </c>
      <c r="D646" s="279" t="s">
        <v>300</v>
      </c>
      <c r="E646" s="279" t="s">
        <v>300</v>
      </c>
      <c r="F646" s="279" t="s">
        <v>300</v>
      </c>
      <c r="G646" s="279" t="s">
        <v>300</v>
      </c>
      <c r="H646" s="279" t="s">
        <v>300</v>
      </c>
      <c r="I646" s="279" t="s">
        <v>300</v>
      </c>
      <c r="J646" s="279" t="s">
        <v>300</v>
      </c>
      <c r="K646" s="279" t="s">
        <v>300</v>
      </c>
      <c r="L646" s="279" t="s">
        <v>300</v>
      </c>
      <c r="M646" s="279" t="s">
        <v>300</v>
      </c>
      <c r="N646" s="279" t="s">
        <v>300</v>
      </c>
      <c r="O646" s="279" t="s">
        <v>299</v>
      </c>
      <c r="P646" s="279" t="s">
        <v>300</v>
      </c>
      <c r="Q646" s="279" t="s">
        <v>299</v>
      </c>
      <c r="R646" s="279" t="s">
        <v>299</v>
      </c>
      <c r="S646" s="279" t="s">
        <v>299</v>
      </c>
      <c r="T646" s="279" t="s">
        <v>299</v>
      </c>
      <c r="U646" s="279" t="s">
        <v>299</v>
      </c>
      <c r="V646" s="279" t="s">
        <v>299</v>
      </c>
      <c r="AR646" s="279" t="e">
        <v>#N/A</v>
      </c>
    </row>
    <row r="647" spans="1:44" s="279" customFormat="1">
      <c r="A647" s="279">
        <v>121782</v>
      </c>
      <c r="B647" s="43" t="s">
        <v>2561</v>
      </c>
      <c r="C647" s="279" t="s">
        <v>300</v>
      </c>
      <c r="D647" s="279" t="s">
        <v>300</v>
      </c>
      <c r="E647" s="279" t="s">
        <v>298</v>
      </c>
      <c r="F647" s="279" t="s">
        <v>300</v>
      </c>
      <c r="G647" s="279" t="s">
        <v>299</v>
      </c>
      <c r="H647" s="279" t="s">
        <v>300</v>
      </c>
      <c r="I647" s="279" t="s">
        <v>300</v>
      </c>
      <c r="J647" s="279" t="s">
        <v>299</v>
      </c>
      <c r="K647" s="279" t="s">
        <v>300</v>
      </c>
      <c r="L647" s="279" t="s">
        <v>300</v>
      </c>
      <c r="M647" s="279" t="s">
        <v>300</v>
      </c>
      <c r="N647" s="279" t="s">
        <v>299</v>
      </c>
      <c r="O647" s="279" t="s">
        <v>299</v>
      </c>
      <c r="P647" s="279" t="s">
        <v>300</v>
      </c>
      <c r="Q647" s="279" t="s">
        <v>299</v>
      </c>
      <c r="R647" s="279" t="s">
        <v>299</v>
      </c>
      <c r="S647" s="279" t="s">
        <v>299</v>
      </c>
      <c r="T647" s="279" t="s">
        <v>299</v>
      </c>
      <c r="U647" s="279" t="s">
        <v>299</v>
      </c>
      <c r="V647" s="279" t="s">
        <v>299</v>
      </c>
      <c r="AR647" s="279" t="e">
        <v>#N/A</v>
      </c>
    </row>
    <row r="648" spans="1:44" s="279" customFormat="1">
      <c r="A648" s="279">
        <v>121783</v>
      </c>
      <c r="B648" s="43" t="s">
        <v>2561</v>
      </c>
      <c r="C648" s="279" t="s">
        <v>298</v>
      </c>
      <c r="D648" s="279" t="s">
        <v>300</v>
      </c>
      <c r="E648" s="279" t="s">
        <v>298</v>
      </c>
      <c r="F648" s="279" t="s">
        <v>300</v>
      </c>
      <c r="G648" s="279" t="s">
        <v>300</v>
      </c>
      <c r="H648" s="279" t="s">
        <v>300</v>
      </c>
      <c r="I648" s="279" t="s">
        <v>300</v>
      </c>
      <c r="J648" s="279" t="s">
        <v>298</v>
      </c>
      <c r="K648" s="279" t="s">
        <v>300</v>
      </c>
      <c r="L648" s="279" t="s">
        <v>300</v>
      </c>
      <c r="M648" s="279" t="s">
        <v>299</v>
      </c>
      <c r="N648" s="279" t="s">
        <v>299</v>
      </c>
      <c r="O648" s="279" t="s">
        <v>299</v>
      </c>
      <c r="P648" s="279" t="s">
        <v>300</v>
      </c>
      <c r="Q648" s="279" t="s">
        <v>299</v>
      </c>
      <c r="R648" s="279" t="s">
        <v>299</v>
      </c>
      <c r="S648" s="279" t="s">
        <v>299</v>
      </c>
      <c r="T648" s="279" t="s">
        <v>299</v>
      </c>
      <c r="U648" s="279" t="s">
        <v>299</v>
      </c>
      <c r="V648" s="279" t="s">
        <v>299</v>
      </c>
      <c r="AR648" s="279" t="e">
        <v>#N/A</v>
      </c>
    </row>
    <row r="649" spans="1:44" s="279" customFormat="1">
      <c r="A649" s="279">
        <v>121785</v>
      </c>
      <c r="B649" s="43" t="s">
        <v>2561</v>
      </c>
      <c r="C649" s="279" t="s">
        <v>300</v>
      </c>
      <c r="D649" s="279" t="s">
        <v>300</v>
      </c>
      <c r="E649" s="279" t="s">
        <v>300</v>
      </c>
      <c r="F649" s="279" t="s">
        <v>298</v>
      </c>
      <c r="G649" s="279" t="s">
        <v>298</v>
      </c>
      <c r="H649" s="279" t="s">
        <v>300</v>
      </c>
      <c r="I649" s="279" t="s">
        <v>300</v>
      </c>
      <c r="J649" s="279" t="s">
        <v>298</v>
      </c>
      <c r="K649" s="279" t="s">
        <v>299</v>
      </c>
      <c r="L649" s="279" t="s">
        <v>300</v>
      </c>
      <c r="M649" s="279" t="s">
        <v>300</v>
      </c>
      <c r="N649" s="279" t="s">
        <v>300</v>
      </c>
      <c r="O649" s="279" t="s">
        <v>300</v>
      </c>
      <c r="P649" s="279" t="s">
        <v>300</v>
      </c>
      <c r="Q649" s="279" t="s">
        <v>299</v>
      </c>
      <c r="R649" s="279" t="s">
        <v>299</v>
      </c>
      <c r="S649" s="279" t="s">
        <v>299</v>
      </c>
      <c r="T649" s="279" t="s">
        <v>299</v>
      </c>
      <c r="U649" s="279" t="s">
        <v>299</v>
      </c>
      <c r="V649" s="279" t="s">
        <v>299</v>
      </c>
      <c r="AR649" s="279" t="e">
        <v>#N/A</v>
      </c>
    </row>
    <row r="650" spans="1:44" s="279" customFormat="1">
      <c r="A650" s="279">
        <v>121786</v>
      </c>
      <c r="B650" s="43" t="s">
        <v>2561</v>
      </c>
      <c r="C650" s="279" t="s">
        <v>300</v>
      </c>
      <c r="D650" s="279" t="s">
        <v>300</v>
      </c>
      <c r="E650" s="279" t="s">
        <v>300</v>
      </c>
      <c r="F650" s="279" t="s">
        <v>300</v>
      </c>
      <c r="G650" s="279" t="s">
        <v>300</v>
      </c>
      <c r="H650" s="279" t="s">
        <v>300</v>
      </c>
      <c r="I650" s="279" t="s">
        <v>300</v>
      </c>
      <c r="J650" s="279" t="s">
        <v>300</v>
      </c>
      <c r="K650" s="279" t="s">
        <v>300</v>
      </c>
      <c r="L650" s="279" t="s">
        <v>300</v>
      </c>
      <c r="M650" s="279" t="s">
        <v>300</v>
      </c>
      <c r="N650" s="279" t="s">
        <v>300</v>
      </c>
      <c r="O650" s="279" t="s">
        <v>300</v>
      </c>
      <c r="P650" s="279" t="s">
        <v>300</v>
      </c>
      <c r="Q650" s="279" t="s">
        <v>300</v>
      </c>
      <c r="R650" s="279" t="s">
        <v>299</v>
      </c>
      <c r="S650" s="279" t="s">
        <v>299</v>
      </c>
      <c r="T650" s="279" t="s">
        <v>299</v>
      </c>
      <c r="U650" s="279" t="s">
        <v>299</v>
      </c>
      <c r="V650" s="279" t="s">
        <v>299</v>
      </c>
      <c r="AR650" s="279" t="e">
        <v>#N/A</v>
      </c>
    </row>
    <row r="651" spans="1:44" s="279" customFormat="1">
      <c r="A651" s="279">
        <v>121787</v>
      </c>
      <c r="B651" s="43" t="s">
        <v>2561</v>
      </c>
      <c r="C651" s="279" t="s">
        <v>300</v>
      </c>
      <c r="D651" s="279" t="s">
        <v>300</v>
      </c>
      <c r="E651" s="279" t="s">
        <v>300</v>
      </c>
      <c r="F651" s="279" t="s">
        <v>300</v>
      </c>
      <c r="G651" s="279" t="s">
        <v>298</v>
      </c>
      <c r="H651" s="279" t="s">
        <v>299</v>
      </c>
      <c r="I651" s="279" t="s">
        <v>300</v>
      </c>
      <c r="J651" s="279" t="s">
        <v>299</v>
      </c>
      <c r="K651" s="279" t="s">
        <v>300</v>
      </c>
      <c r="L651" s="279" t="s">
        <v>300</v>
      </c>
      <c r="M651" s="279" t="s">
        <v>300</v>
      </c>
      <c r="N651" s="279" t="s">
        <v>300</v>
      </c>
      <c r="O651" s="279" t="s">
        <v>300</v>
      </c>
      <c r="P651" s="279" t="s">
        <v>300</v>
      </c>
      <c r="Q651" s="279" t="s">
        <v>299</v>
      </c>
      <c r="R651" s="279" t="s">
        <v>299</v>
      </c>
      <c r="S651" s="279" t="s">
        <v>299</v>
      </c>
      <c r="T651" s="279" t="s">
        <v>299</v>
      </c>
      <c r="U651" s="279" t="s">
        <v>299</v>
      </c>
      <c r="V651" s="279" t="s">
        <v>299</v>
      </c>
      <c r="AR651" s="279" t="e">
        <v>#N/A</v>
      </c>
    </row>
    <row r="652" spans="1:44" s="279" customFormat="1">
      <c r="A652" s="279">
        <v>121791</v>
      </c>
      <c r="B652" s="43" t="s">
        <v>2561</v>
      </c>
      <c r="C652" s="279" t="s">
        <v>300</v>
      </c>
      <c r="D652" s="279" t="s">
        <v>298</v>
      </c>
      <c r="E652" s="279" t="s">
        <v>298</v>
      </c>
      <c r="F652" s="279" t="s">
        <v>300</v>
      </c>
      <c r="G652" s="279" t="s">
        <v>298</v>
      </c>
      <c r="H652" s="279" t="s">
        <v>300</v>
      </c>
      <c r="I652" s="279" t="s">
        <v>300</v>
      </c>
      <c r="J652" s="279" t="s">
        <v>298</v>
      </c>
      <c r="K652" s="279" t="s">
        <v>300</v>
      </c>
      <c r="L652" s="279" t="s">
        <v>298</v>
      </c>
      <c r="M652" s="279" t="s">
        <v>300</v>
      </c>
      <c r="N652" s="279" t="s">
        <v>300</v>
      </c>
      <c r="O652" s="279" t="s">
        <v>300</v>
      </c>
      <c r="P652" s="279" t="s">
        <v>300</v>
      </c>
      <c r="Q652" s="279" t="s">
        <v>300</v>
      </c>
      <c r="R652" s="279" t="s">
        <v>299</v>
      </c>
      <c r="S652" s="279" t="s">
        <v>299</v>
      </c>
      <c r="T652" s="279" t="s">
        <v>299</v>
      </c>
      <c r="U652" s="279" t="s">
        <v>299</v>
      </c>
      <c r="V652" s="279" t="s">
        <v>299</v>
      </c>
      <c r="AR652" s="279" t="e">
        <v>#N/A</v>
      </c>
    </row>
    <row r="653" spans="1:44" s="279" customFormat="1">
      <c r="A653" s="279">
        <v>121793</v>
      </c>
      <c r="B653" s="43" t="s">
        <v>2561</v>
      </c>
      <c r="C653" s="279" t="s">
        <v>300</v>
      </c>
      <c r="D653" s="279" t="s">
        <v>300</v>
      </c>
      <c r="E653" s="279" t="s">
        <v>300</v>
      </c>
      <c r="F653" s="279" t="s">
        <v>300</v>
      </c>
      <c r="G653" s="279" t="s">
        <v>300</v>
      </c>
      <c r="H653" s="279" t="s">
        <v>300</v>
      </c>
      <c r="I653" s="279" t="s">
        <v>300</v>
      </c>
      <c r="J653" s="279" t="s">
        <v>300</v>
      </c>
      <c r="K653" s="279" t="s">
        <v>300</v>
      </c>
      <c r="L653" s="279" t="s">
        <v>299</v>
      </c>
      <c r="M653" s="279" t="s">
        <v>299</v>
      </c>
      <c r="N653" s="279" t="s">
        <v>300</v>
      </c>
      <c r="O653" s="279" t="s">
        <v>300</v>
      </c>
      <c r="P653" s="279" t="s">
        <v>299</v>
      </c>
      <c r="Q653" s="279" t="s">
        <v>300</v>
      </c>
      <c r="R653" s="279" t="s">
        <v>299</v>
      </c>
      <c r="S653" s="279" t="s">
        <v>299</v>
      </c>
      <c r="T653" s="279" t="s">
        <v>299</v>
      </c>
      <c r="U653" s="279" t="s">
        <v>299</v>
      </c>
      <c r="V653" s="279" t="s">
        <v>299</v>
      </c>
      <c r="AR653" s="279" t="e">
        <v>#N/A</v>
      </c>
    </row>
    <row r="654" spans="1:44" s="279" customFormat="1">
      <c r="A654" s="279">
        <v>121801</v>
      </c>
      <c r="B654" s="43" t="s">
        <v>2561</v>
      </c>
      <c r="C654" s="279" t="s">
        <v>300</v>
      </c>
      <c r="D654" s="279" t="s">
        <v>300</v>
      </c>
      <c r="E654" s="279" t="s">
        <v>300</v>
      </c>
      <c r="F654" s="279" t="s">
        <v>300</v>
      </c>
      <c r="G654" s="279" t="s">
        <v>300</v>
      </c>
      <c r="H654" s="279" t="s">
        <v>299</v>
      </c>
      <c r="I654" s="279" t="s">
        <v>300</v>
      </c>
      <c r="J654" s="279" t="s">
        <v>299</v>
      </c>
      <c r="K654" s="279" t="s">
        <v>299</v>
      </c>
      <c r="L654" s="279" t="s">
        <v>300</v>
      </c>
      <c r="M654" s="279" t="s">
        <v>300</v>
      </c>
      <c r="N654" s="279" t="s">
        <v>300</v>
      </c>
      <c r="O654" s="279" t="s">
        <v>299</v>
      </c>
      <c r="P654" s="279" t="s">
        <v>300</v>
      </c>
      <c r="Q654" s="279" t="s">
        <v>300</v>
      </c>
      <c r="R654" s="279" t="s">
        <v>299</v>
      </c>
      <c r="S654" s="279" t="s">
        <v>299</v>
      </c>
      <c r="T654" s="279" t="s">
        <v>299</v>
      </c>
      <c r="U654" s="279" t="s">
        <v>299</v>
      </c>
      <c r="V654" s="279" t="s">
        <v>299</v>
      </c>
      <c r="AR654" s="279" t="e">
        <v>#N/A</v>
      </c>
    </row>
    <row r="655" spans="1:44" s="279" customFormat="1">
      <c r="A655" s="279">
        <v>121808</v>
      </c>
      <c r="B655" s="43" t="s">
        <v>2561</v>
      </c>
      <c r="C655" s="279" t="s">
        <v>300</v>
      </c>
      <c r="D655" s="279" t="s">
        <v>298</v>
      </c>
      <c r="E655" s="279" t="s">
        <v>298</v>
      </c>
      <c r="F655" s="279" t="s">
        <v>298</v>
      </c>
      <c r="G655" s="279" t="s">
        <v>298</v>
      </c>
      <c r="H655" s="279" t="s">
        <v>300</v>
      </c>
      <c r="I655" s="279" t="s">
        <v>299</v>
      </c>
      <c r="J655" s="279" t="s">
        <v>298</v>
      </c>
      <c r="K655" s="279" t="s">
        <v>298</v>
      </c>
      <c r="L655" s="279" t="s">
        <v>298</v>
      </c>
      <c r="M655" s="279" t="s">
        <v>300</v>
      </c>
      <c r="N655" s="279" t="s">
        <v>300</v>
      </c>
      <c r="O655" s="279" t="s">
        <v>300</v>
      </c>
      <c r="P655" s="279" t="s">
        <v>300</v>
      </c>
      <c r="Q655" s="279" t="s">
        <v>300</v>
      </c>
      <c r="R655" s="279" t="s">
        <v>299</v>
      </c>
      <c r="S655" s="279" t="s">
        <v>299</v>
      </c>
      <c r="T655" s="279" t="s">
        <v>299</v>
      </c>
      <c r="U655" s="279" t="s">
        <v>299</v>
      </c>
      <c r="V655" s="279" t="s">
        <v>299</v>
      </c>
      <c r="AR655" s="279" t="e">
        <v>#N/A</v>
      </c>
    </row>
    <row r="656" spans="1:44" s="279" customFormat="1">
      <c r="A656" s="279">
        <v>121810</v>
      </c>
      <c r="B656" s="43" t="s">
        <v>2561</v>
      </c>
      <c r="C656" s="279" t="s">
        <v>300</v>
      </c>
      <c r="D656" s="279" t="s">
        <v>300</v>
      </c>
      <c r="E656" s="279" t="s">
        <v>300</v>
      </c>
      <c r="F656" s="279" t="s">
        <v>300</v>
      </c>
      <c r="G656" s="279" t="s">
        <v>298</v>
      </c>
      <c r="H656" s="279" t="s">
        <v>299</v>
      </c>
      <c r="I656" s="279" t="s">
        <v>300</v>
      </c>
      <c r="J656" s="279" t="s">
        <v>300</v>
      </c>
      <c r="K656" s="279" t="s">
        <v>300</v>
      </c>
      <c r="L656" s="279" t="s">
        <v>300</v>
      </c>
      <c r="M656" s="279" t="s">
        <v>300</v>
      </c>
      <c r="N656" s="279" t="s">
        <v>300</v>
      </c>
      <c r="O656" s="279" t="s">
        <v>300</v>
      </c>
      <c r="P656" s="279" t="s">
        <v>300</v>
      </c>
      <c r="Q656" s="279" t="s">
        <v>300</v>
      </c>
      <c r="R656" s="279" t="s">
        <v>299</v>
      </c>
      <c r="S656" s="279" t="s">
        <v>299</v>
      </c>
      <c r="T656" s="279" t="s">
        <v>299</v>
      </c>
      <c r="U656" s="279" t="s">
        <v>299</v>
      </c>
      <c r="V656" s="279" t="s">
        <v>299</v>
      </c>
      <c r="AR656" s="279" t="e">
        <v>#N/A</v>
      </c>
    </row>
    <row r="657" spans="1:44" s="279" customFormat="1">
      <c r="A657" s="279">
        <v>121812</v>
      </c>
      <c r="B657" s="43" t="s">
        <v>2561</v>
      </c>
      <c r="C657" s="279" t="s">
        <v>298</v>
      </c>
      <c r="D657" s="279" t="s">
        <v>300</v>
      </c>
      <c r="E657" s="279" t="s">
        <v>300</v>
      </c>
      <c r="F657" s="279" t="s">
        <v>298</v>
      </c>
      <c r="G657" s="279" t="s">
        <v>300</v>
      </c>
      <c r="H657" s="279" t="s">
        <v>300</v>
      </c>
      <c r="I657" s="279" t="s">
        <v>300</v>
      </c>
      <c r="J657" s="279" t="s">
        <v>300</v>
      </c>
      <c r="K657" s="279" t="s">
        <v>300</v>
      </c>
      <c r="L657" s="279" t="s">
        <v>300</v>
      </c>
      <c r="M657" s="279" t="s">
        <v>299</v>
      </c>
      <c r="N657" s="279" t="s">
        <v>300</v>
      </c>
      <c r="O657" s="279" t="s">
        <v>300</v>
      </c>
      <c r="P657" s="279" t="s">
        <v>299</v>
      </c>
      <c r="Q657" s="279" t="s">
        <v>299</v>
      </c>
      <c r="R657" s="279" t="s">
        <v>299</v>
      </c>
      <c r="S657" s="279" t="s">
        <v>299</v>
      </c>
      <c r="T657" s="279" t="s">
        <v>299</v>
      </c>
      <c r="U657" s="279" t="s">
        <v>299</v>
      </c>
      <c r="V657" s="279" t="s">
        <v>299</v>
      </c>
      <c r="AR657" s="279" t="e">
        <v>#N/A</v>
      </c>
    </row>
    <row r="658" spans="1:44" s="279" customFormat="1">
      <c r="A658" s="279">
        <v>121821</v>
      </c>
      <c r="B658" s="43" t="s">
        <v>2561</v>
      </c>
      <c r="C658" s="279" t="s">
        <v>300</v>
      </c>
      <c r="D658" s="279" t="s">
        <v>298</v>
      </c>
      <c r="E658" s="279" t="s">
        <v>300</v>
      </c>
      <c r="F658" s="279" t="s">
        <v>298</v>
      </c>
      <c r="G658" s="279" t="s">
        <v>300</v>
      </c>
      <c r="H658" s="279" t="s">
        <v>300</v>
      </c>
      <c r="I658" s="279" t="s">
        <v>298</v>
      </c>
      <c r="J658" s="279" t="s">
        <v>300</v>
      </c>
      <c r="K658" s="279" t="s">
        <v>300</v>
      </c>
      <c r="L658" s="279" t="s">
        <v>298</v>
      </c>
      <c r="M658" s="279" t="s">
        <v>300</v>
      </c>
      <c r="N658" s="279" t="s">
        <v>300</v>
      </c>
      <c r="O658" s="279" t="s">
        <v>300</v>
      </c>
      <c r="P658" s="279" t="s">
        <v>300</v>
      </c>
      <c r="Q658" s="279" t="s">
        <v>300</v>
      </c>
      <c r="R658" s="279" t="s">
        <v>299</v>
      </c>
      <c r="S658" s="279" t="s">
        <v>299</v>
      </c>
      <c r="T658" s="279" t="s">
        <v>299</v>
      </c>
      <c r="U658" s="279" t="s">
        <v>299</v>
      </c>
      <c r="V658" s="279" t="s">
        <v>299</v>
      </c>
      <c r="AR658" s="279" t="e">
        <v>#N/A</v>
      </c>
    </row>
    <row r="659" spans="1:44" s="279" customFormat="1">
      <c r="A659" s="279">
        <v>121822</v>
      </c>
      <c r="B659" s="43" t="s">
        <v>2561</v>
      </c>
      <c r="C659" s="279" t="s">
        <v>300</v>
      </c>
      <c r="D659" s="279" t="s">
        <v>300</v>
      </c>
      <c r="E659" s="279" t="s">
        <v>300</v>
      </c>
      <c r="F659" s="279" t="s">
        <v>300</v>
      </c>
      <c r="G659" s="279" t="s">
        <v>299</v>
      </c>
      <c r="H659" s="279" t="s">
        <v>300</v>
      </c>
      <c r="I659" s="279" t="s">
        <v>299</v>
      </c>
      <c r="J659" s="279" t="s">
        <v>300</v>
      </c>
      <c r="K659" s="279" t="s">
        <v>300</v>
      </c>
      <c r="L659" s="279" t="s">
        <v>300</v>
      </c>
      <c r="M659" s="279" t="s">
        <v>300</v>
      </c>
      <c r="N659" s="279" t="s">
        <v>300</v>
      </c>
      <c r="O659" s="279" t="s">
        <v>300</v>
      </c>
      <c r="P659" s="279" t="s">
        <v>300</v>
      </c>
      <c r="Q659" s="279" t="s">
        <v>300</v>
      </c>
      <c r="R659" s="279" t="s">
        <v>299</v>
      </c>
      <c r="S659" s="279" t="s">
        <v>299</v>
      </c>
      <c r="T659" s="279" t="s">
        <v>299</v>
      </c>
      <c r="U659" s="279" t="s">
        <v>299</v>
      </c>
      <c r="V659" s="279" t="s">
        <v>299</v>
      </c>
      <c r="AR659" s="279" t="e">
        <v>#N/A</v>
      </c>
    </row>
    <row r="660" spans="1:44" s="279" customFormat="1">
      <c r="A660" s="279">
        <v>121824</v>
      </c>
      <c r="B660" s="43" t="s">
        <v>2561</v>
      </c>
      <c r="C660" s="279" t="s">
        <v>300</v>
      </c>
      <c r="D660" s="279" t="s">
        <v>300</v>
      </c>
      <c r="E660" s="279" t="s">
        <v>300</v>
      </c>
      <c r="F660" s="279" t="s">
        <v>300</v>
      </c>
      <c r="G660" s="279" t="s">
        <v>300</v>
      </c>
      <c r="H660" s="279" t="s">
        <v>300</v>
      </c>
      <c r="I660" s="279" t="s">
        <v>300</v>
      </c>
      <c r="J660" s="279" t="s">
        <v>300</v>
      </c>
      <c r="K660" s="279" t="s">
        <v>300</v>
      </c>
      <c r="L660" s="279" t="s">
        <v>300</v>
      </c>
      <c r="M660" s="279" t="s">
        <v>300</v>
      </c>
      <c r="N660" s="279" t="s">
        <v>300</v>
      </c>
      <c r="O660" s="279" t="s">
        <v>300</v>
      </c>
      <c r="P660" s="279" t="s">
        <v>300</v>
      </c>
      <c r="Q660" s="279" t="s">
        <v>300</v>
      </c>
      <c r="R660" s="279" t="s">
        <v>299</v>
      </c>
      <c r="S660" s="279" t="s">
        <v>299</v>
      </c>
      <c r="T660" s="279" t="s">
        <v>299</v>
      </c>
      <c r="U660" s="279" t="s">
        <v>299</v>
      </c>
      <c r="V660" s="279" t="s">
        <v>299</v>
      </c>
      <c r="AR660" s="279" t="e">
        <v>#N/A</v>
      </c>
    </row>
    <row r="661" spans="1:44" s="279" customFormat="1">
      <c r="A661" s="279">
        <v>121827</v>
      </c>
      <c r="B661" s="43" t="s">
        <v>2561</v>
      </c>
      <c r="C661" s="279" t="s">
        <v>300</v>
      </c>
      <c r="D661" s="279" t="s">
        <v>300</v>
      </c>
      <c r="E661" s="279" t="s">
        <v>300</v>
      </c>
      <c r="F661" s="279" t="s">
        <v>300</v>
      </c>
      <c r="G661" s="279" t="s">
        <v>300</v>
      </c>
      <c r="H661" s="279" t="s">
        <v>300</v>
      </c>
      <c r="I661" s="279" t="s">
        <v>300</v>
      </c>
      <c r="J661" s="279" t="s">
        <v>299</v>
      </c>
      <c r="K661" s="279" t="s">
        <v>300</v>
      </c>
      <c r="L661" s="279" t="s">
        <v>300</v>
      </c>
      <c r="M661" s="279" t="s">
        <v>300</v>
      </c>
      <c r="N661" s="279" t="s">
        <v>300</v>
      </c>
      <c r="O661" s="279" t="s">
        <v>300</v>
      </c>
      <c r="P661" s="279" t="s">
        <v>300</v>
      </c>
      <c r="Q661" s="279" t="s">
        <v>300</v>
      </c>
      <c r="R661" s="279" t="s">
        <v>299</v>
      </c>
      <c r="S661" s="279" t="s">
        <v>299</v>
      </c>
      <c r="T661" s="279" t="s">
        <v>299</v>
      </c>
      <c r="U661" s="279" t="s">
        <v>299</v>
      </c>
      <c r="V661" s="279" t="s">
        <v>299</v>
      </c>
      <c r="AR661" s="279" t="e">
        <v>#N/A</v>
      </c>
    </row>
    <row r="662" spans="1:44" s="279" customFormat="1">
      <c r="A662" s="279">
        <v>121830</v>
      </c>
      <c r="B662" s="43" t="s">
        <v>2561</v>
      </c>
      <c r="C662" s="279" t="s">
        <v>300</v>
      </c>
      <c r="D662" s="279" t="s">
        <v>300</v>
      </c>
      <c r="E662" s="279" t="s">
        <v>300</v>
      </c>
      <c r="F662" s="279" t="s">
        <v>300</v>
      </c>
      <c r="G662" s="279" t="s">
        <v>300</v>
      </c>
      <c r="H662" s="279" t="s">
        <v>300</v>
      </c>
      <c r="I662" s="279" t="s">
        <v>300</v>
      </c>
      <c r="J662" s="279" t="s">
        <v>300</v>
      </c>
      <c r="K662" s="279" t="s">
        <v>300</v>
      </c>
      <c r="L662" s="279" t="s">
        <v>300</v>
      </c>
      <c r="M662" s="279" t="s">
        <v>300</v>
      </c>
      <c r="N662" s="279" t="s">
        <v>299</v>
      </c>
      <c r="O662" s="279" t="s">
        <v>300</v>
      </c>
      <c r="P662" s="279" t="s">
        <v>300</v>
      </c>
      <c r="Q662" s="279" t="s">
        <v>299</v>
      </c>
      <c r="R662" s="279" t="s">
        <v>299</v>
      </c>
      <c r="S662" s="279" t="s">
        <v>299</v>
      </c>
      <c r="T662" s="279" t="s">
        <v>299</v>
      </c>
      <c r="U662" s="279" t="s">
        <v>299</v>
      </c>
      <c r="V662" s="279" t="s">
        <v>299</v>
      </c>
      <c r="AR662" s="279" t="e">
        <v>#N/A</v>
      </c>
    </row>
    <row r="663" spans="1:44" s="279" customFormat="1">
      <c r="A663" s="279">
        <v>121835</v>
      </c>
      <c r="B663" s="43" t="s">
        <v>2561</v>
      </c>
      <c r="C663" s="279" t="s">
        <v>300</v>
      </c>
      <c r="D663" s="279" t="s">
        <v>300</v>
      </c>
      <c r="E663" s="279" t="s">
        <v>300</v>
      </c>
      <c r="F663" s="279" t="s">
        <v>300</v>
      </c>
      <c r="G663" s="279" t="s">
        <v>298</v>
      </c>
      <c r="H663" s="279" t="s">
        <v>300</v>
      </c>
      <c r="I663" s="279" t="s">
        <v>300</v>
      </c>
      <c r="J663" s="279" t="s">
        <v>300</v>
      </c>
      <c r="K663" s="279" t="s">
        <v>300</v>
      </c>
      <c r="L663" s="279" t="s">
        <v>300</v>
      </c>
      <c r="M663" s="279" t="s">
        <v>300</v>
      </c>
      <c r="N663" s="279" t="s">
        <v>300</v>
      </c>
      <c r="O663" s="279" t="s">
        <v>300</v>
      </c>
      <c r="P663" s="279" t="s">
        <v>300</v>
      </c>
      <c r="Q663" s="279" t="s">
        <v>300</v>
      </c>
      <c r="R663" s="279" t="s">
        <v>299</v>
      </c>
      <c r="S663" s="279" t="s">
        <v>299</v>
      </c>
      <c r="T663" s="279" t="s">
        <v>299</v>
      </c>
      <c r="U663" s="279" t="s">
        <v>299</v>
      </c>
      <c r="V663" s="279" t="s">
        <v>299</v>
      </c>
      <c r="AR663" s="279" t="e">
        <v>#N/A</v>
      </c>
    </row>
    <row r="664" spans="1:44" s="279" customFormat="1">
      <c r="A664" s="279">
        <v>121836</v>
      </c>
      <c r="B664" s="43" t="s">
        <v>2561</v>
      </c>
      <c r="C664" s="279" t="s">
        <v>300</v>
      </c>
      <c r="D664" s="279" t="s">
        <v>300</v>
      </c>
      <c r="E664" s="279" t="s">
        <v>300</v>
      </c>
      <c r="F664" s="279" t="s">
        <v>300</v>
      </c>
      <c r="G664" s="279" t="s">
        <v>300</v>
      </c>
      <c r="H664" s="279" t="s">
        <v>300</v>
      </c>
      <c r="I664" s="279" t="s">
        <v>300</v>
      </c>
      <c r="J664" s="279" t="s">
        <v>300</v>
      </c>
      <c r="K664" s="279" t="s">
        <v>300</v>
      </c>
      <c r="L664" s="279" t="s">
        <v>300</v>
      </c>
      <c r="M664" s="279" t="s">
        <v>300</v>
      </c>
      <c r="N664" s="279" t="s">
        <v>300</v>
      </c>
      <c r="O664" s="279" t="s">
        <v>300</v>
      </c>
      <c r="P664" s="279" t="s">
        <v>300</v>
      </c>
      <c r="Q664" s="279" t="s">
        <v>300</v>
      </c>
      <c r="R664" s="279" t="s">
        <v>299</v>
      </c>
      <c r="S664" s="279" t="s">
        <v>299</v>
      </c>
      <c r="T664" s="279" t="s">
        <v>299</v>
      </c>
      <c r="U664" s="279" t="s">
        <v>299</v>
      </c>
      <c r="V664" s="279" t="s">
        <v>299</v>
      </c>
      <c r="AR664" s="279" t="e">
        <v>#N/A</v>
      </c>
    </row>
    <row r="665" spans="1:44" s="279" customFormat="1">
      <c r="A665" s="279">
        <v>121837</v>
      </c>
      <c r="B665" s="43" t="s">
        <v>2561</v>
      </c>
      <c r="C665" s="279" t="s">
        <v>300</v>
      </c>
      <c r="D665" s="279" t="s">
        <v>300</v>
      </c>
      <c r="E665" s="279" t="s">
        <v>300</v>
      </c>
      <c r="F665" s="279" t="s">
        <v>300</v>
      </c>
      <c r="G665" s="279" t="s">
        <v>300</v>
      </c>
      <c r="H665" s="279" t="s">
        <v>300</v>
      </c>
      <c r="I665" s="279" t="s">
        <v>299</v>
      </c>
      <c r="J665" s="279" t="s">
        <v>299</v>
      </c>
      <c r="K665" s="279" t="s">
        <v>299</v>
      </c>
      <c r="L665" s="279" t="s">
        <v>300</v>
      </c>
      <c r="M665" s="279" t="s">
        <v>300</v>
      </c>
      <c r="N665" s="279" t="s">
        <v>300</v>
      </c>
      <c r="O665" s="279" t="s">
        <v>300</v>
      </c>
      <c r="P665" s="279" t="s">
        <v>299</v>
      </c>
      <c r="Q665" s="279" t="s">
        <v>300</v>
      </c>
      <c r="R665" s="279" t="s">
        <v>299</v>
      </c>
      <c r="S665" s="279" t="s">
        <v>299</v>
      </c>
      <c r="T665" s="279" t="s">
        <v>299</v>
      </c>
      <c r="U665" s="279" t="s">
        <v>299</v>
      </c>
      <c r="V665" s="279" t="s">
        <v>299</v>
      </c>
      <c r="AR665" s="279" t="e">
        <v>#N/A</v>
      </c>
    </row>
    <row r="666" spans="1:44" s="279" customFormat="1">
      <c r="A666" s="279">
        <v>121838</v>
      </c>
      <c r="B666" s="43" t="s">
        <v>2561</v>
      </c>
      <c r="C666" s="279" t="s">
        <v>300</v>
      </c>
      <c r="D666" s="279" t="s">
        <v>298</v>
      </c>
      <c r="E666" s="279" t="s">
        <v>300</v>
      </c>
      <c r="F666" s="279" t="s">
        <v>300</v>
      </c>
      <c r="G666" s="279" t="s">
        <v>300</v>
      </c>
      <c r="H666" s="279" t="s">
        <v>300</v>
      </c>
      <c r="I666" s="279" t="s">
        <v>298</v>
      </c>
      <c r="J666" s="279" t="s">
        <v>300</v>
      </c>
      <c r="K666" s="279" t="s">
        <v>300</v>
      </c>
      <c r="L666" s="279" t="s">
        <v>300</v>
      </c>
      <c r="M666" s="279" t="s">
        <v>300</v>
      </c>
      <c r="N666" s="279" t="s">
        <v>300</v>
      </c>
      <c r="O666" s="279" t="s">
        <v>300</v>
      </c>
      <c r="P666" s="279" t="s">
        <v>300</v>
      </c>
      <c r="Q666" s="279" t="s">
        <v>300</v>
      </c>
      <c r="R666" s="279" t="s">
        <v>299</v>
      </c>
      <c r="S666" s="279" t="s">
        <v>299</v>
      </c>
      <c r="T666" s="279" t="s">
        <v>299</v>
      </c>
      <c r="U666" s="279" t="s">
        <v>299</v>
      </c>
      <c r="V666" s="279" t="s">
        <v>299</v>
      </c>
      <c r="AR666" s="279" t="e">
        <v>#N/A</v>
      </c>
    </row>
    <row r="667" spans="1:44" s="279" customFormat="1">
      <c r="A667" s="279">
        <v>121839</v>
      </c>
      <c r="B667" s="43" t="s">
        <v>2561</v>
      </c>
      <c r="C667" s="279" t="s">
        <v>300</v>
      </c>
      <c r="D667" s="279" t="s">
        <v>300</v>
      </c>
      <c r="E667" s="279" t="s">
        <v>300</v>
      </c>
      <c r="F667" s="279" t="s">
        <v>300</v>
      </c>
      <c r="G667" s="279" t="s">
        <v>300</v>
      </c>
      <c r="H667" s="279" t="s">
        <v>299</v>
      </c>
      <c r="I667" s="279" t="s">
        <v>300</v>
      </c>
      <c r="J667" s="279" t="s">
        <v>299</v>
      </c>
      <c r="K667" s="279" t="s">
        <v>299</v>
      </c>
      <c r="L667" s="279" t="s">
        <v>300</v>
      </c>
      <c r="M667" s="279" t="s">
        <v>299</v>
      </c>
      <c r="N667" s="279" t="s">
        <v>300</v>
      </c>
      <c r="O667" s="279" t="s">
        <v>300</v>
      </c>
      <c r="P667" s="279" t="s">
        <v>300</v>
      </c>
      <c r="Q667" s="279" t="s">
        <v>300</v>
      </c>
      <c r="R667" s="279" t="s">
        <v>299</v>
      </c>
      <c r="S667" s="279" t="s">
        <v>299</v>
      </c>
      <c r="T667" s="279" t="s">
        <v>299</v>
      </c>
      <c r="U667" s="279" t="s">
        <v>299</v>
      </c>
      <c r="V667" s="279" t="s">
        <v>299</v>
      </c>
      <c r="AR667" s="279" t="e">
        <v>#N/A</v>
      </c>
    </row>
    <row r="668" spans="1:44" s="279" customFormat="1">
      <c r="A668" s="279">
        <v>121840</v>
      </c>
      <c r="B668" s="43" t="s">
        <v>2561</v>
      </c>
      <c r="C668" s="279" t="s">
        <v>300</v>
      </c>
      <c r="D668" s="279" t="s">
        <v>300</v>
      </c>
      <c r="E668" s="279" t="s">
        <v>300</v>
      </c>
      <c r="F668" s="279" t="s">
        <v>300</v>
      </c>
      <c r="G668" s="279" t="s">
        <v>300</v>
      </c>
      <c r="H668" s="279" t="s">
        <v>300</v>
      </c>
      <c r="I668" s="279" t="s">
        <v>300</v>
      </c>
      <c r="J668" s="279" t="s">
        <v>298</v>
      </c>
      <c r="K668" s="279" t="s">
        <v>300</v>
      </c>
      <c r="L668" s="279" t="s">
        <v>300</v>
      </c>
      <c r="M668" s="279" t="s">
        <v>300</v>
      </c>
      <c r="N668" s="279" t="s">
        <v>300</v>
      </c>
      <c r="O668" s="279" t="s">
        <v>300</v>
      </c>
      <c r="P668" s="279" t="s">
        <v>300</v>
      </c>
      <c r="Q668" s="279" t="s">
        <v>300</v>
      </c>
      <c r="R668" s="279" t="s">
        <v>299</v>
      </c>
      <c r="S668" s="279" t="s">
        <v>299</v>
      </c>
      <c r="T668" s="279" t="s">
        <v>299</v>
      </c>
      <c r="U668" s="279" t="s">
        <v>299</v>
      </c>
      <c r="V668" s="279" t="s">
        <v>299</v>
      </c>
      <c r="AR668" s="279" t="e">
        <v>#N/A</v>
      </c>
    </row>
    <row r="669" spans="1:44" s="279" customFormat="1">
      <c r="A669" s="279">
        <v>121844</v>
      </c>
      <c r="B669" s="43" t="s">
        <v>2561</v>
      </c>
      <c r="C669" s="279" t="s">
        <v>300</v>
      </c>
      <c r="D669" s="279" t="s">
        <v>300</v>
      </c>
      <c r="E669" s="279" t="s">
        <v>300</v>
      </c>
      <c r="F669" s="279" t="s">
        <v>300</v>
      </c>
      <c r="G669" s="279" t="s">
        <v>299</v>
      </c>
      <c r="H669" s="279" t="s">
        <v>300</v>
      </c>
      <c r="I669" s="279" t="s">
        <v>299</v>
      </c>
      <c r="J669" s="279" t="s">
        <v>300</v>
      </c>
      <c r="K669" s="279" t="s">
        <v>300</v>
      </c>
      <c r="L669" s="279" t="s">
        <v>299</v>
      </c>
      <c r="M669" s="279" t="s">
        <v>299</v>
      </c>
      <c r="N669" s="279" t="s">
        <v>299</v>
      </c>
      <c r="O669" s="279" t="s">
        <v>299</v>
      </c>
      <c r="P669" s="279" t="s">
        <v>300</v>
      </c>
      <c r="Q669" s="279" t="s">
        <v>300</v>
      </c>
      <c r="R669" s="279" t="s">
        <v>299</v>
      </c>
      <c r="S669" s="279" t="s">
        <v>299</v>
      </c>
      <c r="T669" s="279" t="s">
        <v>299</v>
      </c>
      <c r="U669" s="279" t="s">
        <v>299</v>
      </c>
      <c r="V669" s="279" t="s">
        <v>299</v>
      </c>
      <c r="AR669" s="279" t="e">
        <v>#N/A</v>
      </c>
    </row>
    <row r="670" spans="1:44" s="279" customFormat="1">
      <c r="A670" s="279">
        <v>121848</v>
      </c>
      <c r="B670" s="43" t="s">
        <v>2561</v>
      </c>
      <c r="C670" s="279" t="s">
        <v>300</v>
      </c>
      <c r="D670" s="279" t="s">
        <v>300</v>
      </c>
      <c r="E670" s="279" t="s">
        <v>300</v>
      </c>
      <c r="F670" s="279" t="s">
        <v>300</v>
      </c>
      <c r="G670" s="279" t="s">
        <v>300</v>
      </c>
      <c r="H670" s="279" t="s">
        <v>300</v>
      </c>
      <c r="I670" s="279" t="s">
        <v>298</v>
      </c>
      <c r="J670" s="279" t="s">
        <v>298</v>
      </c>
      <c r="K670" s="279" t="s">
        <v>299</v>
      </c>
      <c r="L670" s="279" t="s">
        <v>299</v>
      </c>
      <c r="M670" s="279" t="s">
        <v>299</v>
      </c>
      <c r="N670" s="279" t="s">
        <v>299</v>
      </c>
      <c r="O670" s="279" t="s">
        <v>299</v>
      </c>
      <c r="P670" s="279" t="s">
        <v>299</v>
      </c>
      <c r="Q670" s="279" t="s">
        <v>299</v>
      </c>
      <c r="R670" s="279" t="s">
        <v>299</v>
      </c>
      <c r="S670" s="279" t="s">
        <v>299</v>
      </c>
      <c r="T670" s="279" t="s">
        <v>299</v>
      </c>
      <c r="U670" s="279" t="s">
        <v>299</v>
      </c>
      <c r="V670" s="279" t="s">
        <v>299</v>
      </c>
      <c r="AR670" s="279" t="e">
        <v>#N/A</v>
      </c>
    </row>
    <row r="671" spans="1:44" s="279" customFormat="1">
      <c r="A671" s="279">
        <v>121853</v>
      </c>
      <c r="B671" s="43" t="s">
        <v>2561</v>
      </c>
      <c r="C671" s="279" t="s">
        <v>300</v>
      </c>
      <c r="D671" s="279" t="s">
        <v>300</v>
      </c>
      <c r="E671" s="279" t="s">
        <v>298</v>
      </c>
      <c r="F671" s="279" t="s">
        <v>300</v>
      </c>
      <c r="G671" s="279" t="s">
        <v>300</v>
      </c>
      <c r="H671" s="279" t="s">
        <v>300</v>
      </c>
      <c r="I671" s="279" t="s">
        <v>300</v>
      </c>
      <c r="J671" s="279" t="s">
        <v>300</v>
      </c>
      <c r="K671" s="279" t="s">
        <v>300</v>
      </c>
      <c r="L671" s="279" t="s">
        <v>300</v>
      </c>
      <c r="M671" s="279" t="s">
        <v>299</v>
      </c>
      <c r="N671" s="279" t="s">
        <v>299</v>
      </c>
      <c r="O671" s="279" t="s">
        <v>299</v>
      </c>
      <c r="P671" s="279" t="s">
        <v>300</v>
      </c>
      <c r="Q671" s="279" t="s">
        <v>300</v>
      </c>
      <c r="R671" s="279" t="s">
        <v>299</v>
      </c>
      <c r="S671" s="279" t="s">
        <v>299</v>
      </c>
      <c r="T671" s="279" t="s">
        <v>299</v>
      </c>
      <c r="U671" s="279" t="s">
        <v>299</v>
      </c>
      <c r="V671" s="279" t="s">
        <v>299</v>
      </c>
      <c r="AR671" s="279" t="e">
        <v>#N/A</v>
      </c>
    </row>
    <row r="672" spans="1:44" s="279" customFormat="1">
      <c r="A672" s="279">
        <v>121865</v>
      </c>
      <c r="B672" s="43" t="s">
        <v>2561</v>
      </c>
      <c r="C672" s="279" t="s">
        <v>300</v>
      </c>
      <c r="D672" s="279" t="s">
        <v>300</v>
      </c>
      <c r="E672" s="279" t="s">
        <v>300</v>
      </c>
      <c r="F672" s="279" t="s">
        <v>300</v>
      </c>
      <c r="G672" s="279" t="s">
        <v>300</v>
      </c>
      <c r="H672" s="279" t="s">
        <v>300</v>
      </c>
      <c r="I672" s="279" t="s">
        <v>300</v>
      </c>
      <c r="J672" s="279" t="s">
        <v>300</v>
      </c>
      <c r="K672" s="279" t="s">
        <v>300</v>
      </c>
      <c r="L672" s="279" t="s">
        <v>298</v>
      </c>
      <c r="M672" s="279" t="s">
        <v>300</v>
      </c>
      <c r="N672" s="279" t="s">
        <v>300</v>
      </c>
      <c r="O672" s="279" t="s">
        <v>300</v>
      </c>
      <c r="P672" s="279" t="s">
        <v>300</v>
      </c>
      <c r="Q672" s="279" t="s">
        <v>300</v>
      </c>
      <c r="R672" s="279" t="s">
        <v>299</v>
      </c>
      <c r="S672" s="279" t="s">
        <v>299</v>
      </c>
      <c r="T672" s="279" t="s">
        <v>299</v>
      </c>
      <c r="U672" s="279" t="s">
        <v>299</v>
      </c>
      <c r="V672" s="279" t="s">
        <v>299</v>
      </c>
      <c r="AR672" s="279" t="e">
        <v>#N/A</v>
      </c>
    </row>
    <row r="673" spans="1:44" s="279" customFormat="1">
      <c r="A673" s="279">
        <v>121871</v>
      </c>
      <c r="B673" s="43" t="s">
        <v>2561</v>
      </c>
      <c r="C673" s="279" t="s">
        <v>300</v>
      </c>
      <c r="D673" s="279" t="s">
        <v>300</v>
      </c>
      <c r="E673" s="279" t="s">
        <v>300</v>
      </c>
      <c r="F673" s="279" t="s">
        <v>300</v>
      </c>
      <c r="G673" s="279" t="s">
        <v>300</v>
      </c>
      <c r="H673" s="279" t="s">
        <v>300</v>
      </c>
      <c r="I673" s="279" t="s">
        <v>300</v>
      </c>
      <c r="J673" s="279" t="s">
        <v>300</v>
      </c>
      <c r="K673" s="279" t="s">
        <v>300</v>
      </c>
      <c r="L673" s="279" t="s">
        <v>300</v>
      </c>
      <c r="M673" s="279" t="s">
        <v>300</v>
      </c>
      <c r="N673" s="279" t="s">
        <v>300</v>
      </c>
      <c r="O673" s="279" t="s">
        <v>300</v>
      </c>
      <c r="P673" s="279" t="s">
        <v>300</v>
      </c>
      <c r="Q673" s="279" t="s">
        <v>300</v>
      </c>
      <c r="R673" s="279" t="s">
        <v>299</v>
      </c>
      <c r="S673" s="279" t="s">
        <v>299</v>
      </c>
      <c r="T673" s="279" t="s">
        <v>299</v>
      </c>
      <c r="U673" s="279" t="s">
        <v>299</v>
      </c>
      <c r="V673" s="279" t="s">
        <v>299</v>
      </c>
      <c r="AR673" s="279" t="e">
        <v>#N/A</v>
      </c>
    </row>
    <row r="674" spans="1:44" s="279" customFormat="1">
      <c r="A674" s="279">
        <v>121874</v>
      </c>
      <c r="B674" s="43" t="s">
        <v>2561</v>
      </c>
      <c r="C674" s="279" t="s">
        <v>300</v>
      </c>
      <c r="D674" s="279" t="s">
        <v>300</v>
      </c>
      <c r="E674" s="279" t="s">
        <v>298</v>
      </c>
      <c r="F674" s="279" t="s">
        <v>300</v>
      </c>
      <c r="G674" s="279" t="s">
        <v>300</v>
      </c>
      <c r="H674" s="279" t="s">
        <v>300</v>
      </c>
      <c r="I674" s="279" t="s">
        <v>300</v>
      </c>
      <c r="J674" s="279" t="s">
        <v>298</v>
      </c>
      <c r="K674" s="279" t="s">
        <v>300</v>
      </c>
      <c r="L674" s="279" t="s">
        <v>300</v>
      </c>
      <c r="M674" s="279" t="s">
        <v>299</v>
      </c>
      <c r="N674" s="279" t="s">
        <v>300</v>
      </c>
      <c r="O674" s="279" t="s">
        <v>300</v>
      </c>
      <c r="P674" s="279" t="s">
        <v>300</v>
      </c>
      <c r="Q674" s="279" t="s">
        <v>300</v>
      </c>
      <c r="R674" s="279" t="s">
        <v>299</v>
      </c>
      <c r="S674" s="279" t="s">
        <v>299</v>
      </c>
      <c r="T674" s="279" t="s">
        <v>299</v>
      </c>
      <c r="U674" s="279" t="s">
        <v>299</v>
      </c>
      <c r="V674" s="279" t="s">
        <v>299</v>
      </c>
      <c r="AR674" s="279" t="e">
        <v>#N/A</v>
      </c>
    </row>
    <row r="675" spans="1:44" s="279" customFormat="1">
      <c r="A675" s="279">
        <v>121878</v>
      </c>
      <c r="B675" s="43" t="s">
        <v>2561</v>
      </c>
      <c r="C675" s="279" t="s">
        <v>300</v>
      </c>
      <c r="D675" s="279" t="s">
        <v>300</v>
      </c>
      <c r="E675" s="279" t="s">
        <v>300</v>
      </c>
      <c r="F675" s="279" t="s">
        <v>300</v>
      </c>
      <c r="G675" s="279" t="s">
        <v>298</v>
      </c>
      <c r="H675" s="279" t="s">
        <v>300</v>
      </c>
      <c r="I675" s="279" t="s">
        <v>300</v>
      </c>
      <c r="J675" s="279" t="s">
        <v>300</v>
      </c>
      <c r="K675" s="279" t="s">
        <v>300</v>
      </c>
      <c r="L675" s="279" t="s">
        <v>300</v>
      </c>
      <c r="M675" s="279" t="s">
        <v>300</v>
      </c>
      <c r="N675" s="279" t="s">
        <v>299</v>
      </c>
      <c r="O675" s="279" t="s">
        <v>299</v>
      </c>
      <c r="P675" s="279" t="s">
        <v>300</v>
      </c>
      <c r="Q675" s="279" t="s">
        <v>299</v>
      </c>
      <c r="R675" s="279" t="s">
        <v>299</v>
      </c>
      <c r="S675" s="279" t="s">
        <v>299</v>
      </c>
      <c r="T675" s="279" t="s">
        <v>299</v>
      </c>
      <c r="U675" s="279" t="s">
        <v>299</v>
      </c>
      <c r="V675" s="279" t="s">
        <v>299</v>
      </c>
      <c r="AR675" s="279" t="e">
        <v>#N/A</v>
      </c>
    </row>
    <row r="676" spans="1:44" s="279" customFormat="1">
      <c r="A676" s="279">
        <v>121879</v>
      </c>
      <c r="B676" s="43" t="s">
        <v>2561</v>
      </c>
      <c r="C676" s="279" t="s">
        <v>300</v>
      </c>
      <c r="D676" s="279" t="s">
        <v>300</v>
      </c>
      <c r="E676" s="279" t="s">
        <v>300</v>
      </c>
      <c r="F676" s="279" t="s">
        <v>300</v>
      </c>
      <c r="G676" s="279" t="s">
        <v>300</v>
      </c>
      <c r="H676" s="279" t="s">
        <v>300</v>
      </c>
      <c r="I676" s="279" t="s">
        <v>300</v>
      </c>
      <c r="J676" s="279" t="s">
        <v>300</v>
      </c>
      <c r="K676" s="279" t="s">
        <v>300</v>
      </c>
      <c r="L676" s="279" t="s">
        <v>300</v>
      </c>
      <c r="M676" s="279" t="s">
        <v>300</v>
      </c>
      <c r="N676" s="279" t="s">
        <v>300</v>
      </c>
      <c r="O676" s="279" t="s">
        <v>300</v>
      </c>
      <c r="P676" s="279" t="s">
        <v>300</v>
      </c>
      <c r="Q676" s="279" t="s">
        <v>300</v>
      </c>
      <c r="R676" s="279" t="s">
        <v>299</v>
      </c>
      <c r="S676" s="279" t="s">
        <v>299</v>
      </c>
      <c r="T676" s="279" t="s">
        <v>299</v>
      </c>
      <c r="U676" s="279" t="s">
        <v>299</v>
      </c>
      <c r="V676" s="279" t="s">
        <v>299</v>
      </c>
      <c r="AR676" s="279" t="e">
        <v>#N/A</v>
      </c>
    </row>
    <row r="677" spans="1:44" s="279" customFormat="1">
      <c r="A677" s="279">
        <v>121886</v>
      </c>
      <c r="B677" s="43" t="s">
        <v>2561</v>
      </c>
      <c r="C677" s="279" t="s">
        <v>300</v>
      </c>
      <c r="D677" s="279" t="s">
        <v>300</v>
      </c>
      <c r="E677" s="279" t="s">
        <v>300</v>
      </c>
      <c r="F677" s="279" t="s">
        <v>300</v>
      </c>
      <c r="G677" s="279" t="s">
        <v>300</v>
      </c>
      <c r="H677" s="279" t="s">
        <v>300</v>
      </c>
      <c r="I677" s="279" t="s">
        <v>300</v>
      </c>
      <c r="J677" s="279" t="s">
        <v>300</v>
      </c>
      <c r="K677" s="279" t="s">
        <v>300</v>
      </c>
      <c r="L677" s="279" t="s">
        <v>300</v>
      </c>
      <c r="M677" s="279" t="s">
        <v>299</v>
      </c>
      <c r="N677" s="279" t="s">
        <v>300</v>
      </c>
      <c r="O677" s="279" t="s">
        <v>299</v>
      </c>
      <c r="P677" s="279" t="s">
        <v>300</v>
      </c>
      <c r="Q677" s="279" t="s">
        <v>299</v>
      </c>
      <c r="R677" s="279" t="s">
        <v>299</v>
      </c>
      <c r="S677" s="279" t="s">
        <v>299</v>
      </c>
      <c r="T677" s="279" t="s">
        <v>299</v>
      </c>
      <c r="U677" s="279" t="s">
        <v>299</v>
      </c>
      <c r="V677" s="279" t="s">
        <v>299</v>
      </c>
      <c r="AR677" s="279" t="e">
        <v>#N/A</v>
      </c>
    </row>
    <row r="678" spans="1:44" s="279" customFormat="1">
      <c r="A678" s="279">
        <v>121891</v>
      </c>
      <c r="B678" s="43" t="s">
        <v>2561</v>
      </c>
      <c r="C678" s="279" t="s">
        <v>300</v>
      </c>
      <c r="D678" s="279" t="s">
        <v>300</v>
      </c>
      <c r="E678" s="279" t="s">
        <v>300</v>
      </c>
      <c r="F678" s="279" t="s">
        <v>300</v>
      </c>
      <c r="G678" s="279" t="s">
        <v>300</v>
      </c>
      <c r="H678" s="279" t="s">
        <v>300</v>
      </c>
      <c r="I678" s="279" t="s">
        <v>300</v>
      </c>
      <c r="J678" s="279" t="s">
        <v>300</v>
      </c>
      <c r="K678" s="279" t="s">
        <v>300</v>
      </c>
      <c r="L678" s="279" t="s">
        <v>300</v>
      </c>
      <c r="M678" s="279" t="s">
        <v>300</v>
      </c>
      <c r="N678" s="279" t="s">
        <v>300</v>
      </c>
      <c r="O678" s="279" t="s">
        <v>300</v>
      </c>
      <c r="P678" s="279" t="s">
        <v>300</v>
      </c>
      <c r="Q678" s="279" t="s">
        <v>300</v>
      </c>
      <c r="R678" s="279" t="s">
        <v>299</v>
      </c>
      <c r="S678" s="279" t="s">
        <v>299</v>
      </c>
      <c r="T678" s="279" t="s">
        <v>299</v>
      </c>
      <c r="U678" s="279" t="s">
        <v>299</v>
      </c>
      <c r="V678" s="279" t="s">
        <v>299</v>
      </c>
      <c r="AR678" s="279" t="e">
        <v>#N/A</v>
      </c>
    </row>
    <row r="679" spans="1:44" s="279" customFormat="1">
      <c r="A679" s="279">
        <v>121892</v>
      </c>
      <c r="B679" s="43" t="s">
        <v>2561</v>
      </c>
      <c r="C679" s="279" t="s">
        <v>300</v>
      </c>
      <c r="D679" s="279" t="s">
        <v>299</v>
      </c>
      <c r="E679" s="279" t="s">
        <v>300</v>
      </c>
      <c r="F679" s="279" t="s">
        <v>300</v>
      </c>
      <c r="G679" s="279" t="s">
        <v>300</v>
      </c>
      <c r="H679" s="279" t="s">
        <v>300</v>
      </c>
      <c r="I679" s="279" t="s">
        <v>300</v>
      </c>
      <c r="J679" s="279" t="s">
        <v>300</v>
      </c>
      <c r="K679" s="279" t="s">
        <v>300</v>
      </c>
      <c r="L679" s="279" t="s">
        <v>300</v>
      </c>
      <c r="M679" s="279" t="s">
        <v>300</v>
      </c>
      <c r="N679" s="279" t="s">
        <v>300</v>
      </c>
      <c r="O679" s="279" t="s">
        <v>299</v>
      </c>
      <c r="P679" s="279" t="s">
        <v>300</v>
      </c>
      <c r="Q679" s="279" t="s">
        <v>300</v>
      </c>
      <c r="R679" s="279" t="s">
        <v>299</v>
      </c>
      <c r="S679" s="279" t="s">
        <v>299</v>
      </c>
      <c r="T679" s="279" t="s">
        <v>299</v>
      </c>
      <c r="U679" s="279" t="s">
        <v>299</v>
      </c>
      <c r="V679" s="279" t="s">
        <v>299</v>
      </c>
      <c r="AR679" s="279" t="e">
        <v>#N/A</v>
      </c>
    </row>
    <row r="680" spans="1:44" s="279" customFormat="1">
      <c r="A680" s="279">
        <v>121897</v>
      </c>
      <c r="B680" s="43" t="s">
        <v>2561</v>
      </c>
      <c r="C680" s="279" t="s">
        <v>300</v>
      </c>
      <c r="D680" s="279" t="s">
        <v>300</v>
      </c>
      <c r="E680" s="279" t="s">
        <v>300</v>
      </c>
      <c r="F680" s="279" t="s">
        <v>300</v>
      </c>
      <c r="G680" s="279" t="s">
        <v>300</v>
      </c>
      <c r="H680" s="279" t="s">
        <v>300</v>
      </c>
      <c r="I680" s="279" t="s">
        <v>300</v>
      </c>
      <c r="J680" s="279" t="s">
        <v>298</v>
      </c>
      <c r="K680" s="279" t="s">
        <v>300</v>
      </c>
      <c r="L680" s="279" t="s">
        <v>298</v>
      </c>
      <c r="M680" s="279" t="s">
        <v>299</v>
      </c>
      <c r="N680" s="279" t="s">
        <v>299</v>
      </c>
      <c r="O680" s="279" t="s">
        <v>299</v>
      </c>
      <c r="P680" s="279" t="s">
        <v>299</v>
      </c>
      <c r="Q680" s="279" t="s">
        <v>299</v>
      </c>
      <c r="R680" s="279" t="s">
        <v>299</v>
      </c>
      <c r="S680" s="279" t="s">
        <v>299</v>
      </c>
      <c r="T680" s="279" t="s">
        <v>299</v>
      </c>
      <c r="U680" s="279" t="s">
        <v>299</v>
      </c>
      <c r="V680" s="279" t="s">
        <v>299</v>
      </c>
      <c r="AR680" s="279" t="e">
        <v>#N/A</v>
      </c>
    </row>
    <row r="681" spans="1:44" s="279" customFormat="1">
      <c r="A681" s="279">
        <v>121900</v>
      </c>
      <c r="B681" s="43" t="s">
        <v>2561</v>
      </c>
      <c r="C681" s="279" t="s">
        <v>299</v>
      </c>
      <c r="D681" s="279" t="s">
        <v>299</v>
      </c>
      <c r="E681" s="279" t="s">
        <v>299</v>
      </c>
      <c r="F681" s="279" t="s">
        <v>299</v>
      </c>
      <c r="G681" s="279" t="s">
        <v>298</v>
      </c>
      <c r="H681" s="279" t="s">
        <v>299</v>
      </c>
      <c r="I681" s="279" t="s">
        <v>299</v>
      </c>
      <c r="J681" s="279" t="s">
        <v>298</v>
      </c>
      <c r="K681" s="279" t="s">
        <v>299</v>
      </c>
      <c r="L681" s="279" t="s">
        <v>300</v>
      </c>
      <c r="M681" s="279" t="s">
        <v>300</v>
      </c>
      <c r="N681" s="279" t="s">
        <v>299</v>
      </c>
      <c r="O681" s="279" t="s">
        <v>299</v>
      </c>
      <c r="P681" s="279" t="s">
        <v>298</v>
      </c>
      <c r="Q681" s="279" t="s">
        <v>298</v>
      </c>
      <c r="R681" s="279" t="s">
        <v>300</v>
      </c>
      <c r="S681" s="279" t="s">
        <v>299</v>
      </c>
      <c r="T681" s="279" t="s">
        <v>300</v>
      </c>
      <c r="U681" s="279" t="s">
        <v>300</v>
      </c>
      <c r="V681" s="279" t="s">
        <v>299</v>
      </c>
      <c r="AR681" s="279" t="e">
        <v>#N/A</v>
      </c>
    </row>
    <row r="682" spans="1:44" s="279" customFormat="1">
      <c r="A682" s="279">
        <v>121903</v>
      </c>
      <c r="B682" s="43" t="s">
        <v>2561</v>
      </c>
      <c r="C682" s="279" t="s">
        <v>300</v>
      </c>
      <c r="D682" s="279" t="s">
        <v>300</v>
      </c>
      <c r="E682" s="279" t="s">
        <v>300</v>
      </c>
      <c r="F682" s="279" t="s">
        <v>300</v>
      </c>
      <c r="G682" s="279" t="s">
        <v>298</v>
      </c>
      <c r="H682" s="279" t="s">
        <v>300</v>
      </c>
      <c r="I682" s="279" t="s">
        <v>300</v>
      </c>
      <c r="J682" s="279" t="s">
        <v>300</v>
      </c>
      <c r="K682" s="279" t="s">
        <v>300</v>
      </c>
      <c r="L682" s="279" t="s">
        <v>300</v>
      </c>
      <c r="M682" s="279" t="s">
        <v>300</v>
      </c>
      <c r="N682" s="279" t="s">
        <v>300</v>
      </c>
      <c r="O682" s="279" t="s">
        <v>299</v>
      </c>
      <c r="P682" s="279" t="s">
        <v>299</v>
      </c>
      <c r="Q682" s="279" t="s">
        <v>299</v>
      </c>
      <c r="R682" s="279" t="s">
        <v>299</v>
      </c>
      <c r="S682" s="279" t="s">
        <v>299</v>
      </c>
      <c r="T682" s="279" t="s">
        <v>299</v>
      </c>
      <c r="U682" s="279" t="s">
        <v>299</v>
      </c>
      <c r="V682" s="279" t="s">
        <v>299</v>
      </c>
      <c r="AR682" s="279" t="e">
        <v>#N/A</v>
      </c>
    </row>
    <row r="683" spans="1:44" s="279" customFormat="1">
      <c r="A683" s="279">
        <v>121908</v>
      </c>
      <c r="B683" s="43" t="s">
        <v>2561</v>
      </c>
      <c r="C683" s="279" t="s">
        <v>300</v>
      </c>
      <c r="D683" s="279" t="s">
        <v>300</v>
      </c>
      <c r="E683" s="279" t="s">
        <v>300</v>
      </c>
      <c r="F683" s="279" t="s">
        <v>300</v>
      </c>
      <c r="G683" s="279" t="s">
        <v>300</v>
      </c>
      <c r="H683" s="279" t="s">
        <v>300</v>
      </c>
      <c r="I683" s="279" t="s">
        <v>300</v>
      </c>
      <c r="J683" s="279" t="s">
        <v>300</v>
      </c>
      <c r="K683" s="279" t="s">
        <v>300</v>
      </c>
      <c r="L683" s="279" t="s">
        <v>300</v>
      </c>
      <c r="M683" s="279" t="s">
        <v>300</v>
      </c>
      <c r="N683" s="279" t="s">
        <v>300</v>
      </c>
      <c r="O683" s="279" t="s">
        <v>300</v>
      </c>
      <c r="P683" s="279" t="s">
        <v>300</v>
      </c>
      <c r="Q683" s="279" t="s">
        <v>300</v>
      </c>
      <c r="R683" s="279" t="s">
        <v>299</v>
      </c>
      <c r="S683" s="279" t="s">
        <v>299</v>
      </c>
      <c r="T683" s="279" t="s">
        <v>299</v>
      </c>
      <c r="U683" s="279" t="s">
        <v>299</v>
      </c>
      <c r="V683" s="279" t="s">
        <v>299</v>
      </c>
      <c r="AR683" s="279" t="e">
        <v>#N/A</v>
      </c>
    </row>
    <row r="684" spans="1:44" s="279" customFormat="1">
      <c r="A684" s="279">
        <v>121909</v>
      </c>
      <c r="B684" s="43" t="s">
        <v>2561</v>
      </c>
      <c r="C684" s="279" t="s">
        <v>300</v>
      </c>
      <c r="D684" s="279" t="s">
        <v>300</v>
      </c>
      <c r="E684" s="279" t="s">
        <v>298</v>
      </c>
      <c r="F684" s="279" t="s">
        <v>300</v>
      </c>
      <c r="G684" s="279" t="s">
        <v>300</v>
      </c>
      <c r="H684" s="279" t="s">
        <v>300</v>
      </c>
      <c r="I684" s="279" t="s">
        <v>300</v>
      </c>
      <c r="J684" s="279" t="s">
        <v>299</v>
      </c>
      <c r="K684" s="279" t="s">
        <v>300</v>
      </c>
      <c r="L684" s="279" t="s">
        <v>299</v>
      </c>
      <c r="M684" s="279" t="s">
        <v>300</v>
      </c>
      <c r="N684" s="279" t="s">
        <v>300</v>
      </c>
      <c r="O684" s="279" t="s">
        <v>300</v>
      </c>
      <c r="P684" s="279" t="s">
        <v>300</v>
      </c>
      <c r="Q684" s="279" t="s">
        <v>299</v>
      </c>
      <c r="R684" s="279" t="s">
        <v>299</v>
      </c>
      <c r="S684" s="279" t="s">
        <v>299</v>
      </c>
      <c r="T684" s="279" t="s">
        <v>299</v>
      </c>
      <c r="U684" s="279" t="s">
        <v>299</v>
      </c>
      <c r="V684" s="279" t="s">
        <v>299</v>
      </c>
      <c r="AR684" s="279" t="e">
        <v>#N/A</v>
      </c>
    </row>
    <row r="685" spans="1:44" s="279" customFormat="1">
      <c r="A685" s="279">
        <v>121913</v>
      </c>
      <c r="B685" s="43" t="s">
        <v>2561</v>
      </c>
      <c r="C685" s="279" t="s">
        <v>300</v>
      </c>
      <c r="D685" s="279" t="s">
        <v>300</v>
      </c>
      <c r="E685" s="279" t="s">
        <v>300</v>
      </c>
      <c r="F685" s="279" t="s">
        <v>300</v>
      </c>
      <c r="G685" s="279" t="s">
        <v>299</v>
      </c>
      <c r="H685" s="279" t="s">
        <v>300</v>
      </c>
      <c r="I685" s="279" t="s">
        <v>300</v>
      </c>
      <c r="J685" s="279" t="s">
        <v>300</v>
      </c>
      <c r="K685" s="279" t="s">
        <v>300</v>
      </c>
      <c r="L685" s="279" t="s">
        <v>300</v>
      </c>
      <c r="M685" s="279" t="s">
        <v>300</v>
      </c>
      <c r="N685" s="279" t="s">
        <v>299</v>
      </c>
      <c r="O685" s="279" t="s">
        <v>300</v>
      </c>
      <c r="P685" s="279" t="s">
        <v>300</v>
      </c>
      <c r="Q685" s="279" t="s">
        <v>300</v>
      </c>
      <c r="R685" s="279" t="s">
        <v>299</v>
      </c>
      <c r="S685" s="279" t="s">
        <v>299</v>
      </c>
      <c r="T685" s="279" t="s">
        <v>299</v>
      </c>
      <c r="U685" s="279" t="s">
        <v>299</v>
      </c>
      <c r="V685" s="279" t="s">
        <v>299</v>
      </c>
      <c r="AR685" s="279" t="e">
        <v>#N/A</v>
      </c>
    </row>
    <row r="686" spans="1:44" s="279" customFormat="1">
      <c r="A686" s="279">
        <v>121925</v>
      </c>
      <c r="B686" s="43" t="s">
        <v>2561</v>
      </c>
      <c r="C686" s="279" t="s">
        <v>300</v>
      </c>
      <c r="D686" s="279" t="s">
        <v>300</v>
      </c>
      <c r="E686" s="279" t="s">
        <v>300</v>
      </c>
      <c r="F686" s="279" t="s">
        <v>300</v>
      </c>
      <c r="G686" s="279" t="s">
        <v>300</v>
      </c>
      <c r="H686" s="279" t="s">
        <v>300</v>
      </c>
      <c r="I686" s="279" t="s">
        <v>300</v>
      </c>
      <c r="J686" s="279" t="s">
        <v>300</v>
      </c>
      <c r="K686" s="279" t="s">
        <v>300</v>
      </c>
      <c r="L686" s="279" t="s">
        <v>300</v>
      </c>
      <c r="M686" s="279" t="s">
        <v>300</v>
      </c>
      <c r="N686" s="279" t="s">
        <v>299</v>
      </c>
      <c r="O686" s="279" t="s">
        <v>299</v>
      </c>
      <c r="P686" s="279" t="s">
        <v>299</v>
      </c>
      <c r="Q686" s="279" t="s">
        <v>299</v>
      </c>
      <c r="R686" s="279" t="s">
        <v>299</v>
      </c>
      <c r="S686" s="279" t="s">
        <v>299</v>
      </c>
      <c r="T686" s="279" t="s">
        <v>299</v>
      </c>
      <c r="U686" s="279" t="s">
        <v>299</v>
      </c>
      <c r="V686" s="279" t="s">
        <v>299</v>
      </c>
      <c r="AR686" s="279" t="e">
        <v>#N/A</v>
      </c>
    </row>
    <row r="687" spans="1:44" s="279" customFormat="1">
      <c r="A687" s="279">
        <v>121931</v>
      </c>
      <c r="B687" s="43" t="s">
        <v>2561</v>
      </c>
      <c r="C687" s="279" t="s">
        <v>300</v>
      </c>
      <c r="D687" s="279" t="s">
        <v>298</v>
      </c>
      <c r="E687" s="279" t="s">
        <v>298</v>
      </c>
      <c r="F687" s="279" t="s">
        <v>300</v>
      </c>
      <c r="G687" s="279" t="s">
        <v>300</v>
      </c>
      <c r="H687" s="279" t="s">
        <v>300</v>
      </c>
      <c r="I687" s="279" t="s">
        <v>299</v>
      </c>
      <c r="J687" s="279" t="s">
        <v>300</v>
      </c>
      <c r="K687" s="279" t="s">
        <v>300</v>
      </c>
      <c r="L687" s="279" t="s">
        <v>300</v>
      </c>
      <c r="M687" s="279" t="s">
        <v>300</v>
      </c>
      <c r="N687" s="279" t="s">
        <v>299</v>
      </c>
      <c r="O687" s="279" t="s">
        <v>299</v>
      </c>
      <c r="P687" s="279" t="s">
        <v>300</v>
      </c>
      <c r="Q687" s="279" t="s">
        <v>300</v>
      </c>
      <c r="R687" s="279" t="s">
        <v>299</v>
      </c>
      <c r="S687" s="279" t="s">
        <v>299</v>
      </c>
      <c r="T687" s="279" t="s">
        <v>299</v>
      </c>
      <c r="U687" s="279" t="s">
        <v>299</v>
      </c>
      <c r="V687" s="279" t="s">
        <v>299</v>
      </c>
      <c r="AR687" s="279" t="e">
        <v>#N/A</v>
      </c>
    </row>
    <row r="688" spans="1:44" s="279" customFormat="1">
      <c r="A688" s="279">
        <v>121933</v>
      </c>
      <c r="B688" s="43" t="s">
        <v>2561</v>
      </c>
      <c r="C688" s="279" t="s">
        <v>300</v>
      </c>
      <c r="D688" s="279" t="s">
        <v>300</v>
      </c>
      <c r="E688" s="279" t="s">
        <v>300</v>
      </c>
      <c r="F688" s="279" t="s">
        <v>300</v>
      </c>
      <c r="G688" s="279" t="s">
        <v>300</v>
      </c>
      <c r="H688" s="279" t="s">
        <v>300</v>
      </c>
      <c r="I688" s="279" t="s">
        <v>300</v>
      </c>
      <c r="J688" s="279" t="s">
        <v>298</v>
      </c>
      <c r="K688" s="279" t="s">
        <v>300</v>
      </c>
      <c r="L688" s="279" t="s">
        <v>298</v>
      </c>
      <c r="M688" s="279" t="s">
        <v>300</v>
      </c>
      <c r="N688" s="279" t="s">
        <v>300</v>
      </c>
      <c r="O688" s="279" t="s">
        <v>300</v>
      </c>
      <c r="P688" s="279" t="s">
        <v>300</v>
      </c>
      <c r="Q688" s="279" t="s">
        <v>300</v>
      </c>
      <c r="R688" s="279" t="s">
        <v>299</v>
      </c>
      <c r="S688" s="279" t="s">
        <v>299</v>
      </c>
      <c r="T688" s="279" t="s">
        <v>299</v>
      </c>
      <c r="U688" s="279" t="s">
        <v>299</v>
      </c>
      <c r="V688" s="279" t="s">
        <v>299</v>
      </c>
      <c r="AR688" s="279" t="e">
        <v>#N/A</v>
      </c>
    </row>
    <row r="689" spans="1:44" s="279" customFormat="1">
      <c r="A689" s="279">
        <v>121937</v>
      </c>
      <c r="B689" s="43" t="s">
        <v>2561</v>
      </c>
      <c r="C689" s="279" t="s">
        <v>300</v>
      </c>
      <c r="D689" s="279" t="s">
        <v>300</v>
      </c>
      <c r="E689" s="279" t="s">
        <v>300</v>
      </c>
      <c r="F689" s="279" t="s">
        <v>300</v>
      </c>
      <c r="G689" s="279" t="s">
        <v>300</v>
      </c>
      <c r="H689" s="279" t="s">
        <v>300</v>
      </c>
      <c r="I689" s="279" t="s">
        <v>300</v>
      </c>
      <c r="J689" s="279" t="s">
        <v>300</v>
      </c>
      <c r="K689" s="279" t="s">
        <v>300</v>
      </c>
      <c r="L689" s="279" t="s">
        <v>300</v>
      </c>
      <c r="M689" s="279" t="s">
        <v>300</v>
      </c>
      <c r="N689" s="279" t="s">
        <v>300</v>
      </c>
      <c r="O689" s="279" t="s">
        <v>300</v>
      </c>
      <c r="P689" s="279" t="s">
        <v>300</v>
      </c>
      <c r="Q689" s="279" t="s">
        <v>300</v>
      </c>
      <c r="R689" s="279" t="s">
        <v>299</v>
      </c>
      <c r="S689" s="279" t="s">
        <v>299</v>
      </c>
      <c r="T689" s="279" t="s">
        <v>299</v>
      </c>
      <c r="U689" s="279" t="s">
        <v>299</v>
      </c>
      <c r="V689" s="279" t="s">
        <v>299</v>
      </c>
      <c r="AR689" s="279" t="e">
        <v>#N/A</v>
      </c>
    </row>
    <row r="690" spans="1:44" s="279" customFormat="1">
      <c r="A690" s="279">
        <v>121938</v>
      </c>
      <c r="B690" s="43" t="s">
        <v>2561</v>
      </c>
      <c r="C690" s="279" t="s">
        <v>300</v>
      </c>
      <c r="D690" s="279" t="s">
        <v>300</v>
      </c>
      <c r="E690" s="279" t="s">
        <v>300</v>
      </c>
      <c r="F690" s="279" t="s">
        <v>300</v>
      </c>
      <c r="G690" s="279" t="s">
        <v>300</v>
      </c>
      <c r="H690" s="279" t="s">
        <v>300</v>
      </c>
      <c r="I690" s="279" t="s">
        <v>300</v>
      </c>
      <c r="J690" s="279" t="s">
        <v>298</v>
      </c>
      <c r="K690" s="279" t="s">
        <v>300</v>
      </c>
      <c r="L690" s="279" t="s">
        <v>298</v>
      </c>
      <c r="M690" s="279" t="s">
        <v>300</v>
      </c>
      <c r="N690" s="279" t="s">
        <v>299</v>
      </c>
      <c r="O690" s="279" t="s">
        <v>300</v>
      </c>
      <c r="P690" s="279" t="s">
        <v>300</v>
      </c>
      <c r="Q690" s="279" t="s">
        <v>299</v>
      </c>
      <c r="R690" s="279" t="s">
        <v>299</v>
      </c>
      <c r="S690" s="279" t="s">
        <v>299</v>
      </c>
      <c r="T690" s="279" t="s">
        <v>299</v>
      </c>
      <c r="U690" s="279" t="s">
        <v>299</v>
      </c>
      <c r="V690" s="279" t="s">
        <v>299</v>
      </c>
      <c r="AR690" s="279" t="e">
        <v>#N/A</v>
      </c>
    </row>
    <row r="691" spans="1:44" s="279" customFormat="1">
      <c r="A691" s="279">
        <v>121939</v>
      </c>
      <c r="B691" s="43" t="s">
        <v>2561</v>
      </c>
      <c r="C691" s="279" t="s">
        <v>300</v>
      </c>
      <c r="D691" s="279" t="s">
        <v>300</v>
      </c>
      <c r="E691" s="279" t="s">
        <v>300</v>
      </c>
      <c r="F691" s="279" t="s">
        <v>298</v>
      </c>
      <c r="G691" s="279" t="s">
        <v>300</v>
      </c>
      <c r="H691" s="279" t="s">
        <v>300</v>
      </c>
      <c r="I691" s="279" t="s">
        <v>300</v>
      </c>
      <c r="J691" s="279" t="s">
        <v>300</v>
      </c>
      <c r="K691" s="279" t="s">
        <v>299</v>
      </c>
      <c r="L691" s="279" t="s">
        <v>299</v>
      </c>
      <c r="M691" s="279" t="s">
        <v>300</v>
      </c>
      <c r="N691" s="279" t="s">
        <v>300</v>
      </c>
      <c r="O691" s="279" t="s">
        <v>299</v>
      </c>
      <c r="P691" s="279" t="s">
        <v>299</v>
      </c>
      <c r="Q691" s="279" t="s">
        <v>299</v>
      </c>
      <c r="R691" s="279" t="s">
        <v>299</v>
      </c>
      <c r="S691" s="279" t="s">
        <v>299</v>
      </c>
      <c r="T691" s="279" t="s">
        <v>299</v>
      </c>
      <c r="U691" s="279" t="s">
        <v>299</v>
      </c>
      <c r="V691" s="279" t="s">
        <v>299</v>
      </c>
      <c r="AR691" s="279" t="e">
        <v>#N/A</v>
      </c>
    </row>
    <row r="692" spans="1:44" s="279" customFormat="1">
      <c r="A692" s="279">
        <v>121940</v>
      </c>
      <c r="B692" s="43" t="s">
        <v>2561</v>
      </c>
      <c r="C692" s="279" t="s">
        <v>300</v>
      </c>
      <c r="D692" s="279" t="s">
        <v>300</v>
      </c>
      <c r="E692" s="279" t="s">
        <v>300</v>
      </c>
      <c r="F692" s="279" t="s">
        <v>300</v>
      </c>
      <c r="G692" s="279" t="s">
        <v>300</v>
      </c>
      <c r="H692" s="279" t="s">
        <v>300</v>
      </c>
      <c r="I692" s="279" t="s">
        <v>300</v>
      </c>
      <c r="J692" s="279" t="s">
        <v>300</v>
      </c>
      <c r="K692" s="279" t="s">
        <v>300</v>
      </c>
      <c r="L692" s="279" t="s">
        <v>300</v>
      </c>
      <c r="M692" s="279" t="s">
        <v>300</v>
      </c>
      <c r="N692" s="279" t="s">
        <v>300</v>
      </c>
      <c r="O692" s="279" t="s">
        <v>300</v>
      </c>
      <c r="P692" s="279" t="s">
        <v>300</v>
      </c>
      <c r="Q692" s="279" t="s">
        <v>300</v>
      </c>
      <c r="R692" s="279" t="s">
        <v>299</v>
      </c>
      <c r="S692" s="279" t="s">
        <v>299</v>
      </c>
      <c r="T692" s="279" t="s">
        <v>299</v>
      </c>
      <c r="U692" s="279" t="s">
        <v>299</v>
      </c>
      <c r="V692" s="279" t="s">
        <v>299</v>
      </c>
      <c r="AR692" s="279" t="e">
        <v>#N/A</v>
      </c>
    </row>
    <row r="693" spans="1:44" s="279" customFormat="1">
      <c r="A693" s="279">
        <v>121941</v>
      </c>
      <c r="B693" s="43" t="s">
        <v>2561</v>
      </c>
      <c r="C693" s="279" t="s">
        <v>300</v>
      </c>
      <c r="D693" s="279" t="s">
        <v>300</v>
      </c>
      <c r="E693" s="279" t="s">
        <v>300</v>
      </c>
      <c r="F693" s="279" t="s">
        <v>300</v>
      </c>
      <c r="G693" s="279" t="s">
        <v>300</v>
      </c>
      <c r="H693" s="279" t="s">
        <v>300</v>
      </c>
      <c r="I693" s="279" t="s">
        <v>300</v>
      </c>
      <c r="J693" s="279" t="s">
        <v>300</v>
      </c>
      <c r="K693" s="279" t="s">
        <v>300</v>
      </c>
      <c r="L693" s="279" t="s">
        <v>299</v>
      </c>
      <c r="M693" s="279" t="s">
        <v>299</v>
      </c>
      <c r="N693" s="279" t="s">
        <v>300</v>
      </c>
      <c r="O693" s="279" t="s">
        <v>299</v>
      </c>
      <c r="P693" s="279" t="s">
        <v>300</v>
      </c>
      <c r="Q693" s="279" t="s">
        <v>300</v>
      </c>
      <c r="R693" s="279" t="s">
        <v>299</v>
      </c>
      <c r="S693" s="279" t="s">
        <v>299</v>
      </c>
      <c r="T693" s="279" t="s">
        <v>299</v>
      </c>
      <c r="U693" s="279" t="s">
        <v>299</v>
      </c>
      <c r="V693" s="279" t="s">
        <v>299</v>
      </c>
      <c r="AR693" s="279" t="e">
        <v>#N/A</v>
      </c>
    </row>
    <row r="694" spans="1:44" s="279" customFormat="1">
      <c r="A694" s="279">
        <v>121943</v>
      </c>
      <c r="B694" s="43" t="s">
        <v>2561</v>
      </c>
      <c r="C694" s="279" t="s">
        <v>299</v>
      </c>
      <c r="D694" s="279" t="s">
        <v>300</v>
      </c>
      <c r="E694" s="279" t="s">
        <v>300</v>
      </c>
      <c r="F694" s="279" t="s">
        <v>300</v>
      </c>
      <c r="G694" s="279" t="s">
        <v>299</v>
      </c>
      <c r="H694" s="279" t="s">
        <v>300</v>
      </c>
      <c r="I694" s="279" t="s">
        <v>300</v>
      </c>
      <c r="J694" s="279" t="s">
        <v>300</v>
      </c>
      <c r="K694" s="279" t="s">
        <v>300</v>
      </c>
      <c r="L694" s="279" t="s">
        <v>300</v>
      </c>
      <c r="M694" s="279" t="s">
        <v>300</v>
      </c>
      <c r="N694" s="279" t="s">
        <v>300</v>
      </c>
      <c r="O694" s="279" t="s">
        <v>300</v>
      </c>
      <c r="P694" s="279" t="s">
        <v>300</v>
      </c>
      <c r="Q694" s="279" t="s">
        <v>300</v>
      </c>
      <c r="R694" s="279" t="s">
        <v>299</v>
      </c>
      <c r="S694" s="279" t="s">
        <v>299</v>
      </c>
      <c r="T694" s="279" t="s">
        <v>299</v>
      </c>
      <c r="U694" s="279" t="s">
        <v>299</v>
      </c>
      <c r="V694" s="279" t="s">
        <v>299</v>
      </c>
      <c r="AR694" s="279" t="e">
        <v>#N/A</v>
      </c>
    </row>
    <row r="695" spans="1:44" s="279" customFormat="1">
      <c r="A695" s="279">
        <v>121945</v>
      </c>
      <c r="B695" s="43" t="s">
        <v>2561</v>
      </c>
      <c r="C695" s="279" t="s">
        <v>300</v>
      </c>
      <c r="D695" s="279" t="s">
        <v>300</v>
      </c>
      <c r="E695" s="279" t="s">
        <v>300</v>
      </c>
      <c r="F695" s="279" t="s">
        <v>298</v>
      </c>
      <c r="G695" s="279" t="s">
        <v>300</v>
      </c>
      <c r="H695" s="279" t="s">
        <v>300</v>
      </c>
      <c r="I695" s="279" t="s">
        <v>299</v>
      </c>
      <c r="J695" s="279" t="s">
        <v>300</v>
      </c>
      <c r="K695" s="279" t="s">
        <v>300</v>
      </c>
      <c r="L695" s="279" t="s">
        <v>299</v>
      </c>
      <c r="M695" s="279" t="s">
        <v>300</v>
      </c>
      <c r="N695" s="279" t="s">
        <v>300</v>
      </c>
      <c r="O695" s="279" t="s">
        <v>300</v>
      </c>
      <c r="P695" s="279" t="s">
        <v>300</v>
      </c>
      <c r="Q695" s="279" t="s">
        <v>300</v>
      </c>
      <c r="R695" s="279" t="s">
        <v>299</v>
      </c>
      <c r="S695" s="279" t="s">
        <v>299</v>
      </c>
      <c r="T695" s="279" t="s">
        <v>299</v>
      </c>
      <c r="U695" s="279" t="s">
        <v>299</v>
      </c>
      <c r="V695" s="279" t="s">
        <v>299</v>
      </c>
      <c r="AR695" s="279" t="e">
        <v>#N/A</v>
      </c>
    </row>
    <row r="696" spans="1:44" s="279" customFormat="1">
      <c r="A696" s="279">
        <v>121946</v>
      </c>
      <c r="B696" s="43" t="s">
        <v>2561</v>
      </c>
      <c r="C696" s="279" t="s">
        <v>300</v>
      </c>
      <c r="D696" s="279" t="s">
        <v>298</v>
      </c>
      <c r="E696" s="279" t="s">
        <v>298</v>
      </c>
      <c r="F696" s="279" t="s">
        <v>300</v>
      </c>
      <c r="G696" s="279" t="s">
        <v>300</v>
      </c>
      <c r="H696" s="279" t="s">
        <v>300</v>
      </c>
      <c r="I696" s="279" t="s">
        <v>299</v>
      </c>
      <c r="J696" s="279" t="s">
        <v>299</v>
      </c>
      <c r="K696" s="279" t="s">
        <v>299</v>
      </c>
      <c r="L696" s="279" t="s">
        <v>300</v>
      </c>
      <c r="M696" s="279" t="s">
        <v>300</v>
      </c>
      <c r="N696" s="279" t="s">
        <v>300</v>
      </c>
      <c r="O696" s="279" t="s">
        <v>300</v>
      </c>
      <c r="P696" s="279" t="s">
        <v>300</v>
      </c>
      <c r="Q696" s="279" t="s">
        <v>300</v>
      </c>
      <c r="R696" s="279" t="s">
        <v>299</v>
      </c>
      <c r="S696" s="279" t="s">
        <v>299</v>
      </c>
      <c r="T696" s="279" t="s">
        <v>299</v>
      </c>
      <c r="U696" s="279" t="s">
        <v>299</v>
      </c>
      <c r="V696" s="279" t="s">
        <v>299</v>
      </c>
      <c r="AR696" s="279" t="e">
        <v>#N/A</v>
      </c>
    </row>
    <row r="697" spans="1:44" s="279" customFormat="1">
      <c r="A697" s="279">
        <v>121947</v>
      </c>
      <c r="B697" s="43" t="s">
        <v>2561</v>
      </c>
      <c r="C697" s="279" t="s">
        <v>300</v>
      </c>
      <c r="D697" s="279" t="s">
        <v>300</v>
      </c>
      <c r="E697" s="279" t="s">
        <v>300</v>
      </c>
      <c r="F697" s="279" t="s">
        <v>300</v>
      </c>
      <c r="G697" s="279" t="s">
        <v>300</v>
      </c>
      <c r="H697" s="279" t="s">
        <v>300</v>
      </c>
      <c r="I697" s="279" t="s">
        <v>300</v>
      </c>
      <c r="J697" s="279" t="s">
        <v>300</v>
      </c>
      <c r="K697" s="279" t="s">
        <v>300</v>
      </c>
      <c r="L697" s="279" t="s">
        <v>300</v>
      </c>
      <c r="M697" s="279" t="s">
        <v>300</v>
      </c>
      <c r="N697" s="279" t="s">
        <v>300</v>
      </c>
      <c r="O697" s="279" t="s">
        <v>300</v>
      </c>
      <c r="P697" s="279" t="s">
        <v>300</v>
      </c>
      <c r="Q697" s="279" t="s">
        <v>300</v>
      </c>
      <c r="R697" s="279" t="s">
        <v>299</v>
      </c>
      <c r="S697" s="279" t="s">
        <v>299</v>
      </c>
      <c r="T697" s="279" t="s">
        <v>299</v>
      </c>
      <c r="U697" s="279" t="s">
        <v>299</v>
      </c>
      <c r="V697" s="279" t="s">
        <v>299</v>
      </c>
      <c r="AR697" s="279" t="e">
        <v>#N/A</v>
      </c>
    </row>
    <row r="698" spans="1:44" s="279" customFormat="1">
      <c r="A698" s="279">
        <v>121954</v>
      </c>
      <c r="B698" s="43" t="s">
        <v>2561</v>
      </c>
      <c r="C698" s="279" t="s">
        <v>300</v>
      </c>
      <c r="D698" s="279" t="s">
        <v>300</v>
      </c>
      <c r="E698" s="279" t="s">
        <v>300</v>
      </c>
      <c r="F698" s="279" t="s">
        <v>300</v>
      </c>
      <c r="G698" s="279" t="s">
        <v>300</v>
      </c>
      <c r="H698" s="279" t="s">
        <v>300</v>
      </c>
      <c r="I698" s="279" t="s">
        <v>300</v>
      </c>
      <c r="J698" s="279" t="s">
        <v>300</v>
      </c>
      <c r="K698" s="279" t="s">
        <v>300</v>
      </c>
      <c r="L698" s="279" t="s">
        <v>300</v>
      </c>
      <c r="M698" s="279" t="s">
        <v>300</v>
      </c>
      <c r="N698" s="279" t="s">
        <v>300</v>
      </c>
      <c r="O698" s="279" t="s">
        <v>300</v>
      </c>
      <c r="P698" s="279" t="s">
        <v>300</v>
      </c>
      <c r="Q698" s="279" t="s">
        <v>300</v>
      </c>
      <c r="R698" s="279" t="s">
        <v>299</v>
      </c>
      <c r="S698" s="279" t="s">
        <v>299</v>
      </c>
      <c r="T698" s="279" t="s">
        <v>299</v>
      </c>
      <c r="U698" s="279" t="s">
        <v>299</v>
      </c>
      <c r="V698" s="279" t="s">
        <v>299</v>
      </c>
      <c r="AR698" s="279" t="e">
        <v>#N/A</v>
      </c>
    </row>
    <row r="699" spans="1:44" s="279" customFormat="1">
      <c r="A699" s="279">
        <v>121955</v>
      </c>
      <c r="B699" s="43" t="s">
        <v>2561</v>
      </c>
      <c r="C699" s="279" t="s">
        <v>300</v>
      </c>
      <c r="D699" s="279" t="s">
        <v>300</v>
      </c>
      <c r="E699" s="279" t="s">
        <v>300</v>
      </c>
      <c r="F699" s="279" t="s">
        <v>298</v>
      </c>
      <c r="G699" s="279" t="s">
        <v>300</v>
      </c>
      <c r="H699" s="279" t="s">
        <v>300</v>
      </c>
      <c r="I699" s="279" t="s">
        <v>300</v>
      </c>
      <c r="J699" s="279" t="s">
        <v>300</v>
      </c>
      <c r="K699" s="279" t="s">
        <v>300</v>
      </c>
      <c r="L699" s="279" t="s">
        <v>298</v>
      </c>
      <c r="M699" s="279" t="s">
        <v>300</v>
      </c>
      <c r="N699" s="279" t="s">
        <v>300</v>
      </c>
      <c r="O699" s="279" t="s">
        <v>300</v>
      </c>
      <c r="P699" s="279" t="s">
        <v>300</v>
      </c>
      <c r="Q699" s="279" t="s">
        <v>300</v>
      </c>
      <c r="R699" s="279" t="s">
        <v>299</v>
      </c>
      <c r="S699" s="279" t="s">
        <v>299</v>
      </c>
      <c r="T699" s="279" t="s">
        <v>299</v>
      </c>
      <c r="U699" s="279" t="s">
        <v>299</v>
      </c>
      <c r="V699" s="279" t="s">
        <v>299</v>
      </c>
      <c r="AR699" s="279" t="e">
        <v>#N/A</v>
      </c>
    </row>
    <row r="700" spans="1:44" s="279" customFormat="1">
      <c r="A700" s="279">
        <v>121957</v>
      </c>
      <c r="B700" s="43" t="s">
        <v>2561</v>
      </c>
      <c r="C700" s="279" t="s">
        <v>300</v>
      </c>
      <c r="D700" s="279" t="s">
        <v>300</v>
      </c>
      <c r="E700" s="279" t="s">
        <v>298</v>
      </c>
      <c r="F700" s="279" t="s">
        <v>300</v>
      </c>
      <c r="G700" s="279" t="s">
        <v>298</v>
      </c>
      <c r="H700" s="279" t="s">
        <v>300</v>
      </c>
      <c r="I700" s="279" t="s">
        <v>300</v>
      </c>
      <c r="J700" s="279" t="s">
        <v>299</v>
      </c>
      <c r="K700" s="279" t="s">
        <v>300</v>
      </c>
      <c r="L700" s="279" t="s">
        <v>300</v>
      </c>
      <c r="M700" s="279" t="s">
        <v>300</v>
      </c>
      <c r="N700" s="279" t="s">
        <v>300</v>
      </c>
      <c r="O700" s="279" t="s">
        <v>300</v>
      </c>
      <c r="P700" s="279" t="s">
        <v>300</v>
      </c>
      <c r="Q700" s="279" t="s">
        <v>300</v>
      </c>
      <c r="R700" s="279" t="s">
        <v>299</v>
      </c>
      <c r="S700" s="279" t="s">
        <v>299</v>
      </c>
      <c r="T700" s="279" t="s">
        <v>299</v>
      </c>
      <c r="U700" s="279" t="s">
        <v>299</v>
      </c>
      <c r="V700" s="279" t="s">
        <v>299</v>
      </c>
      <c r="AR700" s="279" t="e">
        <v>#N/A</v>
      </c>
    </row>
    <row r="701" spans="1:44" s="279" customFormat="1">
      <c r="A701" s="279">
        <v>121959</v>
      </c>
      <c r="B701" s="43" t="s">
        <v>2561</v>
      </c>
      <c r="C701" s="279" t="s">
        <v>300</v>
      </c>
      <c r="D701" s="279" t="s">
        <v>300</v>
      </c>
      <c r="E701" s="279" t="s">
        <v>300</v>
      </c>
      <c r="F701" s="279" t="s">
        <v>300</v>
      </c>
      <c r="G701" s="279" t="s">
        <v>300</v>
      </c>
      <c r="H701" s="279" t="s">
        <v>300</v>
      </c>
      <c r="I701" s="279" t="s">
        <v>300</v>
      </c>
      <c r="J701" s="279" t="s">
        <v>300</v>
      </c>
      <c r="K701" s="279" t="s">
        <v>300</v>
      </c>
      <c r="L701" s="279" t="s">
        <v>300</v>
      </c>
      <c r="M701" s="279" t="s">
        <v>300</v>
      </c>
      <c r="N701" s="279" t="s">
        <v>300</v>
      </c>
      <c r="O701" s="279" t="s">
        <v>300</v>
      </c>
      <c r="P701" s="279" t="s">
        <v>300</v>
      </c>
      <c r="Q701" s="279" t="s">
        <v>300</v>
      </c>
      <c r="R701" s="279" t="s">
        <v>299</v>
      </c>
      <c r="S701" s="279" t="s">
        <v>299</v>
      </c>
      <c r="T701" s="279" t="s">
        <v>299</v>
      </c>
      <c r="U701" s="279" t="s">
        <v>299</v>
      </c>
      <c r="V701" s="279" t="s">
        <v>299</v>
      </c>
      <c r="AR701" s="279" t="e">
        <v>#N/A</v>
      </c>
    </row>
    <row r="702" spans="1:44" s="279" customFormat="1">
      <c r="A702" s="279">
        <v>121962</v>
      </c>
      <c r="B702" s="43" t="s">
        <v>2561</v>
      </c>
      <c r="C702" s="279" t="s">
        <v>300</v>
      </c>
      <c r="D702" s="279" t="s">
        <v>300</v>
      </c>
      <c r="E702" s="279" t="s">
        <v>300</v>
      </c>
      <c r="F702" s="279" t="s">
        <v>300</v>
      </c>
      <c r="G702" s="279" t="s">
        <v>300</v>
      </c>
      <c r="H702" s="279" t="s">
        <v>300</v>
      </c>
      <c r="I702" s="279" t="s">
        <v>300</v>
      </c>
      <c r="J702" s="279" t="s">
        <v>300</v>
      </c>
      <c r="K702" s="279" t="s">
        <v>300</v>
      </c>
      <c r="L702" s="279" t="s">
        <v>300</v>
      </c>
      <c r="M702" s="279" t="s">
        <v>300</v>
      </c>
      <c r="N702" s="279" t="s">
        <v>300</v>
      </c>
      <c r="O702" s="279" t="s">
        <v>300</v>
      </c>
      <c r="P702" s="279" t="s">
        <v>300</v>
      </c>
      <c r="Q702" s="279" t="s">
        <v>300</v>
      </c>
      <c r="R702" s="279" t="s">
        <v>299</v>
      </c>
      <c r="S702" s="279" t="s">
        <v>299</v>
      </c>
      <c r="T702" s="279" t="s">
        <v>299</v>
      </c>
      <c r="U702" s="279" t="s">
        <v>299</v>
      </c>
      <c r="V702" s="279" t="s">
        <v>299</v>
      </c>
      <c r="AR702" s="279" t="e">
        <v>#N/A</v>
      </c>
    </row>
    <row r="703" spans="1:44" s="279" customFormat="1">
      <c r="A703" s="279">
        <v>121963</v>
      </c>
      <c r="B703" s="43" t="s">
        <v>2561</v>
      </c>
      <c r="C703" s="279" t="s">
        <v>298</v>
      </c>
      <c r="D703" s="279" t="s">
        <v>298</v>
      </c>
      <c r="E703" s="279" t="s">
        <v>298</v>
      </c>
      <c r="F703" s="279" t="s">
        <v>298</v>
      </c>
      <c r="G703" s="279" t="s">
        <v>298</v>
      </c>
      <c r="H703" s="279" t="s">
        <v>300</v>
      </c>
      <c r="I703" s="279" t="s">
        <v>300</v>
      </c>
      <c r="J703" s="279" t="s">
        <v>298</v>
      </c>
      <c r="K703" s="279" t="s">
        <v>300</v>
      </c>
      <c r="L703" s="279" t="s">
        <v>300</v>
      </c>
      <c r="M703" s="279" t="s">
        <v>300</v>
      </c>
      <c r="N703" s="279" t="s">
        <v>300</v>
      </c>
      <c r="O703" s="279" t="s">
        <v>300</v>
      </c>
      <c r="P703" s="279" t="s">
        <v>300</v>
      </c>
      <c r="Q703" s="279" t="s">
        <v>300</v>
      </c>
      <c r="R703" s="279" t="s">
        <v>299</v>
      </c>
      <c r="S703" s="279" t="s">
        <v>299</v>
      </c>
      <c r="T703" s="279" t="s">
        <v>299</v>
      </c>
      <c r="U703" s="279" t="s">
        <v>299</v>
      </c>
      <c r="V703" s="279" t="s">
        <v>299</v>
      </c>
      <c r="AR703" s="279" t="e">
        <v>#N/A</v>
      </c>
    </row>
    <row r="704" spans="1:44" s="279" customFormat="1">
      <c r="A704" s="279">
        <v>121968</v>
      </c>
      <c r="B704" s="43" t="s">
        <v>2561</v>
      </c>
      <c r="C704" s="279" t="s">
        <v>300</v>
      </c>
      <c r="D704" s="279" t="s">
        <v>300</v>
      </c>
      <c r="E704" s="279" t="s">
        <v>300</v>
      </c>
      <c r="F704" s="279" t="s">
        <v>300</v>
      </c>
      <c r="G704" s="279" t="s">
        <v>300</v>
      </c>
      <c r="H704" s="279" t="s">
        <v>300</v>
      </c>
      <c r="I704" s="279" t="s">
        <v>299</v>
      </c>
      <c r="J704" s="279" t="s">
        <v>300</v>
      </c>
      <c r="K704" s="279" t="s">
        <v>300</v>
      </c>
      <c r="L704" s="279" t="s">
        <v>300</v>
      </c>
      <c r="M704" s="279" t="s">
        <v>299</v>
      </c>
      <c r="N704" s="279" t="s">
        <v>300</v>
      </c>
      <c r="O704" s="279" t="s">
        <v>300</v>
      </c>
      <c r="P704" s="279" t="s">
        <v>300</v>
      </c>
      <c r="Q704" s="279" t="s">
        <v>299</v>
      </c>
      <c r="R704" s="279" t="s">
        <v>299</v>
      </c>
      <c r="S704" s="279" t="s">
        <v>299</v>
      </c>
      <c r="T704" s="279" t="s">
        <v>299</v>
      </c>
      <c r="U704" s="279" t="s">
        <v>299</v>
      </c>
      <c r="V704" s="279" t="s">
        <v>299</v>
      </c>
      <c r="AR704" s="279" t="e">
        <v>#N/A</v>
      </c>
    </row>
    <row r="705" spans="1:44" s="279" customFormat="1">
      <c r="A705" s="279">
        <v>121972</v>
      </c>
      <c r="B705" s="43" t="s">
        <v>2561</v>
      </c>
      <c r="C705" s="279" t="s">
        <v>300</v>
      </c>
      <c r="D705" s="279" t="s">
        <v>300</v>
      </c>
      <c r="E705" s="279" t="s">
        <v>298</v>
      </c>
      <c r="F705" s="279" t="s">
        <v>300</v>
      </c>
      <c r="G705" s="279" t="s">
        <v>300</v>
      </c>
      <c r="H705" s="279" t="s">
        <v>300</v>
      </c>
      <c r="I705" s="279" t="s">
        <v>299</v>
      </c>
      <c r="J705" s="279" t="s">
        <v>300</v>
      </c>
      <c r="K705" s="279" t="s">
        <v>300</v>
      </c>
      <c r="L705" s="279" t="s">
        <v>298</v>
      </c>
      <c r="M705" s="279" t="s">
        <v>299</v>
      </c>
      <c r="N705" s="279" t="s">
        <v>300</v>
      </c>
      <c r="O705" s="279" t="s">
        <v>299</v>
      </c>
      <c r="P705" s="279" t="s">
        <v>299</v>
      </c>
      <c r="Q705" s="279" t="s">
        <v>299</v>
      </c>
      <c r="R705" s="279" t="s">
        <v>299</v>
      </c>
      <c r="S705" s="279" t="s">
        <v>299</v>
      </c>
      <c r="T705" s="279" t="s">
        <v>299</v>
      </c>
      <c r="U705" s="279" t="s">
        <v>299</v>
      </c>
      <c r="V705" s="279" t="s">
        <v>299</v>
      </c>
      <c r="AR705" s="279" t="e">
        <v>#N/A</v>
      </c>
    </row>
    <row r="706" spans="1:44" s="279" customFormat="1">
      <c r="A706" s="279">
        <v>121973</v>
      </c>
      <c r="B706" s="43" t="s">
        <v>2561</v>
      </c>
      <c r="C706" s="279" t="s">
        <v>300</v>
      </c>
      <c r="D706" s="279" t="s">
        <v>300</v>
      </c>
      <c r="E706" s="279" t="s">
        <v>300</v>
      </c>
      <c r="F706" s="279" t="s">
        <v>300</v>
      </c>
      <c r="G706" s="279" t="s">
        <v>300</v>
      </c>
      <c r="H706" s="279" t="s">
        <v>300</v>
      </c>
      <c r="I706" s="279" t="s">
        <v>300</v>
      </c>
      <c r="J706" s="279" t="s">
        <v>299</v>
      </c>
      <c r="K706" s="279" t="s">
        <v>300</v>
      </c>
      <c r="L706" s="279" t="s">
        <v>300</v>
      </c>
      <c r="M706" s="279" t="s">
        <v>300</v>
      </c>
      <c r="N706" s="279" t="s">
        <v>300</v>
      </c>
      <c r="O706" s="279" t="s">
        <v>300</v>
      </c>
      <c r="P706" s="279" t="s">
        <v>300</v>
      </c>
      <c r="Q706" s="279" t="s">
        <v>300</v>
      </c>
      <c r="R706" s="279" t="s">
        <v>299</v>
      </c>
      <c r="S706" s="279" t="s">
        <v>299</v>
      </c>
      <c r="T706" s="279" t="s">
        <v>299</v>
      </c>
      <c r="U706" s="279" t="s">
        <v>299</v>
      </c>
      <c r="V706" s="279" t="s">
        <v>299</v>
      </c>
      <c r="AR706" s="279" t="e">
        <v>#N/A</v>
      </c>
    </row>
    <row r="707" spans="1:44" s="279" customFormat="1">
      <c r="A707" s="279">
        <v>121979</v>
      </c>
      <c r="B707" s="43" t="s">
        <v>2561</v>
      </c>
      <c r="C707" s="279" t="s">
        <v>300</v>
      </c>
      <c r="D707" s="279" t="s">
        <v>300</v>
      </c>
      <c r="E707" s="279" t="s">
        <v>299</v>
      </c>
      <c r="F707" s="279" t="s">
        <v>300</v>
      </c>
      <c r="G707" s="279" t="s">
        <v>300</v>
      </c>
      <c r="H707" s="279" t="s">
        <v>300</v>
      </c>
      <c r="I707" s="279" t="s">
        <v>300</v>
      </c>
      <c r="J707" s="279" t="s">
        <v>300</v>
      </c>
      <c r="K707" s="279" t="s">
        <v>300</v>
      </c>
      <c r="L707" s="279" t="s">
        <v>300</v>
      </c>
      <c r="M707" s="279" t="s">
        <v>300</v>
      </c>
      <c r="N707" s="279" t="s">
        <v>300</v>
      </c>
      <c r="O707" s="279" t="s">
        <v>300</v>
      </c>
      <c r="P707" s="279" t="s">
        <v>300</v>
      </c>
      <c r="Q707" s="279" t="s">
        <v>300</v>
      </c>
      <c r="R707" s="279" t="s">
        <v>299</v>
      </c>
      <c r="S707" s="279" t="s">
        <v>299</v>
      </c>
      <c r="T707" s="279" t="s">
        <v>299</v>
      </c>
      <c r="U707" s="279" t="s">
        <v>299</v>
      </c>
      <c r="V707" s="279" t="s">
        <v>299</v>
      </c>
      <c r="AR707" s="279" t="e">
        <v>#N/A</v>
      </c>
    </row>
    <row r="708" spans="1:44" s="279" customFormat="1">
      <c r="A708" s="279">
        <v>121981</v>
      </c>
      <c r="B708" s="43" t="s">
        <v>2561</v>
      </c>
      <c r="C708" s="279" t="s">
        <v>300</v>
      </c>
      <c r="D708" s="279" t="s">
        <v>300</v>
      </c>
      <c r="E708" s="279" t="s">
        <v>300</v>
      </c>
      <c r="F708" s="279" t="s">
        <v>300</v>
      </c>
      <c r="G708" s="279" t="s">
        <v>298</v>
      </c>
      <c r="H708" s="279" t="s">
        <v>300</v>
      </c>
      <c r="I708" s="279" t="s">
        <v>300</v>
      </c>
      <c r="J708" s="279" t="s">
        <v>300</v>
      </c>
      <c r="K708" s="279" t="s">
        <v>300</v>
      </c>
      <c r="L708" s="279" t="s">
        <v>298</v>
      </c>
      <c r="M708" s="279" t="s">
        <v>300</v>
      </c>
      <c r="N708" s="279" t="s">
        <v>300</v>
      </c>
      <c r="O708" s="279" t="s">
        <v>300</v>
      </c>
      <c r="P708" s="279" t="s">
        <v>300</v>
      </c>
      <c r="Q708" s="279" t="s">
        <v>300</v>
      </c>
      <c r="R708" s="279" t="s">
        <v>299</v>
      </c>
      <c r="S708" s="279" t="s">
        <v>299</v>
      </c>
      <c r="T708" s="279" t="s">
        <v>299</v>
      </c>
      <c r="U708" s="279" t="s">
        <v>299</v>
      </c>
      <c r="V708" s="279" t="s">
        <v>299</v>
      </c>
      <c r="AR708" s="279" t="e">
        <v>#N/A</v>
      </c>
    </row>
    <row r="709" spans="1:44" s="279" customFormat="1">
      <c r="A709" s="279">
        <v>121983</v>
      </c>
      <c r="B709" s="43" t="s">
        <v>2561</v>
      </c>
      <c r="C709" s="279" t="s">
        <v>300</v>
      </c>
      <c r="D709" s="279" t="s">
        <v>300</v>
      </c>
      <c r="E709" s="279" t="s">
        <v>298</v>
      </c>
      <c r="F709" s="279" t="s">
        <v>298</v>
      </c>
      <c r="G709" s="279" t="s">
        <v>298</v>
      </c>
      <c r="H709" s="279" t="s">
        <v>300</v>
      </c>
      <c r="I709" s="279" t="s">
        <v>298</v>
      </c>
      <c r="J709" s="279" t="s">
        <v>300</v>
      </c>
      <c r="K709" s="279" t="s">
        <v>300</v>
      </c>
      <c r="L709" s="279" t="s">
        <v>300</v>
      </c>
      <c r="M709" s="279" t="s">
        <v>300</v>
      </c>
      <c r="N709" s="279" t="s">
        <v>300</v>
      </c>
      <c r="O709" s="279" t="s">
        <v>299</v>
      </c>
      <c r="P709" s="279" t="s">
        <v>299</v>
      </c>
      <c r="Q709" s="279" t="s">
        <v>300</v>
      </c>
      <c r="R709" s="279" t="s">
        <v>299</v>
      </c>
      <c r="S709" s="279" t="s">
        <v>299</v>
      </c>
      <c r="T709" s="279" t="s">
        <v>299</v>
      </c>
      <c r="U709" s="279" t="s">
        <v>299</v>
      </c>
      <c r="V709" s="279" t="s">
        <v>299</v>
      </c>
      <c r="AR709" s="279" t="e">
        <v>#N/A</v>
      </c>
    </row>
    <row r="710" spans="1:44" s="279" customFormat="1">
      <c r="A710" s="279">
        <v>121996</v>
      </c>
      <c r="B710" s="43" t="s">
        <v>2561</v>
      </c>
      <c r="C710" s="279" t="s">
        <v>300</v>
      </c>
      <c r="D710" s="279" t="s">
        <v>300</v>
      </c>
      <c r="E710" s="279" t="s">
        <v>300</v>
      </c>
      <c r="F710" s="279" t="s">
        <v>300</v>
      </c>
      <c r="G710" s="279" t="s">
        <v>300</v>
      </c>
      <c r="H710" s="279" t="s">
        <v>300</v>
      </c>
      <c r="I710" s="279" t="s">
        <v>300</v>
      </c>
      <c r="J710" s="279" t="s">
        <v>300</v>
      </c>
      <c r="K710" s="279" t="s">
        <v>300</v>
      </c>
      <c r="L710" s="279" t="s">
        <v>300</v>
      </c>
      <c r="M710" s="279" t="s">
        <v>300</v>
      </c>
      <c r="N710" s="279" t="s">
        <v>300</v>
      </c>
      <c r="O710" s="279" t="s">
        <v>300</v>
      </c>
      <c r="P710" s="279" t="s">
        <v>300</v>
      </c>
      <c r="Q710" s="279" t="s">
        <v>300</v>
      </c>
      <c r="R710" s="279" t="s">
        <v>299</v>
      </c>
      <c r="S710" s="279" t="s">
        <v>299</v>
      </c>
      <c r="T710" s="279" t="s">
        <v>299</v>
      </c>
      <c r="U710" s="279" t="s">
        <v>299</v>
      </c>
      <c r="V710" s="279" t="s">
        <v>299</v>
      </c>
      <c r="AR710" s="279" t="e">
        <v>#N/A</v>
      </c>
    </row>
    <row r="711" spans="1:44" s="279" customFormat="1">
      <c r="A711" s="279">
        <v>121998</v>
      </c>
      <c r="B711" s="43" t="s">
        <v>2561</v>
      </c>
      <c r="C711" s="279" t="s">
        <v>298</v>
      </c>
      <c r="D711" s="279" t="s">
        <v>300</v>
      </c>
      <c r="E711" s="279" t="s">
        <v>300</v>
      </c>
      <c r="F711" s="279" t="s">
        <v>300</v>
      </c>
      <c r="G711" s="279" t="s">
        <v>300</v>
      </c>
      <c r="H711" s="279" t="s">
        <v>299</v>
      </c>
      <c r="I711" s="279" t="s">
        <v>300</v>
      </c>
      <c r="J711" s="279" t="s">
        <v>300</v>
      </c>
      <c r="K711" s="279" t="s">
        <v>300</v>
      </c>
      <c r="L711" s="279" t="s">
        <v>300</v>
      </c>
      <c r="M711" s="279" t="s">
        <v>299</v>
      </c>
      <c r="N711" s="279" t="s">
        <v>300</v>
      </c>
      <c r="O711" s="279" t="s">
        <v>300</v>
      </c>
      <c r="P711" s="279" t="s">
        <v>300</v>
      </c>
      <c r="Q711" s="279" t="s">
        <v>300</v>
      </c>
      <c r="R711" s="279" t="s">
        <v>299</v>
      </c>
      <c r="S711" s="279" t="s">
        <v>299</v>
      </c>
      <c r="T711" s="279" t="s">
        <v>299</v>
      </c>
      <c r="U711" s="279" t="s">
        <v>299</v>
      </c>
      <c r="V711" s="279" t="s">
        <v>299</v>
      </c>
      <c r="AR711" s="279" t="e">
        <v>#N/A</v>
      </c>
    </row>
    <row r="712" spans="1:44" s="279" customFormat="1">
      <c r="A712" s="279">
        <v>122004</v>
      </c>
      <c r="B712" s="43" t="s">
        <v>2561</v>
      </c>
      <c r="C712" s="279" t="s">
        <v>300</v>
      </c>
      <c r="D712" s="279" t="s">
        <v>300</v>
      </c>
      <c r="E712" s="279" t="s">
        <v>300</v>
      </c>
      <c r="F712" s="279" t="s">
        <v>300</v>
      </c>
      <c r="G712" s="279" t="s">
        <v>300</v>
      </c>
      <c r="H712" s="279" t="s">
        <v>300</v>
      </c>
      <c r="I712" s="279" t="s">
        <v>300</v>
      </c>
      <c r="J712" s="279" t="s">
        <v>300</v>
      </c>
      <c r="K712" s="279" t="s">
        <v>300</v>
      </c>
      <c r="L712" s="279" t="s">
        <v>300</v>
      </c>
      <c r="M712" s="279" t="s">
        <v>300</v>
      </c>
      <c r="N712" s="279" t="s">
        <v>300</v>
      </c>
      <c r="O712" s="279" t="s">
        <v>300</v>
      </c>
      <c r="P712" s="279" t="s">
        <v>300</v>
      </c>
      <c r="Q712" s="279" t="s">
        <v>300</v>
      </c>
      <c r="R712" s="279" t="s">
        <v>299</v>
      </c>
      <c r="S712" s="279" t="s">
        <v>299</v>
      </c>
      <c r="T712" s="279" t="s">
        <v>299</v>
      </c>
      <c r="U712" s="279" t="s">
        <v>299</v>
      </c>
      <c r="V712" s="279" t="s">
        <v>299</v>
      </c>
      <c r="AR712" s="279" t="e">
        <v>#N/A</v>
      </c>
    </row>
    <row r="713" spans="1:44" s="279" customFormat="1">
      <c r="A713" s="279">
        <v>122005</v>
      </c>
      <c r="B713" s="43" t="s">
        <v>2561</v>
      </c>
      <c r="C713" s="279" t="s">
        <v>300</v>
      </c>
      <c r="D713" s="279" t="s">
        <v>300</v>
      </c>
      <c r="E713" s="279" t="s">
        <v>300</v>
      </c>
      <c r="F713" s="279" t="s">
        <v>300</v>
      </c>
      <c r="G713" s="279" t="s">
        <v>300</v>
      </c>
      <c r="H713" s="279" t="s">
        <v>299</v>
      </c>
      <c r="I713" s="279" t="s">
        <v>300</v>
      </c>
      <c r="J713" s="279" t="s">
        <v>300</v>
      </c>
      <c r="K713" s="279" t="s">
        <v>300</v>
      </c>
      <c r="L713" s="279" t="s">
        <v>300</v>
      </c>
      <c r="M713" s="279" t="s">
        <v>300</v>
      </c>
      <c r="N713" s="279" t="s">
        <v>300</v>
      </c>
      <c r="O713" s="279" t="s">
        <v>300</v>
      </c>
      <c r="P713" s="279" t="s">
        <v>300</v>
      </c>
      <c r="Q713" s="279" t="s">
        <v>300</v>
      </c>
      <c r="R713" s="279" t="s">
        <v>299</v>
      </c>
      <c r="S713" s="279" t="s">
        <v>299</v>
      </c>
      <c r="T713" s="279" t="s">
        <v>299</v>
      </c>
      <c r="U713" s="279" t="s">
        <v>299</v>
      </c>
      <c r="V713" s="279" t="s">
        <v>299</v>
      </c>
      <c r="AR713" s="279" t="e">
        <v>#N/A</v>
      </c>
    </row>
    <row r="714" spans="1:44" s="279" customFormat="1">
      <c r="A714" s="279">
        <v>122011</v>
      </c>
      <c r="B714" s="43" t="s">
        <v>2561</v>
      </c>
      <c r="C714" s="279" t="s">
        <v>300</v>
      </c>
      <c r="D714" s="279" t="s">
        <v>300</v>
      </c>
      <c r="E714" s="279" t="s">
        <v>300</v>
      </c>
      <c r="F714" s="279" t="s">
        <v>300</v>
      </c>
      <c r="G714" s="279" t="s">
        <v>300</v>
      </c>
      <c r="H714" s="279" t="s">
        <v>300</v>
      </c>
      <c r="I714" s="279" t="s">
        <v>300</v>
      </c>
      <c r="J714" s="279" t="s">
        <v>300</v>
      </c>
      <c r="K714" s="279" t="s">
        <v>300</v>
      </c>
      <c r="L714" s="279" t="s">
        <v>300</v>
      </c>
      <c r="M714" s="279" t="s">
        <v>300</v>
      </c>
      <c r="N714" s="279" t="s">
        <v>300</v>
      </c>
      <c r="O714" s="279" t="s">
        <v>300</v>
      </c>
      <c r="P714" s="279" t="s">
        <v>300</v>
      </c>
      <c r="Q714" s="279" t="s">
        <v>300</v>
      </c>
      <c r="R714" s="279" t="s">
        <v>299</v>
      </c>
      <c r="S714" s="279" t="s">
        <v>299</v>
      </c>
      <c r="T714" s="279" t="s">
        <v>299</v>
      </c>
      <c r="U714" s="279" t="s">
        <v>299</v>
      </c>
      <c r="V714" s="279" t="s">
        <v>299</v>
      </c>
      <c r="AR714" s="279" t="e">
        <v>#N/A</v>
      </c>
    </row>
    <row r="715" spans="1:44" s="279" customFormat="1">
      <c r="A715" s="279">
        <v>122015</v>
      </c>
      <c r="B715" s="43" t="s">
        <v>2561</v>
      </c>
      <c r="C715" s="279" t="s">
        <v>300</v>
      </c>
      <c r="D715" s="279" t="s">
        <v>300</v>
      </c>
      <c r="E715" s="279" t="s">
        <v>300</v>
      </c>
      <c r="F715" s="279" t="s">
        <v>300</v>
      </c>
      <c r="G715" s="279" t="s">
        <v>300</v>
      </c>
      <c r="H715" s="279" t="s">
        <v>300</v>
      </c>
      <c r="I715" s="279" t="s">
        <v>300</v>
      </c>
      <c r="J715" s="279" t="s">
        <v>298</v>
      </c>
      <c r="K715" s="279" t="s">
        <v>300</v>
      </c>
      <c r="L715" s="279" t="s">
        <v>300</v>
      </c>
      <c r="M715" s="279" t="s">
        <v>300</v>
      </c>
      <c r="N715" s="279" t="s">
        <v>300</v>
      </c>
      <c r="O715" s="279" t="s">
        <v>300</v>
      </c>
      <c r="P715" s="279" t="s">
        <v>300</v>
      </c>
      <c r="Q715" s="279" t="s">
        <v>300</v>
      </c>
      <c r="R715" s="279" t="s">
        <v>299</v>
      </c>
      <c r="S715" s="279" t="s">
        <v>299</v>
      </c>
      <c r="T715" s="279" t="s">
        <v>299</v>
      </c>
      <c r="U715" s="279" t="s">
        <v>299</v>
      </c>
      <c r="V715" s="279" t="s">
        <v>299</v>
      </c>
      <c r="AR715" s="279" t="e">
        <v>#N/A</v>
      </c>
    </row>
    <row r="716" spans="1:44" s="279" customFormat="1">
      <c r="A716" s="279">
        <v>122017</v>
      </c>
      <c r="B716" s="43" t="s">
        <v>2561</v>
      </c>
      <c r="C716" s="279" t="s">
        <v>300</v>
      </c>
      <c r="D716" s="279" t="s">
        <v>300</v>
      </c>
      <c r="E716" s="279" t="s">
        <v>300</v>
      </c>
      <c r="F716" s="279" t="s">
        <v>300</v>
      </c>
      <c r="G716" s="279" t="s">
        <v>299</v>
      </c>
      <c r="H716" s="279" t="s">
        <v>300</v>
      </c>
      <c r="I716" s="279" t="s">
        <v>300</v>
      </c>
      <c r="J716" s="279" t="s">
        <v>300</v>
      </c>
      <c r="K716" s="279" t="s">
        <v>300</v>
      </c>
      <c r="L716" s="279" t="s">
        <v>299</v>
      </c>
      <c r="M716" s="279" t="s">
        <v>299</v>
      </c>
      <c r="N716" s="279" t="s">
        <v>300</v>
      </c>
      <c r="O716" s="279" t="s">
        <v>299</v>
      </c>
      <c r="P716" s="279" t="s">
        <v>300</v>
      </c>
      <c r="Q716" s="279" t="s">
        <v>300</v>
      </c>
      <c r="R716" s="279" t="s">
        <v>299</v>
      </c>
      <c r="S716" s="279" t="s">
        <v>299</v>
      </c>
      <c r="T716" s="279" t="s">
        <v>299</v>
      </c>
      <c r="U716" s="279" t="s">
        <v>299</v>
      </c>
      <c r="V716" s="279" t="s">
        <v>299</v>
      </c>
      <c r="AR716" s="279" t="e">
        <v>#N/A</v>
      </c>
    </row>
    <row r="717" spans="1:44" s="279" customFormat="1">
      <c r="A717" s="279">
        <v>122018</v>
      </c>
      <c r="B717" s="43" t="s">
        <v>2561</v>
      </c>
      <c r="C717" s="279" t="s">
        <v>300</v>
      </c>
      <c r="D717" s="279" t="s">
        <v>300</v>
      </c>
      <c r="E717" s="279" t="s">
        <v>300</v>
      </c>
      <c r="F717" s="279" t="s">
        <v>300</v>
      </c>
      <c r="G717" s="279" t="s">
        <v>300</v>
      </c>
      <c r="H717" s="279" t="s">
        <v>300</v>
      </c>
      <c r="I717" s="279" t="s">
        <v>300</v>
      </c>
      <c r="J717" s="279" t="s">
        <v>300</v>
      </c>
      <c r="K717" s="279" t="s">
        <v>300</v>
      </c>
      <c r="L717" s="279" t="s">
        <v>298</v>
      </c>
      <c r="M717" s="279" t="s">
        <v>300</v>
      </c>
      <c r="N717" s="279" t="s">
        <v>300</v>
      </c>
      <c r="O717" s="279" t="s">
        <v>300</v>
      </c>
      <c r="P717" s="279" t="s">
        <v>300</v>
      </c>
      <c r="Q717" s="279" t="s">
        <v>300</v>
      </c>
      <c r="R717" s="279" t="s">
        <v>299</v>
      </c>
      <c r="S717" s="279" t="s">
        <v>299</v>
      </c>
      <c r="T717" s="279" t="s">
        <v>299</v>
      </c>
      <c r="U717" s="279" t="s">
        <v>299</v>
      </c>
      <c r="V717" s="279" t="s">
        <v>299</v>
      </c>
      <c r="AR717" s="279" t="e">
        <v>#N/A</v>
      </c>
    </row>
    <row r="718" spans="1:44" s="279" customFormat="1">
      <c r="A718" s="279">
        <v>122021</v>
      </c>
      <c r="B718" s="43" t="s">
        <v>2561</v>
      </c>
      <c r="C718" s="279" t="s">
        <v>300</v>
      </c>
      <c r="D718" s="279" t="s">
        <v>300</v>
      </c>
      <c r="E718" s="279" t="s">
        <v>300</v>
      </c>
      <c r="F718" s="279" t="s">
        <v>300</v>
      </c>
      <c r="G718" s="279" t="s">
        <v>300</v>
      </c>
      <c r="H718" s="279" t="s">
        <v>300</v>
      </c>
      <c r="I718" s="279" t="s">
        <v>300</v>
      </c>
      <c r="J718" s="279" t="s">
        <v>300</v>
      </c>
      <c r="K718" s="279" t="s">
        <v>300</v>
      </c>
      <c r="L718" s="279" t="s">
        <v>300</v>
      </c>
      <c r="M718" s="279" t="s">
        <v>300</v>
      </c>
      <c r="N718" s="279" t="s">
        <v>300</v>
      </c>
      <c r="O718" s="279" t="s">
        <v>300</v>
      </c>
      <c r="P718" s="279" t="s">
        <v>300</v>
      </c>
      <c r="Q718" s="279" t="s">
        <v>300</v>
      </c>
      <c r="R718" s="279" t="s">
        <v>299</v>
      </c>
      <c r="S718" s="279" t="s">
        <v>299</v>
      </c>
      <c r="T718" s="279" t="s">
        <v>299</v>
      </c>
      <c r="U718" s="279" t="s">
        <v>299</v>
      </c>
      <c r="V718" s="279" t="s">
        <v>299</v>
      </c>
      <c r="AR718" s="279" t="e">
        <v>#N/A</v>
      </c>
    </row>
    <row r="719" spans="1:44" s="279" customFormat="1">
      <c r="A719" s="279">
        <v>122022</v>
      </c>
      <c r="B719" s="43" t="s">
        <v>2561</v>
      </c>
      <c r="C719" s="279" t="s">
        <v>300</v>
      </c>
      <c r="D719" s="279" t="s">
        <v>300</v>
      </c>
      <c r="E719" s="279" t="s">
        <v>300</v>
      </c>
      <c r="F719" s="279" t="s">
        <v>300</v>
      </c>
      <c r="G719" s="279" t="s">
        <v>300</v>
      </c>
      <c r="H719" s="279" t="s">
        <v>300</v>
      </c>
      <c r="I719" s="279" t="s">
        <v>300</v>
      </c>
      <c r="J719" s="279" t="s">
        <v>300</v>
      </c>
      <c r="K719" s="279" t="s">
        <v>300</v>
      </c>
      <c r="L719" s="279" t="s">
        <v>300</v>
      </c>
      <c r="M719" s="279" t="s">
        <v>300</v>
      </c>
      <c r="N719" s="279" t="s">
        <v>300</v>
      </c>
      <c r="O719" s="279" t="s">
        <v>300</v>
      </c>
      <c r="P719" s="279" t="s">
        <v>300</v>
      </c>
      <c r="Q719" s="279" t="s">
        <v>300</v>
      </c>
      <c r="R719" s="279" t="s">
        <v>299</v>
      </c>
      <c r="S719" s="279" t="s">
        <v>299</v>
      </c>
      <c r="T719" s="279" t="s">
        <v>299</v>
      </c>
      <c r="U719" s="279" t="s">
        <v>299</v>
      </c>
      <c r="V719" s="279" t="s">
        <v>299</v>
      </c>
      <c r="AR719" s="279" t="e">
        <v>#N/A</v>
      </c>
    </row>
    <row r="720" spans="1:44" s="279" customFormat="1">
      <c r="A720" s="279">
        <v>122036</v>
      </c>
      <c r="B720" s="43" t="s">
        <v>2561</v>
      </c>
      <c r="C720" s="279" t="s">
        <v>300</v>
      </c>
      <c r="D720" s="279" t="s">
        <v>298</v>
      </c>
      <c r="E720" s="279" t="s">
        <v>300</v>
      </c>
      <c r="F720" s="279" t="s">
        <v>300</v>
      </c>
      <c r="G720" s="279" t="s">
        <v>300</v>
      </c>
      <c r="H720" s="279" t="s">
        <v>300</v>
      </c>
      <c r="I720" s="279" t="s">
        <v>300</v>
      </c>
      <c r="J720" s="279" t="s">
        <v>300</v>
      </c>
      <c r="K720" s="279" t="s">
        <v>300</v>
      </c>
      <c r="L720" s="279" t="s">
        <v>299</v>
      </c>
      <c r="M720" s="279" t="s">
        <v>300</v>
      </c>
      <c r="N720" s="279" t="s">
        <v>300</v>
      </c>
      <c r="O720" s="279" t="s">
        <v>300</v>
      </c>
      <c r="P720" s="279" t="s">
        <v>300</v>
      </c>
      <c r="Q720" s="279" t="s">
        <v>300</v>
      </c>
      <c r="R720" s="279" t="s">
        <v>299</v>
      </c>
      <c r="S720" s="279" t="s">
        <v>299</v>
      </c>
      <c r="T720" s="279" t="s">
        <v>299</v>
      </c>
      <c r="U720" s="279" t="s">
        <v>299</v>
      </c>
      <c r="V720" s="279" t="s">
        <v>299</v>
      </c>
      <c r="AR720" s="279" t="e">
        <v>#N/A</v>
      </c>
    </row>
    <row r="721" spans="1:44" s="279" customFormat="1">
      <c r="A721" s="279">
        <v>122042</v>
      </c>
      <c r="B721" s="43" t="s">
        <v>2561</v>
      </c>
      <c r="C721" s="279" t="s">
        <v>300</v>
      </c>
      <c r="D721" s="279" t="s">
        <v>300</v>
      </c>
      <c r="E721" s="279" t="s">
        <v>300</v>
      </c>
      <c r="F721" s="279" t="s">
        <v>300</v>
      </c>
      <c r="G721" s="279" t="s">
        <v>300</v>
      </c>
      <c r="H721" s="279" t="s">
        <v>300</v>
      </c>
      <c r="I721" s="279" t="s">
        <v>298</v>
      </c>
      <c r="J721" s="279" t="s">
        <v>298</v>
      </c>
      <c r="K721" s="279" t="s">
        <v>300</v>
      </c>
      <c r="L721" s="279" t="s">
        <v>300</v>
      </c>
      <c r="M721" s="279" t="s">
        <v>300</v>
      </c>
      <c r="N721" s="279" t="s">
        <v>300</v>
      </c>
      <c r="O721" s="279" t="s">
        <v>300</v>
      </c>
      <c r="P721" s="279" t="s">
        <v>300</v>
      </c>
      <c r="Q721" s="279" t="s">
        <v>300</v>
      </c>
      <c r="R721" s="279" t="s">
        <v>299</v>
      </c>
      <c r="S721" s="279" t="s">
        <v>299</v>
      </c>
      <c r="T721" s="279" t="s">
        <v>299</v>
      </c>
      <c r="U721" s="279" t="s">
        <v>299</v>
      </c>
      <c r="V721" s="279" t="s">
        <v>299</v>
      </c>
      <c r="AR721" s="279" t="e">
        <v>#N/A</v>
      </c>
    </row>
    <row r="722" spans="1:44" s="279" customFormat="1">
      <c r="A722" s="279">
        <v>122046</v>
      </c>
      <c r="B722" s="43" t="s">
        <v>2561</v>
      </c>
      <c r="C722" s="279" t="s">
        <v>300</v>
      </c>
      <c r="D722" s="279" t="s">
        <v>298</v>
      </c>
      <c r="E722" s="279" t="s">
        <v>300</v>
      </c>
      <c r="F722" s="279" t="s">
        <v>300</v>
      </c>
      <c r="G722" s="279" t="s">
        <v>298</v>
      </c>
      <c r="H722" s="279" t="s">
        <v>300</v>
      </c>
      <c r="I722" s="279" t="s">
        <v>299</v>
      </c>
      <c r="J722" s="279" t="s">
        <v>300</v>
      </c>
      <c r="K722" s="279" t="s">
        <v>300</v>
      </c>
      <c r="L722" s="279" t="s">
        <v>300</v>
      </c>
      <c r="M722" s="279" t="s">
        <v>300</v>
      </c>
      <c r="N722" s="279" t="s">
        <v>300</v>
      </c>
      <c r="O722" s="279" t="s">
        <v>300</v>
      </c>
      <c r="P722" s="279" t="s">
        <v>300</v>
      </c>
      <c r="Q722" s="279" t="s">
        <v>300</v>
      </c>
      <c r="R722" s="279" t="s">
        <v>299</v>
      </c>
      <c r="S722" s="279" t="s">
        <v>299</v>
      </c>
      <c r="T722" s="279" t="s">
        <v>299</v>
      </c>
      <c r="U722" s="279" t="s">
        <v>299</v>
      </c>
      <c r="V722" s="279" t="s">
        <v>299</v>
      </c>
      <c r="AR722" s="279" t="e">
        <v>#N/A</v>
      </c>
    </row>
    <row r="723" spans="1:44" s="279" customFormat="1">
      <c r="A723" s="279">
        <v>122047</v>
      </c>
      <c r="B723" s="43" t="s">
        <v>2561</v>
      </c>
      <c r="C723" s="279" t="s">
        <v>300</v>
      </c>
      <c r="D723" s="279" t="s">
        <v>300</v>
      </c>
      <c r="E723" s="279" t="s">
        <v>300</v>
      </c>
      <c r="F723" s="279" t="s">
        <v>300</v>
      </c>
      <c r="G723" s="279" t="s">
        <v>300</v>
      </c>
      <c r="H723" s="279" t="s">
        <v>299</v>
      </c>
      <c r="I723" s="279" t="s">
        <v>299</v>
      </c>
      <c r="J723" s="279" t="s">
        <v>300</v>
      </c>
      <c r="K723" s="279" t="s">
        <v>300</v>
      </c>
      <c r="L723" s="279" t="s">
        <v>300</v>
      </c>
      <c r="M723" s="279" t="s">
        <v>300</v>
      </c>
      <c r="N723" s="279" t="s">
        <v>300</v>
      </c>
      <c r="O723" s="279" t="s">
        <v>300</v>
      </c>
      <c r="P723" s="279" t="s">
        <v>300</v>
      </c>
      <c r="Q723" s="279" t="s">
        <v>300</v>
      </c>
      <c r="R723" s="279" t="s">
        <v>299</v>
      </c>
      <c r="S723" s="279" t="s">
        <v>299</v>
      </c>
      <c r="T723" s="279" t="s">
        <v>299</v>
      </c>
      <c r="U723" s="279" t="s">
        <v>299</v>
      </c>
      <c r="V723" s="279" t="s">
        <v>299</v>
      </c>
      <c r="AR723" s="279" t="e">
        <v>#N/A</v>
      </c>
    </row>
    <row r="724" spans="1:44" s="279" customFormat="1">
      <c r="A724" s="279">
        <v>122054</v>
      </c>
      <c r="B724" s="43" t="s">
        <v>2561</v>
      </c>
      <c r="C724" s="279" t="s">
        <v>300</v>
      </c>
      <c r="D724" s="279" t="s">
        <v>300</v>
      </c>
      <c r="E724" s="279" t="s">
        <v>300</v>
      </c>
      <c r="F724" s="279" t="s">
        <v>300</v>
      </c>
      <c r="G724" s="279" t="s">
        <v>300</v>
      </c>
      <c r="H724" s="279" t="s">
        <v>300</v>
      </c>
      <c r="I724" s="279" t="s">
        <v>300</v>
      </c>
      <c r="J724" s="279" t="s">
        <v>300</v>
      </c>
      <c r="K724" s="279" t="s">
        <v>300</v>
      </c>
      <c r="L724" s="279" t="s">
        <v>300</v>
      </c>
      <c r="M724" s="279" t="s">
        <v>299</v>
      </c>
      <c r="N724" s="279" t="s">
        <v>300</v>
      </c>
      <c r="O724" s="279" t="s">
        <v>300</v>
      </c>
      <c r="P724" s="279" t="s">
        <v>300</v>
      </c>
      <c r="Q724" s="279" t="s">
        <v>300</v>
      </c>
      <c r="R724" s="279" t="s">
        <v>299</v>
      </c>
      <c r="S724" s="279" t="s">
        <v>299</v>
      </c>
      <c r="T724" s="279" t="s">
        <v>299</v>
      </c>
      <c r="U724" s="279" t="s">
        <v>299</v>
      </c>
      <c r="V724" s="279" t="s">
        <v>299</v>
      </c>
      <c r="AR724" s="279" t="e">
        <v>#N/A</v>
      </c>
    </row>
    <row r="725" spans="1:44" s="279" customFormat="1">
      <c r="A725" s="279">
        <v>122057</v>
      </c>
      <c r="B725" s="43" t="s">
        <v>2561</v>
      </c>
      <c r="C725" s="279" t="s">
        <v>300</v>
      </c>
      <c r="D725" s="279" t="s">
        <v>300</v>
      </c>
      <c r="E725" s="279" t="s">
        <v>300</v>
      </c>
      <c r="F725" s="279" t="s">
        <v>300</v>
      </c>
      <c r="G725" s="279" t="s">
        <v>300</v>
      </c>
      <c r="H725" s="279" t="s">
        <v>300</v>
      </c>
      <c r="I725" s="279" t="s">
        <v>298</v>
      </c>
      <c r="J725" s="279" t="s">
        <v>300</v>
      </c>
      <c r="K725" s="279" t="s">
        <v>300</v>
      </c>
      <c r="L725" s="279" t="s">
        <v>298</v>
      </c>
      <c r="M725" s="279" t="s">
        <v>300</v>
      </c>
      <c r="N725" s="279" t="s">
        <v>300</v>
      </c>
      <c r="O725" s="279" t="s">
        <v>300</v>
      </c>
      <c r="P725" s="279" t="s">
        <v>300</v>
      </c>
      <c r="Q725" s="279" t="s">
        <v>300</v>
      </c>
      <c r="R725" s="279" t="s">
        <v>299</v>
      </c>
      <c r="S725" s="279" t="s">
        <v>299</v>
      </c>
      <c r="T725" s="279" t="s">
        <v>299</v>
      </c>
      <c r="U725" s="279" t="s">
        <v>299</v>
      </c>
      <c r="V725" s="279" t="s">
        <v>299</v>
      </c>
      <c r="AR725" s="279" t="e">
        <v>#N/A</v>
      </c>
    </row>
    <row r="726" spans="1:44" s="279" customFormat="1">
      <c r="A726" s="279">
        <v>122061</v>
      </c>
      <c r="B726" s="43" t="s">
        <v>2561</v>
      </c>
      <c r="C726" s="279" t="s">
        <v>300</v>
      </c>
      <c r="D726" s="279" t="s">
        <v>300</v>
      </c>
      <c r="E726" s="279" t="s">
        <v>300</v>
      </c>
      <c r="F726" s="279" t="s">
        <v>300</v>
      </c>
      <c r="G726" s="279" t="s">
        <v>299</v>
      </c>
      <c r="H726" s="279" t="s">
        <v>300</v>
      </c>
      <c r="I726" s="279" t="s">
        <v>300</v>
      </c>
      <c r="J726" s="279" t="s">
        <v>300</v>
      </c>
      <c r="K726" s="279" t="s">
        <v>300</v>
      </c>
      <c r="L726" s="279" t="s">
        <v>299</v>
      </c>
      <c r="M726" s="279" t="s">
        <v>300</v>
      </c>
      <c r="N726" s="279" t="s">
        <v>300</v>
      </c>
      <c r="O726" s="279" t="s">
        <v>299</v>
      </c>
      <c r="P726" s="279" t="s">
        <v>300</v>
      </c>
      <c r="Q726" s="279" t="s">
        <v>299</v>
      </c>
      <c r="R726" s="279" t="s">
        <v>299</v>
      </c>
      <c r="S726" s="279" t="s">
        <v>299</v>
      </c>
      <c r="T726" s="279" t="s">
        <v>299</v>
      </c>
      <c r="U726" s="279" t="s">
        <v>299</v>
      </c>
      <c r="V726" s="279" t="s">
        <v>299</v>
      </c>
      <c r="AR726" s="279" t="e">
        <v>#N/A</v>
      </c>
    </row>
    <row r="727" spans="1:44" s="279" customFormat="1">
      <c r="A727" s="279">
        <v>122062</v>
      </c>
      <c r="B727" s="43" t="s">
        <v>2561</v>
      </c>
      <c r="C727" s="279" t="s">
        <v>300</v>
      </c>
      <c r="D727" s="279" t="s">
        <v>300</v>
      </c>
      <c r="E727" s="279" t="s">
        <v>299</v>
      </c>
      <c r="F727" s="279" t="s">
        <v>300</v>
      </c>
      <c r="G727" s="279" t="s">
        <v>299</v>
      </c>
      <c r="H727" s="279" t="s">
        <v>300</v>
      </c>
      <c r="I727" s="279" t="s">
        <v>300</v>
      </c>
      <c r="J727" s="279" t="s">
        <v>300</v>
      </c>
      <c r="K727" s="279" t="s">
        <v>300</v>
      </c>
      <c r="L727" s="279" t="s">
        <v>300</v>
      </c>
      <c r="M727" s="279" t="s">
        <v>300</v>
      </c>
      <c r="N727" s="279" t="s">
        <v>300</v>
      </c>
      <c r="O727" s="279" t="s">
        <v>300</v>
      </c>
      <c r="P727" s="279" t="s">
        <v>300</v>
      </c>
      <c r="Q727" s="279" t="s">
        <v>300</v>
      </c>
      <c r="R727" s="279" t="s">
        <v>299</v>
      </c>
      <c r="S727" s="279" t="s">
        <v>299</v>
      </c>
      <c r="T727" s="279" t="s">
        <v>299</v>
      </c>
      <c r="U727" s="279" t="s">
        <v>299</v>
      </c>
      <c r="V727" s="279" t="s">
        <v>299</v>
      </c>
      <c r="AR727" s="279" t="e">
        <v>#N/A</v>
      </c>
    </row>
    <row r="728" spans="1:44" s="279" customFormat="1">
      <c r="A728" s="279">
        <v>122066</v>
      </c>
      <c r="B728" s="43" t="s">
        <v>2561</v>
      </c>
      <c r="C728" s="279" t="s">
        <v>300</v>
      </c>
      <c r="D728" s="279" t="s">
        <v>300</v>
      </c>
      <c r="E728" s="279" t="s">
        <v>300</v>
      </c>
      <c r="F728" s="279" t="s">
        <v>300</v>
      </c>
      <c r="G728" s="279" t="s">
        <v>300</v>
      </c>
      <c r="H728" s="279" t="s">
        <v>300</v>
      </c>
      <c r="I728" s="279" t="s">
        <v>300</v>
      </c>
      <c r="J728" s="279" t="s">
        <v>300</v>
      </c>
      <c r="K728" s="279" t="s">
        <v>300</v>
      </c>
      <c r="L728" s="279" t="s">
        <v>298</v>
      </c>
      <c r="M728" s="279" t="s">
        <v>300</v>
      </c>
      <c r="N728" s="279" t="s">
        <v>300</v>
      </c>
      <c r="O728" s="279" t="s">
        <v>300</v>
      </c>
      <c r="P728" s="279" t="s">
        <v>300</v>
      </c>
      <c r="Q728" s="279" t="s">
        <v>300</v>
      </c>
      <c r="R728" s="279" t="s">
        <v>299</v>
      </c>
      <c r="S728" s="279" t="s">
        <v>299</v>
      </c>
      <c r="T728" s="279" t="s">
        <v>299</v>
      </c>
      <c r="U728" s="279" t="s">
        <v>299</v>
      </c>
      <c r="V728" s="279" t="s">
        <v>299</v>
      </c>
      <c r="AR728" s="279" t="e">
        <v>#N/A</v>
      </c>
    </row>
    <row r="729" spans="1:44" s="279" customFormat="1">
      <c r="A729" s="279">
        <v>122071</v>
      </c>
      <c r="B729" s="43" t="s">
        <v>2561</v>
      </c>
      <c r="C729" s="279" t="s">
        <v>300</v>
      </c>
      <c r="D729" s="279" t="s">
        <v>300</v>
      </c>
      <c r="E729" s="279" t="s">
        <v>300</v>
      </c>
      <c r="F729" s="279" t="s">
        <v>299</v>
      </c>
      <c r="G729" s="279" t="s">
        <v>300</v>
      </c>
      <c r="H729" s="279" t="s">
        <v>300</v>
      </c>
      <c r="I729" s="279" t="s">
        <v>298</v>
      </c>
      <c r="J729" s="279" t="s">
        <v>300</v>
      </c>
      <c r="K729" s="279" t="s">
        <v>300</v>
      </c>
      <c r="L729" s="279" t="s">
        <v>300</v>
      </c>
      <c r="M729" s="279" t="s">
        <v>300</v>
      </c>
      <c r="N729" s="279" t="s">
        <v>300</v>
      </c>
      <c r="O729" s="279" t="s">
        <v>300</v>
      </c>
      <c r="P729" s="279" t="s">
        <v>300</v>
      </c>
      <c r="Q729" s="279" t="s">
        <v>300</v>
      </c>
      <c r="R729" s="279" t="s">
        <v>299</v>
      </c>
      <c r="S729" s="279" t="s">
        <v>299</v>
      </c>
      <c r="T729" s="279" t="s">
        <v>299</v>
      </c>
      <c r="U729" s="279" t="s">
        <v>299</v>
      </c>
      <c r="V729" s="279" t="s">
        <v>299</v>
      </c>
      <c r="AR729" s="279" t="e">
        <v>#N/A</v>
      </c>
    </row>
    <row r="730" spans="1:44" s="279" customFormat="1">
      <c r="A730" s="279">
        <v>122072</v>
      </c>
      <c r="B730" s="43" t="s">
        <v>2561</v>
      </c>
      <c r="C730" s="279" t="s">
        <v>300</v>
      </c>
      <c r="D730" s="279" t="s">
        <v>300</v>
      </c>
      <c r="E730" s="279" t="s">
        <v>300</v>
      </c>
      <c r="F730" s="279" t="s">
        <v>298</v>
      </c>
      <c r="G730" s="279" t="s">
        <v>300</v>
      </c>
      <c r="H730" s="279" t="s">
        <v>300</v>
      </c>
      <c r="I730" s="279" t="s">
        <v>300</v>
      </c>
      <c r="J730" s="279" t="s">
        <v>300</v>
      </c>
      <c r="K730" s="279" t="s">
        <v>300</v>
      </c>
      <c r="L730" s="279" t="s">
        <v>300</v>
      </c>
      <c r="M730" s="279" t="s">
        <v>300</v>
      </c>
      <c r="N730" s="279" t="s">
        <v>300</v>
      </c>
      <c r="O730" s="279" t="s">
        <v>300</v>
      </c>
      <c r="P730" s="279" t="s">
        <v>300</v>
      </c>
      <c r="Q730" s="279" t="s">
        <v>300</v>
      </c>
      <c r="R730" s="279" t="s">
        <v>299</v>
      </c>
      <c r="S730" s="279" t="s">
        <v>299</v>
      </c>
      <c r="T730" s="279" t="s">
        <v>299</v>
      </c>
      <c r="U730" s="279" t="s">
        <v>299</v>
      </c>
      <c r="V730" s="279" t="s">
        <v>299</v>
      </c>
      <c r="AR730" s="279" t="e">
        <v>#N/A</v>
      </c>
    </row>
    <row r="731" spans="1:44" s="279" customFormat="1">
      <c r="A731" s="279">
        <v>122074</v>
      </c>
      <c r="B731" s="43" t="s">
        <v>2561</v>
      </c>
      <c r="C731" s="279" t="s">
        <v>300</v>
      </c>
      <c r="D731" s="279" t="s">
        <v>300</v>
      </c>
      <c r="E731" s="279" t="s">
        <v>300</v>
      </c>
      <c r="F731" s="279" t="s">
        <v>300</v>
      </c>
      <c r="G731" s="279" t="s">
        <v>300</v>
      </c>
      <c r="H731" s="279" t="s">
        <v>299</v>
      </c>
      <c r="I731" s="279" t="s">
        <v>299</v>
      </c>
      <c r="J731" s="279" t="s">
        <v>300</v>
      </c>
      <c r="K731" s="279" t="s">
        <v>300</v>
      </c>
      <c r="L731" s="279" t="s">
        <v>300</v>
      </c>
      <c r="M731" s="279" t="s">
        <v>300</v>
      </c>
      <c r="N731" s="279" t="s">
        <v>300</v>
      </c>
      <c r="O731" s="279" t="s">
        <v>300</v>
      </c>
      <c r="P731" s="279" t="s">
        <v>300</v>
      </c>
      <c r="Q731" s="279" t="s">
        <v>300</v>
      </c>
      <c r="R731" s="279" t="s">
        <v>299</v>
      </c>
      <c r="S731" s="279" t="s">
        <v>299</v>
      </c>
      <c r="T731" s="279" t="s">
        <v>299</v>
      </c>
      <c r="U731" s="279" t="s">
        <v>299</v>
      </c>
      <c r="V731" s="279" t="s">
        <v>299</v>
      </c>
      <c r="AR731" s="279" t="e">
        <v>#N/A</v>
      </c>
    </row>
    <row r="732" spans="1:44" s="279" customFormat="1">
      <c r="A732" s="279">
        <v>122076</v>
      </c>
      <c r="B732" s="43" t="s">
        <v>2561</v>
      </c>
      <c r="C732" s="279" t="s">
        <v>298</v>
      </c>
      <c r="D732" s="279" t="s">
        <v>300</v>
      </c>
      <c r="E732" s="279" t="s">
        <v>298</v>
      </c>
      <c r="F732" s="279" t="s">
        <v>300</v>
      </c>
      <c r="G732" s="279" t="s">
        <v>300</v>
      </c>
      <c r="H732" s="279" t="s">
        <v>300</v>
      </c>
      <c r="I732" s="279" t="s">
        <v>299</v>
      </c>
      <c r="J732" s="279" t="s">
        <v>300</v>
      </c>
      <c r="K732" s="279" t="s">
        <v>300</v>
      </c>
      <c r="L732" s="279" t="s">
        <v>300</v>
      </c>
      <c r="M732" s="279" t="s">
        <v>300</v>
      </c>
      <c r="N732" s="279" t="s">
        <v>300</v>
      </c>
      <c r="O732" s="279" t="s">
        <v>300</v>
      </c>
      <c r="P732" s="279" t="s">
        <v>300</v>
      </c>
      <c r="Q732" s="279" t="s">
        <v>300</v>
      </c>
      <c r="R732" s="279" t="s">
        <v>299</v>
      </c>
      <c r="S732" s="279" t="s">
        <v>299</v>
      </c>
      <c r="T732" s="279" t="s">
        <v>299</v>
      </c>
      <c r="U732" s="279" t="s">
        <v>299</v>
      </c>
      <c r="V732" s="279" t="s">
        <v>299</v>
      </c>
      <c r="AR732" s="279" t="e">
        <v>#N/A</v>
      </c>
    </row>
    <row r="733" spans="1:44" s="279" customFormat="1">
      <c r="A733" s="279">
        <v>122080</v>
      </c>
      <c r="B733" s="43" t="s">
        <v>2561</v>
      </c>
      <c r="C733" s="279" t="s">
        <v>300</v>
      </c>
      <c r="D733" s="279" t="s">
        <v>300</v>
      </c>
      <c r="E733" s="279" t="s">
        <v>300</v>
      </c>
      <c r="F733" s="279" t="s">
        <v>300</v>
      </c>
      <c r="G733" s="279" t="s">
        <v>300</v>
      </c>
      <c r="H733" s="279" t="s">
        <v>300</v>
      </c>
      <c r="I733" s="279" t="s">
        <v>300</v>
      </c>
      <c r="J733" s="279" t="s">
        <v>299</v>
      </c>
      <c r="K733" s="279" t="s">
        <v>300</v>
      </c>
      <c r="L733" s="279" t="s">
        <v>298</v>
      </c>
      <c r="M733" s="279" t="s">
        <v>299</v>
      </c>
      <c r="N733" s="279" t="s">
        <v>300</v>
      </c>
      <c r="O733" s="279" t="s">
        <v>299</v>
      </c>
      <c r="P733" s="279" t="s">
        <v>300</v>
      </c>
      <c r="Q733" s="279" t="s">
        <v>299</v>
      </c>
      <c r="R733" s="279" t="s">
        <v>299</v>
      </c>
      <c r="S733" s="279" t="s">
        <v>299</v>
      </c>
      <c r="T733" s="279" t="s">
        <v>299</v>
      </c>
      <c r="U733" s="279" t="s">
        <v>299</v>
      </c>
      <c r="V733" s="279" t="s">
        <v>299</v>
      </c>
      <c r="AR733" s="279" t="e">
        <v>#N/A</v>
      </c>
    </row>
    <row r="734" spans="1:44" s="279" customFormat="1">
      <c r="A734" s="279">
        <v>122084</v>
      </c>
      <c r="B734" s="43" t="s">
        <v>2561</v>
      </c>
      <c r="C734" s="279" t="s">
        <v>300</v>
      </c>
      <c r="D734" s="279" t="s">
        <v>300</v>
      </c>
      <c r="E734" s="279" t="s">
        <v>300</v>
      </c>
      <c r="F734" s="279" t="s">
        <v>298</v>
      </c>
      <c r="G734" s="279" t="s">
        <v>300</v>
      </c>
      <c r="H734" s="279" t="s">
        <v>300</v>
      </c>
      <c r="I734" s="279" t="s">
        <v>300</v>
      </c>
      <c r="J734" s="279" t="s">
        <v>300</v>
      </c>
      <c r="K734" s="279" t="s">
        <v>300</v>
      </c>
      <c r="L734" s="279" t="s">
        <v>300</v>
      </c>
      <c r="M734" s="279" t="s">
        <v>300</v>
      </c>
      <c r="N734" s="279" t="s">
        <v>300</v>
      </c>
      <c r="O734" s="279" t="s">
        <v>300</v>
      </c>
      <c r="P734" s="279" t="s">
        <v>300</v>
      </c>
      <c r="Q734" s="279" t="s">
        <v>300</v>
      </c>
      <c r="R734" s="279" t="s">
        <v>299</v>
      </c>
      <c r="S734" s="279" t="s">
        <v>299</v>
      </c>
      <c r="T734" s="279" t="s">
        <v>299</v>
      </c>
      <c r="U734" s="279" t="s">
        <v>299</v>
      </c>
      <c r="V734" s="279" t="s">
        <v>299</v>
      </c>
      <c r="AR734" s="279" t="e">
        <v>#N/A</v>
      </c>
    </row>
    <row r="735" spans="1:44" s="279" customFormat="1">
      <c r="A735" s="279">
        <v>122085</v>
      </c>
      <c r="B735" s="43" t="s">
        <v>2561</v>
      </c>
      <c r="C735" s="279" t="s">
        <v>300</v>
      </c>
      <c r="D735" s="279" t="s">
        <v>300</v>
      </c>
      <c r="E735" s="279" t="s">
        <v>298</v>
      </c>
      <c r="F735" s="279" t="s">
        <v>300</v>
      </c>
      <c r="G735" s="279" t="s">
        <v>300</v>
      </c>
      <c r="H735" s="279" t="s">
        <v>300</v>
      </c>
      <c r="I735" s="279" t="s">
        <v>299</v>
      </c>
      <c r="J735" s="279" t="s">
        <v>300</v>
      </c>
      <c r="K735" s="279" t="s">
        <v>300</v>
      </c>
      <c r="L735" s="279" t="s">
        <v>300</v>
      </c>
      <c r="M735" s="279" t="s">
        <v>300</v>
      </c>
      <c r="N735" s="279" t="s">
        <v>300</v>
      </c>
      <c r="O735" s="279" t="s">
        <v>299</v>
      </c>
      <c r="P735" s="279" t="s">
        <v>300</v>
      </c>
      <c r="Q735" s="279" t="s">
        <v>300</v>
      </c>
      <c r="R735" s="279" t="s">
        <v>299</v>
      </c>
      <c r="S735" s="279" t="s">
        <v>299</v>
      </c>
      <c r="T735" s="279" t="s">
        <v>299</v>
      </c>
      <c r="U735" s="279" t="s">
        <v>299</v>
      </c>
      <c r="V735" s="279" t="s">
        <v>299</v>
      </c>
      <c r="AR735" s="279" t="e">
        <v>#N/A</v>
      </c>
    </row>
    <row r="736" spans="1:44" s="279" customFormat="1">
      <c r="A736" s="279">
        <v>122089</v>
      </c>
      <c r="B736" s="43" t="s">
        <v>2561</v>
      </c>
      <c r="C736" s="279" t="s">
        <v>300</v>
      </c>
      <c r="D736" s="279" t="s">
        <v>300</v>
      </c>
      <c r="E736" s="279" t="s">
        <v>300</v>
      </c>
      <c r="F736" s="279" t="s">
        <v>300</v>
      </c>
      <c r="G736" s="279" t="s">
        <v>300</v>
      </c>
      <c r="H736" s="279" t="s">
        <v>299</v>
      </c>
      <c r="I736" s="279" t="s">
        <v>300</v>
      </c>
      <c r="J736" s="279" t="s">
        <v>300</v>
      </c>
      <c r="K736" s="279" t="s">
        <v>300</v>
      </c>
      <c r="L736" s="279" t="s">
        <v>300</v>
      </c>
      <c r="M736" s="279" t="s">
        <v>299</v>
      </c>
      <c r="N736" s="279" t="s">
        <v>300</v>
      </c>
      <c r="O736" s="279" t="s">
        <v>300</v>
      </c>
      <c r="P736" s="279" t="s">
        <v>299</v>
      </c>
      <c r="Q736" s="279" t="s">
        <v>300</v>
      </c>
      <c r="R736" s="279" t="s">
        <v>299</v>
      </c>
      <c r="S736" s="279" t="s">
        <v>299</v>
      </c>
      <c r="T736" s="279" t="s">
        <v>299</v>
      </c>
      <c r="U736" s="279" t="s">
        <v>299</v>
      </c>
      <c r="V736" s="279" t="s">
        <v>299</v>
      </c>
      <c r="AR736" s="279" t="e">
        <v>#N/A</v>
      </c>
    </row>
    <row r="737" spans="1:44" s="279" customFormat="1">
      <c r="A737" s="279">
        <v>122092</v>
      </c>
      <c r="B737" s="43" t="s">
        <v>2561</v>
      </c>
      <c r="C737" s="279" t="s">
        <v>300</v>
      </c>
      <c r="D737" s="279" t="s">
        <v>300</v>
      </c>
      <c r="E737" s="279" t="s">
        <v>300</v>
      </c>
      <c r="F737" s="279" t="s">
        <v>300</v>
      </c>
      <c r="G737" s="279" t="s">
        <v>298</v>
      </c>
      <c r="H737" s="279" t="s">
        <v>300</v>
      </c>
      <c r="I737" s="279" t="s">
        <v>300</v>
      </c>
      <c r="J737" s="279" t="s">
        <v>299</v>
      </c>
      <c r="K737" s="279" t="s">
        <v>300</v>
      </c>
      <c r="L737" s="279" t="s">
        <v>299</v>
      </c>
      <c r="M737" s="279" t="s">
        <v>300</v>
      </c>
      <c r="N737" s="279" t="s">
        <v>299</v>
      </c>
      <c r="O737" s="279" t="s">
        <v>299</v>
      </c>
      <c r="P737" s="279" t="s">
        <v>300</v>
      </c>
      <c r="Q737" s="279" t="s">
        <v>299</v>
      </c>
      <c r="R737" s="279" t="s">
        <v>299</v>
      </c>
      <c r="S737" s="279" t="s">
        <v>299</v>
      </c>
      <c r="T737" s="279" t="s">
        <v>299</v>
      </c>
      <c r="U737" s="279" t="s">
        <v>299</v>
      </c>
      <c r="V737" s="279" t="s">
        <v>299</v>
      </c>
      <c r="AR737" s="279" t="e">
        <v>#N/A</v>
      </c>
    </row>
    <row r="738" spans="1:44" s="279" customFormat="1">
      <c r="A738" s="279">
        <v>122096</v>
      </c>
      <c r="B738" s="43" t="s">
        <v>2561</v>
      </c>
      <c r="C738" s="279" t="s">
        <v>300</v>
      </c>
      <c r="D738" s="279" t="s">
        <v>300</v>
      </c>
      <c r="E738" s="279" t="s">
        <v>300</v>
      </c>
      <c r="F738" s="279" t="s">
        <v>300</v>
      </c>
      <c r="G738" s="279" t="s">
        <v>300</v>
      </c>
      <c r="H738" s="279" t="s">
        <v>300</v>
      </c>
      <c r="I738" s="279" t="s">
        <v>300</v>
      </c>
      <c r="J738" s="279" t="s">
        <v>300</v>
      </c>
      <c r="K738" s="279" t="s">
        <v>300</v>
      </c>
      <c r="L738" s="279" t="s">
        <v>300</v>
      </c>
      <c r="M738" s="279" t="s">
        <v>300</v>
      </c>
      <c r="N738" s="279" t="s">
        <v>300</v>
      </c>
      <c r="O738" s="279" t="s">
        <v>300</v>
      </c>
      <c r="P738" s="279" t="s">
        <v>300</v>
      </c>
      <c r="Q738" s="279" t="s">
        <v>300</v>
      </c>
      <c r="R738" s="279" t="s">
        <v>299</v>
      </c>
      <c r="S738" s="279" t="s">
        <v>299</v>
      </c>
      <c r="T738" s="279" t="s">
        <v>299</v>
      </c>
      <c r="U738" s="279" t="s">
        <v>299</v>
      </c>
      <c r="V738" s="279" t="s">
        <v>299</v>
      </c>
      <c r="AR738" s="279" t="e">
        <v>#N/A</v>
      </c>
    </row>
    <row r="739" spans="1:44" s="279" customFormat="1">
      <c r="A739" s="279">
        <v>122097</v>
      </c>
      <c r="B739" s="43" t="s">
        <v>2561</v>
      </c>
      <c r="C739" s="279" t="s">
        <v>300</v>
      </c>
      <c r="D739" s="279" t="s">
        <v>300</v>
      </c>
      <c r="E739" s="279" t="s">
        <v>300</v>
      </c>
      <c r="F739" s="279" t="s">
        <v>300</v>
      </c>
      <c r="G739" s="279" t="s">
        <v>298</v>
      </c>
      <c r="H739" s="279" t="s">
        <v>298</v>
      </c>
      <c r="I739" s="279" t="s">
        <v>300</v>
      </c>
      <c r="J739" s="279" t="s">
        <v>298</v>
      </c>
      <c r="K739" s="279" t="s">
        <v>300</v>
      </c>
      <c r="L739" s="279" t="s">
        <v>300</v>
      </c>
      <c r="M739" s="279" t="s">
        <v>300</v>
      </c>
      <c r="N739" s="279" t="s">
        <v>300</v>
      </c>
      <c r="O739" s="279" t="s">
        <v>300</v>
      </c>
      <c r="P739" s="279" t="s">
        <v>300</v>
      </c>
      <c r="Q739" s="279" t="s">
        <v>300</v>
      </c>
      <c r="R739" s="279" t="s">
        <v>299</v>
      </c>
      <c r="S739" s="279" t="s">
        <v>299</v>
      </c>
      <c r="T739" s="279" t="s">
        <v>299</v>
      </c>
      <c r="U739" s="279" t="s">
        <v>299</v>
      </c>
      <c r="V739" s="279" t="s">
        <v>299</v>
      </c>
      <c r="AR739" s="279" t="e">
        <v>#N/A</v>
      </c>
    </row>
    <row r="740" spans="1:44" s="279" customFormat="1">
      <c r="A740" s="279">
        <v>122099</v>
      </c>
      <c r="B740" s="43" t="s">
        <v>2561</v>
      </c>
      <c r="C740" s="279" t="s">
        <v>298</v>
      </c>
      <c r="D740" s="279" t="s">
        <v>300</v>
      </c>
      <c r="E740" s="279" t="s">
        <v>300</v>
      </c>
      <c r="F740" s="279" t="s">
        <v>300</v>
      </c>
      <c r="G740" s="279" t="s">
        <v>300</v>
      </c>
      <c r="H740" s="279" t="s">
        <v>300</v>
      </c>
      <c r="I740" s="279" t="s">
        <v>300</v>
      </c>
      <c r="J740" s="279" t="s">
        <v>300</v>
      </c>
      <c r="K740" s="279" t="s">
        <v>300</v>
      </c>
      <c r="L740" s="279" t="s">
        <v>300</v>
      </c>
      <c r="M740" s="279" t="s">
        <v>299</v>
      </c>
      <c r="N740" s="279" t="s">
        <v>299</v>
      </c>
      <c r="O740" s="279" t="s">
        <v>299</v>
      </c>
      <c r="P740" s="279" t="s">
        <v>299</v>
      </c>
      <c r="Q740" s="279" t="s">
        <v>299</v>
      </c>
      <c r="R740" s="279" t="s">
        <v>299</v>
      </c>
      <c r="S740" s="279" t="s">
        <v>299</v>
      </c>
      <c r="T740" s="279" t="s">
        <v>299</v>
      </c>
      <c r="U740" s="279" t="s">
        <v>299</v>
      </c>
      <c r="V740" s="279" t="s">
        <v>299</v>
      </c>
      <c r="AR740" s="279" t="e">
        <v>#N/A</v>
      </c>
    </row>
    <row r="741" spans="1:44" s="279" customFormat="1">
      <c r="A741" s="279">
        <v>122100</v>
      </c>
      <c r="B741" s="43" t="s">
        <v>2561</v>
      </c>
      <c r="C741" s="279" t="s">
        <v>299</v>
      </c>
      <c r="D741" s="279" t="s">
        <v>299</v>
      </c>
      <c r="E741" s="279" t="s">
        <v>299</v>
      </c>
      <c r="F741" s="279" t="s">
        <v>299</v>
      </c>
      <c r="G741" s="279" t="s">
        <v>298</v>
      </c>
      <c r="H741" s="279" t="s">
        <v>298</v>
      </c>
      <c r="I741" s="279" t="s">
        <v>299</v>
      </c>
      <c r="J741" s="279" t="s">
        <v>298</v>
      </c>
      <c r="K741" s="279" t="s">
        <v>299</v>
      </c>
      <c r="L741" s="279" t="s">
        <v>298</v>
      </c>
      <c r="M741" s="279" t="s">
        <v>300</v>
      </c>
      <c r="N741" s="279" t="s">
        <v>300</v>
      </c>
      <c r="O741" s="279" t="s">
        <v>299</v>
      </c>
      <c r="P741" s="279" t="s">
        <v>300</v>
      </c>
      <c r="Q741" s="279" t="s">
        <v>298</v>
      </c>
      <c r="R741" s="279" t="s">
        <v>299</v>
      </c>
      <c r="S741" s="279" t="s">
        <v>299</v>
      </c>
      <c r="T741" s="279" t="s">
        <v>299</v>
      </c>
      <c r="U741" s="279" t="s">
        <v>299</v>
      </c>
      <c r="V741" s="279" t="s">
        <v>298</v>
      </c>
      <c r="AR741" s="279" t="e">
        <v>#N/A</v>
      </c>
    </row>
    <row r="742" spans="1:44" s="279" customFormat="1">
      <c r="A742" s="279">
        <v>122101</v>
      </c>
      <c r="B742" s="43" t="s">
        <v>2561</v>
      </c>
      <c r="C742" s="279" t="s">
        <v>298</v>
      </c>
      <c r="D742" s="279" t="s">
        <v>299</v>
      </c>
      <c r="E742" s="279" t="s">
        <v>299</v>
      </c>
      <c r="F742" s="279" t="s">
        <v>299</v>
      </c>
      <c r="G742" s="279" t="s">
        <v>300</v>
      </c>
      <c r="H742" s="279" t="s">
        <v>298</v>
      </c>
      <c r="I742" s="279" t="s">
        <v>299</v>
      </c>
      <c r="J742" s="279" t="s">
        <v>299</v>
      </c>
      <c r="K742" s="279" t="s">
        <v>299</v>
      </c>
      <c r="L742" s="279" t="s">
        <v>298</v>
      </c>
      <c r="M742" s="279" t="s">
        <v>298</v>
      </c>
      <c r="N742" s="279" t="s">
        <v>298</v>
      </c>
      <c r="O742" s="279" t="s">
        <v>299</v>
      </c>
      <c r="P742" s="279" t="s">
        <v>300</v>
      </c>
      <c r="Q742" s="279" t="s">
        <v>298</v>
      </c>
      <c r="R742" s="279" t="s">
        <v>298</v>
      </c>
      <c r="S742" s="279" t="s">
        <v>299</v>
      </c>
      <c r="T742" s="279" t="s">
        <v>300</v>
      </c>
      <c r="U742" s="279" t="s">
        <v>299</v>
      </c>
      <c r="V742" s="279" t="s">
        <v>298</v>
      </c>
      <c r="AR742" s="279" t="e">
        <v>#N/A</v>
      </c>
    </row>
    <row r="743" spans="1:44" s="279" customFormat="1">
      <c r="A743" s="279">
        <v>122105</v>
      </c>
      <c r="B743" s="43" t="s">
        <v>2561</v>
      </c>
      <c r="C743" s="279" t="s">
        <v>300</v>
      </c>
      <c r="D743" s="279" t="s">
        <v>300</v>
      </c>
      <c r="E743" s="279" t="s">
        <v>300</v>
      </c>
      <c r="F743" s="279" t="s">
        <v>300</v>
      </c>
      <c r="G743" s="279" t="s">
        <v>300</v>
      </c>
      <c r="H743" s="279" t="s">
        <v>300</v>
      </c>
      <c r="I743" s="279" t="s">
        <v>300</v>
      </c>
      <c r="J743" s="279" t="s">
        <v>300</v>
      </c>
      <c r="K743" s="279" t="s">
        <v>300</v>
      </c>
      <c r="L743" s="279" t="s">
        <v>300</v>
      </c>
      <c r="M743" s="279" t="s">
        <v>300</v>
      </c>
      <c r="N743" s="279" t="s">
        <v>300</v>
      </c>
      <c r="O743" s="279" t="s">
        <v>300</v>
      </c>
      <c r="P743" s="279" t="s">
        <v>300</v>
      </c>
      <c r="Q743" s="279" t="s">
        <v>300</v>
      </c>
      <c r="R743" s="279" t="s">
        <v>299</v>
      </c>
      <c r="S743" s="279" t="s">
        <v>299</v>
      </c>
      <c r="T743" s="279" t="s">
        <v>299</v>
      </c>
      <c r="U743" s="279" t="s">
        <v>299</v>
      </c>
      <c r="V743" s="279" t="s">
        <v>299</v>
      </c>
      <c r="AR743" s="279" t="e">
        <v>#N/A</v>
      </c>
    </row>
    <row r="744" spans="1:44" s="279" customFormat="1">
      <c r="A744" s="279">
        <v>122106</v>
      </c>
      <c r="B744" s="43" t="s">
        <v>2561</v>
      </c>
      <c r="C744" s="279" t="s">
        <v>300</v>
      </c>
      <c r="D744" s="279" t="s">
        <v>300</v>
      </c>
      <c r="E744" s="279" t="s">
        <v>300</v>
      </c>
      <c r="F744" s="279" t="s">
        <v>300</v>
      </c>
      <c r="G744" s="279" t="s">
        <v>300</v>
      </c>
      <c r="H744" s="279" t="s">
        <v>300</v>
      </c>
      <c r="I744" s="279" t="s">
        <v>300</v>
      </c>
      <c r="J744" s="279" t="s">
        <v>300</v>
      </c>
      <c r="K744" s="279" t="s">
        <v>300</v>
      </c>
      <c r="L744" s="279" t="s">
        <v>300</v>
      </c>
      <c r="M744" s="279" t="s">
        <v>300</v>
      </c>
      <c r="N744" s="279" t="s">
        <v>300</v>
      </c>
      <c r="O744" s="279" t="s">
        <v>300</v>
      </c>
      <c r="P744" s="279" t="s">
        <v>299</v>
      </c>
      <c r="Q744" s="279" t="s">
        <v>300</v>
      </c>
      <c r="R744" s="279" t="s">
        <v>299</v>
      </c>
      <c r="S744" s="279" t="s">
        <v>299</v>
      </c>
      <c r="T744" s="279" t="s">
        <v>299</v>
      </c>
      <c r="U744" s="279" t="s">
        <v>299</v>
      </c>
      <c r="V744" s="279" t="s">
        <v>299</v>
      </c>
      <c r="AR744" s="279" t="e">
        <v>#N/A</v>
      </c>
    </row>
    <row r="745" spans="1:44" s="279" customFormat="1">
      <c r="A745" s="279">
        <v>122116</v>
      </c>
      <c r="B745" s="43" t="s">
        <v>2561</v>
      </c>
      <c r="C745" s="279" t="s">
        <v>300</v>
      </c>
      <c r="D745" s="279" t="s">
        <v>300</v>
      </c>
      <c r="E745" s="279" t="s">
        <v>300</v>
      </c>
      <c r="F745" s="279" t="s">
        <v>300</v>
      </c>
      <c r="G745" s="279" t="s">
        <v>299</v>
      </c>
      <c r="H745" s="279" t="s">
        <v>300</v>
      </c>
      <c r="I745" s="279" t="s">
        <v>299</v>
      </c>
      <c r="J745" s="279" t="s">
        <v>300</v>
      </c>
      <c r="K745" s="279" t="s">
        <v>300</v>
      </c>
      <c r="L745" s="279" t="s">
        <v>299</v>
      </c>
      <c r="M745" s="279" t="s">
        <v>300</v>
      </c>
      <c r="N745" s="279" t="s">
        <v>299</v>
      </c>
      <c r="O745" s="279" t="s">
        <v>299</v>
      </c>
      <c r="P745" s="279" t="s">
        <v>299</v>
      </c>
      <c r="Q745" s="279" t="s">
        <v>299</v>
      </c>
      <c r="R745" s="279" t="s">
        <v>299</v>
      </c>
      <c r="S745" s="279" t="s">
        <v>299</v>
      </c>
      <c r="T745" s="279" t="s">
        <v>299</v>
      </c>
      <c r="U745" s="279" t="s">
        <v>299</v>
      </c>
      <c r="V745" s="279" t="s">
        <v>299</v>
      </c>
      <c r="AR745" s="279" t="e">
        <v>#N/A</v>
      </c>
    </row>
    <row r="746" spans="1:44" s="279" customFormat="1">
      <c r="A746" s="279">
        <v>122119</v>
      </c>
      <c r="B746" s="43" t="s">
        <v>2561</v>
      </c>
      <c r="C746" s="279" t="s">
        <v>300</v>
      </c>
      <c r="D746" s="279" t="s">
        <v>299</v>
      </c>
      <c r="E746" s="279" t="s">
        <v>300</v>
      </c>
      <c r="F746" s="279" t="s">
        <v>300</v>
      </c>
      <c r="G746" s="279" t="s">
        <v>300</v>
      </c>
      <c r="H746" s="279" t="s">
        <v>300</v>
      </c>
      <c r="I746" s="279" t="s">
        <v>300</v>
      </c>
      <c r="J746" s="279" t="s">
        <v>300</v>
      </c>
      <c r="K746" s="279" t="s">
        <v>300</v>
      </c>
      <c r="L746" s="279" t="s">
        <v>300</v>
      </c>
      <c r="M746" s="279" t="s">
        <v>300</v>
      </c>
      <c r="N746" s="279" t="s">
        <v>300</v>
      </c>
      <c r="O746" s="279" t="s">
        <v>300</v>
      </c>
      <c r="P746" s="279" t="s">
        <v>300</v>
      </c>
      <c r="Q746" s="279" t="s">
        <v>300</v>
      </c>
      <c r="R746" s="279" t="s">
        <v>299</v>
      </c>
      <c r="S746" s="279" t="s">
        <v>299</v>
      </c>
      <c r="T746" s="279" t="s">
        <v>299</v>
      </c>
      <c r="U746" s="279" t="s">
        <v>299</v>
      </c>
      <c r="V746" s="279" t="s">
        <v>299</v>
      </c>
      <c r="AR746" s="279" t="e">
        <v>#N/A</v>
      </c>
    </row>
    <row r="747" spans="1:44" s="279" customFormat="1">
      <c r="A747" s="279">
        <v>122120</v>
      </c>
      <c r="B747" s="43" t="s">
        <v>2561</v>
      </c>
      <c r="C747" s="279" t="s">
        <v>300</v>
      </c>
      <c r="D747" s="279" t="s">
        <v>300</v>
      </c>
      <c r="E747" s="279" t="s">
        <v>300</v>
      </c>
      <c r="F747" s="279" t="s">
        <v>300</v>
      </c>
      <c r="G747" s="279" t="s">
        <v>300</v>
      </c>
      <c r="H747" s="279" t="s">
        <v>300</v>
      </c>
      <c r="I747" s="279" t="s">
        <v>300</v>
      </c>
      <c r="J747" s="279" t="s">
        <v>300</v>
      </c>
      <c r="K747" s="279" t="s">
        <v>300</v>
      </c>
      <c r="L747" s="279" t="s">
        <v>300</v>
      </c>
      <c r="M747" s="279" t="s">
        <v>300</v>
      </c>
      <c r="N747" s="279" t="s">
        <v>300</v>
      </c>
      <c r="O747" s="279" t="s">
        <v>300</v>
      </c>
      <c r="P747" s="279" t="s">
        <v>300</v>
      </c>
      <c r="Q747" s="279" t="s">
        <v>300</v>
      </c>
      <c r="R747" s="279" t="s">
        <v>299</v>
      </c>
      <c r="S747" s="279" t="s">
        <v>299</v>
      </c>
      <c r="T747" s="279" t="s">
        <v>299</v>
      </c>
      <c r="U747" s="279" t="s">
        <v>299</v>
      </c>
      <c r="V747" s="279" t="s">
        <v>299</v>
      </c>
      <c r="AR747" s="279" t="e">
        <v>#N/A</v>
      </c>
    </row>
    <row r="748" spans="1:44" s="279" customFormat="1">
      <c r="A748" s="279">
        <v>122127</v>
      </c>
      <c r="B748" s="43" t="s">
        <v>2561</v>
      </c>
      <c r="C748" s="279" t="s">
        <v>300</v>
      </c>
      <c r="D748" s="279" t="s">
        <v>298</v>
      </c>
      <c r="E748" s="279" t="s">
        <v>300</v>
      </c>
      <c r="F748" s="279" t="s">
        <v>300</v>
      </c>
      <c r="G748" s="279" t="s">
        <v>300</v>
      </c>
      <c r="H748" s="279" t="s">
        <v>300</v>
      </c>
      <c r="I748" s="279" t="s">
        <v>300</v>
      </c>
      <c r="J748" s="279" t="s">
        <v>300</v>
      </c>
      <c r="K748" s="279" t="s">
        <v>300</v>
      </c>
      <c r="L748" s="279" t="s">
        <v>298</v>
      </c>
      <c r="M748" s="279" t="s">
        <v>300</v>
      </c>
      <c r="N748" s="279" t="s">
        <v>299</v>
      </c>
      <c r="O748" s="279" t="s">
        <v>300</v>
      </c>
      <c r="P748" s="279" t="s">
        <v>300</v>
      </c>
      <c r="Q748" s="279" t="s">
        <v>300</v>
      </c>
      <c r="R748" s="279" t="s">
        <v>299</v>
      </c>
      <c r="S748" s="279" t="s">
        <v>299</v>
      </c>
      <c r="T748" s="279" t="s">
        <v>299</v>
      </c>
      <c r="U748" s="279" t="s">
        <v>299</v>
      </c>
      <c r="V748" s="279" t="s">
        <v>299</v>
      </c>
      <c r="AR748" s="279" t="e">
        <v>#N/A</v>
      </c>
    </row>
    <row r="749" spans="1:44" s="279" customFormat="1">
      <c r="A749" s="279">
        <v>122131</v>
      </c>
      <c r="B749" s="43" t="s">
        <v>2561</v>
      </c>
      <c r="C749" s="279" t="s">
        <v>300</v>
      </c>
      <c r="D749" s="279" t="s">
        <v>300</v>
      </c>
      <c r="E749" s="279" t="s">
        <v>300</v>
      </c>
      <c r="F749" s="279" t="s">
        <v>300</v>
      </c>
      <c r="G749" s="279" t="s">
        <v>300</v>
      </c>
      <c r="H749" s="279" t="s">
        <v>300</v>
      </c>
      <c r="I749" s="279" t="s">
        <v>298</v>
      </c>
      <c r="J749" s="279" t="s">
        <v>300</v>
      </c>
      <c r="K749" s="279" t="s">
        <v>300</v>
      </c>
      <c r="L749" s="279" t="s">
        <v>300</v>
      </c>
      <c r="M749" s="279" t="s">
        <v>300</v>
      </c>
      <c r="N749" s="279" t="s">
        <v>300</v>
      </c>
      <c r="O749" s="279" t="s">
        <v>300</v>
      </c>
      <c r="P749" s="279" t="s">
        <v>300</v>
      </c>
      <c r="Q749" s="279" t="s">
        <v>300</v>
      </c>
      <c r="R749" s="279" t="s">
        <v>299</v>
      </c>
      <c r="S749" s="279" t="s">
        <v>299</v>
      </c>
      <c r="T749" s="279" t="s">
        <v>299</v>
      </c>
      <c r="U749" s="279" t="s">
        <v>299</v>
      </c>
      <c r="V749" s="279" t="s">
        <v>299</v>
      </c>
      <c r="AR749" s="279" t="e">
        <v>#N/A</v>
      </c>
    </row>
    <row r="750" spans="1:44" s="279" customFormat="1">
      <c r="A750" s="279">
        <v>122135</v>
      </c>
      <c r="B750" s="43" t="s">
        <v>2561</v>
      </c>
      <c r="C750" s="279" t="s">
        <v>300</v>
      </c>
      <c r="D750" s="279" t="s">
        <v>300</v>
      </c>
      <c r="E750" s="279" t="s">
        <v>300</v>
      </c>
      <c r="F750" s="279" t="s">
        <v>300</v>
      </c>
      <c r="G750" s="279" t="s">
        <v>300</v>
      </c>
      <c r="H750" s="279" t="s">
        <v>300</v>
      </c>
      <c r="I750" s="279" t="s">
        <v>300</v>
      </c>
      <c r="J750" s="279" t="s">
        <v>300</v>
      </c>
      <c r="K750" s="279" t="s">
        <v>299</v>
      </c>
      <c r="L750" s="279" t="s">
        <v>299</v>
      </c>
      <c r="M750" s="279" t="s">
        <v>300</v>
      </c>
      <c r="N750" s="279" t="s">
        <v>300</v>
      </c>
      <c r="O750" s="279" t="s">
        <v>300</v>
      </c>
      <c r="P750" s="279" t="s">
        <v>300</v>
      </c>
      <c r="Q750" s="279" t="s">
        <v>300</v>
      </c>
      <c r="R750" s="279" t="s">
        <v>299</v>
      </c>
      <c r="S750" s="279" t="s">
        <v>299</v>
      </c>
      <c r="T750" s="279" t="s">
        <v>299</v>
      </c>
      <c r="U750" s="279" t="s">
        <v>299</v>
      </c>
      <c r="V750" s="279" t="s">
        <v>299</v>
      </c>
      <c r="AR750" s="279" t="e">
        <v>#N/A</v>
      </c>
    </row>
    <row r="751" spans="1:44" s="279" customFormat="1">
      <c r="A751" s="279">
        <v>122140</v>
      </c>
      <c r="B751" s="43" t="s">
        <v>2561</v>
      </c>
      <c r="C751" s="279" t="s">
        <v>300</v>
      </c>
      <c r="D751" s="279" t="s">
        <v>298</v>
      </c>
      <c r="E751" s="279" t="s">
        <v>298</v>
      </c>
      <c r="F751" s="279" t="s">
        <v>300</v>
      </c>
      <c r="G751" s="279" t="s">
        <v>300</v>
      </c>
      <c r="H751" s="279" t="s">
        <v>300</v>
      </c>
      <c r="I751" s="279" t="s">
        <v>300</v>
      </c>
      <c r="J751" s="279" t="s">
        <v>300</v>
      </c>
      <c r="K751" s="279" t="s">
        <v>299</v>
      </c>
      <c r="L751" s="279" t="s">
        <v>300</v>
      </c>
      <c r="M751" s="279" t="s">
        <v>300</v>
      </c>
      <c r="N751" s="279" t="s">
        <v>300</v>
      </c>
      <c r="O751" s="279" t="s">
        <v>300</v>
      </c>
      <c r="P751" s="279" t="s">
        <v>300</v>
      </c>
      <c r="Q751" s="279" t="s">
        <v>300</v>
      </c>
      <c r="R751" s="279" t="s">
        <v>299</v>
      </c>
      <c r="S751" s="279" t="s">
        <v>299</v>
      </c>
      <c r="T751" s="279" t="s">
        <v>299</v>
      </c>
      <c r="U751" s="279" t="s">
        <v>299</v>
      </c>
      <c r="V751" s="279" t="s">
        <v>299</v>
      </c>
      <c r="AR751" s="279" t="e">
        <v>#N/A</v>
      </c>
    </row>
    <row r="752" spans="1:44" s="279" customFormat="1">
      <c r="A752" s="279">
        <v>122145</v>
      </c>
      <c r="B752" s="43" t="s">
        <v>2561</v>
      </c>
      <c r="C752" s="279" t="s">
        <v>300</v>
      </c>
      <c r="D752" s="279" t="s">
        <v>300</v>
      </c>
      <c r="E752" s="279" t="s">
        <v>300</v>
      </c>
      <c r="F752" s="279" t="s">
        <v>300</v>
      </c>
      <c r="G752" s="279" t="s">
        <v>300</v>
      </c>
      <c r="H752" s="279" t="s">
        <v>300</v>
      </c>
      <c r="I752" s="279" t="s">
        <v>300</v>
      </c>
      <c r="J752" s="279" t="s">
        <v>300</v>
      </c>
      <c r="K752" s="279" t="s">
        <v>300</v>
      </c>
      <c r="L752" s="279" t="s">
        <v>300</v>
      </c>
      <c r="M752" s="279" t="s">
        <v>300</v>
      </c>
      <c r="N752" s="279" t="s">
        <v>300</v>
      </c>
      <c r="O752" s="279" t="s">
        <v>300</v>
      </c>
      <c r="P752" s="279" t="s">
        <v>300</v>
      </c>
      <c r="Q752" s="279" t="s">
        <v>300</v>
      </c>
      <c r="R752" s="279" t="s">
        <v>299</v>
      </c>
      <c r="S752" s="279" t="s">
        <v>299</v>
      </c>
      <c r="T752" s="279" t="s">
        <v>299</v>
      </c>
      <c r="U752" s="279" t="s">
        <v>299</v>
      </c>
      <c r="V752" s="279" t="s">
        <v>299</v>
      </c>
      <c r="AR752" s="279" t="e">
        <v>#N/A</v>
      </c>
    </row>
    <row r="753" spans="1:44" s="279" customFormat="1">
      <c r="A753" s="279">
        <v>122147</v>
      </c>
      <c r="B753" s="43" t="s">
        <v>2561</v>
      </c>
      <c r="C753" s="279" t="s">
        <v>300</v>
      </c>
      <c r="D753" s="279" t="s">
        <v>300</v>
      </c>
      <c r="E753" s="279" t="s">
        <v>300</v>
      </c>
      <c r="F753" s="279" t="s">
        <v>300</v>
      </c>
      <c r="G753" s="279" t="s">
        <v>300</v>
      </c>
      <c r="H753" s="279" t="s">
        <v>300</v>
      </c>
      <c r="I753" s="279" t="s">
        <v>300</v>
      </c>
      <c r="J753" s="279" t="s">
        <v>298</v>
      </c>
      <c r="K753" s="279" t="s">
        <v>298</v>
      </c>
      <c r="L753" s="279" t="s">
        <v>299</v>
      </c>
      <c r="M753" s="279" t="s">
        <v>299</v>
      </c>
      <c r="N753" s="279" t="s">
        <v>300</v>
      </c>
      <c r="O753" s="279" t="s">
        <v>299</v>
      </c>
      <c r="P753" s="279" t="s">
        <v>299</v>
      </c>
      <c r="Q753" s="279" t="s">
        <v>300</v>
      </c>
      <c r="R753" s="279" t="s">
        <v>299</v>
      </c>
      <c r="S753" s="279" t="s">
        <v>299</v>
      </c>
      <c r="T753" s="279" t="s">
        <v>299</v>
      </c>
      <c r="U753" s="279" t="s">
        <v>299</v>
      </c>
      <c r="V753" s="279" t="s">
        <v>299</v>
      </c>
      <c r="AR753" s="279" t="e">
        <v>#N/A</v>
      </c>
    </row>
    <row r="754" spans="1:44" s="279" customFormat="1">
      <c r="A754" s="279">
        <v>122149</v>
      </c>
      <c r="B754" s="43" t="s">
        <v>2561</v>
      </c>
      <c r="C754" s="279" t="s">
        <v>300</v>
      </c>
      <c r="D754" s="279" t="s">
        <v>300</v>
      </c>
      <c r="E754" s="279" t="s">
        <v>298</v>
      </c>
      <c r="F754" s="279" t="s">
        <v>300</v>
      </c>
      <c r="G754" s="279" t="s">
        <v>300</v>
      </c>
      <c r="H754" s="279" t="s">
        <v>300</v>
      </c>
      <c r="I754" s="279" t="s">
        <v>300</v>
      </c>
      <c r="J754" s="279" t="s">
        <v>298</v>
      </c>
      <c r="K754" s="279" t="s">
        <v>300</v>
      </c>
      <c r="L754" s="279" t="s">
        <v>299</v>
      </c>
      <c r="M754" s="279" t="s">
        <v>299</v>
      </c>
      <c r="N754" s="279" t="s">
        <v>299</v>
      </c>
      <c r="O754" s="279" t="s">
        <v>299</v>
      </c>
      <c r="P754" s="279" t="s">
        <v>299</v>
      </c>
      <c r="Q754" s="279" t="s">
        <v>299</v>
      </c>
      <c r="R754" s="279" t="s">
        <v>299</v>
      </c>
      <c r="S754" s="279" t="s">
        <v>299</v>
      </c>
      <c r="T754" s="279" t="s">
        <v>299</v>
      </c>
      <c r="U754" s="279" t="s">
        <v>299</v>
      </c>
      <c r="V754" s="279" t="s">
        <v>299</v>
      </c>
      <c r="AR754" s="279" t="e">
        <v>#N/A</v>
      </c>
    </row>
    <row r="755" spans="1:44" s="279" customFormat="1">
      <c r="A755" s="279">
        <v>122154</v>
      </c>
      <c r="B755" s="43" t="s">
        <v>2561</v>
      </c>
      <c r="C755" s="279" t="s">
        <v>300</v>
      </c>
      <c r="D755" s="279" t="s">
        <v>300</v>
      </c>
      <c r="E755" s="279" t="s">
        <v>298</v>
      </c>
      <c r="F755" s="279" t="s">
        <v>300</v>
      </c>
      <c r="G755" s="279" t="s">
        <v>300</v>
      </c>
      <c r="H755" s="279" t="s">
        <v>300</v>
      </c>
      <c r="I755" s="279" t="s">
        <v>300</v>
      </c>
      <c r="J755" s="279" t="s">
        <v>300</v>
      </c>
      <c r="K755" s="279" t="s">
        <v>300</v>
      </c>
      <c r="L755" s="279" t="s">
        <v>300</v>
      </c>
      <c r="M755" s="279" t="s">
        <v>300</v>
      </c>
      <c r="N755" s="279" t="s">
        <v>300</v>
      </c>
      <c r="O755" s="279" t="s">
        <v>300</v>
      </c>
      <c r="P755" s="279" t="s">
        <v>300</v>
      </c>
      <c r="Q755" s="279" t="s">
        <v>300</v>
      </c>
      <c r="R755" s="279" t="s">
        <v>299</v>
      </c>
      <c r="S755" s="279" t="s">
        <v>299</v>
      </c>
      <c r="T755" s="279" t="s">
        <v>299</v>
      </c>
      <c r="U755" s="279" t="s">
        <v>299</v>
      </c>
      <c r="V755" s="279" t="s">
        <v>299</v>
      </c>
      <c r="AR755" s="279" t="e">
        <v>#N/A</v>
      </c>
    </row>
    <row r="756" spans="1:44" s="279" customFormat="1">
      <c r="A756" s="279">
        <v>122160</v>
      </c>
      <c r="B756" s="43" t="s">
        <v>2561</v>
      </c>
      <c r="C756" s="279" t="s">
        <v>300</v>
      </c>
      <c r="D756" s="279" t="s">
        <v>300</v>
      </c>
      <c r="E756" s="279" t="s">
        <v>300</v>
      </c>
      <c r="F756" s="279" t="s">
        <v>300</v>
      </c>
      <c r="G756" s="279" t="s">
        <v>298</v>
      </c>
      <c r="H756" s="279" t="s">
        <v>300</v>
      </c>
      <c r="I756" s="279" t="s">
        <v>300</v>
      </c>
      <c r="J756" s="279" t="s">
        <v>300</v>
      </c>
      <c r="K756" s="279" t="s">
        <v>300</v>
      </c>
      <c r="L756" s="279" t="s">
        <v>299</v>
      </c>
      <c r="M756" s="279" t="s">
        <v>300</v>
      </c>
      <c r="N756" s="279" t="s">
        <v>300</v>
      </c>
      <c r="O756" s="279" t="s">
        <v>300</v>
      </c>
      <c r="P756" s="279" t="s">
        <v>300</v>
      </c>
      <c r="Q756" s="279" t="s">
        <v>300</v>
      </c>
      <c r="R756" s="279" t="s">
        <v>299</v>
      </c>
      <c r="S756" s="279" t="s">
        <v>299</v>
      </c>
      <c r="T756" s="279" t="s">
        <v>299</v>
      </c>
      <c r="U756" s="279" t="s">
        <v>299</v>
      </c>
      <c r="V756" s="279" t="s">
        <v>299</v>
      </c>
      <c r="AR756" s="279" t="e">
        <v>#N/A</v>
      </c>
    </row>
    <row r="757" spans="1:44" s="279" customFormat="1">
      <c r="A757" s="279">
        <v>122166</v>
      </c>
      <c r="B757" s="43" t="s">
        <v>2561</v>
      </c>
      <c r="C757" s="279" t="s">
        <v>299</v>
      </c>
      <c r="D757" s="279" t="s">
        <v>300</v>
      </c>
      <c r="E757" s="279" t="s">
        <v>300</v>
      </c>
      <c r="F757" s="279" t="s">
        <v>300</v>
      </c>
      <c r="G757" s="279" t="s">
        <v>300</v>
      </c>
      <c r="H757" s="279" t="s">
        <v>300</v>
      </c>
      <c r="I757" s="279" t="s">
        <v>300</v>
      </c>
      <c r="J757" s="279" t="s">
        <v>300</v>
      </c>
      <c r="K757" s="279" t="s">
        <v>300</v>
      </c>
      <c r="L757" s="279" t="s">
        <v>300</v>
      </c>
      <c r="M757" s="279" t="s">
        <v>300</v>
      </c>
      <c r="N757" s="279" t="s">
        <v>300</v>
      </c>
      <c r="O757" s="279" t="s">
        <v>300</v>
      </c>
      <c r="P757" s="279" t="s">
        <v>300</v>
      </c>
      <c r="Q757" s="279" t="s">
        <v>300</v>
      </c>
      <c r="R757" s="279" t="s">
        <v>299</v>
      </c>
      <c r="S757" s="279" t="s">
        <v>299</v>
      </c>
      <c r="T757" s="279" t="s">
        <v>299</v>
      </c>
      <c r="U757" s="279" t="s">
        <v>299</v>
      </c>
      <c r="V757" s="279" t="s">
        <v>299</v>
      </c>
      <c r="AR757" s="279" t="e">
        <v>#N/A</v>
      </c>
    </row>
    <row r="758" spans="1:44" s="279" customFormat="1">
      <c r="A758" s="279">
        <v>122174</v>
      </c>
      <c r="B758" s="43" t="s">
        <v>2561</v>
      </c>
      <c r="C758" s="279" t="s">
        <v>300</v>
      </c>
      <c r="D758" s="279" t="s">
        <v>300</v>
      </c>
      <c r="E758" s="279" t="s">
        <v>298</v>
      </c>
      <c r="F758" s="279" t="s">
        <v>300</v>
      </c>
      <c r="G758" s="279" t="s">
        <v>298</v>
      </c>
      <c r="H758" s="279" t="s">
        <v>300</v>
      </c>
      <c r="I758" s="279" t="s">
        <v>300</v>
      </c>
      <c r="J758" s="279" t="s">
        <v>300</v>
      </c>
      <c r="K758" s="279" t="s">
        <v>300</v>
      </c>
      <c r="L758" s="279" t="s">
        <v>299</v>
      </c>
      <c r="M758" s="279" t="s">
        <v>300</v>
      </c>
      <c r="N758" s="279" t="s">
        <v>300</v>
      </c>
      <c r="O758" s="279" t="s">
        <v>300</v>
      </c>
      <c r="P758" s="279" t="s">
        <v>300</v>
      </c>
      <c r="Q758" s="279" t="s">
        <v>300</v>
      </c>
      <c r="R758" s="279" t="s">
        <v>299</v>
      </c>
      <c r="S758" s="279" t="s">
        <v>299</v>
      </c>
      <c r="T758" s="279" t="s">
        <v>299</v>
      </c>
      <c r="U758" s="279" t="s">
        <v>299</v>
      </c>
      <c r="V758" s="279" t="s">
        <v>299</v>
      </c>
      <c r="AR758" s="279" t="e">
        <v>#N/A</v>
      </c>
    </row>
    <row r="759" spans="1:44" s="279" customFormat="1">
      <c r="A759" s="279">
        <v>122175</v>
      </c>
      <c r="B759" s="43" t="s">
        <v>2561</v>
      </c>
      <c r="C759" s="279" t="s">
        <v>300</v>
      </c>
      <c r="D759" s="279" t="s">
        <v>300</v>
      </c>
      <c r="E759" s="279" t="s">
        <v>300</v>
      </c>
      <c r="F759" s="279" t="s">
        <v>300</v>
      </c>
      <c r="G759" s="279" t="s">
        <v>300</v>
      </c>
      <c r="H759" s="279" t="s">
        <v>300</v>
      </c>
      <c r="I759" s="279" t="s">
        <v>300</v>
      </c>
      <c r="J759" s="279" t="s">
        <v>300</v>
      </c>
      <c r="K759" s="279" t="s">
        <v>300</v>
      </c>
      <c r="L759" s="279" t="s">
        <v>300</v>
      </c>
      <c r="M759" s="279" t="s">
        <v>300</v>
      </c>
      <c r="N759" s="279" t="s">
        <v>300</v>
      </c>
      <c r="O759" s="279" t="s">
        <v>300</v>
      </c>
      <c r="P759" s="279" t="s">
        <v>300</v>
      </c>
      <c r="Q759" s="279" t="s">
        <v>300</v>
      </c>
      <c r="R759" s="279" t="s">
        <v>299</v>
      </c>
      <c r="S759" s="279" t="s">
        <v>299</v>
      </c>
      <c r="T759" s="279" t="s">
        <v>299</v>
      </c>
      <c r="U759" s="279" t="s">
        <v>299</v>
      </c>
      <c r="V759" s="279" t="s">
        <v>299</v>
      </c>
      <c r="AR759" s="279" t="e">
        <v>#N/A</v>
      </c>
    </row>
    <row r="760" spans="1:44" s="279" customFormat="1">
      <c r="A760" s="279">
        <v>122179</v>
      </c>
      <c r="B760" s="43" t="s">
        <v>2561</v>
      </c>
      <c r="C760" s="279" t="s">
        <v>300</v>
      </c>
      <c r="D760" s="279" t="s">
        <v>300</v>
      </c>
      <c r="E760" s="279" t="s">
        <v>300</v>
      </c>
      <c r="F760" s="279" t="s">
        <v>300</v>
      </c>
      <c r="G760" s="279" t="s">
        <v>300</v>
      </c>
      <c r="H760" s="279" t="s">
        <v>300</v>
      </c>
      <c r="I760" s="279" t="s">
        <v>300</v>
      </c>
      <c r="J760" s="279" t="s">
        <v>300</v>
      </c>
      <c r="K760" s="279" t="s">
        <v>300</v>
      </c>
      <c r="L760" s="279" t="s">
        <v>299</v>
      </c>
      <c r="M760" s="279" t="s">
        <v>300</v>
      </c>
      <c r="N760" s="279" t="s">
        <v>300</v>
      </c>
      <c r="O760" s="279" t="s">
        <v>300</v>
      </c>
      <c r="P760" s="279" t="s">
        <v>300</v>
      </c>
      <c r="Q760" s="279" t="s">
        <v>300</v>
      </c>
      <c r="R760" s="279" t="s">
        <v>299</v>
      </c>
      <c r="S760" s="279" t="s">
        <v>299</v>
      </c>
      <c r="T760" s="279" t="s">
        <v>299</v>
      </c>
      <c r="U760" s="279" t="s">
        <v>299</v>
      </c>
      <c r="V760" s="279" t="s">
        <v>299</v>
      </c>
      <c r="AR760" s="279" t="e">
        <v>#N/A</v>
      </c>
    </row>
    <row r="761" spans="1:44" s="279" customFormat="1">
      <c r="A761" s="279">
        <v>122189</v>
      </c>
      <c r="B761" s="43" t="s">
        <v>2561</v>
      </c>
      <c r="C761" s="279" t="s">
        <v>300</v>
      </c>
      <c r="D761" s="279" t="s">
        <v>300</v>
      </c>
      <c r="E761" s="279" t="s">
        <v>300</v>
      </c>
      <c r="F761" s="279" t="s">
        <v>300</v>
      </c>
      <c r="G761" s="279" t="s">
        <v>298</v>
      </c>
      <c r="H761" s="279" t="s">
        <v>300</v>
      </c>
      <c r="I761" s="279" t="s">
        <v>298</v>
      </c>
      <c r="J761" s="279" t="s">
        <v>298</v>
      </c>
      <c r="K761" s="279" t="s">
        <v>300</v>
      </c>
      <c r="L761" s="279" t="s">
        <v>298</v>
      </c>
      <c r="M761" s="279" t="s">
        <v>299</v>
      </c>
      <c r="N761" s="279" t="s">
        <v>299</v>
      </c>
      <c r="O761" s="279" t="s">
        <v>299</v>
      </c>
      <c r="P761" s="279" t="s">
        <v>300</v>
      </c>
      <c r="Q761" s="279" t="s">
        <v>300</v>
      </c>
      <c r="R761" s="279" t="s">
        <v>299</v>
      </c>
      <c r="S761" s="279" t="s">
        <v>299</v>
      </c>
      <c r="T761" s="279" t="s">
        <v>299</v>
      </c>
      <c r="U761" s="279" t="s">
        <v>299</v>
      </c>
      <c r="V761" s="279" t="s">
        <v>299</v>
      </c>
      <c r="AR761" s="279" t="e">
        <v>#N/A</v>
      </c>
    </row>
    <row r="762" spans="1:44" s="279" customFormat="1">
      <c r="A762" s="279">
        <v>122191</v>
      </c>
      <c r="B762" s="43" t="s">
        <v>2561</v>
      </c>
      <c r="C762" s="279" t="s">
        <v>300</v>
      </c>
      <c r="D762" s="279" t="s">
        <v>300</v>
      </c>
      <c r="E762" s="279" t="s">
        <v>300</v>
      </c>
      <c r="F762" s="279" t="s">
        <v>300</v>
      </c>
      <c r="G762" s="279" t="s">
        <v>300</v>
      </c>
      <c r="H762" s="279" t="s">
        <v>300</v>
      </c>
      <c r="I762" s="279" t="s">
        <v>300</v>
      </c>
      <c r="J762" s="279" t="s">
        <v>300</v>
      </c>
      <c r="K762" s="279" t="s">
        <v>300</v>
      </c>
      <c r="L762" s="279" t="s">
        <v>300</v>
      </c>
      <c r="M762" s="279" t="s">
        <v>300</v>
      </c>
      <c r="N762" s="279" t="s">
        <v>300</v>
      </c>
      <c r="O762" s="279" t="s">
        <v>299</v>
      </c>
      <c r="P762" s="279" t="s">
        <v>300</v>
      </c>
      <c r="Q762" s="279" t="s">
        <v>300</v>
      </c>
      <c r="R762" s="279" t="s">
        <v>299</v>
      </c>
      <c r="S762" s="279" t="s">
        <v>299</v>
      </c>
      <c r="T762" s="279" t="s">
        <v>299</v>
      </c>
      <c r="U762" s="279" t="s">
        <v>299</v>
      </c>
      <c r="V762" s="279" t="s">
        <v>299</v>
      </c>
      <c r="AR762" s="279" t="e">
        <v>#N/A</v>
      </c>
    </row>
    <row r="763" spans="1:44" s="279" customFormat="1">
      <c r="A763" s="279">
        <v>122206</v>
      </c>
      <c r="B763" s="43" t="s">
        <v>2561</v>
      </c>
      <c r="C763" s="279" t="s">
        <v>300</v>
      </c>
      <c r="D763" s="279" t="s">
        <v>298</v>
      </c>
      <c r="E763" s="279" t="s">
        <v>300</v>
      </c>
      <c r="F763" s="279" t="s">
        <v>300</v>
      </c>
      <c r="G763" s="279" t="s">
        <v>300</v>
      </c>
      <c r="H763" s="279" t="s">
        <v>300</v>
      </c>
      <c r="I763" s="279" t="s">
        <v>298</v>
      </c>
      <c r="J763" s="279" t="s">
        <v>300</v>
      </c>
      <c r="K763" s="279" t="s">
        <v>300</v>
      </c>
      <c r="L763" s="279" t="s">
        <v>299</v>
      </c>
      <c r="M763" s="279" t="s">
        <v>300</v>
      </c>
      <c r="N763" s="279" t="s">
        <v>300</v>
      </c>
      <c r="O763" s="279" t="s">
        <v>300</v>
      </c>
      <c r="P763" s="279" t="s">
        <v>300</v>
      </c>
      <c r="Q763" s="279" t="s">
        <v>300</v>
      </c>
      <c r="R763" s="279" t="s">
        <v>299</v>
      </c>
      <c r="S763" s="279" t="s">
        <v>299</v>
      </c>
      <c r="T763" s="279" t="s">
        <v>299</v>
      </c>
      <c r="U763" s="279" t="s">
        <v>299</v>
      </c>
      <c r="V763" s="279" t="s">
        <v>299</v>
      </c>
      <c r="AR763" s="279" t="e">
        <v>#N/A</v>
      </c>
    </row>
    <row r="764" spans="1:44" s="279" customFormat="1">
      <c r="A764" s="279">
        <v>122211</v>
      </c>
      <c r="B764" s="43" t="s">
        <v>2561</v>
      </c>
      <c r="C764" s="279" t="s">
        <v>300</v>
      </c>
      <c r="D764" s="279" t="s">
        <v>300</v>
      </c>
      <c r="E764" s="279" t="s">
        <v>300</v>
      </c>
      <c r="F764" s="279" t="s">
        <v>300</v>
      </c>
      <c r="G764" s="279" t="s">
        <v>300</v>
      </c>
      <c r="H764" s="279" t="s">
        <v>300</v>
      </c>
      <c r="I764" s="279" t="s">
        <v>300</v>
      </c>
      <c r="J764" s="279" t="s">
        <v>300</v>
      </c>
      <c r="K764" s="279" t="s">
        <v>300</v>
      </c>
      <c r="L764" s="279" t="s">
        <v>300</v>
      </c>
      <c r="M764" s="279" t="s">
        <v>300</v>
      </c>
      <c r="N764" s="279" t="s">
        <v>300</v>
      </c>
      <c r="O764" s="279" t="s">
        <v>300</v>
      </c>
      <c r="P764" s="279" t="s">
        <v>300</v>
      </c>
      <c r="Q764" s="279" t="s">
        <v>300</v>
      </c>
      <c r="R764" s="279" t="s">
        <v>299</v>
      </c>
      <c r="S764" s="279" t="s">
        <v>299</v>
      </c>
      <c r="T764" s="279" t="s">
        <v>299</v>
      </c>
      <c r="U764" s="279" t="s">
        <v>299</v>
      </c>
      <c r="V764" s="279" t="s">
        <v>299</v>
      </c>
      <c r="AR764" s="279" t="e">
        <v>#N/A</v>
      </c>
    </row>
    <row r="765" spans="1:44" s="279" customFormat="1">
      <c r="A765" s="279">
        <v>122215</v>
      </c>
      <c r="B765" s="43" t="s">
        <v>2561</v>
      </c>
      <c r="C765" s="279" t="s">
        <v>300</v>
      </c>
      <c r="D765" s="279" t="s">
        <v>300</v>
      </c>
      <c r="E765" s="279" t="s">
        <v>300</v>
      </c>
      <c r="F765" s="279" t="s">
        <v>300</v>
      </c>
      <c r="G765" s="279" t="s">
        <v>300</v>
      </c>
      <c r="H765" s="279" t="s">
        <v>300</v>
      </c>
      <c r="I765" s="279" t="s">
        <v>300</v>
      </c>
      <c r="J765" s="279" t="s">
        <v>300</v>
      </c>
      <c r="K765" s="279" t="s">
        <v>300</v>
      </c>
      <c r="L765" s="279" t="s">
        <v>298</v>
      </c>
      <c r="M765" s="279" t="s">
        <v>299</v>
      </c>
      <c r="N765" s="279" t="s">
        <v>299</v>
      </c>
      <c r="O765" s="279" t="s">
        <v>300</v>
      </c>
      <c r="P765" s="279" t="s">
        <v>300</v>
      </c>
      <c r="Q765" s="279" t="s">
        <v>300</v>
      </c>
      <c r="R765" s="279" t="s">
        <v>299</v>
      </c>
      <c r="S765" s="279" t="s">
        <v>299</v>
      </c>
      <c r="T765" s="279" t="s">
        <v>299</v>
      </c>
      <c r="U765" s="279" t="s">
        <v>299</v>
      </c>
      <c r="V765" s="279" t="s">
        <v>299</v>
      </c>
      <c r="AR765" s="279" t="e">
        <v>#N/A</v>
      </c>
    </row>
    <row r="766" spans="1:44" s="279" customFormat="1">
      <c r="A766" s="279">
        <v>122219</v>
      </c>
      <c r="B766" s="43" t="s">
        <v>2561</v>
      </c>
      <c r="C766" s="279" t="s">
        <v>300</v>
      </c>
      <c r="D766" s="279" t="s">
        <v>300</v>
      </c>
      <c r="E766" s="279" t="s">
        <v>300</v>
      </c>
      <c r="F766" s="279" t="s">
        <v>300</v>
      </c>
      <c r="G766" s="279" t="s">
        <v>300</v>
      </c>
      <c r="H766" s="279" t="s">
        <v>300</v>
      </c>
      <c r="I766" s="279" t="s">
        <v>298</v>
      </c>
      <c r="J766" s="279" t="s">
        <v>298</v>
      </c>
      <c r="K766" s="279" t="s">
        <v>300</v>
      </c>
      <c r="L766" s="279" t="s">
        <v>298</v>
      </c>
      <c r="M766" s="279" t="s">
        <v>300</v>
      </c>
      <c r="N766" s="279" t="s">
        <v>299</v>
      </c>
      <c r="O766" s="279" t="s">
        <v>299</v>
      </c>
      <c r="P766" s="279" t="s">
        <v>300</v>
      </c>
      <c r="Q766" s="279" t="s">
        <v>299</v>
      </c>
      <c r="R766" s="279" t="s">
        <v>299</v>
      </c>
      <c r="S766" s="279" t="s">
        <v>299</v>
      </c>
      <c r="T766" s="279" t="s">
        <v>299</v>
      </c>
      <c r="U766" s="279" t="s">
        <v>299</v>
      </c>
      <c r="V766" s="279" t="s">
        <v>299</v>
      </c>
      <c r="AR766" s="279" t="e">
        <v>#N/A</v>
      </c>
    </row>
    <row r="767" spans="1:44" s="279" customFormat="1">
      <c r="A767" s="279">
        <v>122231</v>
      </c>
      <c r="B767" s="43" t="s">
        <v>2561</v>
      </c>
      <c r="C767" s="279" t="s">
        <v>300</v>
      </c>
      <c r="D767" s="279" t="s">
        <v>300</v>
      </c>
      <c r="E767" s="279" t="s">
        <v>300</v>
      </c>
      <c r="F767" s="279" t="s">
        <v>300</v>
      </c>
      <c r="G767" s="279" t="s">
        <v>300</v>
      </c>
      <c r="H767" s="279" t="s">
        <v>298</v>
      </c>
      <c r="I767" s="279" t="s">
        <v>300</v>
      </c>
      <c r="J767" s="279" t="s">
        <v>298</v>
      </c>
      <c r="K767" s="279" t="s">
        <v>300</v>
      </c>
      <c r="L767" s="279" t="s">
        <v>298</v>
      </c>
      <c r="M767" s="279" t="s">
        <v>300</v>
      </c>
      <c r="N767" s="279" t="s">
        <v>300</v>
      </c>
      <c r="O767" s="279" t="s">
        <v>300</v>
      </c>
      <c r="P767" s="279" t="s">
        <v>300</v>
      </c>
      <c r="Q767" s="279" t="s">
        <v>300</v>
      </c>
      <c r="R767" s="279" t="s">
        <v>299</v>
      </c>
      <c r="S767" s="279" t="s">
        <v>299</v>
      </c>
      <c r="T767" s="279" t="s">
        <v>299</v>
      </c>
      <c r="U767" s="279" t="s">
        <v>299</v>
      </c>
      <c r="V767" s="279" t="s">
        <v>299</v>
      </c>
      <c r="AR767" s="279" t="e">
        <v>#N/A</v>
      </c>
    </row>
    <row r="768" spans="1:44" s="279" customFormat="1">
      <c r="A768" s="279">
        <v>122233</v>
      </c>
      <c r="B768" s="43" t="s">
        <v>2561</v>
      </c>
      <c r="C768" s="279" t="s">
        <v>300</v>
      </c>
      <c r="D768" s="279" t="s">
        <v>300</v>
      </c>
      <c r="E768" s="279" t="s">
        <v>300</v>
      </c>
      <c r="F768" s="279" t="s">
        <v>300</v>
      </c>
      <c r="G768" s="279" t="s">
        <v>300</v>
      </c>
      <c r="H768" s="279" t="s">
        <v>300</v>
      </c>
      <c r="I768" s="279" t="s">
        <v>300</v>
      </c>
      <c r="J768" s="279" t="s">
        <v>300</v>
      </c>
      <c r="K768" s="279" t="s">
        <v>300</v>
      </c>
      <c r="L768" s="279" t="s">
        <v>298</v>
      </c>
      <c r="M768" s="279" t="s">
        <v>299</v>
      </c>
      <c r="N768" s="279" t="s">
        <v>300</v>
      </c>
      <c r="O768" s="279" t="s">
        <v>300</v>
      </c>
      <c r="P768" s="279" t="s">
        <v>300</v>
      </c>
      <c r="Q768" s="279" t="s">
        <v>299</v>
      </c>
      <c r="R768" s="279" t="s">
        <v>299</v>
      </c>
      <c r="S768" s="279" t="s">
        <v>299</v>
      </c>
      <c r="T768" s="279" t="s">
        <v>299</v>
      </c>
      <c r="U768" s="279" t="s">
        <v>299</v>
      </c>
      <c r="V768" s="279" t="s">
        <v>299</v>
      </c>
      <c r="AR768" s="279" t="e">
        <v>#N/A</v>
      </c>
    </row>
    <row r="769" spans="1:44" s="279" customFormat="1">
      <c r="A769" s="279">
        <v>122239</v>
      </c>
      <c r="B769" s="43" t="s">
        <v>2561</v>
      </c>
      <c r="C769" s="279" t="s">
        <v>300</v>
      </c>
      <c r="D769" s="279" t="s">
        <v>300</v>
      </c>
      <c r="E769" s="279" t="s">
        <v>300</v>
      </c>
      <c r="F769" s="279" t="s">
        <v>300</v>
      </c>
      <c r="G769" s="279" t="s">
        <v>298</v>
      </c>
      <c r="H769" s="279" t="s">
        <v>300</v>
      </c>
      <c r="I769" s="279" t="s">
        <v>300</v>
      </c>
      <c r="J769" s="279" t="s">
        <v>300</v>
      </c>
      <c r="K769" s="279" t="s">
        <v>300</v>
      </c>
      <c r="L769" s="279" t="s">
        <v>298</v>
      </c>
      <c r="M769" s="279" t="s">
        <v>299</v>
      </c>
      <c r="N769" s="279" t="s">
        <v>299</v>
      </c>
      <c r="O769" s="279" t="s">
        <v>300</v>
      </c>
      <c r="P769" s="279" t="s">
        <v>300</v>
      </c>
      <c r="Q769" s="279" t="s">
        <v>300</v>
      </c>
      <c r="R769" s="279" t="s">
        <v>299</v>
      </c>
      <c r="S769" s="279" t="s">
        <v>299</v>
      </c>
      <c r="T769" s="279" t="s">
        <v>299</v>
      </c>
      <c r="U769" s="279" t="s">
        <v>299</v>
      </c>
      <c r="V769" s="279" t="s">
        <v>299</v>
      </c>
      <c r="AR769" s="279" t="e">
        <v>#N/A</v>
      </c>
    </row>
    <row r="770" spans="1:44" s="279" customFormat="1">
      <c r="A770" s="279">
        <v>122241</v>
      </c>
      <c r="B770" s="43" t="s">
        <v>2561</v>
      </c>
      <c r="C770" s="279" t="s">
        <v>300</v>
      </c>
      <c r="D770" s="279" t="s">
        <v>300</v>
      </c>
      <c r="E770" s="279" t="s">
        <v>300</v>
      </c>
      <c r="F770" s="279" t="s">
        <v>300</v>
      </c>
      <c r="G770" s="279" t="s">
        <v>300</v>
      </c>
      <c r="H770" s="279" t="s">
        <v>300</v>
      </c>
      <c r="I770" s="279" t="s">
        <v>300</v>
      </c>
      <c r="J770" s="279" t="s">
        <v>300</v>
      </c>
      <c r="K770" s="279" t="s">
        <v>300</v>
      </c>
      <c r="L770" s="279" t="s">
        <v>299</v>
      </c>
      <c r="M770" s="279" t="s">
        <v>300</v>
      </c>
      <c r="N770" s="279" t="s">
        <v>300</v>
      </c>
      <c r="O770" s="279" t="s">
        <v>300</v>
      </c>
      <c r="P770" s="279" t="s">
        <v>300</v>
      </c>
      <c r="Q770" s="279" t="s">
        <v>300</v>
      </c>
      <c r="R770" s="279" t="s">
        <v>299</v>
      </c>
      <c r="S770" s="279" t="s">
        <v>299</v>
      </c>
      <c r="T770" s="279" t="s">
        <v>299</v>
      </c>
      <c r="U770" s="279" t="s">
        <v>299</v>
      </c>
      <c r="V770" s="279" t="s">
        <v>299</v>
      </c>
      <c r="AR770" s="279" t="e">
        <v>#N/A</v>
      </c>
    </row>
    <row r="771" spans="1:44" s="279" customFormat="1">
      <c r="A771" s="279">
        <v>122242</v>
      </c>
      <c r="B771" s="43" t="s">
        <v>2561</v>
      </c>
      <c r="C771" s="279" t="s">
        <v>300</v>
      </c>
      <c r="D771" s="279" t="s">
        <v>300</v>
      </c>
      <c r="E771" s="279" t="s">
        <v>300</v>
      </c>
      <c r="F771" s="279" t="s">
        <v>300</v>
      </c>
      <c r="G771" s="279" t="s">
        <v>300</v>
      </c>
      <c r="H771" s="279" t="s">
        <v>300</v>
      </c>
      <c r="I771" s="279" t="s">
        <v>300</v>
      </c>
      <c r="J771" s="279" t="s">
        <v>300</v>
      </c>
      <c r="K771" s="279" t="s">
        <v>300</v>
      </c>
      <c r="L771" s="279" t="s">
        <v>298</v>
      </c>
      <c r="M771" s="279" t="s">
        <v>300</v>
      </c>
      <c r="N771" s="279" t="s">
        <v>300</v>
      </c>
      <c r="O771" s="279" t="s">
        <v>300</v>
      </c>
      <c r="P771" s="279" t="s">
        <v>300</v>
      </c>
      <c r="Q771" s="279" t="s">
        <v>300</v>
      </c>
      <c r="R771" s="279" t="s">
        <v>299</v>
      </c>
      <c r="S771" s="279" t="s">
        <v>299</v>
      </c>
      <c r="T771" s="279" t="s">
        <v>299</v>
      </c>
      <c r="U771" s="279" t="s">
        <v>299</v>
      </c>
      <c r="V771" s="279" t="s">
        <v>299</v>
      </c>
      <c r="AR771" s="279" t="e">
        <v>#N/A</v>
      </c>
    </row>
    <row r="772" spans="1:44" s="279" customFormat="1">
      <c r="A772" s="279">
        <v>122244</v>
      </c>
      <c r="B772" s="43" t="s">
        <v>2561</v>
      </c>
      <c r="C772" s="279" t="s">
        <v>300</v>
      </c>
      <c r="D772" s="279" t="s">
        <v>300</v>
      </c>
      <c r="E772" s="279" t="s">
        <v>300</v>
      </c>
      <c r="F772" s="279" t="s">
        <v>300</v>
      </c>
      <c r="G772" s="279" t="s">
        <v>299</v>
      </c>
      <c r="H772" s="279" t="s">
        <v>300</v>
      </c>
      <c r="I772" s="279" t="s">
        <v>300</v>
      </c>
      <c r="J772" s="279" t="s">
        <v>300</v>
      </c>
      <c r="K772" s="279" t="s">
        <v>300</v>
      </c>
      <c r="L772" s="279" t="s">
        <v>300</v>
      </c>
      <c r="M772" s="279" t="s">
        <v>300</v>
      </c>
      <c r="N772" s="279" t="s">
        <v>300</v>
      </c>
      <c r="O772" s="279" t="s">
        <v>300</v>
      </c>
      <c r="P772" s="279" t="s">
        <v>300</v>
      </c>
      <c r="Q772" s="279" t="s">
        <v>299</v>
      </c>
      <c r="R772" s="279" t="s">
        <v>299</v>
      </c>
      <c r="S772" s="279" t="s">
        <v>299</v>
      </c>
      <c r="T772" s="279" t="s">
        <v>299</v>
      </c>
      <c r="U772" s="279" t="s">
        <v>299</v>
      </c>
      <c r="V772" s="279" t="s">
        <v>299</v>
      </c>
      <c r="AR772" s="279" t="e">
        <v>#N/A</v>
      </c>
    </row>
    <row r="773" spans="1:44" s="279" customFormat="1">
      <c r="A773" s="279">
        <v>122247</v>
      </c>
      <c r="B773" s="43" t="s">
        <v>2561</v>
      </c>
      <c r="C773" s="279" t="s">
        <v>300</v>
      </c>
      <c r="D773" s="279" t="s">
        <v>300</v>
      </c>
      <c r="E773" s="279" t="s">
        <v>300</v>
      </c>
      <c r="F773" s="279" t="s">
        <v>300</v>
      </c>
      <c r="G773" s="279" t="s">
        <v>300</v>
      </c>
      <c r="H773" s="279" t="s">
        <v>300</v>
      </c>
      <c r="I773" s="279" t="s">
        <v>300</v>
      </c>
      <c r="J773" s="279" t="s">
        <v>298</v>
      </c>
      <c r="K773" s="279" t="s">
        <v>300</v>
      </c>
      <c r="L773" s="279" t="s">
        <v>300</v>
      </c>
      <c r="M773" s="279" t="s">
        <v>300</v>
      </c>
      <c r="N773" s="279" t="s">
        <v>300</v>
      </c>
      <c r="O773" s="279" t="s">
        <v>300</v>
      </c>
      <c r="P773" s="279" t="s">
        <v>300</v>
      </c>
      <c r="Q773" s="279" t="s">
        <v>300</v>
      </c>
      <c r="R773" s="279" t="s">
        <v>299</v>
      </c>
      <c r="S773" s="279" t="s">
        <v>299</v>
      </c>
      <c r="T773" s="279" t="s">
        <v>299</v>
      </c>
      <c r="U773" s="279" t="s">
        <v>299</v>
      </c>
      <c r="V773" s="279" t="s">
        <v>299</v>
      </c>
      <c r="AR773" s="279" t="e">
        <v>#N/A</v>
      </c>
    </row>
    <row r="774" spans="1:44" s="279" customFormat="1">
      <c r="A774" s="279">
        <v>122248</v>
      </c>
      <c r="B774" s="43" t="s">
        <v>2561</v>
      </c>
      <c r="C774" s="279" t="s">
        <v>300</v>
      </c>
      <c r="D774" s="279" t="s">
        <v>300</v>
      </c>
      <c r="E774" s="279" t="s">
        <v>300</v>
      </c>
      <c r="F774" s="279" t="s">
        <v>298</v>
      </c>
      <c r="G774" s="279" t="s">
        <v>300</v>
      </c>
      <c r="H774" s="279" t="s">
        <v>300</v>
      </c>
      <c r="I774" s="279" t="s">
        <v>300</v>
      </c>
      <c r="J774" s="279" t="s">
        <v>299</v>
      </c>
      <c r="K774" s="279" t="s">
        <v>300</v>
      </c>
      <c r="L774" s="279" t="s">
        <v>300</v>
      </c>
      <c r="M774" s="279" t="s">
        <v>300</v>
      </c>
      <c r="N774" s="279" t="s">
        <v>299</v>
      </c>
      <c r="O774" s="279" t="s">
        <v>299</v>
      </c>
      <c r="P774" s="279" t="s">
        <v>300</v>
      </c>
      <c r="Q774" s="279" t="s">
        <v>299</v>
      </c>
      <c r="R774" s="279" t="s">
        <v>299</v>
      </c>
      <c r="S774" s="279" t="s">
        <v>299</v>
      </c>
      <c r="T774" s="279" t="s">
        <v>299</v>
      </c>
      <c r="U774" s="279" t="s">
        <v>299</v>
      </c>
      <c r="V774" s="279" t="s">
        <v>299</v>
      </c>
      <c r="AR774" s="279" t="e">
        <v>#N/A</v>
      </c>
    </row>
    <row r="775" spans="1:44" s="279" customFormat="1">
      <c r="A775" s="279">
        <v>122249</v>
      </c>
      <c r="B775" s="43" t="s">
        <v>2561</v>
      </c>
      <c r="C775" s="279" t="s">
        <v>300</v>
      </c>
      <c r="D775" s="279" t="s">
        <v>300</v>
      </c>
      <c r="E775" s="279" t="s">
        <v>300</v>
      </c>
      <c r="F775" s="279" t="s">
        <v>300</v>
      </c>
      <c r="G775" s="279" t="s">
        <v>300</v>
      </c>
      <c r="H775" s="279" t="s">
        <v>300</v>
      </c>
      <c r="I775" s="279" t="s">
        <v>300</v>
      </c>
      <c r="J775" s="279" t="s">
        <v>298</v>
      </c>
      <c r="K775" s="279" t="s">
        <v>300</v>
      </c>
      <c r="L775" s="279" t="s">
        <v>300</v>
      </c>
      <c r="M775" s="279" t="s">
        <v>299</v>
      </c>
      <c r="N775" s="279" t="s">
        <v>300</v>
      </c>
      <c r="O775" s="279" t="s">
        <v>300</v>
      </c>
      <c r="P775" s="279" t="s">
        <v>300</v>
      </c>
      <c r="Q775" s="279" t="s">
        <v>299</v>
      </c>
      <c r="R775" s="279" t="s">
        <v>299</v>
      </c>
      <c r="S775" s="279" t="s">
        <v>299</v>
      </c>
      <c r="T775" s="279" t="s">
        <v>299</v>
      </c>
      <c r="U775" s="279" t="s">
        <v>299</v>
      </c>
      <c r="V775" s="279" t="s">
        <v>299</v>
      </c>
      <c r="AR775" s="279" t="e">
        <v>#N/A</v>
      </c>
    </row>
    <row r="776" spans="1:44" s="279" customFormat="1">
      <c r="A776" s="279">
        <v>122251</v>
      </c>
      <c r="B776" s="43" t="s">
        <v>2561</v>
      </c>
      <c r="C776" s="279" t="s">
        <v>300</v>
      </c>
      <c r="D776" s="279" t="s">
        <v>298</v>
      </c>
      <c r="E776" s="279" t="s">
        <v>300</v>
      </c>
      <c r="F776" s="279" t="s">
        <v>300</v>
      </c>
      <c r="G776" s="279" t="s">
        <v>300</v>
      </c>
      <c r="H776" s="279" t="s">
        <v>300</v>
      </c>
      <c r="I776" s="279" t="s">
        <v>300</v>
      </c>
      <c r="J776" s="279" t="s">
        <v>300</v>
      </c>
      <c r="K776" s="279" t="s">
        <v>300</v>
      </c>
      <c r="L776" s="279" t="s">
        <v>300</v>
      </c>
      <c r="M776" s="279" t="s">
        <v>299</v>
      </c>
      <c r="N776" s="279" t="s">
        <v>300</v>
      </c>
      <c r="O776" s="279" t="s">
        <v>300</v>
      </c>
      <c r="P776" s="279" t="s">
        <v>300</v>
      </c>
      <c r="Q776" s="279" t="s">
        <v>300</v>
      </c>
      <c r="R776" s="279" t="s">
        <v>299</v>
      </c>
      <c r="S776" s="279" t="s">
        <v>299</v>
      </c>
      <c r="T776" s="279" t="s">
        <v>299</v>
      </c>
      <c r="U776" s="279" t="s">
        <v>299</v>
      </c>
      <c r="V776" s="279" t="s">
        <v>299</v>
      </c>
      <c r="AR776" s="279" t="e">
        <v>#N/A</v>
      </c>
    </row>
    <row r="777" spans="1:44" s="279" customFormat="1">
      <c r="A777" s="279">
        <v>122252</v>
      </c>
      <c r="B777" s="43" t="s">
        <v>2561</v>
      </c>
      <c r="C777" s="279" t="s">
        <v>300</v>
      </c>
      <c r="D777" s="279" t="s">
        <v>300</v>
      </c>
      <c r="E777" s="279" t="s">
        <v>300</v>
      </c>
      <c r="F777" s="279" t="s">
        <v>300</v>
      </c>
      <c r="G777" s="279" t="s">
        <v>299</v>
      </c>
      <c r="H777" s="279" t="s">
        <v>300</v>
      </c>
      <c r="I777" s="279" t="s">
        <v>300</v>
      </c>
      <c r="J777" s="279" t="s">
        <v>300</v>
      </c>
      <c r="K777" s="279" t="s">
        <v>300</v>
      </c>
      <c r="L777" s="279" t="s">
        <v>299</v>
      </c>
      <c r="M777" s="279" t="s">
        <v>299</v>
      </c>
      <c r="N777" s="279" t="s">
        <v>300</v>
      </c>
      <c r="O777" s="279" t="s">
        <v>299</v>
      </c>
      <c r="P777" s="279" t="s">
        <v>300</v>
      </c>
      <c r="Q777" s="279" t="s">
        <v>299</v>
      </c>
      <c r="R777" s="279" t="s">
        <v>299</v>
      </c>
      <c r="S777" s="279" t="s">
        <v>299</v>
      </c>
      <c r="T777" s="279" t="s">
        <v>299</v>
      </c>
      <c r="U777" s="279" t="s">
        <v>299</v>
      </c>
      <c r="V777" s="279" t="s">
        <v>299</v>
      </c>
      <c r="AR777" s="279" t="e">
        <v>#N/A</v>
      </c>
    </row>
    <row r="778" spans="1:44" s="279" customFormat="1">
      <c r="A778" s="279">
        <v>122254</v>
      </c>
      <c r="B778" s="43" t="s">
        <v>2561</v>
      </c>
      <c r="C778" s="279" t="s">
        <v>300</v>
      </c>
      <c r="D778" s="279" t="s">
        <v>298</v>
      </c>
      <c r="E778" s="279" t="s">
        <v>300</v>
      </c>
      <c r="F778" s="279" t="s">
        <v>298</v>
      </c>
      <c r="G778" s="279" t="s">
        <v>298</v>
      </c>
      <c r="H778" s="279" t="s">
        <v>300</v>
      </c>
      <c r="I778" s="279" t="s">
        <v>298</v>
      </c>
      <c r="J778" s="279" t="s">
        <v>298</v>
      </c>
      <c r="K778" s="279" t="s">
        <v>300</v>
      </c>
      <c r="L778" s="279" t="s">
        <v>299</v>
      </c>
      <c r="M778" s="279" t="s">
        <v>300</v>
      </c>
      <c r="N778" s="279" t="s">
        <v>300</v>
      </c>
      <c r="O778" s="279" t="s">
        <v>300</v>
      </c>
      <c r="P778" s="279" t="s">
        <v>300</v>
      </c>
      <c r="Q778" s="279" t="s">
        <v>299</v>
      </c>
      <c r="R778" s="279" t="s">
        <v>299</v>
      </c>
      <c r="S778" s="279" t="s">
        <v>299</v>
      </c>
      <c r="T778" s="279" t="s">
        <v>299</v>
      </c>
      <c r="U778" s="279" t="s">
        <v>299</v>
      </c>
      <c r="V778" s="279" t="s">
        <v>299</v>
      </c>
      <c r="AR778" s="279" t="e">
        <v>#N/A</v>
      </c>
    </row>
    <row r="779" spans="1:44" s="279" customFormat="1">
      <c r="A779" s="279">
        <v>122255</v>
      </c>
      <c r="B779" s="43" t="s">
        <v>2561</v>
      </c>
      <c r="C779" s="279" t="s">
        <v>298</v>
      </c>
      <c r="D779" s="279" t="s">
        <v>298</v>
      </c>
      <c r="E779" s="279" t="s">
        <v>300</v>
      </c>
      <c r="F779" s="279" t="s">
        <v>300</v>
      </c>
      <c r="G779" s="279" t="s">
        <v>300</v>
      </c>
      <c r="H779" s="279" t="s">
        <v>300</v>
      </c>
      <c r="I779" s="279" t="s">
        <v>300</v>
      </c>
      <c r="J779" s="279" t="s">
        <v>298</v>
      </c>
      <c r="K779" s="279" t="s">
        <v>300</v>
      </c>
      <c r="L779" s="279" t="s">
        <v>298</v>
      </c>
      <c r="M779" s="279" t="s">
        <v>300</v>
      </c>
      <c r="N779" s="279" t="s">
        <v>300</v>
      </c>
      <c r="O779" s="279" t="s">
        <v>300</v>
      </c>
      <c r="P779" s="279" t="s">
        <v>300</v>
      </c>
      <c r="Q779" s="279" t="s">
        <v>300</v>
      </c>
      <c r="R779" s="279" t="s">
        <v>299</v>
      </c>
      <c r="S779" s="279" t="s">
        <v>299</v>
      </c>
      <c r="T779" s="279" t="s">
        <v>299</v>
      </c>
      <c r="U779" s="279" t="s">
        <v>299</v>
      </c>
      <c r="V779" s="279" t="s">
        <v>299</v>
      </c>
      <c r="AR779" s="279" t="e">
        <v>#N/A</v>
      </c>
    </row>
    <row r="780" spans="1:44" s="279" customFormat="1">
      <c r="A780" s="279">
        <v>122258</v>
      </c>
      <c r="B780" s="43" t="s">
        <v>2561</v>
      </c>
      <c r="C780" s="279" t="s">
        <v>300</v>
      </c>
      <c r="D780" s="279" t="s">
        <v>300</v>
      </c>
      <c r="E780" s="279" t="s">
        <v>300</v>
      </c>
      <c r="F780" s="279" t="s">
        <v>300</v>
      </c>
      <c r="G780" s="279" t="s">
        <v>300</v>
      </c>
      <c r="H780" s="279" t="s">
        <v>300</v>
      </c>
      <c r="I780" s="279" t="s">
        <v>298</v>
      </c>
      <c r="J780" s="279" t="s">
        <v>300</v>
      </c>
      <c r="K780" s="279" t="s">
        <v>300</v>
      </c>
      <c r="L780" s="279" t="s">
        <v>299</v>
      </c>
      <c r="M780" s="279" t="s">
        <v>300</v>
      </c>
      <c r="N780" s="279" t="s">
        <v>299</v>
      </c>
      <c r="O780" s="279" t="s">
        <v>299</v>
      </c>
      <c r="P780" s="279" t="s">
        <v>300</v>
      </c>
      <c r="Q780" s="279" t="s">
        <v>299</v>
      </c>
      <c r="R780" s="279" t="s">
        <v>299</v>
      </c>
      <c r="S780" s="279" t="s">
        <v>299</v>
      </c>
      <c r="T780" s="279" t="s">
        <v>299</v>
      </c>
      <c r="U780" s="279" t="s">
        <v>299</v>
      </c>
      <c r="V780" s="279" t="s">
        <v>299</v>
      </c>
      <c r="AR780" s="279" t="e">
        <v>#N/A</v>
      </c>
    </row>
    <row r="781" spans="1:44" s="279" customFormat="1">
      <c r="A781" s="279">
        <v>122262</v>
      </c>
      <c r="B781" s="43" t="s">
        <v>2561</v>
      </c>
      <c r="C781" s="279" t="s">
        <v>300</v>
      </c>
      <c r="D781" s="279" t="s">
        <v>300</v>
      </c>
      <c r="E781" s="279" t="s">
        <v>300</v>
      </c>
      <c r="F781" s="279" t="s">
        <v>300</v>
      </c>
      <c r="G781" s="279" t="s">
        <v>300</v>
      </c>
      <c r="H781" s="279" t="s">
        <v>300</v>
      </c>
      <c r="I781" s="279" t="s">
        <v>300</v>
      </c>
      <c r="J781" s="279" t="s">
        <v>300</v>
      </c>
      <c r="K781" s="279" t="s">
        <v>300</v>
      </c>
      <c r="L781" s="279" t="s">
        <v>300</v>
      </c>
      <c r="M781" s="279" t="s">
        <v>300</v>
      </c>
      <c r="N781" s="279" t="s">
        <v>300</v>
      </c>
      <c r="O781" s="279" t="s">
        <v>300</v>
      </c>
      <c r="P781" s="279" t="s">
        <v>300</v>
      </c>
      <c r="Q781" s="279" t="s">
        <v>300</v>
      </c>
      <c r="R781" s="279" t="s">
        <v>299</v>
      </c>
      <c r="S781" s="279" t="s">
        <v>299</v>
      </c>
      <c r="T781" s="279" t="s">
        <v>299</v>
      </c>
      <c r="U781" s="279" t="s">
        <v>299</v>
      </c>
      <c r="V781" s="279" t="s">
        <v>299</v>
      </c>
      <c r="AR781" s="279" t="e">
        <v>#N/A</v>
      </c>
    </row>
    <row r="782" spans="1:44" s="279" customFormat="1">
      <c r="A782" s="279">
        <v>122265</v>
      </c>
      <c r="B782" s="43" t="s">
        <v>2561</v>
      </c>
      <c r="C782" s="279" t="s">
        <v>300</v>
      </c>
      <c r="D782" s="279" t="s">
        <v>300</v>
      </c>
      <c r="E782" s="279" t="s">
        <v>300</v>
      </c>
      <c r="F782" s="279" t="s">
        <v>300</v>
      </c>
      <c r="G782" s="279" t="s">
        <v>300</v>
      </c>
      <c r="H782" s="279" t="s">
        <v>299</v>
      </c>
      <c r="I782" s="279" t="s">
        <v>300</v>
      </c>
      <c r="J782" s="279" t="s">
        <v>300</v>
      </c>
      <c r="K782" s="279" t="s">
        <v>300</v>
      </c>
      <c r="L782" s="279" t="s">
        <v>299</v>
      </c>
      <c r="M782" s="279" t="s">
        <v>300</v>
      </c>
      <c r="N782" s="279" t="s">
        <v>300</v>
      </c>
      <c r="O782" s="279" t="s">
        <v>300</v>
      </c>
      <c r="P782" s="279" t="s">
        <v>300</v>
      </c>
      <c r="Q782" s="279" t="s">
        <v>300</v>
      </c>
      <c r="R782" s="279" t="s">
        <v>299</v>
      </c>
      <c r="S782" s="279" t="s">
        <v>299</v>
      </c>
      <c r="T782" s="279" t="s">
        <v>299</v>
      </c>
      <c r="U782" s="279" t="s">
        <v>299</v>
      </c>
      <c r="V782" s="279" t="s">
        <v>299</v>
      </c>
      <c r="AR782" s="279" t="e">
        <v>#N/A</v>
      </c>
    </row>
    <row r="783" spans="1:44" s="279" customFormat="1">
      <c r="A783" s="279">
        <v>122266</v>
      </c>
      <c r="B783" s="43" t="s">
        <v>2561</v>
      </c>
      <c r="C783" s="279" t="s">
        <v>300</v>
      </c>
      <c r="D783" s="279" t="s">
        <v>300</v>
      </c>
      <c r="E783" s="279" t="s">
        <v>300</v>
      </c>
      <c r="F783" s="279" t="s">
        <v>300</v>
      </c>
      <c r="G783" s="279" t="s">
        <v>300</v>
      </c>
      <c r="H783" s="279" t="s">
        <v>300</v>
      </c>
      <c r="I783" s="279" t="s">
        <v>300</v>
      </c>
      <c r="J783" s="279" t="s">
        <v>300</v>
      </c>
      <c r="K783" s="279" t="s">
        <v>300</v>
      </c>
      <c r="L783" s="279" t="s">
        <v>298</v>
      </c>
      <c r="M783" s="279" t="s">
        <v>299</v>
      </c>
      <c r="N783" s="279" t="s">
        <v>300</v>
      </c>
      <c r="O783" s="279" t="s">
        <v>299</v>
      </c>
      <c r="P783" s="279" t="s">
        <v>300</v>
      </c>
      <c r="Q783" s="279" t="s">
        <v>299</v>
      </c>
      <c r="R783" s="279" t="s">
        <v>299</v>
      </c>
      <c r="S783" s="279" t="s">
        <v>299</v>
      </c>
      <c r="T783" s="279" t="s">
        <v>299</v>
      </c>
      <c r="U783" s="279" t="s">
        <v>299</v>
      </c>
      <c r="V783" s="279" t="s">
        <v>299</v>
      </c>
      <c r="AR783" s="279" t="e">
        <v>#N/A</v>
      </c>
    </row>
    <row r="784" spans="1:44" s="279" customFormat="1">
      <c r="A784" s="279">
        <v>122268</v>
      </c>
      <c r="B784" s="43" t="s">
        <v>2561</v>
      </c>
      <c r="C784" s="279" t="s">
        <v>299</v>
      </c>
      <c r="D784" s="279" t="s">
        <v>298</v>
      </c>
      <c r="E784" s="279" t="s">
        <v>299</v>
      </c>
      <c r="F784" s="279" t="s">
        <v>299</v>
      </c>
      <c r="G784" s="279" t="s">
        <v>298</v>
      </c>
      <c r="H784" s="279" t="s">
        <v>299</v>
      </c>
      <c r="I784" s="279" t="s">
        <v>299</v>
      </c>
      <c r="J784" s="279" t="s">
        <v>298</v>
      </c>
      <c r="K784" s="279" t="s">
        <v>299</v>
      </c>
      <c r="L784" s="279" t="s">
        <v>298</v>
      </c>
      <c r="M784" s="279" t="s">
        <v>299</v>
      </c>
      <c r="N784" s="279" t="s">
        <v>299</v>
      </c>
      <c r="O784" s="279" t="s">
        <v>299</v>
      </c>
      <c r="P784" s="279" t="s">
        <v>299</v>
      </c>
      <c r="Q784" s="279" t="s">
        <v>299</v>
      </c>
      <c r="R784" s="279" t="s">
        <v>299</v>
      </c>
      <c r="S784" s="279" t="s">
        <v>299</v>
      </c>
      <c r="T784" s="279" t="s">
        <v>299</v>
      </c>
      <c r="U784" s="279" t="s">
        <v>299</v>
      </c>
      <c r="V784" s="279" t="s">
        <v>299</v>
      </c>
      <c r="AR784" s="279" t="e">
        <v>#N/A</v>
      </c>
    </row>
    <row r="785" spans="1:44" s="279" customFormat="1">
      <c r="A785" s="279">
        <v>122275</v>
      </c>
      <c r="B785" s="43" t="s">
        <v>2561</v>
      </c>
      <c r="C785" s="279" t="s">
        <v>300</v>
      </c>
      <c r="D785" s="279" t="s">
        <v>300</v>
      </c>
      <c r="E785" s="279" t="s">
        <v>300</v>
      </c>
      <c r="F785" s="279" t="s">
        <v>300</v>
      </c>
      <c r="G785" s="279" t="s">
        <v>300</v>
      </c>
      <c r="H785" s="279" t="s">
        <v>300</v>
      </c>
      <c r="I785" s="279" t="s">
        <v>300</v>
      </c>
      <c r="J785" s="279" t="s">
        <v>300</v>
      </c>
      <c r="K785" s="279" t="s">
        <v>300</v>
      </c>
      <c r="L785" s="279" t="s">
        <v>300</v>
      </c>
      <c r="M785" s="279" t="s">
        <v>300</v>
      </c>
      <c r="N785" s="279" t="s">
        <v>300</v>
      </c>
      <c r="O785" s="279" t="s">
        <v>300</v>
      </c>
      <c r="P785" s="279" t="s">
        <v>300</v>
      </c>
      <c r="Q785" s="279" t="s">
        <v>300</v>
      </c>
      <c r="R785" s="279" t="s">
        <v>299</v>
      </c>
      <c r="S785" s="279" t="s">
        <v>299</v>
      </c>
      <c r="T785" s="279" t="s">
        <v>299</v>
      </c>
      <c r="U785" s="279" t="s">
        <v>299</v>
      </c>
      <c r="V785" s="279" t="s">
        <v>299</v>
      </c>
      <c r="AR785" s="279" t="e">
        <v>#N/A</v>
      </c>
    </row>
    <row r="786" spans="1:44" s="279" customFormat="1">
      <c r="A786" s="279">
        <v>122283</v>
      </c>
      <c r="B786" s="43" t="s">
        <v>2561</v>
      </c>
      <c r="C786" s="279" t="s">
        <v>300</v>
      </c>
      <c r="D786" s="279" t="s">
        <v>300</v>
      </c>
      <c r="E786" s="279" t="s">
        <v>300</v>
      </c>
      <c r="F786" s="279" t="s">
        <v>300</v>
      </c>
      <c r="G786" s="279" t="s">
        <v>300</v>
      </c>
      <c r="H786" s="279" t="s">
        <v>300</v>
      </c>
      <c r="I786" s="279" t="s">
        <v>300</v>
      </c>
      <c r="J786" s="279" t="s">
        <v>300</v>
      </c>
      <c r="K786" s="279" t="s">
        <v>300</v>
      </c>
      <c r="L786" s="279" t="s">
        <v>300</v>
      </c>
      <c r="M786" s="279" t="s">
        <v>300</v>
      </c>
      <c r="N786" s="279" t="s">
        <v>300</v>
      </c>
      <c r="O786" s="279" t="s">
        <v>300</v>
      </c>
      <c r="P786" s="279" t="s">
        <v>300</v>
      </c>
      <c r="Q786" s="279" t="s">
        <v>300</v>
      </c>
      <c r="R786" s="279" t="s">
        <v>299</v>
      </c>
      <c r="S786" s="279" t="s">
        <v>299</v>
      </c>
      <c r="T786" s="279" t="s">
        <v>299</v>
      </c>
      <c r="U786" s="279" t="s">
        <v>299</v>
      </c>
      <c r="V786" s="279" t="s">
        <v>299</v>
      </c>
      <c r="AR786" s="279" t="e">
        <v>#N/A</v>
      </c>
    </row>
    <row r="787" spans="1:44" s="279" customFormat="1">
      <c r="A787" s="279">
        <v>122285</v>
      </c>
      <c r="B787" s="43" t="s">
        <v>2561</v>
      </c>
      <c r="C787" s="279" t="s">
        <v>300</v>
      </c>
      <c r="D787" s="279" t="s">
        <v>300</v>
      </c>
      <c r="E787" s="279" t="s">
        <v>300</v>
      </c>
      <c r="F787" s="279" t="s">
        <v>300</v>
      </c>
      <c r="G787" s="279" t="s">
        <v>300</v>
      </c>
      <c r="H787" s="279" t="s">
        <v>300</v>
      </c>
      <c r="I787" s="279" t="s">
        <v>300</v>
      </c>
      <c r="J787" s="279" t="s">
        <v>300</v>
      </c>
      <c r="K787" s="279" t="s">
        <v>300</v>
      </c>
      <c r="L787" s="279" t="s">
        <v>298</v>
      </c>
      <c r="M787" s="279" t="s">
        <v>300</v>
      </c>
      <c r="N787" s="279" t="s">
        <v>300</v>
      </c>
      <c r="O787" s="279" t="s">
        <v>300</v>
      </c>
      <c r="P787" s="279" t="s">
        <v>300</v>
      </c>
      <c r="Q787" s="279" t="s">
        <v>300</v>
      </c>
      <c r="R787" s="279" t="s">
        <v>299</v>
      </c>
      <c r="S787" s="279" t="s">
        <v>299</v>
      </c>
      <c r="T787" s="279" t="s">
        <v>299</v>
      </c>
      <c r="U787" s="279" t="s">
        <v>299</v>
      </c>
      <c r="V787" s="279" t="s">
        <v>299</v>
      </c>
      <c r="AR787" s="279" t="e">
        <v>#N/A</v>
      </c>
    </row>
    <row r="788" spans="1:44" s="279" customFormat="1">
      <c r="A788" s="279">
        <v>122286</v>
      </c>
      <c r="B788" s="43" t="s">
        <v>2561</v>
      </c>
      <c r="C788" s="279" t="s">
        <v>300</v>
      </c>
      <c r="D788" s="279" t="s">
        <v>300</v>
      </c>
      <c r="E788" s="279" t="s">
        <v>300</v>
      </c>
      <c r="F788" s="279" t="s">
        <v>300</v>
      </c>
      <c r="G788" s="279" t="s">
        <v>300</v>
      </c>
      <c r="H788" s="279" t="s">
        <v>300</v>
      </c>
      <c r="I788" s="279" t="s">
        <v>300</v>
      </c>
      <c r="J788" s="279" t="s">
        <v>300</v>
      </c>
      <c r="K788" s="279" t="s">
        <v>300</v>
      </c>
      <c r="L788" s="279" t="s">
        <v>300</v>
      </c>
      <c r="M788" s="279" t="s">
        <v>299</v>
      </c>
      <c r="N788" s="279" t="s">
        <v>300</v>
      </c>
      <c r="O788" s="279" t="s">
        <v>300</v>
      </c>
      <c r="P788" s="279" t="s">
        <v>300</v>
      </c>
      <c r="Q788" s="279" t="s">
        <v>300</v>
      </c>
      <c r="R788" s="279" t="s">
        <v>299</v>
      </c>
      <c r="S788" s="279" t="s">
        <v>299</v>
      </c>
      <c r="T788" s="279" t="s">
        <v>299</v>
      </c>
      <c r="U788" s="279" t="s">
        <v>299</v>
      </c>
      <c r="V788" s="279" t="s">
        <v>299</v>
      </c>
      <c r="AR788" s="279" t="e">
        <v>#N/A</v>
      </c>
    </row>
    <row r="789" spans="1:44" s="279" customFormat="1">
      <c r="A789" s="279">
        <v>122287</v>
      </c>
      <c r="B789" s="43" t="s">
        <v>2561</v>
      </c>
      <c r="C789" s="279" t="s">
        <v>300</v>
      </c>
      <c r="D789" s="279" t="s">
        <v>300</v>
      </c>
      <c r="E789" s="279" t="s">
        <v>300</v>
      </c>
      <c r="F789" s="279" t="s">
        <v>300</v>
      </c>
      <c r="G789" s="279" t="s">
        <v>300</v>
      </c>
      <c r="H789" s="279" t="s">
        <v>300</v>
      </c>
      <c r="I789" s="279" t="s">
        <v>300</v>
      </c>
      <c r="J789" s="279" t="s">
        <v>300</v>
      </c>
      <c r="K789" s="279" t="s">
        <v>300</v>
      </c>
      <c r="L789" s="279" t="s">
        <v>300</v>
      </c>
      <c r="M789" s="279" t="s">
        <v>300</v>
      </c>
      <c r="N789" s="279" t="s">
        <v>300</v>
      </c>
      <c r="O789" s="279" t="s">
        <v>300</v>
      </c>
      <c r="P789" s="279" t="s">
        <v>300</v>
      </c>
      <c r="Q789" s="279" t="s">
        <v>300</v>
      </c>
      <c r="R789" s="279" t="s">
        <v>299</v>
      </c>
      <c r="S789" s="279" t="s">
        <v>299</v>
      </c>
      <c r="T789" s="279" t="s">
        <v>299</v>
      </c>
      <c r="U789" s="279" t="s">
        <v>299</v>
      </c>
      <c r="V789" s="279" t="s">
        <v>299</v>
      </c>
      <c r="AR789" s="279" t="e">
        <v>#N/A</v>
      </c>
    </row>
    <row r="790" spans="1:44" s="279" customFormat="1">
      <c r="A790" s="279">
        <v>122291</v>
      </c>
      <c r="B790" s="43" t="s">
        <v>2561</v>
      </c>
      <c r="C790" s="279" t="s">
        <v>300</v>
      </c>
      <c r="D790" s="279" t="s">
        <v>300</v>
      </c>
      <c r="E790" s="279" t="s">
        <v>300</v>
      </c>
      <c r="F790" s="279" t="s">
        <v>300</v>
      </c>
      <c r="G790" s="279" t="s">
        <v>300</v>
      </c>
      <c r="H790" s="279" t="s">
        <v>300</v>
      </c>
      <c r="I790" s="279" t="s">
        <v>300</v>
      </c>
      <c r="J790" s="279" t="s">
        <v>300</v>
      </c>
      <c r="K790" s="279" t="s">
        <v>300</v>
      </c>
      <c r="L790" s="279" t="s">
        <v>300</v>
      </c>
      <c r="M790" s="279" t="s">
        <v>300</v>
      </c>
      <c r="N790" s="279" t="s">
        <v>300</v>
      </c>
      <c r="O790" s="279" t="s">
        <v>300</v>
      </c>
      <c r="P790" s="279" t="s">
        <v>300</v>
      </c>
      <c r="Q790" s="279" t="s">
        <v>300</v>
      </c>
      <c r="R790" s="279" t="s">
        <v>299</v>
      </c>
      <c r="S790" s="279" t="s">
        <v>299</v>
      </c>
      <c r="T790" s="279" t="s">
        <v>299</v>
      </c>
      <c r="U790" s="279" t="s">
        <v>299</v>
      </c>
      <c r="V790" s="279" t="s">
        <v>299</v>
      </c>
      <c r="AR790" s="279" t="e">
        <v>#N/A</v>
      </c>
    </row>
    <row r="791" spans="1:44" s="279" customFormat="1">
      <c r="A791" s="279">
        <v>122296</v>
      </c>
      <c r="B791" s="43" t="s">
        <v>2561</v>
      </c>
      <c r="C791" s="279" t="s">
        <v>300</v>
      </c>
      <c r="D791" s="279" t="s">
        <v>300</v>
      </c>
      <c r="E791" s="279" t="s">
        <v>300</v>
      </c>
      <c r="F791" s="279" t="s">
        <v>300</v>
      </c>
      <c r="G791" s="279" t="s">
        <v>298</v>
      </c>
      <c r="H791" s="279" t="s">
        <v>300</v>
      </c>
      <c r="I791" s="279" t="s">
        <v>298</v>
      </c>
      <c r="J791" s="279" t="s">
        <v>298</v>
      </c>
      <c r="K791" s="279" t="s">
        <v>300</v>
      </c>
      <c r="L791" s="279" t="s">
        <v>298</v>
      </c>
      <c r="M791" s="279" t="s">
        <v>299</v>
      </c>
      <c r="N791" s="279" t="s">
        <v>300</v>
      </c>
      <c r="O791" s="279" t="s">
        <v>300</v>
      </c>
      <c r="P791" s="279" t="s">
        <v>300</v>
      </c>
      <c r="Q791" s="279" t="s">
        <v>300</v>
      </c>
      <c r="R791" s="279" t="s">
        <v>299</v>
      </c>
      <c r="S791" s="279" t="s">
        <v>299</v>
      </c>
      <c r="T791" s="279" t="s">
        <v>299</v>
      </c>
      <c r="U791" s="279" t="s">
        <v>299</v>
      </c>
      <c r="V791" s="279" t="s">
        <v>299</v>
      </c>
      <c r="AR791" s="279" t="e">
        <v>#N/A</v>
      </c>
    </row>
    <row r="792" spans="1:44" s="279" customFormat="1">
      <c r="A792" s="279">
        <v>122301</v>
      </c>
      <c r="B792" s="43" t="s">
        <v>2561</v>
      </c>
      <c r="C792" s="279" t="s">
        <v>300</v>
      </c>
      <c r="D792" s="279" t="s">
        <v>300</v>
      </c>
      <c r="E792" s="279" t="s">
        <v>300</v>
      </c>
      <c r="F792" s="279" t="s">
        <v>298</v>
      </c>
      <c r="G792" s="279" t="s">
        <v>299</v>
      </c>
      <c r="H792" s="279" t="s">
        <v>300</v>
      </c>
      <c r="I792" s="279" t="s">
        <v>300</v>
      </c>
      <c r="J792" s="279" t="s">
        <v>300</v>
      </c>
      <c r="K792" s="279" t="s">
        <v>300</v>
      </c>
      <c r="L792" s="279" t="s">
        <v>300</v>
      </c>
      <c r="M792" s="279" t="s">
        <v>300</v>
      </c>
      <c r="N792" s="279" t="s">
        <v>300</v>
      </c>
      <c r="O792" s="279" t="s">
        <v>300</v>
      </c>
      <c r="P792" s="279" t="s">
        <v>300</v>
      </c>
      <c r="Q792" s="279" t="s">
        <v>299</v>
      </c>
      <c r="R792" s="279" t="s">
        <v>299</v>
      </c>
      <c r="S792" s="279" t="s">
        <v>299</v>
      </c>
      <c r="T792" s="279" t="s">
        <v>299</v>
      </c>
      <c r="U792" s="279" t="s">
        <v>299</v>
      </c>
      <c r="V792" s="279" t="s">
        <v>299</v>
      </c>
      <c r="AR792" s="279" t="e">
        <v>#N/A</v>
      </c>
    </row>
    <row r="793" spans="1:44" s="279" customFormat="1">
      <c r="A793" s="279">
        <v>122308</v>
      </c>
      <c r="B793" s="43" t="s">
        <v>2561</v>
      </c>
      <c r="C793" s="279" t="s">
        <v>300</v>
      </c>
      <c r="D793" s="279" t="s">
        <v>300</v>
      </c>
      <c r="E793" s="279" t="s">
        <v>300</v>
      </c>
      <c r="F793" s="279" t="s">
        <v>300</v>
      </c>
      <c r="G793" s="279" t="s">
        <v>298</v>
      </c>
      <c r="H793" s="279" t="s">
        <v>300</v>
      </c>
      <c r="I793" s="279" t="s">
        <v>300</v>
      </c>
      <c r="J793" s="279" t="s">
        <v>300</v>
      </c>
      <c r="K793" s="279" t="s">
        <v>300</v>
      </c>
      <c r="L793" s="279" t="s">
        <v>300</v>
      </c>
      <c r="M793" s="279" t="s">
        <v>300</v>
      </c>
      <c r="N793" s="279" t="s">
        <v>300</v>
      </c>
      <c r="O793" s="279" t="s">
        <v>299</v>
      </c>
      <c r="P793" s="279" t="s">
        <v>300</v>
      </c>
      <c r="Q793" s="279" t="s">
        <v>299</v>
      </c>
      <c r="R793" s="279" t="s">
        <v>299</v>
      </c>
      <c r="S793" s="279" t="s">
        <v>299</v>
      </c>
      <c r="T793" s="279" t="s">
        <v>299</v>
      </c>
      <c r="U793" s="279" t="s">
        <v>299</v>
      </c>
      <c r="V793" s="279" t="s">
        <v>299</v>
      </c>
      <c r="AR793" s="279" t="e">
        <v>#N/A</v>
      </c>
    </row>
    <row r="794" spans="1:44" s="279" customFormat="1">
      <c r="A794" s="279">
        <v>122316</v>
      </c>
      <c r="B794" s="43" t="s">
        <v>2561</v>
      </c>
      <c r="C794" s="279" t="s">
        <v>300</v>
      </c>
      <c r="D794" s="279" t="s">
        <v>300</v>
      </c>
      <c r="E794" s="279" t="s">
        <v>300</v>
      </c>
      <c r="F794" s="279" t="s">
        <v>299</v>
      </c>
      <c r="G794" s="279" t="s">
        <v>299</v>
      </c>
      <c r="H794" s="279" t="s">
        <v>300</v>
      </c>
      <c r="I794" s="279" t="s">
        <v>300</v>
      </c>
      <c r="J794" s="279" t="s">
        <v>300</v>
      </c>
      <c r="K794" s="279" t="s">
        <v>299</v>
      </c>
      <c r="L794" s="279" t="s">
        <v>300</v>
      </c>
      <c r="M794" s="279" t="s">
        <v>299</v>
      </c>
      <c r="N794" s="279" t="s">
        <v>300</v>
      </c>
      <c r="O794" s="279" t="s">
        <v>300</v>
      </c>
      <c r="P794" s="279" t="s">
        <v>299</v>
      </c>
      <c r="Q794" s="279" t="s">
        <v>300</v>
      </c>
      <c r="R794" s="279" t="s">
        <v>299</v>
      </c>
      <c r="S794" s="279" t="s">
        <v>299</v>
      </c>
      <c r="T794" s="279" t="s">
        <v>299</v>
      </c>
      <c r="U794" s="279" t="s">
        <v>299</v>
      </c>
      <c r="V794" s="279" t="s">
        <v>299</v>
      </c>
      <c r="AR794" s="279" t="e">
        <v>#N/A</v>
      </c>
    </row>
    <row r="795" spans="1:44" s="279" customFormat="1">
      <c r="A795" s="279">
        <v>122317</v>
      </c>
      <c r="B795" s="43" t="s">
        <v>2561</v>
      </c>
      <c r="C795" s="279" t="s">
        <v>300</v>
      </c>
      <c r="D795" s="279" t="s">
        <v>300</v>
      </c>
      <c r="E795" s="279" t="s">
        <v>298</v>
      </c>
      <c r="F795" s="279" t="s">
        <v>300</v>
      </c>
      <c r="G795" s="279" t="s">
        <v>300</v>
      </c>
      <c r="H795" s="279" t="s">
        <v>300</v>
      </c>
      <c r="I795" s="279" t="s">
        <v>298</v>
      </c>
      <c r="J795" s="279" t="s">
        <v>300</v>
      </c>
      <c r="K795" s="279" t="s">
        <v>300</v>
      </c>
      <c r="L795" s="279" t="s">
        <v>299</v>
      </c>
      <c r="M795" s="279" t="s">
        <v>300</v>
      </c>
      <c r="N795" s="279" t="s">
        <v>300</v>
      </c>
      <c r="O795" s="279" t="s">
        <v>300</v>
      </c>
      <c r="P795" s="279" t="s">
        <v>300</v>
      </c>
      <c r="Q795" s="279" t="s">
        <v>300</v>
      </c>
      <c r="R795" s="279" t="s">
        <v>299</v>
      </c>
      <c r="S795" s="279" t="s">
        <v>299</v>
      </c>
      <c r="T795" s="279" t="s">
        <v>299</v>
      </c>
      <c r="U795" s="279" t="s">
        <v>299</v>
      </c>
      <c r="V795" s="279" t="s">
        <v>299</v>
      </c>
      <c r="AR795" s="279" t="e">
        <v>#N/A</v>
      </c>
    </row>
    <row r="796" spans="1:44" s="279" customFormat="1">
      <c r="A796" s="279">
        <v>122320</v>
      </c>
      <c r="B796" s="43" t="s">
        <v>2561</v>
      </c>
      <c r="C796" s="279" t="s">
        <v>300</v>
      </c>
      <c r="D796" s="279" t="s">
        <v>300</v>
      </c>
      <c r="E796" s="279" t="s">
        <v>300</v>
      </c>
      <c r="F796" s="279" t="s">
        <v>300</v>
      </c>
      <c r="G796" s="279" t="s">
        <v>299</v>
      </c>
      <c r="H796" s="279" t="s">
        <v>300</v>
      </c>
      <c r="I796" s="279" t="s">
        <v>300</v>
      </c>
      <c r="J796" s="279" t="s">
        <v>300</v>
      </c>
      <c r="K796" s="279" t="s">
        <v>300</v>
      </c>
      <c r="L796" s="279" t="s">
        <v>300</v>
      </c>
      <c r="M796" s="279" t="s">
        <v>300</v>
      </c>
      <c r="N796" s="279" t="s">
        <v>300</v>
      </c>
      <c r="O796" s="279" t="s">
        <v>300</v>
      </c>
      <c r="P796" s="279" t="s">
        <v>300</v>
      </c>
      <c r="Q796" s="279" t="s">
        <v>300</v>
      </c>
      <c r="R796" s="279" t="s">
        <v>299</v>
      </c>
      <c r="S796" s="279" t="s">
        <v>299</v>
      </c>
      <c r="T796" s="279" t="s">
        <v>299</v>
      </c>
      <c r="U796" s="279" t="s">
        <v>299</v>
      </c>
      <c r="V796" s="279" t="s">
        <v>299</v>
      </c>
      <c r="AR796" s="279" t="e">
        <v>#N/A</v>
      </c>
    </row>
    <row r="797" spans="1:44" s="279" customFormat="1">
      <c r="A797" s="279">
        <v>122327</v>
      </c>
      <c r="B797" s="43" t="s">
        <v>2561</v>
      </c>
      <c r="C797" s="279" t="s">
        <v>300</v>
      </c>
      <c r="D797" s="279" t="s">
        <v>300</v>
      </c>
      <c r="E797" s="279" t="s">
        <v>298</v>
      </c>
      <c r="F797" s="279" t="s">
        <v>300</v>
      </c>
      <c r="G797" s="279" t="s">
        <v>298</v>
      </c>
      <c r="H797" s="279" t="s">
        <v>300</v>
      </c>
      <c r="I797" s="279" t="s">
        <v>300</v>
      </c>
      <c r="J797" s="279" t="s">
        <v>300</v>
      </c>
      <c r="K797" s="279" t="s">
        <v>300</v>
      </c>
      <c r="L797" s="279" t="s">
        <v>300</v>
      </c>
      <c r="M797" s="279" t="s">
        <v>300</v>
      </c>
      <c r="N797" s="279" t="s">
        <v>300</v>
      </c>
      <c r="O797" s="279" t="s">
        <v>300</v>
      </c>
      <c r="P797" s="279" t="s">
        <v>300</v>
      </c>
      <c r="Q797" s="279" t="s">
        <v>300</v>
      </c>
      <c r="R797" s="279" t="s">
        <v>299</v>
      </c>
      <c r="S797" s="279" t="s">
        <v>299</v>
      </c>
      <c r="T797" s="279" t="s">
        <v>299</v>
      </c>
      <c r="U797" s="279" t="s">
        <v>299</v>
      </c>
      <c r="V797" s="279" t="s">
        <v>299</v>
      </c>
      <c r="AR797" s="279" t="e">
        <v>#N/A</v>
      </c>
    </row>
    <row r="798" spans="1:44" s="279" customFormat="1">
      <c r="A798" s="279">
        <v>122338</v>
      </c>
      <c r="B798" s="43" t="s">
        <v>2561</v>
      </c>
      <c r="C798" s="279" t="s">
        <v>300</v>
      </c>
      <c r="D798" s="279" t="s">
        <v>300</v>
      </c>
      <c r="E798" s="279" t="s">
        <v>300</v>
      </c>
      <c r="F798" s="279" t="s">
        <v>300</v>
      </c>
      <c r="G798" s="279" t="s">
        <v>298</v>
      </c>
      <c r="H798" s="279" t="s">
        <v>300</v>
      </c>
      <c r="I798" s="279" t="s">
        <v>300</v>
      </c>
      <c r="J798" s="279" t="s">
        <v>300</v>
      </c>
      <c r="K798" s="279" t="s">
        <v>300</v>
      </c>
      <c r="L798" s="279" t="s">
        <v>300</v>
      </c>
      <c r="M798" s="279" t="s">
        <v>300</v>
      </c>
      <c r="N798" s="279" t="s">
        <v>299</v>
      </c>
      <c r="O798" s="279" t="s">
        <v>299</v>
      </c>
      <c r="P798" s="279" t="s">
        <v>300</v>
      </c>
      <c r="Q798" s="279" t="s">
        <v>299</v>
      </c>
      <c r="R798" s="279" t="s">
        <v>299</v>
      </c>
      <c r="S798" s="279" t="s">
        <v>299</v>
      </c>
      <c r="T798" s="279" t="s">
        <v>299</v>
      </c>
      <c r="U798" s="279" t="s">
        <v>299</v>
      </c>
      <c r="V798" s="279" t="s">
        <v>299</v>
      </c>
      <c r="AR798" s="279" t="e">
        <v>#N/A</v>
      </c>
    </row>
    <row r="799" spans="1:44" s="279" customFormat="1">
      <c r="A799" s="279">
        <v>122343</v>
      </c>
      <c r="B799" s="43" t="s">
        <v>2561</v>
      </c>
      <c r="C799" s="279" t="s">
        <v>300</v>
      </c>
      <c r="D799" s="279" t="s">
        <v>300</v>
      </c>
      <c r="E799" s="279" t="s">
        <v>300</v>
      </c>
      <c r="F799" s="279" t="s">
        <v>300</v>
      </c>
      <c r="G799" s="279" t="s">
        <v>300</v>
      </c>
      <c r="H799" s="279" t="s">
        <v>300</v>
      </c>
      <c r="I799" s="279" t="s">
        <v>299</v>
      </c>
      <c r="J799" s="279" t="s">
        <v>300</v>
      </c>
      <c r="K799" s="279" t="s">
        <v>299</v>
      </c>
      <c r="L799" s="279" t="s">
        <v>300</v>
      </c>
      <c r="M799" s="279" t="s">
        <v>299</v>
      </c>
      <c r="N799" s="279" t="s">
        <v>299</v>
      </c>
      <c r="O799" s="279" t="s">
        <v>300</v>
      </c>
      <c r="P799" s="279" t="s">
        <v>299</v>
      </c>
      <c r="Q799" s="279" t="s">
        <v>300</v>
      </c>
      <c r="R799" s="279" t="s">
        <v>299</v>
      </c>
      <c r="S799" s="279" t="s">
        <v>299</v>
      </c>
      <c r="T799" s="279" t="s">
        <v>299</v>
      </c>
      <c r="U799" s="279" t="s">
        <v>299</v>
      </c>
      <c r="V799" s="279" t="s">
        <v>299</v>
      </c>
      <c r="AR799" s="279" t="e">
        <v>#N/A</v>
      </c>
    </row>
    <row r="800" spans="1:44" s="279" customFormat="1">
      <c r="A800" s="279">
        <v>122344</v>
      </c>
      <c r="B800" s="43" t="s">
        <v>2561</v>
      </c>
      <c r="C800" s="279" t="s">
        <v>300</v>
      </c>
      <c r="D800" s="279" t="s">
        <v>300</v>
      </c>
      <c r="E800" s="279" t="s">
        <v>300</v>
      </c>
      <c r="F800" s="279" t="s">
        <v>300</v>
      </c>
      <c r="G800" s="279" t="s">
        <v>300</v>
      </c>
      <c r="H800" s="279" t="s">
        <v>300</v>
      </c>
      <c r="I800" s="279" t="s">
        <v>300</v>
      </c>
      <c r="J800" s="279" t="s">
        <v>300</v>
      </c>
      <c r="K800" s="279" t="s">
        <v>300</v>
      </c>
      <c r="L800" s="279" t="s">
        <v>300</v>
      </c>
      <c r="M800" s="279" t="s">
        <v>300</v>
      </c>
      <c r="N800" s="279" t="s">
        <v>300</v>
      </c>
      <c r="O800" s="279" t="s">
        <v>300</v>
      </c>
      <c r="P800" s="279" t="s">
        <v>300</v>
      </c>
      <c r="Q800" s="279" t="s">
        <v>300</v>
      </c>
      <c r="R800" s="279" t="s">
        <v>299</v>
      </c>
      <c r="S800" s="279" t="s">
        <v>299</v>
      </c>
      <c r="T800" s="279" t="s">
        <v>299</v>
      </c>
      <c r="U800" s="279" t="s">
        <v>299</v>
      </c>
      <c r="V800" s="279" t="s">
        <v>299</v>
      </c>
      <c r="AR800" s="279" t="e">
        <v>#N/A</v>
      </c>
    </row>
    <row r="801" spans="1:44" s="279" customFormat="1">
      <c r="A801" s="279">
        <v>122347</v>
      </c>
      <c r="B801" s="43" t="s">
        <v>2561</v>
      </c>
      <c r="C801" s="279" t="s">
        <v>300</v>
      </c>
      <c r="D801" s="279" t="s">
        <v>300</v>
      </c>
      <c r="E801" s="279" t="s">
        <v>300</v>
      </c>
      <c r="F801" s="279" t="s">
        <v>300</v>
      </c>
      <c r="G801" s="279" t="s">
        <v>300</v>
      </c>
      <c r="H801" s="279" t="s">
        <v>300</v>
      </c>
      <c r="I801" s="279" t="s">
        <v>300</v>
      </c>
      <c r="J801" s="279" t="s">
        <v>298</v>
      </c>
      <c r="K801" s="279" t="s">
        <v>300</v>
      </c>
      <c r="L801" s="279" t="s">
        <v>299</v>
      </c>
      <c r="M801" s="279" t="s">
        <v>300</v>
      </c>
      <c r="N801" s="279" t="s">
        <v>300</v>
      </c>
      <c r="O801" s="279" t="s">
        <v>300</v>
      </c>
      <c r="P801" s="279" t="s">
        <v>300</v>
      </c>
      <c r="Q801" s="279" t="s">
        <v>300</v>
      </c>
      <c r="R801" s="279" t="s">
        <v>299</v>
      </c>
      <c r="S801" s="279" t="s">
        <v>299</v>
      </c>
      <c r="T801" s="279" t="s">
        <v>299</v>
      </c>
      <c r="U801" s="279" t="s">
        <v>299</v>
      </c>
      <c r="V801" s="279" t="s">
        <v>299</v>
      </c>
      <c r="AR801" s="279" t="e">
        <v>#N/A</v>
      </c>
    </row>
    <row r="802" spans="1:44" s="279" customFormat="1">
      <c r="A802" s="279">
        <v>122348</v>
      </c>
      <c r="B802" s="43" t="s">
        <v>2561</v>
      </c>
      <c r="C802" s="279" t="s">
        <v>300</v>
      </c>
      <c r="D802" s="279" t="s">
        <v>300</v>
      </c>
      <c r="E802" s="279" t="s">
        <v>300</v>
      </c>
      <c r="F802" s="279" t="s">
        <v>300</v>
      </c>
      <c r="G802" s="279" t="s">
        <v>300</v>
      </c>
      <c r="H802" s="279" t="s">
        <v>300</v>
      </c>
      <c r="I802" s="279" t="s">
        <v>298</v>
      </c>
      <c r="J802" s="279" t="s">
        <v>300</v>
      </c>
      <c r="K802" s="279" t="s">
        <v>300</v>
      </c>
      <c r="L802" s="279" t="s">
        <v>300</v>
      </c>
      <c r="M802" s="279" t="s">
        <v>300</v>
      </c>
      <c r="N802" s="279" t="s">
        <v>300</v>
      </c>
      <c r="O802" s="279" t="s">
        <v>300</v>
      </c>
      <c r="P802" s="279" t="s">
        <v>300</v>
      </c>
      <c r="Q802" s="279" t="s">
        <v>300</v>
      </c>
      <c r="R802" s="279" t="s">
        <v>299</v>
      </c>
      <c r="S802" s="279" t="s">
        <v>299</v>
      </c>
      <c r="T802" s="279" t="s">
        <v>299</v>
      </c>
      <c r="U802" s="279" t="s">
        <v>299</v>
      </c>
      <c r="V802" s="279" t="s">
        <v>299</v>
      </c>
      <c r="AR802" s="279" t="e">
        <v>#N/A</v>
      </c>
    </row>
    <row r="803" spans="1:44" s="279" customFormat="1">
      <c r="A803" s="279">
        <v>122349</v>
      </c>
      <c r="B803" s="43" t="s">
        <v>2561</v>
      </c>
      <c r="C803" s="279" t="s">
        <v>300</v>
      </c>
      <c r="D803" s="279" t="s">
        <v>300</v>
      </c>
      <c r="E803" s="279" t="s">
        <v>298</v>
      </c>
      <c r="F803" s="279" t="s">
        <v>300</v>
      </c>
      <c r="G803" s="279" t="s">
        <v>300</v>
      </c>
      <c r="H803" s="279" t="s">
        <v>298</v>
      </c>
      <c r="I803" s="279" t="s">
        <v>300</v>
      </c>
      <c r="J803" s="279" t="s">
        <v>298</v>
      </c>
      <c r="K803" s="279" t="s">
        <v>300</v>
      </c>
      <c r="L803" s="279" t="s">
        <v>300</v>
      </c>
      <c r="M803" s="279" t="s">
        <v>300</v>
      </c>
      <c r="N803" s="279" t="s">
        <v>300</v>
      </c>
      <c r="O803" s="279" t="s">
        <v>300</v>
      </c>
      <c r="P803" s="279" t="s">
        <v>300</v>
      </c>
      <c r="Q803" s="279" t="s">
        <v>300</v>
      </c>
      <c r="R803" s="279" t="s">
        <v>299</v>
      </c>
      <c r="S803" s="279" t="s">
        <v>299</v>
      </c>
      <c r="T803" s="279" t="s">
        <v>299</v>
      </c>
      <c r="U803" s="279" t="s">
        <v>299</v>
      </c>
      <c r="V803" s="279" t="s">
        <v>299</v>
      </c>
      <c r="AR803" s="279" t="e">
        <v>#N/A</v>
      </c>
    </row>
    <row r="804" spans="1:44" s="279" customFormat="1">
      <c r="A804" s="279">
        <v>122352</v>
      </c>
      <c r="B804" s="43" t="s">
        <v>2561</v>
      </c>
      <c r="C804" s="279" t="s">
        <v>300</v>
      </c>
      <c r="D804" s="279" t="s">
        <v>300</v>
      </c>
      <c r="E804" s="279" t="s">
        <v>300</v>
      </c>
      <c r="F804" s="279" t="s">
        <v>300</v>
      </c>
      <c r="G804" s="279" t="s">
        <v>300</v>
      </c>
      <c r="H804" s="279" t="s">
        <v>300</v>
      </c>
      <c r="I804" s="279" t="s">
        <v>300</v>
      </c>
      <c r="J804" s="279" t="s">
        <v>300</v>
      </c>
      <c r="K804" s="279" t="s">
        <v>300</v>
      </c>
      <c r="L804" s="279" t="s">
        <v>300</v>
      </c>
      <c r="M804" s="279" t="s">
        <v>300</v>
      </c>
      <c r="N804" s="279" t="s">
        <v>300</v>
      </c>
      <c r="O804" s="279" t="s">
        <v>299</v>
      </c>
      <c r="P804" s="279" t="s">
        <v>300</v>
      </c>
      <c r="Q804" s="279" t="s">
        <v>299</v>
      </c>
      <c r="R804" s="279" t="s">
        <v>299</v>
      </c>
      <c r="S804" s="279" t="s">
        <v>299</v>
      </c>
      <c r="T804" s="279" t="s">
        <v>299</v>
      </c>
      <c r="U804" s="279" t="s">
        <v>299</v>
      </c>
      <c r="V804" s="279" t="s">
        <v>299</v>
      </c>
      <c r="AR804" s="279" t="e">
        <v>#N/A</v>
      </c>
    </row>
    <row r="805" spans="1:44" s="279" customFormat="1">
      <c r="A805" s="279">
        <v>122358</v>
      </c>
      <c r="B805" s="43" t="s">
        <v>2561</v>
      </c>
      <c r="C805" s="279" t="s">
        <v>300</v>
      </c>
      <c r="D805" s="279" t="s">
        <v>300</v>
      </c>
      <c r="E805" s="279" t="s">
        <v>300</v>
      </c>
      <c r="F805" s="279" t="s">
        <v>300</v>
      </c>
      <c r="G805" s="279" t="s">
        <v>300</v>
      </c>
      <c r="H805" s="279" t="s">
        <v>300</v>
      </c>
      <c r="I805" s="279" t="s">
        <v>300</v>
      </c>
      <c r="J805" s="279" t="s">
        <v>298</v>
      </c>
      <c r="K805" s="279" t="s">
        <v>300</v>
      </c>
      <c r="L805" s="279" t="s">
        <v>298</v>
      </c>
      <c r="M805" s="279" t="s">
        <v>300</v>
      </c>
      <c r="N805" s="279" t="s">
        <v>300</v>
      </c>
      <c r="O805" s="279" t="s">
        <v>300</v>
      </c>
      <c r="P805" s="279" t="s">
        <v>300</v>
      </c>
      <c r="Q805" s="279" t="s">
        <v>300</v>
      </c>
      <c r="R805" s="279" t="s">
        <v>299</v>
      </c>
      <c r="S805" s="279" t="s">
        <v>299</v>
      </c>
      <c r="T805" s="279" t="s">
        <v>299</v>
      </c>
      <c r="U805" s="279" t="s">
        <v>299</v>
      </c>
      <c r="V805" s="279" t="s">
        <v>299</v>
      </c>
      <c r="AR805" s="279" t="e">
        <v>#N/A</v>
      </c>
    </row>
    <row r="806" spans="1:44" s="279" customFormat="1">
      <c r="A806" s="279">
        <v>122359</v>
      </c>
      <c r="B806" s="43" t="s">
        <v>2561</v>
      </c>
      <c r="C806" s="279" t="s">
        <v>300</v>
      </c>
      <c r="D806" s="279" t="s">
        <v>300</v>
      </c>
      <c r="E806" s="279" t="s">
        <v>300</v>
      </c>
      <c r="F806" s="279" t="s">
        <v>300</v>
      </c>
      <c r="G806" s="279" t="s">
        <v>298</v>
      </c>
      <c r="H806" s="279" t="s">
        <v>300</v>
      </c>
      <c r="I806" s="279" t="s">
        <v>300</v>
      </c>
      <c r="J806" s="279" t="s">
        <v>300</v>
      </c>
      <c r="K806" s="279" t="s">
        <v>300</v>
      </c>
      <c r="L806" s="279" t="s">
        <v>300</v>
      </c>
      <c r="M806" s="279" t="s">
        <v>300</v>
      </c>
      <c r="N806" s="279" t="s">
        <v>300</v>
      </c>
      <c r="O806" s="279" t="s">
        <v>300</v>
      </c>
      <c r="P806" s="279" t="s">
        <v>300</v>
      </c>
      <c r="Q806" s="279" t="s">
        <v>300</v>
      </c>
      <c r="R806" s="279" t="s">
        <v>299</v>
      </c>
      <c r="S806" s="279" t="s">
        <v>299</v>
      </c>
      <c r="T806" s="279" t="s">
        <v>299</v>
      </c>
      <c r="U806" s="279" t="s">
        <v>299</v>
      </c>
      <c r="V806" s="279" t="s">
        <v>299</v>
      </c>
      <c r="AR806" s="279" t="e">
        <v>#N/A</v>
      </c>
    </row>
    <row r="807" spans="1:44" s="279" customFormat="1">
      <c r="A807" s="279">
        <v>122362</v>
      </c>
      <c r="B807" s="43" t="s">
        <v>2561</v>
      </c>
      <c r="C807" s="279" t="s">
        <v>300</v>
      </c>
      <c r="D807" s="279" t="s">
        <v>300</v>
      </c>
      <c r="E807" s="279" t="s">
        <v>300</v>
      </c>
      <c r="F807" s="279" t="s">
        <v>300</v>
      </c>
      <c r="G807" s="279" t="s">
        <v>300</v>
      </c>
      <c r="H807" s="279" t="s">
        <v>300</v>
      </c>
      <c r="I807" s="279" t="s">
        <v>300</v>
      </c>
      <c r="J807" s="279" t="s">
        <v>298</v>
      </c>
      <c r="K807" s="279" t="s">
        <v>300</v>
      </c>
      <c r="L807" s="279" t="s">
        <v>300</v>
      </c>
      <c r="M807" s="279" t="s">
        <v>300</v>
      </c>
      <c r="N807" s="279" t="s">
        <v>300</v>
      </c>
      <c r="O807" s="279" t="s">
        <v>300</v>
      </c>
      <c r="P807" s="279" t="s">
        <v>300</v>
      </c>
      <c r="Q807" s="279" t="s">
        <v>300</v>
      </c>
      <c r="R807" s="279" t="s">
        <v>299</v>
      </c>
      <c r="S807" s="279" t="s">
        <v>299</v>
      </c>
      <c r="T807" s="279" t="s">
        <v>299</v>
      </c>
      <c r="U807" s="279" t="s">
        <v>299</v>
      </c>
      <c r="V807" s="279" t="s">
        <v>299</v>
      </c>
      <c r="AR807" s="279" t="e">
        <v>#N/A</v>
      </c>
    </row>
    <row r="808" spans="1:44" s="279" customFormat="1">
      <c r="A808" s="279">
        <v>122363</v>
      </c>
      <c r="B808" s="43" t="s">
        <v>2561</v>
      </c>
      <c r="C808" s="279" t="s">
        <v>300</v>
      </c>
      <c r="D808" s="279" t="s">
        <v>298</v>
      </c>
      <c r="E808" s="279" t="s">
        <v>300</v>
      </c>
      <c r="F808" s="279" t="s">
        <v>300</v>
      </c>
      <c r="G808" s="279" t="s">
        <v>298</v>
      </c>
      <c r="H808" s="279" t="s">
        <v>300</v>
      </c>
      <c r="I808" s="279" t="s">
        <v>300</v>
      </c>
      <c r="J808" s="279" t="s">
        <v>300</v>
      </c>
      <c r="K808" s="279" t="s">
        <v>300</v>
      </c>
      <c r="L808" s="279" t="s">
        <v>300</v>
      </c>
      <c r="M808" s="279" t="s">
        <v>300</v>
      </c>
      <c r="N808" s="279" t="s">
        <v>300</v>
      </c>
      <c r="O808" s="279" t="s">
        <v>300</v>
      </c>
      <c r="P808" s="279" t="s">
        <v>300</v>
      </c>
      <c r="Q808" s="279" t="s">
        <v>300</v>
      </c>
      <c r="R808" s="279" t="s">
        <v>299</v>
      </c>
      <c r="S808" s="279" t="s">
        <v>299</v>
      </c>
      <c r="T808" s="279" t="s">
        <v>299</v>
      </c>
      <c r="U808" s="279" t="s">
        <v>299</v>
      </c>
      <c r="V808" s="279" t="s">
        <v>299</v>
      </c>
      <c r="AR808" s="279" t="e">
        <v>#N/A</v>
      </c>
    </row>
    <row r="809" spans="1:44" s="279" customFormat="1">
      <c r="A809" s="279">
        <v>122365</v>
      </c>
      <c r="B809" s="43" t="s">
        <v>2561</v>
      </c>
      <c r="C809" s="279" t="s">
        <v>300</v>
      </c>
      <c r="D809" s="279" t="s">
        <v>300</v>
      </c>
      <c r="E809" s="279" t="s">
        <v>300</v>
      </c>
      <c r="F809" s="279" t="s">
        <v>300</v>
      </c>
      <c r="G809" s="279" t="s">
        <v>298</v>
      </c>
      <c r="H809" s="279" t="s">
        <v>300</v>
      </c>
      <c r="I809" s="279" t="s">
        <v>300</v>
      </c>
      <c r="J809" s="279" t="s">
        <v>300</v>
      </c>
      <c r="K809" s="279" t="s">
        <v>300</v>
      </c>
      <c r="L809" s="279" t="s">
        <v>300</v>
      </c>
      <c r="M809" s="279" t="s">
        <v>300</v>
      </c>
      <c r="N809" s="279" t="s">
        <v>300</v>
      </c>
      <c r="O809" s="279" t="s">
        <v>300</v>
      </c>
      <c r="P809" s="279" t="s">
        <v>300</v>
      </c>
      <c r="Q809" s="279" t="s">
        <v>300</v>
      </c>
      <c r="R809" s="279" t="s">
        <v>299</v>
      </c>
      <c r="S809" s="279" t="s">
        <v>299</v>
      </c>
      <c r="T809" s="279" t="s">
        <v>299</v>
      </c>
      <c r="U809" s="279" t="s">
        <v>299</v>
      </c>
      <c r="V809" s="279" t="s">
        <v>299</v>
      </c>
      <c r="AR809" s="279" t="e">
        <v>#N/A</v>
      </c>
    </row>
    <row r="810" spans="1:44" s="279" customFormat="1">
      <c r="A810" s="279">
        <v>122370</v>
      </c>
      <c r="B810" s="43" t="s">
        <v>2561</v>
      </c>
      <c r="C810" s="279" t="s">
        <v>300</v>
      </c>
      <c r="D810" s="279" t="s">
        <v>300</v>
      </c>
      <c r="E810" s="279" t="s">
        <v>300</v>
      </c>
      <c r="F810" s="279" t="s">
        <v>300</v>
      </c>
      <c r="G810" s="279" t="s">
        <v>300</v>
      </c>
      <c r="H810" s="279" t="s">
        <v>300</v>
      </c>
      <c r="I810" s="279" t="s">
        <v>300</v>
      </c>
      <c r="J810" s="279" t="s">
        <v>300</v>
      </c>
      <c r="K810" s="279" t="s">
        <v>300</v>
      </c>
      <c r="L810" s="279" t="s">
        <v>300</v>
      </c>
      <c r="M810" s="279" t="s">
        <v>300</v>
      </c>
      <c r="N810" s="279" t="s">
        <v>300</v>
      </c>
      <c r="O810" s="279" t="s">
        <v>300</v>
      </c>
      <c r="P810" s="279" t="s">
        <v>300</v>
      </c>
      <c r="Q810" s="279" t="s">
        <v>300</v>
      </c>
      <c r="R810" s="279" t="s">
        <v>299</v>
      </c>
      <c r="S810" s="279" t="s">
        <v>299</v>
      </c>
      <c r="T810" s="279" t="s">
        <v>299</v>
      </c>
      <c r="U810" s="279" t="s">
        <v>299</v>
      </c>
      <c r="V810" s="279" t="s">
        <v>299</v>
      </c>
      <c r="AR810" s="279" t="e">
        <v>#N/A</v>
      </c>
    </row>
    <row r="811" spans="1:44" s="279" customFormat="1">
      <c r="A811" s="279">
        <v>122376</v>
      </c>
      <c r="B811" s="43" t="s">
        <v>2561</v>
      </c>
      <c r="C811" s="279" t="s">
        <v>299</v>
      </c>
      <c r="D811" s="279" t="s">
        <v>300</v>
      </c>
      <c r="E811" s="279" t="s">
        <v>300</v>
      </c>
      <c r="F811" s="279" t="s">
        <v>300</v>
      </c>
      <c r="G811" s="279" t="s">
        <v>299</v>
      </c>
      <c r="H811" s="279" t="s">
        <v>300</v>
      </c>
      <c r="I811" s="279" t="s">
        <v>300</v>
      </c>
      <c r="J811" s="279" t="s">
        <v>300</v>
      </c>
      <c r="K811" s="279" t="s">
        <v>300</v>
      </c>
      <c r="L811" s="279" t="s">
        <v>300</v>
      </c>
      <c r="M811" s="279" t="s">
        <v>300</v>
      </c>
      <c r="N811" s="279" t="s">
        <v>300</v>
      </c>
      <c r="O811" s="279" t="s">
        <v>299</v>
      </c>
      <c r="P811" s="279" t="s">
        <v>300</v>
      </c>
      <c r="Q811" s="279" t="s">
        <v>300</v>
      </c>
      <c r="R811" s="279" t="s">
        <v>299</v>
      </c>
      <c r="S811" s="279" t="s">
        <v>299</v>
      </c>
      <c r="T811" s="279" t="s">
        <v>299</v>
      </c>
      <c r="U811" s="279" t="s">
        <v>299</v>
      </c>
      <c r="V811" s="279" t="s">
        <v>299</v>
      </c>
      <c r="AR811" s="279" t="e">
        <v>#N/A</v>
      </c>
    </row>
    <row r="812" spans="1:44" s="279" customFormat="1">
      <c r="A812" s="279">
        <v>122383</v>
      </c>
      <c r="B812" s="43" t="s">
        <v>2561</v>
      </c>
      <c r="C812" s="279" t="s">
        <v>300</v>
      </c>
      <c r="D812" s="279" t="s">
        <v>298</v>
      </c>
      <c r="E812" s="279" t="s">
        <v>298</v>
      </c>
      <c r="F812" s="279" t="s">
        <v>300</v>
      </c>
      <c r="G812" s="279" t="s">
        <v>298</v>
      </c>
      <c r="H812" s="279" t="s">
        <v>300</v>
      </c>
      <c r="I812" s="279" t="s">
        <v>300</v>
      </c>
      <c r="J812" s="279" t="s">
        <v>298</v>
      </c>
      <c r="K812" s="279" t="s">
        <v>300</v>
      </c>
      <c r="L812" s="279" t="s">
        <v>300</v>
      </c>
      <c r="M812" s="279" t="s">
        <v>300</v>
      </c>
      <c r="N812" s="279" t="s">
        <v>300</v>
      </c>
      <c r="O812" s="279" t="s">
        <v>300</v>
      </c>
      <c r="P812" s="279" t="s">
        <v>300</v>
      </c>
      <c r="Q812" s="279" t="s">
        <v>300</v>
      </c>
      <c r="R812" s="279" t="s">
        <v>299</v>
      </c>
      <c r="S812" s="279" t="s">
        <v>299</v>
      </c>
      <c r="T812" s="279" t="s">
        <v>299</v>
      </c>
      <c r="U812" s="279" t="s">
        <v>299</v>
      </c>
      <c r="V812" s="279" t="s">
        <v>299</v>
      </c>
      <c r="AR812" s="279" t="e">
        <v>#N/A</v>
      </c>
    </row>
    <row r="813" spans="1:44" s="279" customFormat="1">
      <c r="A813" s="279">
        <v>122385</v>
      </c>
      <c r="B813" s="43" t="s">
        <v>2561</v>
      </c>
      <c r="C813" s="279" t="s">
        <v>300</v>
      </c>
      <c r="D813" s="279" t="s">
        <v>300</v>
      </c>
      <c r="E813" s="279" t="s">
        <v>300</v>
      </c>
      <c r="F813" s="279" t="s">
        <v>300</v>
      </c>
      <c r="G813" s="279" t="s">
        <v>300</v>
      </c>
      <c r="H813" s="279" t="s">
        <v>300</v>
      </c>
      <c r="I813" s="279" t="s">
        <v>300</v>
      </c>
      <c r="J813" s="279" t="s">
        <v>300</v>
      </c>
      <c r="K813" s="279" t="s">
        <v>299</v>
      </c>
      <c r="L813" s="279" t="s">
        <v>300</v>
      </c>
      <c r="M813" s="279" t="s">
        <v>300</v>
      </c>
      <c r="N813" s="279" t="s">
        <v>300</v>
      </c>
      <c r="O813" s="279" t="s">
        <v>299</v>
      </c>
      <c r="P813" s="279" t="s">
        <v>299</v>
      </c>
      <c r="Q813" s="279" t="s">
        <v>299</v>
      </c>
      <c r="R813" s="279" t="s">
        <v>299</v>
      </c>
      <c r="S813" s="279" t="s">
        <v>299</v>
      </c>
      <c r="T813" s="279" t="s">
        <v>299</v>
      </c>
      <c r="U813" s="279" t="s">
        <v>299</v>
      </c>
      <c r="V813" s="279" t="s">
        <v>299</v>
      </c>
      <c r="AR813" s="279" t="e">
        <v>#N/A</v>
      </c>
    </row>
    <row r="814" spans="1:44" s="279" customFormat="1">
      <c r="A814" s="279">
        <v>122391</v>
      </c>
      <c r="B814" s="43" t="s">
        <v>2561</v>
      </c>
      <c r="C814" s="279" t="s">
        <v>300</v>
      </c>
      <c r="D814" s="279" t="s">
        <v>300</v>
      </c>
      <c r="E814" s="279" t="s">
        <v>300</v>
      </c>
      <c r="F814" s="279" t="s">
        <v>300</v>
      </c>
      <c r="G814" s="279" t="s">
        <v>300</v>
      </c>
      <c r="H814" s="279" t="s">
        <v>300</v>
      </c>
      <c r="I814" s="279" t="s">
        <v>298</v>
      </c>
      <c r="J814" s="279" t="s">
        <v>300</v>
      </c>
      <c r="K814" s="279" t="s">
        <v>300</v>
      </c>
      <c r="L814" s="279" t="s">
        <v>298</v>
      </c>
      <c r="M814" s="279" t="s">
        <v>299</v>
      </c>
      <c r="N814" s="279" t="s">
        <v>299</v>
      </c>
      <c r="O814" s="279" t="s">
        <v>299</v>
      </c>
      <c r="P814" s="279" t="s">
        <v>299</v>
      </c>
      <c r="Q814" s="279" t="s">
        <v>299</v>
      </c>
      <c r="R814" s="279" t="s">
        <v>299</v>
      </c>
      <c r="S814" s="279" t="s">
        <v>299</v>
      </c>
      <c r="T814" s="279" t="s">
        <v>299</v>
      </c>
      <c r="U814" s="279" t="s">
        <v>299</v>
      </c>
      <c r="V814" s="279" t="s">
        <v>299</v>
      </c>
      <c r="AR814" s="279" t="e">
        <v>#N/A</v>
      </c>
    </row>
    <row r="815" spans="1:44" s="279" customFormat="1">
      <c r="A815" s="279">
        <v>122393</v>
      </c>
      <c r="B815" s="43" t="s">
        <v>2561</v>
      </c>
      <c r="C815" s="279" t="s">
        <v>300</v>
      </c>
      <c r="D815" s="279" t="s">
        <v>300</v>
      </c>
      <c r="E815" s="279" t="s">
        <v>300</v>
      </c>
      <c r="F815" s="279" t="s">
        <v>300</v>
      </c>
      <c r="G815" s="279" t="s">
        <v>300</v>
      </c>
      <c r="H815" s="279" t="s">
        <v>300</v>
      </c>
      <c r="I815" s="279" t="s">
        <v>298</v>
      </c>
      <c r="J815" s="279" t="s">
        <v>300</v>
      </c>
      <c r="K815" s="279" t="s">
        <v>300</v>
      </c>
      <c r="L815" s="279" t="s">
        <v>300</v>
      </c>
      <c r="M815" s="279" t="s">
        <v>300</v>
      </c>
      <c r="N815" s="279" t="s">
        <v>300</v>
      </c>
      <c r="O815" s="279" t="s">
        <v>299</v>
      </c>
      <c r="P815" s="279" t="s">
        <v>299</v>
      </c>
      <c r="Q815" s="279" t="s">
        <v>299</v>
      </c>
      <c r="R815" s="279" t="s">
        <v>299</v>
      </c>
      <c r="S815" s="279" t="s">
        <v>299</v>
      </c>
      <c r="T815" s="279" t="s">
        <v>299</v>
      </c>
      <c r="U815" s="279" t="s">
        <v>299</v>
      </c>
      <c r="V815" s="279" t="s">
        <v>299</v>
      </c>
      <c r="AR815" s="279" t="e">
        <v>#N/A</v>
      </c>
    </row>
    <row r="816" spans="1:44" s="279" customFormat="1">
      <c r="A816" s="279">
        <v>122395</v>
      </c>
      <c r="B816" s="43" t="s">
        <v>2561</v>
      </c>
      <c r="C816" s="279" t="s">
        <v>298</v>
      </c>
      <c r="D816" s="279" t="s">
        <v>300</v>
      </c>
      <c r="E816" s="279" t="s">
        <v>300</v>
      </c>
      <c r="F816" s="279" t="s">
        <v>298</v>
      </c>
      <c r="G816" s="279" t="s">
        <v>298</v>
      </c>
      <c r="H816" s="279" t="s">
        <v>299</v>
      </c>
      <c r="I816" s="279" t="s">
        <v>300</v>
      </c>
      <c r="J816" s="279" t="s">
        <v>298</v>
      </c>
      <c r="K816" s="279" t="s">
        <v>300</v>
      </c>
      <c r="L816" s="279" t="s">
        <v>300</v>
      </c>
      <c r="M816" s="279" t="s">
        <v>300</v>
      </c>
      <c r="N816" s="279" t="s">
        <v>300</v>
      </c>
      <c r="O816" s="279" t="s">
        <v>300</v>
      </c>
      <c r="P816" s="279" t="s">
        <v>300</v>
      </c>
      <c r="Q816" s="279" t="s">
        <v>299</v>
      </c>
      <c r="R816" s="279" t="s">
        <v>299</v>
      </c>
      <c r="S816" s="279" t="s">
        <v>299</v>
      </c>
      <c r="T816" s="279" t="s">
        <v>299</v>
      </c>
      <c r="U816" s="279" t="s">
        <v>299</v>
      </c>
      <c r="V816" s="279" t="s">
        <v>299</v>
      </c>
      <c r="AR816" s="279" t="e">
        <v>#N/A</v>
      </c>
    </row>
    <row r="817" spans="1:44" s="279" customFormat="1">
      <c r="A817" s="279">
        <v>122401</v>
      </c>
      <c r="B817" s="43" t="s">
        <v>2561</v>
      </c>
      <c r="C817" s="279" t="s">
        <v>300</v>
      </c>
      <c r="D817" s="279" t="s">
        <v>300</v>
      </c>
      <c r="E817" s="279" t="s">
        <v>300</v>
      </c>
      <c r="F817" s="279" t="s">
        <v>300</v>
      </c>
      <c r="G817" s="279" t="s">
        <v>300</v>
      </c>
      <c r="H817" s="279" t="s">
        <v>300</v>
      </c>
      <c r="I817" s="279" t="s">
        <v>300</v>
      </c>
      <c r="J817" s="279" t="s">
        <v>300</v>
      </c>
      <c r="K817" s="279" t="s">
        <v>300</v>
      </c>
      <c r="L817" s="279" t="s">
        <v>300</v>
      </c>
      <c r="M817" s="279" t="s">
        <v>300</v>
      </c>
      <c r="N817" s="279" t="s">
        <v>300</v>
      </c>
      <c r="O817" s="279" t="s">
        <v>300</v>
      </c>
      <c r="P817" s="279" t="s">
        <v>300</v>
      </c>
      <c r="Q817" s="279" t="s">
        <v>300</v>
      </c>
      <c r="R817" s="279" t="s">
        <v>299</v>
      </c>
      <c r="S817" s="279" t="s">
        <v>299</v>
      </c>
      <c r="T817" s="279" t="s">
        <v>299</v>
      </c>
      <c r="U817" s="279" t="s">
        <v>299</v>
      </c>
      <c r="V817" s="279" t="s">
        <v>299</v>
      </c>
      <c r="AR817" s="279" t="e">
        <v>#N/A</v>
      </c>
    </row>
    <row r="818" spans="1:44" s="279" customFormat="1">
      <c r="A818" s="279">
        <v>122416</v>
      </c>
      <c r="B818" s="43" t="s">
        <v>2561</v>
      </c>
      <c r="C818" s="279" t="s">
        <v>300</v>
      </c>
      <c r="D818" s="279" t="s">
        <v>300</v>
      </c>
      <c r="E818" s="279" t="s">
        <v>300</v>
      </c>
      <c r="F818" s="279" t="s">
        <v>300</v>
      </c>
      <c r="G818" s="279" t="s">
        <v>300</v>
      </c>
      <c r="H818" s="279" t="s">
        <v>300</v>
      </c>
      <c r="I818" s="279" t="s">
        <v>300</v>
      </c>
      <c r="J818" s="279" t="s">
        <v>300</v>
      </c>
      <c r="K818" s="279" t="s">
        <v>300</v>
      </c>
      <c r="L818" s="279" t="s">
        <v>298</v>
      </c>
      <c r="M818" s="279" t="s">
        <v>300</v>
      </c>
      <c r="N818" s="279" t="s">
        <v>300</v>
      </c>
      <c r="O818" s="279" t="s">
        <v>300</v>
      </c>
      <c r="P818" s="279" t="s">
        <v>300</v>
      </c>
      <c r="Q818" s="279" t="s">
        <v>300</v>
      </c>
      <c r="R818" s="279" t="s">
        <v>299</v>
      </c>
      <c r="S818" s="279" t="s">
        <v>299</v>
      </c>
      <c r="T818" s="279" t="s">
        <v>299</v>
      </c>
      <c r="U818" s="279" t="s">
        <v>299</v>
      </c>
      <c r="V818" s="279" t="s">
        <v>299</v>
      </c>
      <c r="AR818" s="279" t="e">
        <v>#N/A</v>
      </c>
    </row>
    <row r="819" spans="1:44" s="279" customFormat="1">
      <c r="A819" s="279">
        <v>122417</v>
      </c>
      <c r="B819" s="43" t="s">
        <v>2561</v>
      </c>
      <c r="C819" s="279" t="s">
        <v>300</v>
      </c>
      <c r="D819" s="279" t="s">
        <v>300</v>
      </c>
      <c r="E819" s="279" t="s">
        <v>300</v>
      </c>
      <c r="F819" s="279" t="s">
        <v>300</v>
      </c>
      <c r="G819" s="279" t="s">
        <v>300</v>
      </c>
      <c r="H819" s="279" t="s">
        <v>300</v>
      </c>
      <c r="I819" s="279" t="s">
        <v>300</v>
      </c>
      <c r="J819" s="279" t="s">
        <v>300</v>
      </c>
      <c r="K819" s="279" t="s">
        <v>300</v>
      </c>
      <c r="L819" s="279" t="s">
        <v>300</v>
      </c>
      <c r="M819" s="279" t="s">
        <v>300</v>
      </c>
      <c r="N819" s="279" t="s">
        <v>300</v>
      </c>
      <c r="O819" s="279" t="s">
        <v>300</v>
      </c>
      <c r="P819" s="279" t="s">
        <v>300</v>
      </c>
      <c r="Q819" s="279" t="s">
        <v>300</v>
      </c>
      <c r="R819" s="279" t="s">
        <v>299</v>
      </c>
      <c r="S819" s="279" t="s">
        <v>299</v>
      </c>
      <c r="T819" s="279" t="s">
        <v>299</v>
      </c>
      <c r="U819" s="279" t="s">
        <v>299</v>
      </c>
      <c r="V819" s="279" t="s">
        <v>299</v>
      </c>
      <c r="AR819" s="279" t="e">
        <v>#N/A</v>
      </c>
    </row>
    <row r="820" spans="1:44" s="279" customFormat="1">
      <c r="A820" s="279">
        <v>122426</v>
      </c>
      <c r="B820" s="43" t="s">
        <v>2561</v>
      </c>
      <c r="C820" s="279" t="s">
        <v>300</v>
      </c>
      <c r="D820" s="279" t="s">
        <v>300</v>
      </c>
      <c r="E820" s="279" t="s">
        <v>298</v>
      </c>
      <c r="F820" s="279" t="s">
        <v>300</v>
      </c>
      <c r="G820" s="279" t="s">
        <v>300</v>
      </c>
      <c r="H820" s="279" t="s">
        <v>300</v>
      </c>
      <c r="I820" s="279" t="s">
        <v>300</v>
      </c>
      <c r="J820" s="279" t="s">
        <v>298</v>
      </c>
      <c r="K820" s="279" t="s">
        <v>300</v>
      </c>
      <c r="L820" s="279" t="s">
        <v>300</v>
      </c>
      <c r="M820" s="279" t="s">
        <v>300</v>
      </c>
      <c r="N820" s="279" t="s">
        <v>300</v>
      </c>
      <c r="O820" s="279" t="s">
        <v>300</v>
      </c>
      <c r="P820" s="279" t="s">
        <v>300</v>
      </c>
      <c r="Q820" s="279" t="s">
        <v>300</v>
      </c>
      <c r="R820" s="279" t="s">
        <v>299</v>
      </c>
      <c r="S820" s="279" t="s">
        <v>299</v>
      </c>
      <c r="T820" s="279" t="s">
        <v>299</v>
      </c>
      <c r="U820" s="279" t="s">
        <v>299</v>
      </c>
      <c r="V820" s="279" t="s">
        <v>299</v>
      </c>
      <c r="AR820" s="279" t="e">
        <v>#N/A</v>
      </c>
    </row>
    <row r="821" spans="1:44" s="279" customFormat="1">
      <c r="A821" s="279">
        <v>122429</v>
      </c>
      <c r="B821" s="43" t="s">
        <v>2561</v>
      </c>
      <c r="C821" s="279" t="s">
        <v>300</v>
      </c>
      <c r="D821" s="279" t="s">
        <v>300</v>
      </c>
      <c r="E821" s="279" t="s">
        <v>300</v>
      </c>
      <c r="F821" s="279" t="s">
        <v>300</v>
      </c>
      <c r="G821" s="279" t="s">
        <v>298</v>
      </c>
      <c r="H821" s="279" t="s">
        <v>300</v>
      </c>
      <c r="I821" s="279" t="s">
        <v>300</v>
      </c>
      <c r="J821" s="279" t="s">
        <v>300</v>
      </c>
      <c r="K821" s="279" t="s">
        <v>300</v>
      </c>
      <c r="L821" s="279" t="s">
        <v>300</v>
      </c>
      <c r="M821" s="279" t="s">
        <v>300</v>
      </c>
      <c r="N821" s="279" t="s">
        <v>300</v>
      </c>
      <c r="O821" s="279" t="s">
        <v>300</v>
      </c>
      <c r="P821" s="279" t="s">
        <v>300</v>
      </c>
      <c r="Q821" s="279" t="s">
        <v>300</v>
      </c>
      <c r="R821" s="279" t="s">
        <v>299</v>
      </c>
      <c r="S821" s="279" t="s">
        <v>299</v>
      </c>
      <c r="T821" s="279" t="s">
        <v>299</v>
      </c>
      <c r="U821" s="279" t="s">
        <v>299</v>
      </c>
      <c r="V821" s="279" t="s">
        <v>299</v>
      </c>
      <c r="AR821" s="279" t="e">
        <v>#N/A</v>
      </c>
    </row>
    <row r="822" spans="1:44" s="279" customFormat="1">
      <c r="A822" s="279">
        <v>122433</v>
      </c>
      <c r="B822" s="43" t="s">
        <v>2561</v>
      </c>
      <c r="C822" s="279" t="s">
        <v>300</v>
      </c>
      <c r="D822" s="279" t="s">
        <v>300</v>
      </c>
      <c r="E822" s="279" t="s">
        <v>300</v>
      </c>
      <c r="F822" s="279" t="s">
        <v>300</v>
      </c>
      <c r="G822" s="279" t="s">
        <v>300</v>
      </c>
      <c r="H822" s="279" t="s">
        <v>300</v>
      </c>
      <c r="I822" s="279" t="s">
        <v>300</v>
      </c>
      <c r="J822" s="279" t="s">
        <v>300</v>
      </c>
      <c r="K822" s="279" t="s">
        <v>300</v>
      </c>
      <c r="L822" s="279" t="s">
        <v>300</v>
      </c>
      <c r="M822" s="279" t="s">
        <v>300</v>
      </c>
      <c r="N822" s="279" t="s">
        <v>300</v>
      </c>
      <c r="O822" s="279" t="s">
        <v>300</v>
      </c>
      <c r="P822" s="279" t="s">
        <v>300</v>
      </c>
      <c r="Q822" s="279" t="s">
        <v>300</v>
      </c>
      <c r="R822" s="279" t="s">
        <v>299</v>
      </c>
      <c r="S822" s="279" t="s">
        <v>299</v>
      </c>
      <c r="T822" s="279" t="s">
        <v>299</v>
      </c>
      <c r="U822" s="279" t="s">
        <v>299</v>
      </c>
      <c r="V822" s="279" t="s">
        <v>299</v>
      </c>
      <c r="AR822" s="279" t="e">
        <v>#N/A</v>
      </c>
    </row>
    <row r="823" spans="1:44" s="279" customFormat="1">
      <c r="A823" s="279">
        <v>122444</v>
      </c>
      <c r="B823" s="43" t="s">
        <v>2561</v>
      </c>
      <c r="C823" s="279" t="s">
        <v>300</v>
      </c>
      <c r="D823" s="279" t="s">
        <v>300</v>
      </c>
      <c r="E823" s="279" t="s">
        <v>300</v>
      </c>
      <c r="F823" s="279" t="s">
        <v>300</v>
      </c>
      <c r="G823" s="279" t="s">
        <v>300</v>
      </c>
      <c r="H823" s="279" t="s">
        <v>300</v>
      </c>
      <c r="I823" s="279" t="s">
        <v>300</v>
      </c>
      <c r="J823" s="279" t="s">
        <v>300</v>
      </c>
      <c r="K823" s="279" t="s">
        <v>300</v>
      </c>
      <c r="L823" s="279" t="s">
        <v>300</v>
      </c>
      <c r="M823" s="279" t="s">
        <v>300</v>
      </c>
      <c r="N823" s="279" t="s">
        <v>300</v>
      </c>
      <c r="O823" s="279" t="s">
        <v>300</v>
      </c>
      <c r="P823" s="279" t="s">
        <v>300</v>
      </c>
      <c r="Q823" s="279" t="s">
        <v>300</v>
      </c>
      <c r="R823" s="279" t="s">
        <v>299</v>
      </c>
      <c r="S823" s="279" t="s">
        <v>299</v>
      </c>
      <c r="T823" s="279" t="s">
        <v>299</v>
      </c>
      <c r="U823" s="279" t="s">
        <v>299</v>
      </c>
      <c r="V823" s="279" t="s">
        <v>299</v>
      </c>
      <c r="AR823" s="279" t="e">
        <v>#N/A</v>
      </c>
    </row>
    <row r="824" spans="1:44" s="279" customFormat="1">
      <c r="A824" s="279">
        <v>122446</v>
      </c>
      <c r="B824" s="43" t="s">
        <v>2561</v>
      </c>
      <c r="C824" s="279" t="s">
        <v>299</v>
      </c>
      <c r="D824" s="279" t="s">
        <v>299</v>
      </c>
      <c r="E824" s="279" t="s">
        <v>299</v>
      </c>
      <c r="F824" s="279" t="s">
        <v>299</v>
      </c>
      <c r="G824" s="279" t="s">
        <v>300</v>
      </c>
      <c r="H824" s="279" t="s">
        <v>300</v>
      </c>
      <c r="I824" s="279" t="s">
        <v>299</v>
      </c>
      <c r="J824" s="279" t="s">
        <v>299</v>
      </c>
      <c r="K824" s="279" t="s">
        <v>299</v>
      </c>
      <c r="L824" s="279" t="s">
        <v>300</v>
      </c>
      <c r="M824" s="279" t="s">
        <v>299</v>
      </c>
      <c r="N824" s="279" t="s">
        <v>300</v>
      </c>
      <c r="O824" s="279" t="s">
        <v>299</v>
      </c>
      <c r="P824" s="279" t="s">
        <v>299</v>
      </c>
      <c r="Q824" s="279" t="s">
        <v>300</v>
      </c>
      <c r="R824" s="279" t="s">
        <v>300</v>
      </c>
      <c r="S824" s="279" t="s">
        <v>300</v>
      </c>
      <c r="T824" s="279" t="s">
        <v>299</v>
      </c>
      <c r="U824" s="279" t="s">
        <v>298</v>
      </c>
      <c r="V824" s="279" t="s">
        <v>299</v>
      </c>
      <c r="AR824" s="279" t="e">
        <v>#N/A</v>
      </c>
    </row>
    <row r="825" spans="1:44" s="279" customFormat="1">
      <c r="A825" s="279">
        <v>122448</v>
      </c>
      <c r="B825" s="43" t="s">
        <v>2561</v>
      </c>
      <c r="C825" s="279" t="s">
        <v>300</v>
      </c>
      <c r="D825" s="279" t="s">
        <v>299</v>
      </c>
      <c r="E825" s="279" t="s">
        <v>298</v>
      </c>
      <c r="F825" s="279" t="s">
        <v>299</v>
      </c>
      <c r="G825" s="279" t="s">
        <v>299</v>
      </c>
      <c r="H825" s="279" t="s">
        <v>298</v>
      </c>
      <c r="I825" s="279" t="s">
        <v>299</v>
      </c>
      <c r="J825" s="279" t="s">
        <v>299</v>
      </c>
      <c r="K825" s="279" t="s">
        <v>298</v>
      </c>
      <c r="L825" s="279" t="s">
        <v>298</v>
      </c>
      <c r="M825" s="279" t="s">
        <v>300</v>
      </c>
      <c r="N825" s="279" t="s">
        <v>300</v>
      </c>
      <c r="O825" s="279" t="s">
        <v>300</v>
      </c>
      <c r="P825" s="279" t="s">
        <v>300</v>
      </c>
      <c r="Q825" s="279" t="s">
        <v>300</v>
      </c>
      <c r="R825" s="279" t="s">
        <v>299</v>
      </c>
      <c r="S825" s="279" t="s">
        <v>299</v>
      </c>
      <c r="T825" s="279" t="s">
        <v>299</v>
      </c>
      <c r="U825" s="279" t="s">
        <v>299</v>
      </c>
      <c r="V825" s="279" t="s">
        <v>299</v>
      </c>
      <c r="AR825" s="279" t="e">
        <v>#N/A</v>
      </c>
    </row>
    <row r="826" spans="1:44" s="279" customFormat="1">
      <c r="A826" s="279">
        <v>123284</v>
      </c>
      <c r="B826" s="43" t="s">
        <v>2561</v>
      </c>
      <c r="C826" s="279" t="s">
        <v>299</v>
      </c>
      <c r="D826" s="279" t="s">
        <v>299</v>
      </c>
      <c r="E826" s="279" t="s">
        <v>299</v>
      </c>
      <c r="F826" s="279" t="s">
        <v>299</v>
      </c>
      <c r="G826" s="279" t="s">
        <v>299</v>
      </c>
      <c r="H826" s="279" t="s">
        <v>299</v>
      </c>
      <c r="I826" s="279" t="s">
        <v>299</v>
      </c>
      <c r="J826" s="279" t="s">
        <v>299</v>
      </c>
      <c r="K826" s="279" t="s">
        <v>299</v>
      </c>
      <c r="L826" s="279" t="s">
        <v>299</v>
      </c>
      <c r="M826" s="279" t="s">
        <v>300</v>
      </c>
      <c r="N826" s="279" t="s">
        <v>300</v>
      </c>
      <c r="O826" s="279" t="s">
        <v>300</v>
      </c>
      <c r="P826" s="279" t="s">
        <v>300</v>
      </c>
      <c r="Q826" s="279" t="s">
        <v>300</v>
      </c>
      <c r="R826" s="279" t="s">
        <v>299</v>
      </c>
      <c r="S826" s="279" t="s">
        <v>299</v>
      </c>
      <c r="T826" s="279" t="s">
        <v>299</v>
      </c>
      <c r="U826" s="279" t="s">
        <v>299</v>
      </c>
      <c r="V826" s="279" t="s">
        <v>299</v>
      </c>
      <c r="AR826" s="279" t="e">
        <v>#N/A</v>
      </c>
    </row>
    <row r="827" spans="1:44" s="279" customFormat="1">
      <c r="A827" s="279">
        <v>123285</v>
      </c>
      <c r="B827" s="43" t="s">
        <v>2561</v>
      </c>
      <c r="C827" s="279" t="s">
        <v>299</v>
      </c>
      <c r="D827" s="279" t="s">
        <v>299</v>
      </c>
      <c r="E827" s="279" t="s">
        <v>299</v>
      </c>
      <c r="F827" s="279" t="s">
        <v>300</v>
      </c>
      <c r="G827" s="279" t="s">
        <v>299</v>
      </c>
      <c r="H827" s="279" t="s">
        <v>300</v>
      </c>
      <c r="I827" s="279" t="s">
        <v>299</v>
      </c>
      <c r="J827" s="279" t="s">
        <v>299</v>
      </c>
      <c r="K827" s="279" t="s">
        <v>300</v>
      </c>
      <c r="L827" s="279" t="s">
        <v>300</v>
      </c>
      <c r="M827" s="279" t="s">
        <v>299</v>
      </c>
      <c r="N827" s="279" t="s">
        <v>299</v>
      </c>
      <c r="O827" s="279" t="s">
        <v>299</v>
      </c>
      <c r="P827" s="279" t="s">
        <v>299</v>
      </c>
      <c r="Q827" s="279" t="s">
        <v>299</v>
      </c>
      <c r="R827" s="279" t="s">
        <v>299</v>
      </c>
      <c r="S827" s="279" t="s">
        <v>299</v>
      </c>
      <c r="T827" s="279" t="s">
        <v>299</v>
      </c>
      <c r="U827" s="279" t="s">
        <v>299</v>
      </c>
      <c r="V827" s="279" t="s">
        <v>299</v>
      </c>
      <c r="AR827" s="279" t="e">
        <v>#N/A</v>
      </c>
    </row>
    <row r="828" spans="1:44" s="279" customFormat="1">
      <c r="A828" s="279">
        <v>123286</v>
      </c>
      <c r="B828" s="43" t="s">
        <v>2561</v>
      </c>
      <c r="C828" s="279" t="s">
        <v>299</v>
      </c>
      <c r="D828" s="279" t="s">
        <v>300</v>
      </c>
      <c r="E828" s="279" t="s">
        <v>299</v>
      </c>
      <c r="F828" s="279" t="s">
        <v>299</v>
      </c>
      <c r="G828" s="279" t="s">
        <v>299</v>
      </c>
      <c r="H828" s="279" t="s">
        <v>299</v>
      </c>
      <c r="I828" s="279" t="s">
        <v>299</v>
      </c>
      <c r="J828" s="279" t="s">
        <v>299</v>
      </c>
      <c r="K828" s="279" t="s">
        <v>299</v>
      </c>
      <c r="L828" s="279" t="s">
        <v>299</v>
      </c>
      <c r="M828" s="279" t="s">
        <v>300</v>
      </c>
      <c r="N828" s="279" t="s">
        <v>299</v>
      </c>
      <c r="O828" s="279" t="s">
        <v>299</v>
      </c>
      <c r="P828" s="279" t="s">
        <v>299</v>
      </c>
      <c r="Q828" s="279" t="s">
        <v>299</v>
      </c>
      <c r="R828" s="279" t="s">
        <v>299</v>
      </c>
      <c r="S828" s="279" t="s">
        <v>299</v>
      </c>
      <c r="T828" s="279" t="s">
        <v>299</v>
      </c>
      <c r="U828" s="279" t="s">
        <v>299</v>
      </c>
      <c r="V828" s="279" t="s">
        <v>299</v>
      </c>
      <c r="AR828" s="279" t="e">
        <v>#N/A</v>
      </c>
    </row>
    <row r="829" spans="1:44" s="279" customFormat="1">
      <c r="A829" s="279">
        <v>123287</v>
      </c>
      <c r="B829" s="43" t="s">
        <v>2561</v>
      </c>
      <c r="C829" s="279" t="s">
        <v>299</v>
      </c>
      <c r="D829" s="279" t="s">
        <v>300</v>
      </c>
      <c r="E829" s="279" t="s">
        <v>299</v>
      </c>
      <c r="F829" s="279" t="s">
        <v>299</v>
      </c>
      <c r="G829" s="279" t="s">
        <v>300</v>
      </c>
      <c r="H829" s="279" t="s">
        <v>300</v>
      </c>
      <c r="I829" s="279" t="s">
        <v>299</v>
      </c>
      <c r="J829" s="279" t="s">
        <v>299</v>
      </c>
      <c r="K829" s="279" t="s">
        <v>299</v>
      </c>
      <c r="L829" s="279" t="s">
        <v>300</v>
      </c>
      <c r="M829" s="279" t="s">
        <v>300</v>
      </c>
      <c r="N829" s="279" t="s">
        <v>299</v>
      </c>
      <c r="O829" s="279" t="s">
        <v>299</v>
      </c>
      <c r="P829" s="279" t="s">
        <v>299</v>
      </c>
      <c r="Q829" s="279" t="s">
        <v>299</v>
      </c>
      <c r="R829" s="279" t="s">
        <v>299</v>
      </c>
      <c r="S829" s="279" t="s">
        <v>299</v>
      </c>
      <c r="T829" s="279" t="s">
        <v>299</v>
      </c>
      <c r="U829" s="279" t="s">
        <v>299</v>
      </c>
      <c r="V829" s="279" t="s">
        <v>299</v>
      </c>
      <c r="AR829" s="279" t="e">
        <v>#N/A</v>
      </c>
    </row>
    <row r="830" spans="1:44" s="279" customFormat="1">
      <c r="A830" s="279">
        <v>123288</v>
      </c>
      <c r="B830" s="43" t="s">
        <v>2561</v>
      </c>
      <c r="C830" s="279" t="s">
        <v>299</v>
      </c>
      <c r="D830" s="279" t="s">
        <v>299</v>
      </c>
      <c r="E830" s="279" t="s">
        <v>299</v>
      </c>
      <c r="F830" s="279" t="s">
        <v>299</v>
      </c>
      <c r="G830" s="279" t="s">
        <v>299</v>
      </c>
      <c r="H830" s="279" t="s">
        <v>299</v>
      </c>
      <c r="I830" s="279" t="s">
        <v>299</v>
      </c>
      <c r="J830" s="279" t="s">
        <v>299</v>
      </c>
      <c r="K830" s="279" t="s">
        <v>299</v>
      </c>
      <c r="L830" s="279" t="s">
        <v>299</v>
      </c>
      <c r="M830" s="279" t="s">
        <v>300</v>
      </c>
      <c r="N830" s="279" t="s">
        <v>300</v>
      </c>
      <c r="O830" s="279" t="s">
        <v>300</v>
      </c>
      <c r="P830" s="279" t="s">
        <v>300</v>
      </c>
      <c r="Q830" s="279" t="s">
        <v>300</v>
      </c>
      <c r="R830" s="279" t="s">
        <v>299</v>
      </c>
      <c r="S830" s="279" t="s">
        <v>299</v>
      </c>
      <c r="T830" s="279" t="s">
        <v>299</v>
      </c>
      <c r="U830" s="279" t="s">
        <v>299</v>
      </c>
      <c r="V830" s="279" t="s">
        <v>299</v>
      </c>
      <c r="AR830" s="279" t="e">
        <v>#N/A</v>
      </c>
    </row>
    <row r="831" spans="1:44" s="279" customFormat="1">
      <c r="A831" s="279">
        <v>123291</v>
      </c>
      <c r="B831" s="43" t="s">
        <v>2561</v>
      </c>
      <c r="C831" s="279" t="s">
        <v>299</v>
      </c>
      <c r="D831" s="279" t="s">
        <v>299</v>
      </c>
      <c r="E831" s="279" t="s">
        <v>299</v>
      </c>
      <c r="F831" s="279" t="s">
        <v>299</v>
      </c>
      <c r="G831" s="279" t="s">
        <v>300</v>
      </c>
      <c r="H831" s="279" t="s">
        <v>299</v>
      </c>
      <c r="I831" s="279" t="s">
        <v>299</v>
      </c>
      <c r="J831" s="279" t="s">
        <v>300</v>
      </c>
      <c r="K831" s="279" t="s">
        <v>299</v>
      </c>
      <c r="L831" s="279" t="s">
        <v>299</v>
      </c>
      <c r="M831" s="279" t="s">
        <v>300</v>
      </c>
      <c r="N831" s="279" t="s">
        <v>299</v>
      </c>
      <c r="O831" s="279" t="s">
        <v>299</v>
      </c>
      <c r="P831" s="279" t="s">
        <v>299</v>
      </c>
      <c r="Q831" s="279" t="s">
        <v>299</v>
      </c>
      <c r="R831" s="279" t="s">
        <v>299</v>
      </c>
      <c r="S831" s="279" t="s">
        <v>299</v>
      </c>
      <c r="T831" s="279" t="s">
        <v>299</v>
      </c>
      <c r="U831" s="279" t="s">
        <v>299</v>
      </c>
      <c r="V831" s="279" t="s">
        <v>299</v>
      </c>
      <c r="AR831" s="279" t="e">
        <v>#N/A</v>
      </c>
    </row>
    <row r="832" spans="1:44" s="279" customFormat="1">
      <c r="A832" s="279">
        <v>123293</v>
      </c>
      <c r="B832" s="43" t="s">
        <v>2561</v>
      </c>
      <c r="C832" s="279" t="s">
        <v>299</v>
      </c>
      <c r="D832" s="279" t="s">
        <v>300</v>
      </c>
      <c r="E832" s="279" t="s">
        <v>299</v>
      </c>
      <c r="F832" s="279" t="s">
        <v>299</v>
      </c>
      <c r="G832" s="279" t="s">
        <v>299</v>
      </c>
      <c r="H832" s="279" t="s">
        <v>299</v>
      </c>
      <c r="I832" s="279" t="s">
        <v>299</v>
      </c>
      <c r="J832" s="279" t="s">
        <v>299</v>
      </c>
      <c r="K832" s="279" t="s">
        <v>299</v>
      </c>
      <c r="L832" s="279" t="s">
        <v>299</v>
      </c>
      <c r="M832" s="279" t="s">
        <v>300</v>
      </c>
      <c r="N832" s="279" t="s">
        <v>300</v>
      </c>
      <c r="O832" s="279" t="s">
        <v>299</v>
      </c>
      <c r="P832" s="279" t="s">
        <v>300</v>
      </c>
      <c r="Q832" s="279" t="s">
        <v>299</v>
      </c>
      <c r="R832" s="279" t="s">
        <v>299</v>
      </c>
      <c r="S832" s="279" t="s">
        <v>299</v>
      </c>
      <c r="T832" s="279" t="s">
        <v>299</v>
      </c>
      <c r="U832" s="279" t="s">
        <v>299</v>
      </c>
      <c r="V832" s="279" t="s">
        <v>299</v>
      </c>
      <c r="AR832" s="279" t="e">
        <v>#N/A</v>
      </c>
    </row>
    <row r="833" spans="1:44" s="279" customFormat="1">
      <c r="A833" s="279">
        <v>123295</v>
      </c>
      <c r="B833" s="43" t="s">
        <v>2561</v>
      </c>
      <c r="C833" s="279" t="s">
        <v>299</v>
      </c>
      <c r="D833" s="279" t="s">
        <v>299</v>
      </c>
      <c r="E833" s="279" t="s">
        <v>299</v>
      </c>
      <c r="F833" s="279" t="s">
        <v>299</v>
      </c>
      <c r="G833" s="279" t="s">
        <v>300</v>
      </c>
      <c r="H833" s="279" t="s">
        <v>300</v>
      </c>
      <c r="I833" s="279" t="s">
        <v>300</v>
      </c>
      <c r="J833" s="279" t="s">
        <v>299</v>
      </c>
      <c r="K833" s="279" t="s">
        <v>299</v>
      </c>
      <c r="L833" s="279" t="s">
        <v>299</v>
      </c>
      <c r="M833" s="279" t="s">
        <v>299</v>
      </c>
      <c r="N833" s="279" t="s">
        <v>299</v>
      </c>
      <c r="O833" s="279" t="s">
        <v>299</v>
      </c>
      <c r="P833" s="279" t="s">
        <v>299</v>
      </c>
      <c r="Q833" s="279" t="s">
        <v>299</v>
      </c>
      <c r="R833" s="279" t="s">
        <v>299</v>
      </c>
      <c r="S833" s="279" t="s">
        <v>299</v>
      </c>
      <c r="T833" s="279" t="s">
        <v>299</v>
      </c>
      <c r="U833" s="279" t="s">
        <v>299</v>
      </c>
      <c r="V833" s="279" t="s">
        <v>299</v>
      </c>
      <c r="AR833" s="279" t="e">
        <v>#N/A</v>
      </c>
    </row>
    <row r="834" spans="1:44" s="279" customFormat="1">
      <c r="A834" s="279">
        <v>123296</v>
      </c>
      <c r="B834" s="43" t="s">
        <v>2561</v>
      </c>
      <c r="C834" s="279" t="s">
        <v>299</v>
      </c>
      <c r="D834" s="279" t="s">
        <v>299</v>
      </c>
      <c r="E834" s="279" t="s">
        <v>299</v>
      </c>
      <c r="F834" s="279" t="s">
        <v>299</v>
      </c>
      <c r="G834" s="279" t="s">
        <v>299</v>
      </c>
      <c r="H834" s="279" t="s">
        <v>299</v>
      </c>
      <c r="I834" s="279" t="s">
        <v>299</v>
      </c>
      <c r="J834" s="279" t="s">
        <v>300</v>
      </c>
      <c r="K834" s="279" t="s">
        <v>299</v>
      </c>
      <c r="L834" s="279" t="s">
        <v>299</v>
      </c>
      <c r="M834" s="279" t="s">
        <v>299</v>
      </c>
      <c r="N834" s="279" t="s">
        <v>299</v>
      </c>
      <c r="O834" s="279" t="s">
        <v>299</v>
      </c>
      <c r="P834" s="279" t="s">
        <v>299</v>
      </c>
      <c r="Q834" s="279" t="s">
        <v>299</v>
      </c>
      <c r="R834" s="279" t="s">
        <v>299</v>
      </c>
      <c r="S834" s="279" t="s">
        <v>299</v>
      </c>
      <c r="T834" s="279" t="s">
        <v>299</v>
      </c>
      <c r="U834" s="279" t="s">
        <v>299</v>
      </c>
      <c r="V834" s="279" t="s">
        <v>300</v>
      </c>
      <c r="AR834" s="279" t="e">
        <v>#N/A</v>
      </c>
    </row>
    <row r="835" spans="1:44" s="279" customFormat="1">
      <c r="A835" s="279">
        <v>123330</v>
      </c>
      <c r="B835" s="43" t="s">
        <v>2561</v>
      </c>
      <c r="C835" s="279" t="s">
        <v>299</v>
      </c>
      <c r="D835" s="279" t="s">
        <v>299</v>
      </c>
      <c r="E835" s="279" t="s">
        <v>299</v>
      </c>
      <c r="F835" s="279" t="s">
        <v>299</v>
      </c>
      <c r="G835" s="279" t="s">
        <v>300</v>
      </c>
      <c r="H835" s="279" t="s">
        <v>299</v>
      </c>
      <c r="I835" s="279" t="s">
        <v>299</v>
      </c>
      <c r="J835" s="279" t="s">
        <v>299</v>
      </c>
      <c r="K835" s="279" t="s">
        <v>299</v>
      </c>
      <c r="L835" s="279" t="s">
        <v>300</v>
      </c>
      <c r="M835" s="279" t="s">
        <v>299</v>
      </c>
      <c r="N835" s="279" t="s">
        <v>299</v>
      </c>
      <c r="O835" s="279" t="s">
        <v>299</v>
      </c>
      <c r="P835" s="279" t="s">
        <v>299</v>
      </c>
      <c r="Q835" s="279" t="s">
        <v>299</v>
      </c>
      <c r="R835" s="279" t="s">
        <v>299</v>
      </c>
      <c r="S835" s="279" t="s">
        <v>299</v>
      </c>
      <c r="T835" s="279" t="s">
        <v>299</v>
      </c>
      <c r="U835" s="279" t="s">
        <v>299</v>
      </c>
      <c r="AR835" s="279" t="e">
        <v>#N/A</v>
      </c>
    </row>
    <row r="836" spans="1:44" s="279" customFormat="1">
      <c r="A836" s="279">
        <v>115447</v>
      </c>
      <c r="B836" s="43" t="s">
        <v>2561</v>
      </c>
      <c r="C836" s="279" t="s">
        <v>300</v>
      </c>
      <c r="D836" s="279" t="s">
        <v>300</v>
      </c>
      <c r="E836" s="279" t="s">
        <v>298</v>
      </c>
      <c r="F836" s="279" t="s">
        <v>298</v>
      </c>
      <c r="G836" s="279" t="s">
        <v>298</v>
      </c>
      <c r="H836" s="279" t="s">
        <v>300</v>
      </c>
      <c r="I836" s="279" t="s">
        <v>298</v>
      </c>
      <c r="J836" s="279" t="s">
        <v>300</v>
      </c>
      <c r="K836" s="279" t="s">
        <v>300</v>
      </c>
      <c r="L836" s="279" t="s">
        <v>299</v>
      </c>
      <c r="M836" s="279" t="s">
        <v>298</v>
      </c>
      <c r="N836" s="279" t="s">
        <v>298</v>
      </c>
      <c r="O836" s="279" t="s">
        <v>299</v>
      </c>
      <c r="P836" s="279" t="s">
        <v>300</v>
      </c>
      <c r="Q836" s="279" t="s">
        <v>300</v>
      </c>
      <c r="R836" s="279" t="s">
        <v>299</v>
      </c>
      <c r="S836" s="279" t="s">
        <v>299</v>
      </c>
      <c r="T836" s="279" t="s">
        <v>300</v>
      </c>
      <c r="U836" s="279" t="s">
        <v>299</v>
      </c>
      <c r="V836" s="279" t="s">
        <v>299</v>
      </c>
      <c r="AR836" s="279" t="e">
        <v>#N/A</v>
      </c>
    </row>
    <row r="837" spans="1:44" s="279" customFormat="1">
      <c r="A837" s="279">
        <v>121626</v>
      </c>
      <c r="B837" s="43" t="s">
        <v>2561</v>
      </c>
      <c r="C837" s="279" t="s">
        <v>300</v>
      </c>
      <c r="D837" s="279" t="s">
        <v>300</v>
      </c>
      <c r="E837" s="279" t="s">
        <v>300</v>
      </c>
      <c r="F837" s="279" t="s">
        <v>300</v>
      </c>
      <c r="G837" s="279" t="s">
        <v>300</v>
      </c>
      <c r="H837" s="279" t="s">
        <v>300</v>
      </c>
      <c r="I837" s="279" t="s">
        <v>299</v>
      </c>
      <c r="J837" s="279" t="s">
        <v>300</v>
      </c>
      <c r="K837" s="279" t="s">
        <v>300</v>
      </c>
      <c r="L837" s="279" t="s">
        <v>300</v>
      </c>
      <c r="M837" s="279" t="s">
        <v>299</v>
      </c>
      <c r="N837" s="279" t="s">
        <v>300</v>
      </c>
      <c r="O837" s="279" t="s">
        <v>299</v>
      </c>
      <c r="P837" s="279" t="s">
        <v>300</v>
      </c>
      <c r="Q837" s="279" t="s">
        <v>299</v>
      </c>
      <c r="R837" s="279" t="s">
        <v>299</v>
      </c>
      <c r="S837" s="279" t="s">
        <v>299</v>
      </c>
      <c r="T837" s="279" t="s">
        <v>299</v>
      </c>
      <c r="U837" s="279" t="s">
        <v>299</v>
      </c>
      <c r="V837" s="279" t="s">
        <v>299</v>
      </c>
      <c r="AR837" s="279" t="e">
        <v>#N/A</v>
      </c>
    </row>
    <row r="838" spans="1:44" s="279" customFormat="1">
      <c r="A838" s="279">
        <v>121890</v>
      </c>
      <c r="B838" s="43" t="s">
        <v>2561</v>
      </c>
      <c r="C838" s="279" t="s">
        <v>300</v>
      </c>
      <c r="D838" s="279" t="s">
        <v>300</v>
      </c>
      <c r="E838" s="279" t="s">
        <v>298</v>
      </c>
      <c r="F838" s="279" t="s">
        <v>300</v>
      </c>
      <c r="G838" s="279" t="s">
        <v>298</v>
      </c>
      <c r="H838" s="279" t="s">
        <v>300</v>
      </c>
      <c r="I838" s="279" t="s">
        <v>300</v>
      </c>
      <c r="J838" s="279" t="s">
        <v>300</v>
      </c>
      <c r="K838" s="279" t="s">
        <v>300</v>
      </c>
      <c r="L838" s="279" t="s">
        <v>299</v>
      </c>
      <c r="M838" s="279" t="s">
        <v>300</v>
      </c>
      <c r="N838" s="279" t="s">
        <v>300</v>
      </c>
      <c r="O838" s="279" t="s">
        <v>300</v>
      </c>
      <c r="P838" s="279" t="s">
        <v>300</v>
      </c>
      <c r="Q838" s="279" t="s">
        <v>299</v>
      </c>
      <c r="R838" s="279" t="s">
        <v>299</v>
      </c>
      <c r="S838" s="279" t="s">
        <v>299</v>
      </c>
      <c r="T838" s="279" t="s">
        <v>299</v>
      </c>
      <c r="U838" s="279" t="s">
        <v>299</v>
      </c>
      <c r="V838" s="279" t="s">
        <v>299</v>
      </c>
      <c r="AR838" s="279" t="e">
        <v>#N/A</v>
      </c>
    </row>
    <row r="839" spans="1:44" s="279" customFormat="1">
      <c r="A839" s="279">
        <v>122378</v>
      </c>
      <c r="B839" s="43" t="s">
        <v>2561</v>
      </c>
      <c r="C839" s="279" t="s">
        <v>300</v>
      </c>
      <c r="D839" s="279" t="s">
        <v>298</v>
      </c>
      <c r="E839" s="279" t="s">
        <v>300</v>
      </c>
      <c r="F839" s="279" t="s">
        <v>298</v>
      </c>
      <c r="G839" s="279" t="s">
        <v>298</v>
      </c>
      <c r="H839" s="279" t="s">
        <v>298</v>
      </c>
      <c r="I839" s="279" t="s">
        <v>300</v>
      </c>
      <c r="J839" s="279" t="s">
        <v>300</v>
      </c>
      <c r="K839" s="279" t="s">
        <v>300</v>
      </c>
      <c r="L839" s="279" t="s">
        <v>298</v>
      </c>
      <c r="M839" s="279" t="s">
        <v>300</v>
      </c>
      <c r="N839" s="279" t="s">
        <v>300</v>
      </c>
      <c r="O839" s="279" t="s">
        <v>300</v>
      </c>
      <c r="P839" s="279" t="s">
        <v>300</v>
      </c>
      <c r="Q839" s="279" t="s">
        <v>300</v>
      </c>
      <c r="R839" s="279" t="s">
        <v>299</v>
      </c>
      <c r="S839" s="279" t="s">
        <v>299</v>
      </c>
      <c r="T839" s="279" t="s">
        <v>299</v>
      </c>
      <c r="U839" s="279" t="s">
        <v>299</v>
      </c>
      <c r="V839" s="279" t="s">
        <v>299</v>
      </c>
      <c r="AR839" s="279" t="e">
        <v>#N/A</v>
      </c>
    </row>
    <row r="840" spans="1:44" s="279" customFormat="1">
      <c r="A840" s="279">
        <v>122418</v>
      </c>
      <c r="B840" s="43" t="s">
        <v>2561</v>
      </c>
      <c r="C840" s="279" t="s">
        <v>300</v>
      </c>
      <c r="D840" s="279" t="s">
        <v>300</v>
      </c>
      <c r="E840" s="279" t="s">
        <v>300</v>
      </c>
      <c r="F840" s="279" t="s">
        <v>300</v>
      </c>
      <c r="G840" s="279" t="s">
        <v>300</v>
      </c>
      <c r="H840" s="279" t="s">
        <v>300</v>
      </c>
      <c r="I840" s="279" t="s">
        <v>300</v>
      </c>
      <c r="J840" s="279" t="s">
        <v>300</v>
      </c>
      <c r="K840" s="279" t="s">
        <v>300</v>
      </c>
      <c r="L840" s="279" t="s">
        <v>299</v>
      </c>
      <c r="M840" s="279" t="s">
        <v>299</v>
      </c>
      <c r="N840" s="279" t="s">
        <v>299</v>
      </c>
      <c r="O840" s="279" t="s">
        <v>299</v>
      </c>
      <c r="P840" s="279" t="s">
        <v>299</v>
      </c>
      <c r="Q840" s="279" t="s">
        <v>299</v>
      </c>
      <c r="R840" s="279" t="s">
        <v>299</v>
      </c>
      <c r="S840" s="279" t="s">
        <v>299</v>
      </c>
      <c r="T840" s="279" t="s">
        <v>299</v>
      </c>
      <c r="U840" s="279" t="s">
        <v>299</v>
      </c>
      <c r="V840" s="279" t="s">
        <v>299</v>
      </c>
      <c r="AR840" s="279" t="e">
        <v>#N/A</v>
      </c>
    </row>
    <row r="841" spans="1:44" s="279" customFormat="1">
      <c r="A841" s="279">
        <v>122434</v>
      </c>
      <c r="B841" s="43" t="s">
        <v>2561</v>
      </c>
      <c r="C841" s="279" t="s">
        <v>300</v>
      </c>
      <c r="D841" s="279" t="s">
        <v>300</v>
      </c>
      <c r="E841" s="279" t="s">
        <v>300</v>
      </c>
      <c r="F841" s="279" t="s">
        <v>300</v>
      </c>
      <c r="G841" s="279" t="s">
        <v>300</v>
      </c>
      <c r="H841" s="279" t="s">
        <v>300</v>
      </c>
      <c r="I841" s="279" t="s">
        <v>300</v>
      </c>
      <c r="J841" s="279" t="s">
        <v>299</v>
      </c>
      <c r="K841" s="279" t="s">
        <v>299</v>
      </c>
      <c r="L841" s="279" t="s">
        <v>300</v>
      </c>
      <c r="M841" s="279" t="s">
        <v>299</v>
      </c>
      <c r="N841" s="279" t="s">
        <v>300</v>
      </c>
      <c r="O841" s="279" t="s">
        <v>300</v>
      </c>
      <c r="P841" s="279" t="s">
        <v>300</v>
      </c>
      <c r="Q841" s="279" t="s">
        <v>300</v>
      </c>
      <c r="R841" s="279" t="s">
        <v>299</v>
      </c>
      <c r="S841" s="279" t="s">
        <v>299</v>
      </c>
      <c r="T841" s="279" t="s">
        <v>299</v>
      </c>
      <c r="U841" s="279" t="s">
        <v>299</v>
      </c>
      <c r="V841" s="279" t="s">
        <v>299</v>
      </c>
      <c r="AR841" s="279" t="e">
        <v>#N/A</v>
      </c>
    </row>
    <row r="842" spans="1:44" s="279" customFormat="1">
      <c r="A842" s="43">
        <v>105075</v>
      </c>
      <c r="B842" s="43" t="s">
        <v>2561</v>
      </c>
      <c r="C842" s="43" t="s">
        <v>299</v>
      </c>
      <c r="D842" s="43" t="s">
        <v>299</v>
      </c>
      <c r="E842" s="43" t="s">
        <v>298</v>
      </c>
      <c r="F842" s="43" t="s">
        <v>299</v>
      </c>
      <c r="G842" s="43" t="s">
        <v>298</v>
      </c>
      <c r="H842" s="43" t="s">
        <v>299</v>
      </c>
      <c r="I842" s="43" t="s">
        <v>298</v>
      </c>
      <c r="J842" s="43" t="s">
        <v>298</v>
      </c>
      <c r="K842" s="43" t="s">
        <v>299</v>
      </c>
      <c r="L842" s="43" t="s">
        <v>300</v>
      </c>
      <c r="M842" s="43" t="s">
        <v>298</v>
      </c>
      <c r="N842" s="43" t="s">
        <v>300</v>
      </c>
      <c r="O842" s="43" t="s">
        <v>298</v>
      </c>
      <c r="P842" s="43" t="s">
        <v>298</v>
      </c>
      <c r="Q842" s="43" t="s">
        <v>298</v>
      </c>
      <c r="R842" s="43" t="s">
        <v>299</v>
      </c>
      <c r="S842" s="43" t="s">
        <v>300</v>
      </c>
      <c r="T842" s="43" t="s">
        <v>300</v>
      </c>
      <c r="U842" s="43" t="s">
        <v>299</v>
      </c>
      <c r="V842" s="43" t="s">
        <v>299</v>
      </c>
      <c r="W842" s="43"/>
      <c r="X842" s="43"/>
      <c r="Y842" s="43"/>
      <c r="Z842" s="43"/>
      <c r="AA842" s="43"/>
      <c r="AB842" s="43"/>
      <c r="AC842" s="43"/>
      <c r="AD842" s="43"/>
      <c r="AE842" s="43"/>
      <c r="AF842" s="43"/>
      <c r="AG842" s="43"/>
      <c r="AH842" s="43"/>
      <c r="AI842" s="43"/>
      <c r="AJ842" s="43"/>
      <c r="AK842" s="43"/>
      <c r="AL842" s="43"/>
      <c r="AM842" s="43"/>
      <c r="AN842" s="43"/>
      <c r="AO842" s="43"/>
      <c r="AP842" s="43"/>
      <c r="AQ842" s="43"/>
      <c r="AR842" s="279" t="e">
        <v>#N/A</v>
      </c>
    </row>
    <row r="843" spans="1:44" s="279" customFormat="1">
      <c r="A843" s="43">
        <v>105230</v>
      </c>
      <c r="B843" s="43" t="s">
        <v>2561</v>
      </c>
      <c r="C843" s="43" t="s">
        <v>299</v>
      </c>
      <c r="D843" s="43" t="s">
        <v>298</v>
      </c>
      <c r="E843" s="43" t="s">
        <v>298</v>
      </c>
      <c r="F843" s="43" t="s">
        <v>299</v>
      </c>
      <c r="G843" s="43" t="s">
        <v>298</v>
      </c>
      <c r="H843" s="43" t="s">
        <v>299</v>
      </c>
      <c r="I843" s="43" t="s">
        <v>298</v>
      </c>
      <c r="J843" s="43" t="s">
        <v>299</v>
      </c>
      <c r="K843" s="43" t="s">
        <v>299</v>
      </c>
      <c r="L843" s="43" t="s">
        <v>298</v>
      </c>
      <c r="M843" s="43" t="s">
        <v>298</v>
      </c>
      <c r="N843" s="43" t="s">
        <v>300</v>
      </c>
      <c r="O843" s="43" t="s">
        <v>300</v>
      </c>
      <c r="P843" s="43" t="s">
        <v>299</v>
      </c>
      <c r="Q843" s="43" t="s">
        <v>298</v>
      </c>
      <c r="R843" s="43" t="s">
        <v>298</v>
      </c>
      <c r="S843" s="43" t="s">
        <v>299</v>
      </c>
      <c r="T843" s="43" t="s">
        <v>299</v>
      </c>
      <c r="U843" s="43" t="s">
        <v>299</v>
      </c>
      <c r="V843" s="43" t="s">
        <v>299</v>
      </c>
      <c r="W843" s="43"/>
      <c r="X843" s="43"/>
      <c r="Y843" s="43"/>
      <c r="Z843" s="43"/>
      <c r="AA843" s="43"/>
      <c r="AB843" s="43"/>
      <c r="AC843" s="43"/>
      <c r="AD843" s="43"/>
      <c r="AE843" s="43"/>
      <c r="AF843" s="43"/>
      <c r="AG843" s="43"/>
      <c r="AH843" s="43"/>
      <c r="AI843" s="43"/>
      <c r="AJ843" s="43"/>
      <c r="AK843" s="43"/>
      <c r="AL843" s="43"/>
      <c r="AM843" s="43"/>
      <c r="AN843" s="43"/>
      <c r="AO843" s="43"/>
      <c r="AP843" s="43"/>
      <c r="AQ843" s="43"/>
      <c r="AR843" s="279" t="e">
        <v>#N/A</v>
      </c>
    </row>
    <row r="844" spans="1:44" s="279" customFormat="1">
      <c r="A844" s="43">
        <v>105396</v>
      </c>
      <c r="B844" s="43" t="s">
        <v>2561</v>
      </c>
      <c r="C844" s="43" t="s">
        <v>299</v>
      </c>
      <c r="D844" s="43" t="s">
        <v>298</v>
      </c>
      <c r="E844" s="43" t="s">
        <v>298</v>
      </c>
      <c r="F844" s="43" t="s">
        <v>299</v>
      </c>
      <c r="G844" s="43" t="s">
        <v>298</v>
      </c>
      <c r="H844" s="43" t="s">
        <v>299</v>
      </c>
      <c r="I844" s="43" t="s">
        <v>298</v>
      </c>
      <c r="J844" s="43" t="s">
        <v>298</v>
      </c>
      <c r="K844" s="43" t="s">
        <v>298</v>
      </c>
      <c r="L844" s="43" t="s">
        <v>300</v>
      </c>
      <c r="M844" s="43" t="s">
        <v>299</v>
      </c>
      <c r="N844" s="43" t="s">
        <v>299</v>
      </c>
      <c r="O844" s="43" t="s">
        <v>299</v>
      </c>
      <c r="P844" s="43" t="s">
        <v>299</v>
      </c>
      <c r="Q844" s="43" t="s">
        <v>299</v>
      </c>
      <c r="R844" s="43" t="s">
        <v>299</v>
      </c>
      <c r="S844" s="43" t="s">
        <v>299</v>
      </c>
      <c r="T844" s="43" t="s">
        <v>299</v>
      </c>
      <c r="U844" s="43" t="s">
        <v>299</v>
      </c>
      <c r="V844" s="43" t="s">
        <v>299</v>
      </c>
      <c r="W844" s="43"/>
      <c r="X844" s="43"/>
      <c r="Y844" s="43"/>
      <c r="Z844" s="43"/>
      <c r="AA844" s="43"/>
      <c r="AB844" s="43"/>
      <c r="AC844" s="43"/>
      <c r="AD844" s="43"/>
      <c r="AE844" s="43"/>
      <c r="AF844" s="43"/>
      <c r="AG844" s="43"/>
      <c r="AH844" s="43"/>
      <c r="AI844" s="43"/>
      <c r="AJ844" s="43"/>
      <c r="AK844" s="43"/>
      <c r="AL844" s="43"/>
      <c r="AM844" s="43"/>
      <c r="AN844" s="43"/>
      <c r="AO844" s="43"/>
      <c r="AP844" s="43"/>
      <c r="AQ844" s="43"/>
      <c r="AR844" s="279" t="e">
        <v>#N/A</v>
      </c>
    </row>
    <row r="845" spans="1:44" s="279" customFormat="1">
      <c r="A845" s="43">
        <v>106397</v>
      </c>
      <c r="B845" s="43" t="s">
        <v>2561</v>
      </c>
      <c r="C845" s="43" t="s">
        <v>299</v>
      </c>
      <c r="D845" s="43" t="s">
        <v>299</v>
      </c>
      <c r="E845" s="43" t="s">
        <v>298</v>
      </c>
      <c r="F845" s="43" t="s">
        <v>299</v>
      </c>
      <c r="G845" s="43" t="s">
        <v>298</v>
      </c>
      <c r="H845" s="43" t="s">
        <v>299</v>
      </c>
      <c r="I845" s="43" t="s">
        <v>298</v>
      </c>
      <c r="J845" s="43" t="s">
        <v>298</v>
      </c>
      <c r="K845" s="43" t="s">
        <v>299</v>
      </c>
      <c r="L845" s="43" t="s">
        <v>298</v>
      </c>
      <c r="M845" s="43" t="s">
        <v>298</v>
      </c>
      <c r="N845" s="43" t="s">
        <v>298</v>
      </c>
      <c r="O845" s="43" t="s">
        <v>298</v>
      </c>
      <c r="P845" s="43" t="s">
        <v>298</v>
      </c>
      <c r="Q845" s="43" t="s">
        <v>298</v>
      </c>
      <c r="R845" s="43" t="s">
        <v>298</v>
      </c>
      <c r="S845" s="43" t="s">
        <v>300</v>
      </c>
      <c r="T845" s="43" t="s">
        <v>300</v>
      </c>
      <c r="U845" s="43" t="s">
        <v>300</v>
      </c>
      <c r="V845" s="43" t="s">
        <v>298</v>
      </c>
      <c r="W845" s="43"/>
      <c r="X845" s="43"/>
      <c r="Y845" s="43"/>
      <c r="Z845" s="43"/>
      <c r="AA845" s="43"/>
      <c r="AB845" s="43"/>
      <c r="AC845" s="43"/>
      <c r="AD845" s="43"/>
      <c r="AE845" s="43"/>
      <c r="AF845" s="43"/>
      <c r="AG845" s="43"/>
      <c r="AH845" s="43"/>
      <c r="AI845" s="43"/>
      <c r="AJ845" s="43"/>
      <c r="AK845" s="43"/>
      <c r="AL845" s="43"/>
      <c r="AM845" s="43"/>
      <c r="AN845" s="43"/>
      <c r="AO845" s="43"/>
      <c r="AP845" s="43"/>
      <c r="AQ845" s="43"/>
      <c r="AR845" s="279" t="e">
        <v>#N/A</v>
      </c>
    </row>
    <row r="846" spans="1:44" s="279" customFormat="1">
      <c r="A846" s="43">
        <v>106472</v>
      </c>
      <c r="B846" s="43" t="s">
        <v>2561</v>
      </c>
      <c r="C846" s="43" t="s">
        <v>299</v>
      </c>
      <c r="D846" s="43" t="s">
        <v>298</v>
      </c>
      <c r="E846" s="43" t="s">
        <v>298</v>
      </c>
      <c r="F846" s="43" t="s">
        <v>300</v>
      </c>
      <c r="G846" s="43" t="s">
        <v>298</v>
      </c>
      <c r="H846" s="43" t="s">
        <v>299</v>
      </c>
      <c r="I846" s="43" t="s">
        <v>300</v>
      </c>
      <c r="J846" s="43" t="s">
        <v>298</v>
      </c>
      <c r="K846" s="43" t="s">
        <v>299</v>
      </c>
      <c r="L846" s="43" t="s">
        <v>298</v>
      </c>
      <c r="M846" s="43" t="s">
        <v>298</v>
      </c>
      <c r="N846" s="43" t="s">
        <v>298</v>
      </c>
      <c r="O846" s="43" t="s">
        <v>298</v>
      </c>
      <c r="P846" s="43" t="s">
        <v>298</v>
      </c>
      <c r="Q846" s="43" t="s">
        <v>298</v>
      </c>
      <c r="R846" s="43" t="s">
        <v>298</v>
      </c>
      <c r="S846" s="43" t="s">
        <v>298</v>
      </c>
      <c r="T846" s="43" t="s">
        <v>298</v>
      </c>
      <c r="U846" s="43" t="s">
        <v>300</v>
      </c>
      <c r="V846" s="43" t="s">
        <v>298</v>
      </c>
      <c r="W846" s="43"/>
      <c r="X846" s="43"/>
      <c r="Y846" s="43"/>
      <c r="Z846" s="43"/>
      <c r="AA846" s="43"/>
      <c r="AB846" s="43"/>
      <c r="AC846" s="43"/>
      <c r="AD846" s="43"/>
      <c r="AE846" s="43"/>
      <c r="AF846" s="43"/>
      <c r="AG846" s="43"/>
      <c r="AH846" s="43"/>
      <c r="AI846" s="43"/>
      <c r="AJ846" s="43"/>
      <c r="AK846" s="43"/>
      <c r="AL846" s="43"/>
      <c r="AM846" s="43"/>
      <c r="AN846" s="43"/>
      <c r="AO846" s="43"/>
      <c r="AP846" s="43"/>
      <c r="AQ846" s="43"/>
      <c r="AR846" s="279" t="e">
        <v>#N/A</v>
      </c>
    </row>
    <row r="847" spans="1:44" s="279" customFormat="1">
      <c r="A847" s="43">
        <v>107895</v>
      </c>
      <c r="B847" s="43" t="s">
        <v>2561</v>
      </c>
      <c r="C847" s="43" t="s">
        <v>298</v>
      </c>
      <c r="D847" s="43" t="s">
        <v>300</v>
      </c>
      <c r="E847" s="43" t="s">
        <v>300</v>
      </c>
      <c r="F847" s="43" t="s">
        <v>300</v>
      </c>
      <c r="G847" s="43" t="s">
        <v>298</v>
      </c>
      <c r="H847" s="43" t="s">
        <v>300</v>
      </c>
      <c r="I847" s="43" t="s">
        <v>298</v>
      </c>
      <c r="J847" s="43" t="s">
        <v>298</v>
      </c>
      <c r="K847" s="43" t="s">
        <v>298</v>
      </c>
      <c r="L847" s="43" t="s">
        <v>298</v>
      </c>
      <c r="M847" s="43" t="s">
        <v>298</v>
      </c>
      <c r="N847" s="43" t="s">
        <v>298</v>
      </c>
      <c r="O847" s="43" t="s">
        <v>298</v>
      </c>
      <c r="P847" s="43" t="s">
        <v>298</v>
      </c>
      <c r="Q847" s="43" t="s">
        <v>298</v>
      </c>
      <c r="R847" s="43" t="s">
        <v>298</v>
      </c>
      <c r="S847" s="43" t="s">
        <v>298</v>
      </c>
      <c r="T847" s="43" t="s">
        <v>298</v>
      </c>
      <c r="U847" s="43" t="s">
        <v>298</v>
      </c>
      <c r="V847" s="43" t="s">
        <v>298</v>
      </c>
      <c r="W847" s="43"/>
      <c r="X847" s="43"/>
      <c r="Y847" s="43"/>
      <c r="Z847" s="43"/>
      <c r="AA847" s="43"/>
      <c r="AB847" s="43"/>
      <c r="AC847" s="43"/>
      <c r="AD847" s="43"/>
      <c r="AE847" s="43"/>
      <c r="AF847" s="43"/>
      <c r="AG847" s="43"/>
      <c r="AH847" s="43"/>
      <c r="AI847" s="43"/>
      <c r="AJ847" s="43"/>
      <c r="AK847" s="43"/>
      <c r="AL847" s="43"/>
      <c r="AM847" s="43"/>
      <c r="AN847" s="43"/>
      <c r="AO847" s="43"/>
      <c r="AP847" s="43"/>
      <c r="AQ847" s="43"/>
      <c r="AR847" s="279" t="e">
        <v>#N/A</v>
      </c>
    </row>
    <row r="848" spans="1:44" s="279" customFormat="1">
      <c r="A848" s="43">
        <v>111081</v>
      </c>
      <c r="B848" s="43" t="s">
        <v>2561</v>
      </c>
      <c r="C848" s="43" t="s">
        <v>299</v>
      </c>
      <c r="D848" s="43" t="s">
        <v>298</v>
      </c>
      <c r="E848" s="43" t="s">
        <v>300</v>
      </c>
      <c r="F848" s="43" t="s">
        <v>300</v>
      </c>
      <c r="G848" s="43" t="s">
        <v>300</v>
      </c>
      <c r="H848" s="43" t="s">
        <v>300</v>
      </c>
      <c r="I848" s="43" t="s">
        <v>300</v>
      </c>
      <c r="J848" s="43" t="s">
        <v>298</v>
      </c>
      <c r="K848" s="43" t="s">
        <v>298</v>
      </c>
      <c r="L848" s="43" t="s">
        <v>300</v>
      </c>
      <c r="M848" s="43" t="s">
        <v>298</v>
      </c>
      <c r="N848" s="43" t="s">
        <v>298</v>
      </c>
      <c r="O848" s="43" t="s">
        <v>298</v>
      </c>
      <c r="P848" s="43" t="s">
        <v>298</v>
      </c>
      <c r="Q848" s="43" t="s">
        <v>298</v>
      </c>
      <c r="R848" s="43" t="s">
        <v>300</v>
      </c>
      <c r="S848" s="43" t="s">
        <v>299</v>
      </c>
      <c r="T848" s="43" t="s">
        <v>298</v>
      </c>
      <c r="U848" s="43" t="s">
        <v>300</v>
      </c>
      <c r="V848" s="43" t="s">
        <v>300</v>
      </c>
      <c r="W848" s="43"/>
      <c r="X848" s="43"/>
      <c r="Y848" s="43"/>
      <c r="Z848" s="43"/>
      <c r="AA848" s="43"/>
      <c r="AB848" s="43"/>
      <c r="AC848" s="43"/>
      <c r="AD848" s="43"/>
      <c r="AE848" s="43"/>
      <c r="AF848" s="43"/>
      <c r="AG848" s="43"/>
      <c r="AH848" s="43"/>
      <c r="AI848" s="43"/>
      <c r="AJ848" s="43"/>
      <c r="AK848" s="43"/>
      <c r="AL848" s="43"/>
      <c r="AM848" s="43"/>
      <c r="AN848" s="43"/>
      <c r="AO848" s="43"/>
      <c r="AP848" s="43"/>
      <c r="AQ848" s="43"/>
      <c r="AR848" s="279" t="e">
        <v>#N/A</v>
      </c>
    </row>
    <row r="849" spans="1:44" s="279" customFormat="1">
      <c r="A849" s="43">
        <v>111420</v>
      </c>
      <c r="B849" s="43" t="s">
        <v>2561</v>
      </c>
      <c r="C849" s="43" t="s">
        <v>298</v>
      </c>
      <c r="D849" s="43" t="s">
        <v>298</v>
      </c>
      <c r="E849" s="43" t="s">
        <v>300</v>
      </c>
      <c r="F849" s="43" t="s">
        <v>300</v>
      </c>
      <c r="G849" s="43" t="s">
        <v>298</v>
      </c>
      <c r="H849" s="43" t="s">
        <v>300</v>
      </c>
      <c r="I849" s="43" t="s">
        <v>298</v>
      </c>
      <c r="J849" s="43" t="s">
        <v>298</v>
      </c>
      <c r="K849" s="43" t="s">
        <v>300</v>
      </c>
      <c r="L849" s="43" t="s">
        <v>300</v>
      </c>
      <c r="M849" s="43" t="s">
        <v>300</v>
      </c>
      <c r="N849" s="43" t="s">
        <v>299</v>
      </c>
      <c r="O849" s="43" t="s">
        <v>298</v>
      </c>
      <c r="P849" s="43" t="s">
        <v>298</v>
      </c>
      <c r="Q849" s="43" t="s">
        <v>298</v>
      </c>
      <c r="R849" s="43" t="s">
        <v>300</v>
      </c>
      <c r="S849" s="43" t="s">
        <v>299</v>
      </c>
      <c r="T849" s="43" t="s">
        <v>299</v>
      </c>
      <c r="U849" s="43" t="s">
        <v>299</v>
      </c>
      <c r="V849" s="43" t="s">
        <v>299</v>
      </c>
      <c r="W849" s="43"/>
      <c r="X849" s="43"/>
      <c r="Y849" s="43"/>
      <c r="Z849" s="43"/>
      <c r="AA849" s="43"/>
      <c r="AB849" s="43"/>
      <c r="AC849" s="43"/>
      <c r="AD849" s="43"/>
      <c r="AE849" s="43"/>
      <c r="AF849" s="43"/>
      <c r="AG849" s="43"/>
      <c r="AH849" s="43"/>
      <c r="AI849" s="43"/>
      <c r="AJ849" s="43"/>
      <c r="AK849" s="43"/>
      <c r="AL849" s="43"/>
      <c r="AM849" s="43"/>
      <c r="AN849" s="43"/>
      <c r="AO849" s="43"/>
      <c r="AP849" s="43"/>
      <c r="AQ849" s="43"/>
      <c r="AR849" s="279" t="e">
        <v>#N/A</v>
      </c>
    </row>
    <row r="850" spans="1:44" s="279" customFormat="1">
      <c r="A850" s="43">
        <v>113557</v>
      </c>
      <c r="B850" s="43" t="s">
        <v>2561</v>
      </c>
      <c r="C850" s="43" t="s">
        <v>299</v>
      </c>
      <c r="D850" s="43" t="s">
        <v>299</v>
      </c>
      <c r="E850" s="43" t="s">
        <v>299</v>
      </c>
      <c r="F850" s="43" t="s">
        <v>299</v>
      </c>
      <c r="G850" s="43" t="s">
        <v>298</v>
      </c>
      <c r="H850" s="43" t="s">
        <v>299</v>
      </c>
      <c r="I850" s="43" t="s">
        <v>299</v>
      </c>
      <c r="J850" s="43" t="s">
        <v>299</v>
      </c>
      <c r="K850" s="43" t="s">
        <v>299</v>
      </c>
      <c r="L850" s="43" t="s">
        <v>298</v>
      </c>
      <c r="M850" s="43" t="s">
        <v>299</v>
      </c>
      <c r="N850" s="43" t="s">
        <v>298</v>
      </c>
      <c r="O850" s="43" t="s">
        <v>300</v>
      </c>
      <c r="P850" s="43" t="s">
        <v>298</v>
      </c>
      <c r="Q850" s="43" t="s">
        <v>298</v>
      </c>
      <c r="R850" s="43" t="s">
        <v>299</v>
      </c>
      <c r="S850" s="43" t="s">
        <v>300</v>
      </c>
      <c r="T850" s="43" t="s">
        <v>299</v>
      </c>
      <c r="U850" s="43" t="s">
        <v>298</v>
      </c>
      <c r="V850" s="43" t="s">
        <v>299</v>
      </c>
      <c r="W850" s="43"/>
      <c r="X850" s="43"/>
      <c r="Y850" s="43"/>
      <c r="Z850" s="43"/>
      <c r="AA850" s="43"/>
      <c r="AB850" s="43"/>
      <c r="AC850" s="43"/>
      <c r="AD850" s="43"/>
      <c r="AE850" s="43"/>
      <c r="AF850" s="43"/>
      <c r="AG850" s="43"/>
      <c r="AH850" s="43"/>
      <c r="AI850" s="43"/>
      <c r="AJ850" s="43"/>
      <c r="AK850" s="43"/>
      <c r="AL850" s="43"/>
      <c r="AM850" s="43"/>
      <c r="AN850" s="43"/>
      <c r="AO850" s="43"/>
      <c r="AP850" s="43"/>
      <c r="AQ850" s="43"/>
      <c r="AR850" s="279" t="e">
        <v>#N/A</v>
      </c>
    </row>
    <row r="851" spans="1:44" s="279" customFormat="1">
      <c r="A851" s="43">
        <v>113734</v>
      </c>
      <c r="B851" s="43" t="s">
        <v>2561</v>
      </c>
      <c r="C851" s="43" t="s">
        <v>298</v>
      </c>
      <c r="D851" s="43" t="s">
        <v>300</v>
      </c>
      <c r="E851" s="43" t="s">
        <v>300</v>
      </c>
      <c r="F851" s="43" t="s">
        <v>300</v>
      </c>
      <c r="G851" s="43" t="s">
        <v>298</v>
      </c>
      <c r="H851" s="43" t="s">
        <v>298</v>
      </c>
      <c r="I851" s="43" t="s">
        <v>298</v>
      </c>
      <c r="J851" s="43" t="s">
        <v>298</v>
      </c>
      <c r="K851" s="43" t="s">
        <v>298</v>
      </c>
      <c r="L851" s="43" t="s">
        <v>298</v>
      </c>
      <c r="M851" s="43" t="s">
        <v>300</v>
      </c>
      <c r="N851" s="43" t="s">
        <v>300</v>
      </c>
      <c r="O851" s="43" t="s">
        <v>299</v>
      </c>
      <c r="P851" s="43" t="s">
        <v>300</v>
      </c>
      <c r="Q851" s="43" t="s">
        <v>299</v>
      </c>
      <c r="R851" s="43" t="s">
        <v>300</v>
      </c>
      <c r="S851" s="43" t="s">
        <v>299</v>
      </c>
      <c r="T851" s="43" t="s">
        <v>299</v>
      </c>
      <c r="U851" s="43" t="s">
        <v>299</v>
      </c>
      <c r="V851" s="43" t="s">
        <v>299</v>
      </c>
      <c r="W851" s="43"/>
      <c r="X851" s="43"/>
      <c r="Y851" s="43"/>
      <c r="Z851" s="43"/>
      <c r="AA851" s="43"/>
      <c r="AB851" s="43"/>
      <c r="AC851" s="43"/>
      <c r="AD851" s="43"/>
      <c r="AE851" s="43"/>
      <c r="AF851" s="43"/>
      <c r="AG851" s="43"/>
      <c r="AH851" s="43"/>
      <c r="AI851" s="43"/>
      <c r="AJ851" s="43"/>
      <c r="AK851" s="43"/>
      <c r="AL851" s="43"/>
      <c r="AM851" s="43"/>
      <c r="AN851" s="43"/>
      <c r="AO851" s="43"/>
      <c r="AP851" s="43"/>
      <c r="AQ851" s="43"/>
      <c r="AR851" s="279" t="e">
        <v>#N/A</v>
      </c>
    </row>
    <row r="852" spans="1:44" s="279" customFormat="1">
      <c r="A852" s="43">
        <v>114256</v>
      </c>
      <c r="B852" s="43" t="s">
        <v>2561</v>
      </c>
      <c r="C852" s="43" t="s">
        <v>298</v>
      </c>
      <c r="D852" s="43" t="s">
        <v>298</v>
      </c>
      <c r="E852" s="43" t="s">
        <v>298</v>
      </c>
      <c r="F852" s="43" t="s">
        <v>300</v>
      </c>
      <c r="G852" s="43" t="s">
        <v>298</v>
      </c>
      <c r="H852" s="43" t="s">
        <v>298</v>
      </c>
      <c r="I852" s="43" t="s">
        <v>299</v>
      </c>
      <c r="J852" s="43" t="s">
        <v>300</v>
      </c>
      <c r="K852" s="43" t="s">
        <v>298</v>
      </c>
      <c r="L852" s="43" t="s">
        <v>300</v>
      </c>
      <c r="M852" s="43" t="s">
        <v>298</v>
      </c>
      <c r="N852" s="43" t="s">
        <v>299</v>
      </c>
      <c r="O852" s="43" t="s">
        <v>299</v>
      </c>
      <c r="P852" s="43" t="s">
        <v>298</v>
      </c>
      <c r="Q852" s="43" t="s">
        <v>299</v>
      </c>
      <c r="R852" s="43" t="s">
        <v>300</v>
      </c>
      <c r="S852" s="43" t="s">
        <v>299</v>
      </c>
      <c r="T852" s="43" t="s">
        <v>299</v>
      </c>
      <c r="U852" s="43" t="s">
        <v>300</v>
      </c>
      <c r="V852" s="43" t="s">
        <v>299</v>
      </c>
      <c r="W852" s="43"/>
      <c r="X852" s="43"/>
      <c r="Y852" s="43"/>
      <c r="Z852" s="43"/>
      <c r="AA852" s="43"/>
      <c r="AB852" s="43"/>
      <c r="AC852" s="43"/>
      <c r="AD852" s="43"/>
      <c r="AE852" s="43"/>
      <c r="AF852" s="43"/>
      <c r="AG852" s="43"/>
      <c r="AH852" s="43"/>
      <c r="AI852" s="43"/>
      <c r="AJ852" s="43"/>
      <c r="AK852" s="43"/>
      <c r="AL852" s="43"/>
      <c r="AM852" s="43"/>
      <c r="AN852" s="43"/>
      <c r="AO852" s="43"/>
      <c r="AP852" s="43"/>
      <c r="AQ852" s="43"/>
      <c r="AR852" s="279" t="e">
        <v>#N/A</v>
      </c>
    </row>
    <row r="853" spans="1:44" s="279" customFormat="1">
      <c r="A853" s="43">
        <v>114288</v>
      </c>
      <c r="B853" s="43" t="s">
        <v>2561</v>
      </c>
      <c r="C853" s="43" t="s">
        <v>298</v>
      </c>
      <c r="D853" s="43" t="s">
        <v>298</v>
      </c>
      <c r="E853" s="43" t="s">
        <v>298</v>
      </c>
      <c r="F853" s="43" t="s">
        <v>298</v>
      </c>
      <c r="G853" s="43" t="s">
        <v>298</v>
      </c>
      <c r="H853" s="43" t="s">
        <v>300</v>
      </c>
      <c r="I853" s="43" t="s">
        <v>300</v>
      </c>
      <c r="J853" s="43" t="s">
        <v>298</v>
      </c>
      <c r="K853" s="43" t="s">
        <v>300</v>
      </c>
      <c r="L853" s="43" t="s">
        <v>298</v>
      </c>
      <c r="M853" s="43" t="s">
        <v>298</v>
      </c>
      <c r="N853" s="43" t="s">
        <v>298</v>
      </c>
      <c r="O853" s="43" t="s">
        <v>298</v>
      </c>
      <c r="P853" s="43" t="s">
        <v>300</v>
      </c>
      <c r="Q853" s="43" t="s">
        <v>300</v>
      </c>
      <c r="R853" s="43" t="s">
        <v>298</v>
      </c>
      <c r="S853" s="43" t="s">
        <v>300</v>
      </c>
      <c r="T853" s="43" t="s">
        <v>298</v>
      </c>
      <c r="U853" s="43" t="s">
        <v>300</v>
      </c>
      <c r="V853" s="43" t="s">
        <v>300</v>
      </c>
      <c r="W853" s="43"/>
      <c r="X853" s="43"/>
      <c r="Y853" s="43"/>
      <c r="Z853" s="43"/>
      <c r="AA853" s="43"/>
      <c r="AB853" s="43"/>
      <c r="AC853" s="43"/>
      <c r="AD853" s="43"/>
      <c r="AE853" s="43"/>
      <c r="AF853" s="43"/>
      <c r="AG853" s="43"/>
      <c r="AH853" s="43"/>
      <c r="AI853" s="43"/>
      <c r="AJ853" s="43"/>
      <c r="AK853" s="43"/>
      <c r="AL853" s="43"/>
      <c r="AM853" s="43"/>
      <c r="AN853" s="43"/>
      <c r="AO853" s="43"/>
      <c r="AP853" s="43"/>
      <c r="AQ853" s="43"/>
      <c r="AR853" s="279" t="e">
        <v>#N/A</v>
      </c>
    </row>
    <row r="854" spans="1:44" s="279" customFormat="1">
      <c r="A854" s="43">
        <v>115761</v>
      </c>
      <c r="B854" s="43" t="s">
        <v>2561</v>
      </c>
      <c r="C854" s="43" t="s">
        <v>299</v>
      </c>
      <c r="D854" s="43" t="s">
        <v>298</v>
      </c>
      <c r="E854" s="43" t="s">
        <v>298</v>
      </c>
      <c r="F854" s="43" t="s">
        <v>298</v>
      </c>
      <c r="G854" s="43" t="s">
        <v>300</v>
      </c>
      <c r="H854" s="43" t="s">
        <v>300</v>
      </c>
      <c r="I854" s="43" t="s">
        <v>298</v>
      </c>
      <c r="J854" s="43" t="s">
        <v>300</v>
      </c>
      <c r="K854" s="43" t="s">
        <v>300</v>
      </c>
      <c r="L854" s="43" t="s">
        <v>299</v>
      </c>
      <c r="M854" s="43" t="s">
        <v>300</v>
      </c>
      <c r="N854" s="43" t="s">
        <v>299</v>
      </c>
      <c r="O854" s="43" t="s">
        <v>298</v>
      </c>
      <c r="P854" s="43" t="s">
        <v>300</v>
      </c>
      <c r="Q854" s="43" t="s">
        <v>298</v>
      </c>
      <c r="R854" s="43" t="s">
        <v>300</v>
      </c>
      <c r="S854" s="43" t="s">
        <v>298</v>
      </c>
      <c r="T854" s="43" t="s">
        <v>300</v>
      </c>
      <c r="U854" s="43" t="s">
        <v>298</v>
      </c>
      <c r="V854" s="43" t="s">
        <v>300</v>
      </c>
      <c r="W854" s="43"/>
      <c r="X854" s="43"/>
      <c r="Y854" s="43"/>
      <c r="Z854" s="43"/>
      <c r="AA854" s="43"/>
      <c r="AB854" s="43"/>
      <c r="AC854" s="43"/>
      <c r="AD854" s="43"/>
      <c r="AE854" s="43"/>
      <c r="AF854" s="43"/>
      <c r="AG854" s="43"/>
      <c r="AH854" s="43"/>
      <c r="AI854" s="43"/>
      <c r="AJ854" s="43"/>
      <c r="AK854" s="43"/>
      <c r="AL854" s="43"/>
      <c r="AM854" s="43"/>
      <c r="AN854" s="43"/>
      <c r="AO854" s="43"/>
      <c r="AP854" s="43"/>
      <c r="AQ854" s="43"/>
      <c r="AR854" s="279" t="e">
        <v>#N/A</v>
      </c>
    </row>
    <row r="855" spans="1:44" s="279" customFormat="1">
      <c r="A855" s="43">
        <v>116005</v>
      </c>
      <c r="B855" s="43" t="s">
        <v>2561</v>
      </c>
      <c r="C855" s="43" t="s">
        <v>299</v>
      </c>
      <c r="D855" s="43" t="s">
        <v>299</v>
      </c>
      <c r="E855" s="43" t="s">
        <v>298</v>
      </c>
      <c r="F855" s="43" t="s">
        <v>299</v>
      </c>
      <c r="G855" s="43" t="s">
        <v>299</v>
      </c>
      <c r="H855" s="43" t="s">
        <v>299</v>
      </c>
      <c r="I855" s="43" t="s">
        <v>298</v>
      </c>
      <c r="J855" s="43" t="s">
        <v>298</v>
      </c>
      <c r="K855" s="43" t="s">
        <v>299</v>
      </c>
      <c r="L855" s="43" t="s">
        <v>300</v>
      </c>
      <c r="M855" s="43" t="s">
        <v>298</v>
      </c>
      <c r="N855" s="43" t="s">
        <v>298</v>
      </c>
      <c r="O855" s="43" t="s">
        <v>298</v>
      </c>
      <c r="P855" s="43" t="s">
        <v>298</v>
      </c>
      <c r="Q855" s="43" t="s">
        <v>298</v>
      </c>
      <c r="R855" s="43" t="s">
        <v>299</v>
      </c>
      <c r="S855" s="43" t="s">
        <v>299</v>
      </c>
      <c r="T855" s="43" t="s">
        <v>299</v>
      </c>
      <c r="U855" s="43" t="s">
        <v>299</v>
      </c>
      <c r="V855" s="43" t="s">
        <v>299</v>
      </c>
      <c r="W855" s="43"/>
      <c r="X855" s="43"/>
      <c r="Y855" s="43"/>
      <c r="Z855" s="43"/>
      <c r="AA855" s="43"/>
      <c r="AB855" s="43"/>
      <c r="AC855" s="43"/>
      <c r="AD855" s="43"/>
      <c r="AE855" s="43"/>
      <c r="AF855" s="43"/>
      <c r="AG855" s="43"/>
      <c r="AH855" s="43"/>
      <c r="AI855" s="43"/>
      <c r="AJ855" s="43"/>
      <c r="AK855" s="43"/>
      <c r="AL855" s="43"/>
      <c r="AM855" s="43"/>
      <c r="AN855" s="43"/>
      <c r="AO855" s="43"/>
      <c r="AP855" s="43"/>
      <c r="AQ855" s="43"/>
      <c r="AR855" s="279" t="e">
        <v>#N/A</v>
      </c>
    </row>
    <row r="856" spans="1:44" s="279" customFormat="1">
      <c r="A856" s="43">
        <v>116595</v>
      </c>
      <c r="B856" s="43" t="s">
        <v>2561</v>
      </c>
      <c r="C856" s="43" t="s">
        <v>300</v>
      </c>
      <c r="D856" s="43" t="s">
        <v>298</v>
      </c>
      <c r="E856" s="43" t="s">
        <v>300</v>
      </c>
      <c r="F856" s="43" t="s">
        <v>298</v>
      </c>
      <c r="G856" s="43" t="s">
        <v>298</v>
      </c>
      <c r="H856" s="43" t="s">
        <v>298</v>
      </c>
      <c r="I856" s="43" t="s">
        <v>300</v>
      </c>
      <c r="J856" s="43" t="s">
        <v>298</v>
      </c>
      <c r="K856" s="43" t="s">
        <v>298</v>
      </c>
      <c r="L856" s="43" t="s">
        <v>300</v>
      </c>
      <c r="M856" s="43" t="s">
        <v>300</v>
      </c>
      <c r="N856" s="43" t="s">
        <v>298</v>
      </c>
      <c r="O856" s="43" t="s">
        <v>300</v>
      </c>
      <c r="P856" s="43" t="s">
        <v>298</v>
      </c>
      <c r="Q856" s="43" t="s">
        <v>298</v>
      </c>
      <c r="R856" s="43" t="s">
        <v>300</v>
      </c>
      <c r="S856" s="43" t="s">
        <v>298</v>
      </c>
      <c r="T856" s="43" t="s">
        <v>298</v>
      </c>
      <c r="U856" s="43" t="s">
        <v>300</v>
      </c>
      <c r="V856" s="43" t="s">
        <v>300</v>
      </c>
      <c r="W856" s="43"/>
      <c r="X856" s="43"/>
      <c r="Y856" s="43"/>
      <c r="Z856" s="43"/>
      <c r="AA856" s="43"/>
      <c r="AB856" s="43"/>
      <c r="AC856" s="43"/>
      <c r="AD856" s="43"/>
      <c r="AE856" s="43"/>
      <c r="AF856" s="43"/>
      <c r="AG856" s="43"/>
      <c r="AH856" s="43"/>
      <c r="AI856" s="43"/>
      <c r="AJ856" s="43"/>
      <c r="AK856" s="43"/>
      <c r="AL856" s="43"/>
      <c r="AM856" s="43"/>
      <c r="AN856" s="43"/>
      <c r="AO856" s="43"/>
      <c r="AP856" s="43"/>
      <c r="AQ856" s="43"/>
      <c r="AR856" s="279" t="e">
        <v>#N/A</v>
      </c>
    </row>
    <row r="857" spans="1:44" s="279" customFormat="1">
      <c r="A857" s="43">
        <v>116687</v>
      </c>
      <c r="B857" s="43" t="s">
        <v>2561</v>
      </c>
      <c r="C857" s="43" t="s">
        <v>299</v>
      </c>
      <c r="D857" s="43" t="s">
        <v>300</v>
      </c>
      <c r="E857" s="43" t="s">
        <v>299</v>
      </c>
      <c r="F857" s="43" t="s">
        <v>299</v>
      </c>
      <c r="G857" s="43" t="s">
        <v>299</v>
      </c>
      <c r="H857" s="43" t="s">
        <v>299</v>
      </c>
      <c r="I857" s="43" t="s">
        <v>299</v>
      </c>
      <c r="J857" s="43" t="s">
        <v>298</v>
      </c>
      <c r="K857" s="43" t="s">
        <v>300</v>
      </c>
      <c r="L857" s="43" t="s">
        <v>300</v>
      </c>
      <c r="M857" s="43" t="s">
        <v>299</v>
      </c>
      <c r="N857" s="43" t="s">
        <v>298</v>
      </c>
      <c r="O857" s="43" t="s">
        <v>298</v>
      </c>
      <c r="P857" s="43" t="s">
        <v>298</v>
      </c>
      <c r="Q857" s="43" t="s">
        <v>298</v>
      </c>
      <c r="R857" s="43" t="s">
        <v>298</v>
      </c>
      <c r="S857" s="43" t="s">
        <v>298</v>
      </c>
      <c r="T857" s="43" t="s">
        <v>298</v>
      </c>
      <c r="U857" s="43" t="s">
        <v>298</v>
      </c>
      <c r="V857" s="43" t="s">
        <v>300</v>
      </c>
      <c r="W857" s="43"/>
      <c r="X857" s="43"/>
      <c r="Y857" s="43"/>
      <c r="Z857" s="43"/>
      <c r="AA857" s="43"/>
      <c r="AB857" s="43"/>
      <c r="AC857" s="43"/>
      <c r="AD857" s="43"/>
      <c r="AE857" s="43"/>
      <c r="AF857" s="43"/>
      <c r="AG857" s="43"/>
      <c r="AH857" s="43"/>
      <c r="AI857" s="43"/>
      <c r="AJ857" s="43"/>
      <c r="AK857" s="43"/>
      <c r="AL857" s="43"/>
      <c r="AM857" s="43"/>
      <c r="AN857" s="43"/>
      <c r="AO857" s="43"/>
      <c r="AP857" s="43"/>
      <c r="AQ857" s="43"/>
      <c r="AR857" s="279" t="e">
        <v>#N/A</v>
      </c>
    </row>
    <row r="858" spans="1:44" s="279" customFormat="1">
      <c r="A858" s="43">
        <v>116718</v>
      </c>
      <c r="B858" s="43" t="s">
        <v>2561</v>
      </c>
      <c r="C858" s="43" t="s">
        <v>300</v>
      </c>
      <c r="D858" s="43" t="s">
        <v>298</v>
      </c>
      <c r="E858" s="43" t="s">
        <v>300</v>
      </c>
      <c r="F858" s="43" t="s">
        <v>298</v>
      </c>
      <c r="G858" s="43" t="s">
        <v>298</v>
      </c>
      <c r="H858" s="43" t="s">
        <v>298</v>
      </c>
      <c r="I858" s="43" t="s">
        <v>298</v>
      </c>
      <c r="J858" s="43" t="s">
        <v>298</v>
      </c>
      <c r="K858" s="43" t="s">
        <v>300</v>
      </c>
      <c r="L858" s="43" t="s">
        <v>299</v>
      </c>
      <c r="M858" s="43" t="s">
        <v>300</v>
      </c>
      <c r="N858" s="43" t="s">
        <v>299</v>
      </c>
      <c r="O858" s="43" t="s">
        <v>300</v>
      </c>
      <c r="P858" s="43" t="s">
        <v>299</v>
      </c>
      <c r="Q858" s="43" t="s">
        <v>299</v>
      </c>
      <c r="R858" s="43" t="s">
        <v>299</v>
      </c>
      <c r="S858" s="43" t="s">
        <v>299</v>
      </c>
      <c r="T858" s="43" t="s">
        <v>299</v>
      </c>
      <c r="U858" s="43" t="s">
        <v>299</v>
      </c>
      <c r="V858" s="43" t="s">
        <v>299</v>
      </c>
      <c r="W858" s="43"/>
      <c r="X858" s="43"/>
      <c r="Y858" s="43"/>
      <c r="Z858" s="43"/>
      <c r="AA858" s="43"/>
      <c r="AB858" s="43"/>
      <c r="AC858" s="43"/>
      <c r="AD858" s="43"/>
      <c r="AE858" s="43"/>
      <c r="AF858" s="43"/>
      <c r="AG858" s="43"/>
      <c r="AH858" s="43"/>
      <c r="AI858" s="43"/>
      <c r="AJ858" s="43"/>
      <c r="AK858" s="43"/>
      <c r="AL858" s="43"/>
      <c r="AM858" s="43"/>
      <c r="AN858" s="43"/>
      <c r="AO858" s="43"/>
      <c r="AP858" s="43"/>
      <c r="AQ858" s="43"/>
      <c r="AR858" s="279" t="e">
        <v>#N/A</v>
      </c>
    </row>
    <row r="859" spans="1:44" s="279" customFormat="1">
      <c r="A859" s="43">
        <v>116908</v>
      </c>
      <c r="B859" s="43" t="s">
        <v>2561</v>
      </c>
      <c r="C859" s="43" t="s">
        <v>298</v>
      </c>
      <c r="D859" s="43" t="s">
        <v>298</v>
      </c>
      <c r="E859" s="43" t="s">
        <v>298</v>
      </c>
      <c r="F859" s="43" t="s">
        <v>298</v>
      </c>
      <c r="G859" s="43" t="s">
        <v>300</v>
      </c>
      <c r="H859" s="43" t="s">
        <v>300</v>
      </c>
      <c r="I859" s="43" t="s">
        <v>300</v>
      </c>
      <c r="J859" s="43" t="s">
        <v>300</v>
      </c>
      <c r="K859" s="43" t="s">
        <v>299</v>
      </c>
      <c r="L859" s="43" t="s">
        <v>299</v>
      </c>
      <c r="M859" s="43" t="s">
        <v>298</v>
      </c>
      <c r="N859" s="43" t="s">
        <v>300</v>
      </c>
      <c r="O859" s="43" t="s">
        <v>298</v>
      </c>
      <c r="P859" s="43" t="s">
        <v>298</v>
      </c>
      <c r="Q859" s="43" t="s">
        <v>298</v>
      </c>
      <c r="R859" s="43" t="s">
        <v>300</v>
      </c>
      <c r="S859" s="43" t="s">
        <v>299</v>
      </c>
      <c r="T859" s="43" t="s">
        <v>299</v>
      </c>
      <c r="U859" s="43" t="s">
        <v>299</v>
      </c>
      <c r="V859" s="43" t="s">
        <v>299</v>
      </c>
      <c r="W859" s="43"/>
      <c r="X859" s="43"/>
      <c r="Y859" s="43"/>
      <c r="Z859" s="43"/>
      <c r="AA859" s="43"/>
      <c r="AB859" s="43"/>
      <c r="AC859" s="43"/>
      <c r="AD859" s="43"/>
      <c r="AE859" s="43"/>
      <c r="AF859" s="43"/>
      <c r="AG859" s="43"/>
      <c r="AH859" s="43"/>
      <c r="AI859" s="43"/>
      <c r="AJ859" s="43"/>
      <c r="AK859" s="43"/>
      <c r="AL859" s="43"/>
      <c r="AM859" s="43"/>
      <c r="AN859" s="43"/>
      <c r="AO859" s="43"/>
      <c r="AP859" s="43"/>
      <c r="AQ859" s="43"/>
      <c r="AR859" s="279" t="e">
        <v>#N/A</v>
      </c>
    </row>
    <row r="860" spans="1:44" s="279" customFormat="1">
      <c r="A860" s="43">
        <v>117084</v>
      </c>
      <c r="B860" s="43" t="s">
        <v>2561</v>
      </c>
      <c r="C860" s="43" t="s">
        <v>299</v>
      </c>
      <c r="D860" s="43" t="s">
        <v>299</v>
      </c>
      <c r="E860" s="43" t="s">
        <v>299</v>
      </c>
      <c r="F860" s="43" t="s">
        <v>299</v>
      </c>
      <c r="G860" s="43" t="s">
        <v>299</v>
      </c>
      <c r="H860" s="43" t="s">
        <v>299</v>
      </c>
      <c r="I860" s="43" t="s">
        <v>299</v>
      </c>
      <c r="J860" s="43" t="s">
        <v>300</v>
      </c>
      <c r="K860" s="43" t="s">
        <v>299</v>
      </c>
      <c r="L860" s="43" t="s">
        <v>299</v>
      </c>
      <c r="M860" s="43" t="s">
        <v>299</v>
      </c>
      <c r="N860" s="43" t="s">
        <v>300</v>
      </c>
      <c r="O860" s="43" t="s">
        <v>298</v>
      </c>
      <c r="P860" s="43" t="s">
        <v>298</v>
      </c>
      <c r="Q860" s="43" t="s">
        <v>298</v>
      </c>
      <c r="R860" s="43" t="s">
        <v>300</v>
      </c>
      <c r="S860" s="43" t="s">
        <v>299</v>
      </c>
      <c r="T860" s="43" t="s">
        <v>298</v>
      </c>
      <c r="U860" s="43" t="s">
        <v>300</v>
      </c>
      <c r="V860" s="43" t="s">
        <v>300</v>
      </c>
      <c r="W860" s="43"/>
      <c r="X860" s="43"/>
      <c r="Y860" s="43"/>
      <c r="Z860" s="43"/>
      <c r="AA860" s="43"/>
      <c r="AB860" s="43"/>
      <c r="AC860" s="43"/>
      <c r="AD860" s="43"/>
      <c r="AE860" s="43"/>
      <c r="AF860" s="43"/>
      <c r="AG860" s="43"/>
      <c r="AH860" s="43"/>
      <c r="AI860" s="43"/>
      <c r="AJ860" s="43"/>
      <c r="AK860" s="43"/>
      <c r="AL860" s="43"/>
      <c r="AM860" s="43"/>
      <c r="AN860" s="43"/>
      <c r="AO860" s="43"/>
      <c r="AP860" s="43"/>
      <c r="AQ860" s="43"/>
      <c r="AR860" s="279" t="e">
        <v>#N/A</v>
      </c>
    </row>
    <row r="861" spans="1:44" s="279" customFormat="1">
      <c r="A861" s="43">
        <v>117163</v>
      </c>
      <c r="B861" s="43" t="s">
        <v>2561</v>
      </c>
      <c r="C861" s="43" t="s">
        <v>300</v>
      </c>
      <c r="D861" s="43" t="s">
        <v>300</v>
      </c>
      <c r="E861" s="43" t="s">
        <v>298</v>
      </c>
      <c r="F861" s="43" t="s">
        <v>300</v>
      </c>
      <c r="G861" s="43" t="s">
        <v>298</v>
      </c>
      <c r="H861" s="43" t="s">
        <v>300</v>
      </c>
      <c r="I861" s="43" t="s">
        <v>300</v>
      </c>
      <c r="J861" s="43" t="s">
        <v>298</v>
      </c>
      <c r="K861" s="43" t="s">
        <v>298</v>
      </c>
      <c r="L861" s="43" t="s">
        <v>298</v>
      </c>
      <c r="M861" s="43" t="s">
        <v>300</v>
      </c>
      <c r="N861" s="43" t="s">
        <v>300</v>
      </c>
      <c r="O861" s="43" t="s">
        <v>299</v>
      </c>
      <c r="P861" s="43" t="s">
        <v>298</v>
      </c>
      <c r="Q861" s="43" t="s">
        <v>298</v>
      </c>
      <c r="R861" s="43" t="s">
        <v>298</v>
      </c>
      <c r="S861" s="43" t="s">
        <v>299</v>
      </c>
      <c r="T861" s="43" t="s">
        <v>300</v>
      </c>
      <c r="U861" s="43" t="s">
        <v>298</v>
      </c>
      <c r="V861" s="43" t="s">
        <v>300</v>
      </c>
      <c r="W861" s="43"/>
      <c r="X861" s="43"/>
      <c r="Y861" s="43"/>
      <c r="Z861" s="43"/>
      <c r="AA861" s="43"/>
      <c r="AB861" s="43"/>
      <c r="AC861" s="43"/>
      <c r="AD861" s="43"/>
      <c r="AE861" s="43"/>
      <c r="AF861" s="43"/>
      <c r="AG861" s="43"/>
      <c r="AH861" s="43"/>
      <c r="AI861" s="43"/>
      <c r="AJ861" s="43"/>
      <c r="AK861" s="43"/>
      <c r="AL861" s="43"/>
      <c r="AM861" s="43"/>
      <c r="AN861" s="43"/>
      <c r="AO861" s="43"/>
      <c r="AP861" s="43"/>
      <c r="AQ861" s="43"/>
      <c r="AR861" s="279" t="e">
        <v>#N/A</v>
      </c>
    </row>
    <row r="862" spans="1:44" s="279" customFormat="1">
      <c r="A862" s="43">
        <v>117386</v>
      </c>
      <c r="B862" s="43" t="s">
        <v>2561</v>
      </c>
      <c r="C862" s="43" t="s">
        <v>300</v>
      </c>
      <c r="D862" s="43" t="s">
        <v>300</v>
      </c>
      <c r="E862" s="43" t="s">
        <v>300</v>
      </c>
      <c r="F862" s="43" t="s">
        <v>300</v>
      </c>
      <c r="G862" s="43" t="s">
        <v>300</v>
      </c>
      <c r="H862" s="43" t="s">
        <v>299</v>
      </c>
      <c r="I862" s="43" t="s">
        <v>300</v>
      </c>
      <c r="J862" s="43" t="s">
        <v>300</v>
      </c>
      <c r="K862" s="43" t="s">
        <v>299</v>
      </c>
      <c r="L862" s="43" t="s">
        <v>300</v>
      </c>
      <c r="M862" s="43" t="s">
        <v>298</v>
      </c>
      <c r="N862" s="43" t="s">
        <v>298</v>
      </c>
      <c r="O862" s="43" t="s">
        <v>299</v>
      </c>
      <c r="P862" s="43" t="s">
        <v>300</v>
      </c>
      <c r="Q862" s="43" t="s">
        <v>299</v>
      </c>
      <c r="R862" s="43" t="s">
        <v>299</v>
      </c>
      <c r="S862" s="43" t="s">
        <v>299</v>
      </c>
      <c r="T862" s="43" t="s">
        <v>299</v>
      </c>
      <c r="U862" s="43" t="s">
        <v>298</v>
      </c>
      <c r="V862" s="43" t="s">
        <v>300</v>
      </c>
      <c r="W862" s="43"/>
      <c r="X862" s="43"/>
      <c r="Y862" s="43"/>
      <c r="Z862" s="43"/>
      <c r="AA862" s="43"/>
      <c r="AB862" s="43"/>
      <c r="AC862" s="43"/>
      <c r="AD862" s="43"/>
      <c r="AE862" s="43"/>
      <c r="AF862" s="43"/>
      <c r="AG862" s="43"/>
      <c r="AH862" s="43"/>
      <c r="AI862" s="43"/>
      <c r="AJ862" s="43"/>
      <c r="AK862" s="43"/>
      <c r="AL862" s="43"/>
      <c r="AM862" s="43"/>
      <c r="AN862" s="43"/>
      <c r="AO862" s="43"/>
      <c r="AP862" s="43"/>
      <c r="AQ862" s="43"/>
      <c r="AR862" s="279" t="e">
        <v>#N/A</v>
      </c>
    </row>
    <row r="863" spans="1:44" s="279" customFormat="1">
      <c r="A863" s="43">
        <v>117397</v>
      </c>
      <c r="B863" s="43" t="s">
        <v>2561</v>
      </c>
      <c r="C863" s="43" t="s">
        <v>300</v>
      </c>
      <c r="D863" s="43" t="s">
        <v>298</v>
      </c>
      <c r="E863" s="43" t="s">
        <v>298</v>
      </c>
      <c r="F863" s="43" t="s">
        <v>300</v>
      </c>
      <c r="G863" s="43" t="s">
        <v>298</v>
      </c>
      <c r="H863" s="43" t="s">
        <v>299</v>
      </c>
      <c r="I863" s="43" t="s">
        <v>300</v>
      </c>
      <c r="J863" s="43" t="s">
        <v>300</v>
      </c>
      <c r="K863" s="43" t="s">
        <v>300</v>
      </c>
      <c r="L863" s="43" t="s">
        <v>299</v>
      </c>
      <c r="M863" s="43" t="s">
        <v>300</v>
      </c>
      <c r="N863" s="43" t="s">
        <v>298</v>
      </c>
      <c r="O863" s="43" t="s">
        <v>299</v>
      </c>
      <c r="P863" s="43" t="s">
        <v>298</v>
      </c>
      <c r="Q863" s="43" t="s">
        <v>300</v>
      </c>
      <c r="R863" s="43" t="s">
        <v>300</v>
      </c>
      <c r="S863" s="43" t="s">
        <v>298</v>
      </c>
      <c r="T863" s="43" t="s">
        <v>299</v>
      </c>
      <c r="U863" s="43" t="s">
        <v>298</v>
      </c>
      <c r="V863" s="43" t="s">
        <v>299</v>
      </c>
      <c r="W863" s="43"/>
      <c r="X863" s="43"/>
      <c r="Y863" s="43"/>
      <c r="Z863" s="43"/>
      <c r="AA863" s="43"/>
      <c r="AB863" s="43"/>
      <c r="AC863" s="43"/>
      <c r="AD863" s="43"/>
      <c r="AE863" s="43"/>
      <c r="AF863" s="43"/>
      <c r="AG863" s="43"/>
      <c r="AH863" s="43"/>
      <c r="AI863" s="43"/>
      <c r="AJ863" s="43"/>
      <c r="AK863" s="43"/>
      <c r="AL863" s="43"/>
      <c r="AM863" s="43"/>
      <c r="AN863" s="43"/>
      <c r="AO863" s="43"/>
      <c r="AP863" s="43"/>
      <c r="AQ863" s="43"/>
      <c r="AR863" s="279" t="e">
        <v>#N/A</v>
      </c>
    </row>
    <row r="864" spans="1:44" s="279" customFormat="1">
      <c r="A864" s="43">
        <v>117703</v>
      </c>
      <c r="B864" s="43" t="s">
        <v>2561</v>
      </c>
      <c r="C864" s="43" t="s">
        <v>300</v>
      </c>
      <c r="D864" s="43" t="s">
        <v>298</v>
      </c>
      <c r="E864" s="43" t="s">
        <v>300</v>
      </c>
      <c r="F864" s="43" t="s">
        <v>300</v>
      </c>
      <c r="G864" s="43" t="s">
        <v>299</v>
      </c>
      <c r="H864" s="43" t="s">
        <v>300</v>
      </c>
      <c r="I864" s="43" t="s">
        <v>299</v>
      </c>
      <c r="J864" s="43" t="s">
        <v>298</v>
      </c>
      <c r="K864" s="43" t="s">
        <v>300</v>
      </c>
      <c r="L864" s="43" t="s">
        <v>300</v>
      </c>
      <c r="M864" s="43" t="s">
        <v>300</v>
      </c>
      <c r="N864" s="43" t="s">
        <v>300</v>
      </c>
      <c r="O864" s="43" t="s">
        <v>299</v>
      </c>
      <c r="P864" s="43" t="s">
        <v>300</v>
      </c>
      <c r="Q864" s="43" t="s">
        <v>300</v>
      </c>
      <c r="R864" s="43" t="s">
        <v>300</v>
      </c>
      <c r="S864" s="43" t="s">
        <v>299</v>
      </c>
      <c r="T864" s="43" t="s">
        <v>299</v>
      </c>
      <c r="U864" s="43" t="s">
        <v>299</v>
      </c>
      <c r="V864" s="43" t="s">
        <v>299</v>
      </c>
      <c r="W864" s="43"/>
      <c r="X864" s="43"/>
      <c r="Y864" s="43"/>
      <c r="Z864" s="43"/>
      <c r="AA864" s="43"/>
      <c r="AB864" s="43"/>
      <c r="AC864" s="43"/>
      <c r="AD864" s="43"/>
      <c r="AE864" s="43"/>
      <c r="AF864" s="43"/>
      <c r="AG864" s="43"/>
      <c r="AH864" s="43"/>
      <c r="AI864" s="43"/>
      <c r="AJ864" s="43"/>
      <c r="AK864" s="43"/>
      <c r="AL864" s="43"/>
      <c r="AM864" s="43"/>
      <c r="AN864" s="43"/>
      <c r="AO864" s="43"/>
      <c r="AP864" s="43"/>
      <c r="AQ864" s="43"/>
      <c r="AR864" s="279" t="e">
        <v>#N/A</v>
      </c>
    </row>
    <row r="865" spans="1:44" s="279" customFormat="1">
      <c r="A865" s="43">
        <v>118042</v>
      </c>
      <c r="B865" s="43" t="s">
        <v>2561</v>
      </c>
      <c r="C865" s="43" t="s">
        <v>300</v>
      </c>
      <c r="D865" s="43" t="s">
        <v>298</v>
      </c>
      <c r="E865" s="43" t="s">
        <v>300</v>
      </c>
      <c r="F865" s="43" t="s">
        <v>300</v>
      </c>
      <c r="G865" s="43" t="s">
        <v>300</v>
      </c>
      <c r="H865" s="43" t="s">
        <v>300</v>
      </c>
      <c r="I865" s="43" t="s">
        <v>300</v>
      </c>
      <c r="J865" s="43" t="s">
        <v>300</v>
      </c>
      <c r="K865" s="43" t="s">
        <v>300</v>
      </c>
      <c r="L865" s="43" t="s">
        <v>300</v>
      </c>
      <c r="M865" s="43" t="s">
        <v>300</v>
      </c>
      <c r="N865" s="43" t="s">
        <v>300</v>
      </c>
      <c r="O865" s="43" t="s">
        <v>300</v>
      </c>
      <c r="P865" s="43" t="s">
        <v>300</v>
      </c>
      <c r="Q865" s="43" t="s">
        <v>300</v>
      </c>
      <c r="R865" s="43" t="s">
        <v>300</v>
      </c>
      <c r="S865" s="43" t="s">
        <v>299</v>
      </c>
      <c r="T865" s="43" t="s">
        <v>299</v>
      </c>
      <c r="U865" s="43" t="s">
        <v>300</v>
      </c>
      <c r="V865" s="43" t="s">
        <v>299</v>
      </c>
      <c r="W865" s="43"/>
      <c r="X865" s="43"/>
      <c r="Y865" s="43"/>
      <c r="Z865" s="43"/>
      <c r="AA865" s="43"/>
      <c r="AB865" s="43"/>
      <c r="AC865" s="43"/>
      <c r="AD865" s="43"/>
      <c r="AE865" s="43"/>
      <c r="AF865" s="43"/>
      <c r="AG865" s="43"/>
      <c r="AH865" s="43"/>
      <c r="AI865" s="43"/>
      <c r="AJ865" s="43"/>
      <c r="AK865" s="43"/>
      <c r="AL865" s="43"/>
      <c r="AM865" s="43"/>
      <c r="AN865" s="43"/>
      <c r="AO865" s="43"/>
      <c r="AP865" s="43"/>
      <c r="AQ865" s="43"/>
      <c r="AR865" s="279" t="e">
        <v>#N/A</v>
      </c>
    </row>
    <row r="866" spans="1:44" s="279" customFormat="1">
      <c r="A866" s="43">
        <v>118389</v>
      </c>
      <c r="B866" s="43" t="s">
        <v>2561</v>
      </c>
      <c r="C866" s="43" t="s">
        <v>300</v>
      </c>
      <c r="D866" s="43" t="s">
        <v>300</v>
      </c>
      <c r="E866" s="43" t="s">
        <v>298</v>
      </c>
      <c r="F866" s="43" t="s">
        <v>300</v>
      </c>
      <c r="G866" s="43" t="s">
        <v>299</v>
      </c>
      <c r="H866" s="43" t="s">
        <v>300</v>
      </c>
      <c r="I866" s="43" t="s">
        <v>300</v>
      </c>
      <c r="J866" s="43" t="s">
        <v>300</v>
      </c>
      <c r="K866" s="43" t="s">
        <v>299</v>
      </c>
      <c r="L866" s="43" t="s">
        <v>300</v>
      </c>
      <c r="M866" s="43" t="s">
        <v>300</v>
      </c>
      <c r="N866" s="43" t="s">
        <v>298</v>
      </c>
      <c r="O866" s="43" t="s">
        <v>298</v>
      </c>
      <c r="P866" s="43" t="s">
        <v>300</v>
      </c>
      <c r="Q866" s="43" t="s">
        <v>300</v>
      </c>
      <c r="R866" s="43" t="s">
        <v>299</v>
      </c>
      <c r="S866" s="43" t="s">
        <v>300</v>
      </c>
      <c r="T866" s="43" t="s">
        <v>299</v>
      </c>
      <c r="U866" s="43" t="s">
        <v>299</v>
      </c>
      <c r="V866" s="43" t="s">
        <v>300</v>
      </c>
      <c r="W866" s="43"/>
      <c r="X866" s="43"/>
      <c r="Y866" s="43"/>
      <c r="Z866" s="43"/>
      <c r="AA866" s="43"/>
      <c r="AB866" s="43"/>
      <c r="AC866" s="43"/>
      <c r="AD866" s="43"/>
      <c r="AE866" s="43"/>
      <c r="AF866" s="43"/>
      <c r="AG866" s="43"/>
      <c r="AH866" s="43"/>
      <c r="AI866" s="43"/>
      <c r="AJ866" s="43"/>
      <c r="AK866" s="43"/>
      <c r="AL866" s="43"/>
      <c r="AM866" s="43"/>
      <c r="AN866" s="43"/>
      <c r="AO866" s="43"/>
      <c r="AP866" s="43"/>
      <c r="AQ866" s="43"/>
      <c r="AR866" s="279" t="e">
        <v>#N/A</v>
      </c>
    </row>
    <row r="867" spans="1:44" s="279" customFormat="1">
      <c r="A867" s="43">
        <v>118409</v>
      </c>
      <c r="B867" s="43" t="s">
        <v>2561</v>
      </c>
      <c r="C867" s="43" t="s">
        <v>300</v>
      </c>
      <c r="D867" s="43" t="s">
        <v>298</v>
      </c>
      <c r="E867" s="43" t="s">
        <v>298</v>
      </c>
      <c r="F867" s="43" t="s">
        <v>300</v>
      </c>
      <c r="G867" s="43" t="s">
        <v>299</v>
      </c>
      <c r="H867" s="43" t="s">
        <v>300</v>
      </c>
      <c r="I867" s="43" t="s">
        <v>300</v>
      </c>
      <c r="J867" s="43" t="s">
        <v>300</v>
      </c>
      <c r="K867" s="43" t="s">
        <v>300</v>
      </c>
      <c r="L867" s="43" t="s">
        <v>299</v>
      </c>
      <c r="M867" s="43" t="s">
        <v>300</v>
      </c>
      <c r="N867" s="43" t="s">
        <v>298</v>
      </c>
      <c r="O867" s="43" t="s">
        <v>298</v>
      </c>
      <c r="P867" s="43" t="s">
        <v>300</v>
      </c>
      <c r="Q867" s="43" t="s">
        <v>299</v>
      </c>
      <c r="R867" s="43" t="s">
        <v>300</v>
      </c>
      <c r="S867" s="43" t="s">
        <v>299</v>
      </c>
      <c r="T867" s="43" t="s">
        <v>299</v>
      </c>
      <c r="U867" s="43" t="s">
        <v>300</v>
      </c>
      <c r="V867" s="43" t="s">
        <v>299</v>
      </c>
      <c r="W867" s="43"/>
      <c r="X867" s="43"/>
      <c r="Y867" s="43"/>
      <c r="Z867" s="43"/>
      <c r="AA867" s="43"/>
      <c r="AB867" s="43"/>
      <c r="AC867" s="43"/>
      <c r="AD867" s="43"/>
      <c r="AE867" s="43"/>
      <c r="AF867" s="43"/>
      <c r="AG867" s="43"/>
      <c r="AH867" s="43"/>
      <c r="AI867" s="43"/>
      <c r="AJ867" s="43"/>
      <c r="AK867" s="43"/>
      <c r="AL867" s="43"/>
      <c r="AM867" s="43"/>
      <c r="AN867" s="43"/>
      <c r="AO867" s="43"/>
      <c r="AP867" s="43"/>
      <c r="AQ867" s="43"/>
      <c r="AR867" s="279" t="e">
        <v>#N/A</v>
      </c>
    </row>
    <row r="868" spans="1:44" s="279" customFormat="1">
      <c r="A868" s="43">
        <v>118546</v>
      </c>
      <c r="B868" s="43" t="s">
        <v>2561</v>
      </c>
      <c r="C868" s="43" t="s">
        <v>299</v>
      </c>
      <c r="D868" s="43" t="s">
        <v>300</v>
      </c>
      <c r="E868" s="43" t="s">
        <v>298</v>
      </c>
      <c r="F868" s="43" t="s">
        <v>299</v>
      </c>
      <c r="G868" s="43" t="s">
        <v>299</v>
      </c>
      <c r="H868" s="43" t="s">
        <v>299</v>
      </c>
      <c r="I868" s="43" t="s">
        <v>300</v>
      </c>
      <c r="J868" s="43" t="s">
        <v>298</v>
      </c>
      <c r="K868" s="43" t="s">
        <v>300</v>
      </c>
      <c r="L868" s="43" t="s">
        <v>298</v>
      </c>
      <c r="M868" s="43" t="s">
        <v>298</v>
      </c>
      <c r="N868" s="43" t="s">
        <v>298</v>
      </c>
      <c r="O868" s="43" t="s">
        <v>298</v>
      </c>
      <c r="P868" s="43" t="s">
        <v>298</v>
      </c>
      <c r="Q868" s="43" t="s">
        <v>300</v>
      </c>
      <c r="R868" s="43" t="s">
        <v>298</v>
      </c>
      <c r="S868" s="43" t="s">
        <v>300</v>
      </c>
      <c r="T868" s="43" t="s">
        <v>299</v>
      </c>
      <c r="U868" s="43" t="s">
        <v>300</v>
      </c>
      <c r="V868" s="43" t="s">
        <v>300</v>
      </c>
      <c r="W868" s="43"/>
      <c r="X868" s="43"/>
      <c r="Y868" s="43"/>
      <c r="Z868" s="43"/>
      <c r="AA868" s="43"/>
      <c r="AB868" s="43"/>
      <c r="AC868" s="43"/>
      <c r="AD868" s="43"/>
      <c r="AE868" s="43"/>
      <c r="AF868" s="43"/>
      <c r="AG868" s="43"/>
      <c r="AH868" s="43"/>
      <c r="AI868" s="43"/>
      <c r="AJ868" s="43"/>
      <c r="AK868" s="43"/>
      <c r="AL868" s="43"/>
      <c r="AM868" s="43"/>
      <c r="AN868" s="43"/>
      <c r="AO868" s="43"/>
      <c r="AP868" s="43"/>
      <c r="AQ868" s="43"/>
      <c r="AR868" s="279" t="e">
        <v>#N/A</v>
      </c>
    </row>
    <row r="869" spans="1:44" s="279" customFormat="1">
      <c r="A869" s="43">
        <v>118616</v>
      </c>
      <c r="B869" s="43" t="s">
        <v>2561</v>
      </c>
      <c r="C869" s="43" t="s">
        <v>300</v>
      </c>
      <c r="D869" s="43" t="s">
        <v>300</v>
      </c>
      <c r="E869" s="43" t="s">
        <v>298</v>
      </c>
      <c r="F869" s="43" t="s">
        <v>300</v>
      </c>
      <c r="G869" s="43" t="s">
        <v>300</v>
      </c>
      <c r="H869" s="43" t="s">
        <v>298</v>
      </c>
      <c r="I869" s="43" t="s">
        <v>300</v>
      </c>
      <c r="J869" s="43" t="s">
        <v>298</v>
      </c>
      <c r="K869" s="43" t="s">
        <v>299</v>
      </c>
      <c r="L869" s="43" t="s">
        <v>300</v>
      </c>
      <c r="M869" s="43" t="s">
        <v>300</v>
      </c>
      <c r="N869" s="43" t="s">
        <v>300</v>
      </c>
      <c r="O869" s="43" t="s">
        <v>298</v>
      </c>
      <c r="P869" s="43" t="s">
        <v>300</v>
      </c>
      <c r="Q869" s="43" t="s">
        <v>300</v>
      </c>
      <c r="R869" s="43" t="s">
        <v>300</v>
      </c>
      <c r="S869" s="43" t="s">
        <v>300</v>
      </c>
      <c r="T869" s="43" t="s">
        <v>298</v>
      </c>
      <c r="U869" s="43" t="s">
        <v>300</v>
      </c>
      <c r="V869" s="43" t="s">
        <v>298</v>
      </c>
      <c r="W869" s="43"/>
      <c r="X869" s="43"/>
      <c r="Y869" s="43"/>
      <c r="Z869" s="43"/>
      <c r="AA869" s="43"/>
      <c r="AB869" s="43"/>
      <c r="AC869" s="43"/>
      <c r="AD869" s="43"/>
      <c r="AE869" s="43"/>
      <c r="AF869" s="43"/>
      <c r="AG869" s="43"/>
      <c r="AH869" s="43"/>
      <c r="AI869" s="43"/>
      <c r="AJ869" s="43"/>
      <c r="AK869" s="43"/>
      <c r="AL869" s="43"/>
      <c r="AM869" s="43"/>
      <c r="AN869" s="43"/>
      <c r="AO869" s="43"/>
      <c r="AP869" s="43"/>
      <c r="AQ869" s="43"/>
      <c r="AR869" s="279" t="e">
        <v>#N/A</v>
      </c>
    </row>
    <row r="870" spans="1:44" s="279" customFormat="1">
      <c r="A870" s="43">
        <v>118653</v>
      </c>
      <c r="B870" s="43" t="s">
        <v>2561</v>
      </c>
      <c r="C870" s="43" t="s">
        <v>298</v>
      </c>
      <c r="D870" s="43" t="s">
        <v>300</v>
      </c>
      <c r="E870" s="43" t="s">
        <v>298</v>
      </c>
      <c r="F870" s="43" t="s">
        <v>300</v>
      </c>
      <c r="G870" s="43" t="s">
        <v>298</v>
      </c>
      <c r="H870" s="43" t="s">
        <v>298</v>
      </c>
      <c r="I870" s="43" t="s">
        <v>300</v>
      </c>
      <c r="J870" s="43" t="s">
        <v>298</v>
      </c>
      <c r="K870" s="43" t="s">
        <v>300</v>
      </c>
      <c r="L870" s="43" t="s">
        <v>300</v>
      </c>
      <c r="M870" s="43" t="s">
        <v>298</v>
      </c>
      <c r="N870" s="43" t="s">
        <v>298</v>
      </c>
      <c r="O870" s="43" t="s">
        <v>298</v>
      </c>
      <c r="P870" s="43" t="s">
        <v>298</v>
      </c>
      <c r="Q870" s="43" t="s">
        <v>299</v>
      </c>
      <c r="R870" s="43" t="s">
        <v>299</v>
      </c>
      <c r="S870" s="43" t="s">
        <v>299</v>
      </c>
      <c r="T870" s="43" t="s">
        <v>299</v>
      </c>
      <c r="U870" s="43" t="s">
        <v>299</v>
      </c>
      <c r="V870" s="43" t="s">
        <v>299</v>
      </c>
      <c r="W870" s="43"/>
      <c r="X870" s="43"/>
      <c r="Y870" s="43"/>
      <c r="Z870" s="43"/>
      <c r="AA870" s="43"/>
      <c r="AB870" s="43"/>
      <c r="AC870" s="43"/>
      <c r="AD870" s="43"/>
      <c r="AE870" s="43"/>
      <c r="AF870" s="43"/>
      <c r="AG870" s="43"/>
      <c r="AH870" s="43"/>
      <c r="AI870" s="43"/>
      <c r="AJ870" s="43"/>
      <c r="AK870" s="43"/>
      <c r="AL870" s="43"/>
      <c r="AM870" s="43"/>
      <c r="AN870" s="43"/>
      <c r="AO870" s="43"/>
      <c r="AP870" s="43"/>
      <c r="AQ870" s="43"/>
      <c r="AR870" s="279" t="e">
        <v>#N/A</v>
      </c>
    </row>
    <row r="871" spans="1:44" s="279" customFormat="1">
      <c r="A871" s="43">
        <v>118763</v>
      </c>
      <c r="B871" s="43" t="s">
        <v>2561</v>
      </c>
      <c r="C871" s="43" t="s">
        <v>300</v>
      </c>
      <c r="D871" s="43" t="s">
        <v>298</v>
      </c>
      <c r="E871" s="43" t="s">
        <v>298</v>
      </c>
      <c r="F871" s="43" t="s">
        <v>300</v>
      </c>
      <c r="G871" s="43" t="s">
        <v>298</v>
      </c>
      <c r="H871" s="43" t="s">
        <v>298</v>
      </c>
      <c r="I871" s="43" t="s">
        <v>298</v>
      </c>
      <c r="J871" s="43" t="s">
        <v>299</v>
      </c>
      <c r="K871" s="43" t="s">
        <v>300</v>
      </c>
      <c r="L871" s="43" t="s">
        <v>299</v>
      </c>
      <c r="M871" s="43" t="s">
        <v>298</v>
      </c>
      <c r="N871" s="43" t="s">
        <v>300</v>
      </c>
      <c r="O871" s="43" t="s">
        <v>299</v>
      </c>
      <c r="P871" s="43" t="s">
        <v>298</v>
      </c>
      <c r="Q871" s="43" t="s">
        <v>299</v>
      </c>
      <c r="R871" s="43" t="s">
        <v>300</v>
      </c>
      <c r="S871" s="43" t="s">
        <v>299</v>
      </c>
      <c r="T871" s="43" t="s">
        <v>299</v>
      </c>
      <c r="U871" s="43" t="s">
        <v>300</v>
      </c>
      <c r="V871" s="43" t="s">
        <v>300</v>
      </c>
      <c r="W871" s="43"/>
      <c r="X871" s="43"/>
      <c r="Y871" s="43"/>
      <c r="Z871" s="43"/>
      <c r="AA871" s="43"/>
      <c r="AB871" s="43"/>
      <c r="AC871" s="43"/>
      <c r="AD871" s="43"/>
      <c r="AE871" s="43"/>
      <c r="AF871" s="43"/>
      <c r="AG871" s="43"/>
      <c r="AH871" s="43"/>
      <c r="AI871" s="43"/>
      <c r="AJ871" s="43"/>
      <c r="AK871" s="43"/>
      <c r="AL871" s="43"/>
      <c r="AM871" s="43"/>
      <c r="AN871" s="43"/>
      <c r="AO871" s="43"/>
      <c r="AP871" s="43"/>
      <c r="AQ871" s="43"/>
      <c r="AR871" s="279" t="e">
        <v>#N/A</v>
      </c>
    </row>
    <row r="872" spans="1:44" s="279" customFormat="1">
      <c r="A872" s="43">
        <v>118818</v>
      </c>
      <c r="B872" s="43" t="s">
        <v>2561</v>
      </c>
      <c r="C872" s="43" t="s">
        <v>300</v>
      </c>
      <c r="D872" s="43" t="s">
        <v>298</v>
      </c>
      <c r="E872" s="43" t="s">
        <v>298</v>
      </c>
      <c r="F872" s="43" t="s">
        <v>298</v>
      </c>
      <c r="G872" s="43" t="s">
        <v>300</v>
      </c>
      <c r="H872" s="43" t="s">
        <v>298</v>
      </c>
      <c r="I872" s="43" t="s">
        <v>298</v>
      </c>
      <c r="J872" s="43" t="s">
        <v>298</v>
      </c>
      <c r="K872" s="43" t="s">
        <v>298</v>
      </c>
      <c r="L872" s="43" t="s">
        <v>298</v>
      </c>
      <c r="M872" s="43" t="s">
        <v>300</v>
      </c>
      <c r="N872" s="43" t="s">
        <v>300</v>
      </c>
      <c r="O872" s="43" t="s">
        <v>299</v>
      </c>
      <c r="P872" s="43" t="s">
        <v>300</v>
      </c>
      <c r="Q872" s="43" t="s">
        <v>300</v>
      </c>
      <c r="R872" s="43" t="s">
        <v>299</v>
      </c>
      <c r="S872" s="43" t="s">
        <v>299</v>
      </c>
      <c r="T872" s="43" t="s">
        <v>299</v>
      </c>
      <c r="U872" s="43" t="s">
        <v>299</v>
      </c>
      <c r="V872" s="43" t="s">
        <v>299</v>
      </c>
      <c r="W872" s="43"/>
      <c r="X872" s="43"/>
      <c r="Y872" s="43"/>
      <c r="Z872" s="43"/>
      <c r="AA872" s="43"/>
      <c r="AB872" s="43"/>
      <c r="AC872" s="43"/>
      <c r="AD872" s="43"/>
      <c r="AE872" s="43"/>
      <c r="AF872" s="43"/>
      <c r="AG872" s="43"/>
      <c r="AH872" s="43"/>
      <c r="AI872" s="43"/>
      <c r="AJ872" s="43"/>
      <c r="AK872" s="43"/>
      <c r="AL872" s="43"/>
      <c r="AM872" s="43"/>
      <c r="AN872" s="43"/>
      <c r="AO872" s="43"/>
      <c r="AP872" s="43"/>
      <c r="AQ872" s="43"/>
      <c r="AR872" s="279" t="e">
        <v>#N/A</v>
      </c>
    </row>
    <row r="873" spans="1:44" s="279" customFormat="1">
      <c r="A873" s="43">
        <v>118878</v>
      </c>
      <c r="B873" s="43" t="s">
        <v>2561</v>
      </c>
      <c r="C873" s="43" t="s">
        <v>298</v>
      </c>
      <c r="D873" s="43" t="s">
        <v>298</v>
      </c>
      <c r="E873" s="43" t="s">
        <v>298</v>
      </c>
      <c r="F873" s="43" t="s">
        <v>300</v>
      </c>
      <c r="G873" s="43" t="s">
        <v>298</v>
      </c>
      <c r="H873" s="43" t="s">
        <v>300</v>
      </c>
      <c r="I873" s="43" t="s">
        <v>300</v>
      </c>
      <c r="J873" s="43" t="s">
        <v>298</v>
      </c>
      <c r="K873" s="43" t="s">
        <v>300</v>
      </c>
      <c r="L873" s="43" t="s">
        <v>298</v>
      </c>
      <c r="M873" s="43" t="s">
        <v>299</v>
      </c>
      <c r="N873" s="43" t="s">
        <v>299</v>
      </c>
      <c r="O873" s="43" t="s">
        <v>299</v>
      </c>
      <c r="P873" s="43" t="s">
        <v>300</v>
      </c>
      <c r="Q873" s="43" t="s">
        <v>300</v>
      </c>
      <c r="R873" s="43" t="s">
        <v>299</v>
      </c>
      <c r="S873" s="43" t="s">
        <v>299</v>
      </c>
      <c r="T873" s="43" t="s">
        <v>299</v>
      </c>
      <c r="U873" s="43" t="s">
        <v>300</v>
      </c>
      <c r="V873" s="43" t="s">
        <v>299</v>
      </c>
      <c r="W873" s="43"/>
      <c r="X873" s="43"/>
      <c r="Y873" s="43"/>
      <c r="Z873" s="43"/>
      <c r="AA873" s="43"/>
      <c r="AB873" s="43"/>
      <c r="AC873" s="43"/>
      <c r="AD873" s="43"/>
      <c r="AE873" s="43"/>
      <c r="AF873" s="43"/>
      <c r="AG873" s="43"/>
      <c r="AH873" s="43"/>
      <c r="AI873" s="43"/>
      <c r="AJ873" s="43"/>
      <c r="AK873" s="43"/>
      <c r="AL873" s="43"/>
      <c r="AM873" s="43"/>
      <c r="AN873" s="43"/>
      <c r="AO873" s="43"/>
      <c r="AP873" s="43"/>
      <c r="AQ873" s="43"/>
      <c r="AR873" s="279" t="e">
        <v>#N/A</v>
      </c>
    </row>
    <row r="874" spans="1:44" s="279" customFormat="1">
      <c r="A874" s="43">
        <v>118942</v>
      </c>
      <c r="B874" s="43" t="s">
        <v>2561</v>
      </c>
      <c r="C874" s="43" t="s">
        <v>300</v>
      </c>
      <c r="D874" s="43" t="s">
        <v>300</v>
      </c>
      <c r="E874" s="43" t="s">
        <v>298</v>
      </c>
      <c r="F874" s="43" t="s">
        <v>300</v>
      </c>
      <c r="G874" s="43" t="s">
        <v>300</v>
      </c>
      <c r="H874" s="43" t="s">
        <v>300</v>
      </c>
      <c r="I874" s="43" t="s">
        <v>300</v>
      </c>
      <c r="J874" s="43" t="s">
        <v>300</v>
      </c>
      <c r="K874" s="43" t="s">
        <v>300</v>
      </c>
      <c r="L874" s="43" t="s">
        <v>300</v>
      </c>
      <c r="M874" s="43" t="s">
        <v>299</v>
      </c>
      <c r="N874" s="43" t="s">
        <v>299</v>
      </c>
      <c r="O874" s="43" t="s">
        <v>299</v>
      </c>
      <c r="P874" s="43" t="s">
        <v>299</v>
      </c>
      <c r="Q874" s="43" t="s">
        <v>299</v>
      </c>
      <c r="R874" s="43" t="s">
        <v>299</v>
      </c>
      <c r="S874" s="43" t="s">
        <v>299</v>
      </c>
      <c r="T874" s="43" t="s">
        <v>299</v>
      </c>
      <c r="U874" s="43" t="s">
        <v>299</v>
      </c>
      <c r="V874" s="43" t="s">
        <v>299</v>
      </c>
      <c r="W874" s="43"/>
      <c r="X874" s="43"/>
      <c r="Y874" s="43"/>
      <c r="Z874" s="43"/>
      <c r="AA874" s="43"/>
      <c r="AB874" s="43"/>
      <c r="AC874" s="43"/>
      <c r="AD874" s="43"/>
      <c r="AE874" s="43"/>
      <c r="AF874" s="43"/>
      <c r="AG874" s="43"/>
      <c r="AH874" s="43"/>
      <c r="AI874" s="43"/>
      <c r="AJ874" s="43"/>
      <c r="AK874" s="43"/>
      <c r="AL874" s="43"/>
      <c r="AM874" s="43"/>
      <c r="AN874" s="43"/>
      <c r="AO874" s="43"/>
      <c r="AP874" s="43"/>
      <c r="AQ874" s="43"/>
      <c r="AR874" s="279" t="e">
        <v>#N/A</v>
      </c>
    </row>
    <row r="875" spans="1:44" s="279" customFormat="1">
      <c r="A875" s="43">
        <v>118976</v>
      </c>
      <c r="B875" s="43" t="s">
        <v>2561</v>
      </c>
      <c r="C875" s="43" t="s">
        <v>298</v>
      </c>
      <c r="D875" s="43" t="s">
        <v>298</v>
      </c>
      <c r="E875" s="43" t="s">
        <v>300</v>
      </c>
      <c r="F875" s="43" t="s">
        <v>300</v>
      </c>
      <c r="G875" s="43" t="s">
        <v>300</v>
      </c>
      <c r="H875" s="43" t="s">
        <v>300</v>
      </c>
      <c r="I875" s="43" t="s">
        <v>298</v>
      </c>
      <c r="J875" s="43" t="s">
        <v>300</v>
      </c>
      <c r="K875" s="43" t="s">
        <v>300</v>
      </c>
      <c r="L875" s="43" t="s">
        <v>298</v>
      </c>
      <c r="M875" s="43" t="s">
        <v>300</v>
      </c>
      <c r="N875" s="43" t="s">
        <v>300</v>
      </c>
      <c r="O875" s="43" t="s">
        <v>299</v>
      </c>
      <c r="P875" s="43" t="s">
        <v>298</v>
      </c>
      <c r="Q875" s="43" t="s">
        <v>300</v>
      </c>
      <c r="R875" s="43" t="s">
        <v>300</v>
      </c>
      <c r="S875" s="43" t="s">
        <v>299</v>
      </c>
      <c r="T875" s="43" t="s">
        <v>300</v>
      </c>
      <c r="U875" s="43" t="s">
        <v>298</v>
      </c>
      <c r="V875" s="43" t="s">
        <v>300</v>
      </c>
      <c r="W875" s="43"/>
      <c r="X875" s="43"/>
      <c r="Y875" s="43"/>
      <c r="Z875" s="43"/>
      <c r="AA875" s="43"/>
      <c r="AB875" s="43"/>
      <c r="AC875" s="43"/>
      <c r="AD875" s="43"/>
      <c r="AE875" s="43"/>
      <c r="AF875" s="43"/>
      <c r="AG875" s="43"/>
      <c r="AH875" s="43"/>
      <c r="AI875" s="43"/>
      <c r="AJ875" s="43"/>
      <c r="AK875" s="43"/>
      <c r="AL875" s="43"/>
      <c r="AM875" s="43"/>
      <c r="AN875" s="43"/>
      <c r="AO875" s="43"/>
      <c r="AP875" s="43"/>
      <c r="AQ875" s="43"/>
      <c r="AR875" s="279" t="e">
        <v>#N/A</v>
      </c>
    </row>
    <row r="876" spans="1:44" s="279" customFormat="1">
      <c r="A876" s="43">
        <v>119028</v>
      </c>
      <c r="B876" s="43" t="s">
        <v>2561</v>
      </c>
      <c r="C876" s="43" t="s">
        <v>300</v>
      </c>
      <c r="D876" s="43" t="s">
        <v>298</v>
      </c>
      <c r="E876" s="43" t="s">
        <v>300</v>
      </c>
      <c r="F876" s="43" t="s">
        <v>300</v>
      </c>
      <c r="G876" s="43" t="s">
        <v>300</v>
      </c>
      <c r="H876" s="43" t="s">
        <v>300</v>
      </c>
      <c r="I876" s="43" t="s">
        <v>300</v>
      </c>
      <c r="J876" s="43" t="s">
        <v>300</v>
      </c>
      <c r="K876" s="43" t="s">
        <v>300</v>
      </c>
      <c r="L876" s="43" t="s">
        <v>299</v>
      </c>
      <c r="M876" s="43" t="s">
        <v>300</v>
      </c>
      <c r="N876" s="43" t="s">
        <v>300</v>
      </c>
      <c r="O876" s="43" t="s">
        <v>300</v>
      </c>
      <c r="P876" s="43" t="s">
        <v>299</v>
      </c>
      <c r="Q876" s="43" t="s">
        <v>300</v>
      </c>
      <c r="R876" s="43" t="s">
        <v>299</v>
      </c>
      <c r="S876" s="43" t="s">
        <v>299</v>
      </c>
      <c r="T876" s="43" t="s">
        <v>300</v>
      </c>
      <c r="U876" s="43" t="s">
        <v>299</v>
      </c>
      <c r="V876" s="43" t="s">
        <v>300</v>
      </c>
      <c r="W876" s="43"/>
      <c r="X876" s="43"/>
      <c r="Y876" s="43"/>
      <c r="Z876" s="43"/>
      <c r="AA876" s="43"/>
      <c r="AB876" s="43"/>
      <c r="AC876" s="43"/>
      <c r="AD876" s="43"/>
      <c r="AE876" s="43"/>
      <c r="AF876" s="43"/>
      <c r="AG876" s="43"/>
      <c r="AH876" s="43"/>
      <c r="AI876" s="43"/>
      <c r="AJ876" s="43"/>
      <c r="AK876" s="43"/>
      <c r="AL876" s="43"/>
      <c r="AM876" s="43"/>
      <c r="AN876" s="43"/>
      <c r="AO876" s="43"/>
      <c r="AP876" s="43"/>
      <c r="AQ876" s="43"/>
      <c r="AR876" s="279" t="e">
        <v>#N/A</v>
      </c>
    </row>
    <row r="877" spans="1:44" s="279" customFormat="1">
      <c r="A877" s="43">
        <v>119126</v>
      </c>
      <c r="B877" s="43" t="s">
        <v>2561</v>
      </c>
      <c r="C877" s="43" t="s">
        <v>300</v>
      </c>
      <c r="D877" s="43" t="s">
        <v>300</v>
      </c>
      <c r="E877" s="43" t="s">
        <v>300</v>
      </c>
      <c r="F877" s="43" t="s">
        <v>300</v>
      </c>
      <c r="G877" s="43" t="s">
        <v>298</v>
      </c>
      <c r="H877" s="43" t="s">
        <v>300</v>
      </c>
      <c r="I877" s="43" t="s">
        <v>300</v>
      </c>
      <c r="J877" s="43" t="s">
        <v>298</v>
      </c>
      <c r="K877" s="43" t="s">
        <v>300</v>
      </c>
      <c r="L877" s="43" t="s">
        <v>300</v>
      </c>
      <c r="M877" s="43" t="s">
        <v>300</v>
      </c>
      <c r="N877" s="43" t="s">
        <v>300</v>
      </c>
      <c r="O877" s="43" t="s">
        <v>300</v>
      </c>
      <c r="P877" s="43" t="s">
        <v>300</v>
      </c>
      <c r="Q877" s="43" t="s">
        <v>300</v>
      </c>
      <c r="R877" s="43" t="s">
        <v>300</v>
      </c>
      <c r="S877" s="43" t="s">
        <v>300</v>
      </c>
      <c r="T877" s="43" t="s">
        <v>300</v>
      </c>
      <c r="U877" s="43" t="s">
        <v>300</v>
      </c>
      <c r="V877" s="43" t="s">
        <v>300</v>
      </c>
      <c r="W877" s="43"/>
      <c r="X877" s="43"/>
      <c r="Y877" s="43"/>
      <c r="Z877" s="43"/>
      <c r="AA877" s="43"/>
      <c r="AB877" s="43"/>
      <c r="AC877" s="43"/>
      <c r="AD877" s="43"/>
      <c r="AE877" s="43"/>
      <c r="AF877" s="43"/>
      <c r="AG877" s="43"/>
      <c r="AH877" s="43"/>
      <c r="AI877" s="43"/>
      <c r="AJ877" s="43"/>
      <c r="AK877" s="43"/>
      <c r="AL877" s="43"/>
      <c r="AM877" s="43"/>
      <c r="AN877" s="43"/>
      <c r="AO877" s="43"/>
      <c r="AP877" s="43"/>
      <c r="AQ877" s="43"/>
      <c r="AR877" s="279" t="e">
        <v>#N/A</v>
      </c>
    </row>
    <row r="878" spans="1:44" s="279" customFormat="1">
      <c r="A878" s="43">
        <v>119129</v>
      </c>
      <c r="B878" s="43" t="s">
        <v>2561</v>
      </c>
      <c r="C878" s="43" t="s">
        <v>300</v>
      </c>
      <c r="D878" s="43" t="s">
        <v>298</v>
      </c>
      <c r="E878" s="43" t="s">
        <v>298</v>
      </c>
      <c r="F878" s="43" t="s">
        <v>300</v>
      </c>
      <c r="G878" s="43" t="s">
        <v>298</v>
      </c>
      <c r="H878" s="43" t="s">
        <v>300</v>
      </c>
      <c r="I878" s="43" t="s">
        <v>300</v>
      </c>
      <c r="J878" s="43" t="s">
        <v>300</v>
      </c>
      <c r="K878" s="43" t="s">
        <v>300</v>
      </c>
      <c r="L878" s="43" t="s">
        <v>299</v>
      </c>
      <c r="M878" s="43" t="s">
        <v>300</v>
      </c>
      <c r="N878" s="43" t="s">
        <v>299</v>
      </c>
      <c r="O878" s="43" t="s">
        <v>298</v>
      </c>
      <c r="P878" s="43" t="s">
        <v>298</v>
      </c>
      <c r="Q878" s="43" t="s">
        <v>298</v>
      </c>
      <c r="R878" s="43" t="s">
        <v>298</v>
      </c>
      <c r="S878" s="43" t="s">
        <v>299</v>
      </c>
      <c r="T878" s="43" t="s">
        <v>299</v>
      </c>
      <c r="U878" s="43" t="s">
        <v>298</v>
      </c>
      <c r="V878" s="43" t="s">
        <v>299</v>
      </c>
      <c r="W878" s="43"/>
      <c r="X878" s="43"/>
      <c r="Y878" s="43"/>
      <c r="Z878" s="43"/>
      <c r="AA878" s="43"/>
      <c r="AB878" s="43"/>
      <c r="AC878" s="43"/>
      <c r="AD878" s="43"/>
      <c r="AE878" s="43"/>
      <c r="AF878" s="43"/>
      <c r="AG878" s="43"/>
      <c r="AH878" s="43"/>
      <c r="AI878" s="43"/>
      <c r="AJ878" s="43"/>
      <c r="AK878" s="43"/>
      <c r="AL878" s="43"/>
      <c r="AM878" s="43"/>
      <c r="AN878" s="43"/>
      <c r="AO878" s="43"/>
      <c r="AP878" s="43"/>
      <c r="AQ878" s="43"/>
      <c r="AR878" s="279" t="e">
        <v>#N/A</v>
      </c>
    </row>
    <row r="879" spans="1:44" s="279" customFormat="1">
      <c r="A879" s="43">
        <v>119235</v>
      </c>
      <c r="B879" s="43" t="s">
        <v>2561</v>
      </c>
      <c r="C879" s="43" t="s">
        <v>298</v>
      </c>
      <c r="D879" s="43" t="s">
        <v>298</v>
      </c>
      <c r="E879" s="43" t="s">
        <v>298</v>
      </c>
      <c r="F879" s="43" t="s">
        <v>298</v>
      </c>
      <c r="G879" s="43" t="s">
        <v>298</v>
      </c>
      <c r="H879" s="43" t="s">
        <v>298</v>
      </c>
      <c r="I879" s="43" t="s">
        <v>300</v>
      </c>
      <c r="J879" s="43" t="s">
        <v>300</v>
      </c>
      <c r="K879" s="43" t="s">
        <v>300</v>
      </c>
      <c r="L879" s="43" t="s">
        <v>299</v>
      </c>
      <c r="M879" s="43" t="s">
        <v>298</v>
      </c>
      <c r="N879" s="43" t="s">
        <v>298</v>
      </c>
      <c r="O879" s="43" t="s">
        <v>298</v>
      </c>
      <c r="P879" s="43" t="s">
        <v>300</v>
      </c>
      <c r="Q879" s="43" t="s">
        <v>300</v>
      </c>
      <c r="R879" s="43" t="s">
        <v>298</v>
      </c>
      <c r="S879" s="43" t="s">
        <v>299</v>
      </c>
      <c r="T879" s="43" t="s">
        <v>300</v>
      </c>
      <c r="U879" s="43" t="s">
        <v>300</v>
      </c>
      <c r="V879" s="43" t="s">
        <v>299</v>
      </c>
      <c r="W879" s="43"/>
      <c r="X879" s="43"/>
      <c r="Y879" s="43"/>
      <c r="Z879" s="43"/>
      <c r="AA879" s="43"/>
      <c r="AB879" s="43"/>
      <c r="AC879" s="43"/>
      <c r="AD879" s="43"/>
      <c r="AE879" s="43"/>
      <c r="AF879" s="43"/>
      <c r="AG879" s="43"/>
      <c r="AH879" s="43"/>
      <c r="AI879" s="43"/>
      <c r="AJ879" s="43"/>
      <c r="AK879" s="43"/>
      <c r="AL879" s="43"/>
      <c r="AM879" s="43"/>
      <c r="AN879" s="43"/>
      <c r="AO879" s="43"/>
      <c r="AP879" s="43"/>
      <c r="AQ879" s="43"/>
      <c r="AR879" s="279" t="e">
        <v>#N/A</v>
      </c>
    </row>
    <row r="880" spans="1:44" s="279" customFormat="1">
      <c r="A880" s="43">
        <v>119385</v>
      </c>
      <c r="B880" s="43" t="s">
        <v>2561</v>
      </c>
      <c r="C880" s="43" t="s">
        <v>300</v>
      </c>
      <c r="D880" s="43" t="s">
        <v>300</v>
      </c>
      <c r="E880" s="43" t="s">
        <v>300</v>
      </c>
      <c r="F880" s="43" t="s">
        <v>300</v>
      </c>
      <c r="G880" s="43" t="s">
        <v>299</v>
      </c>
      <c r="H880" s="43" t="s">
        <v>300</v>
      </c>
      <c r="I880" s="43" t="s">
        <v>300</v>
      </c>
      <c r="J880" s="43" t="s">
        <v>300</v>
      </c>
      <c r="K880" s="43" t="s">
        <v>300</v>
      </c>
      <c r="L880" s="43" t="s">
        <v>299</v>
      </c>
      <c r="M880" s="43" t="s">
        <v>299</v>
      </c>
      <c r="N880" s="43" t="s">
        <v>299</v>
      </c>
      <c r="O880" s="43" t="s">
        <v>299</v>
      </c>
      <c r="P880" s="43" t="s">
        <v>299</v>
      </c>
      <c r="Q880" s="43" t="s">
        <v>299</v>
      </c>
      <c r="R880" s="43" t="s">
        <v>299</v>
      </c>
      <c r="S880" s="43" t="s">
        <v>300</v>
      </c>
      <c r="T880" s="43" t="s">
        <v>300</v>
      </c>
      <c r="U880" s="43" t="s">
        <v>299</v>
      </c>
      <c r="V880" s="43" t="s">
        <v>299</v>
      </c>
      <c r="W880" s="43"/>
      <c r="X880" s="43"/>
      <c r="Y880" s="43"/>
      <c r="Z880" s="43"/>
      <c r="AA880" s="43"/>
      <c r="AB880" s="43"/>
      <c r="AC880" s="43"/>
      <c r="AD880" s="43"/>
      <c r="AE880" s="43"/>
      <c r="AF880" s="43"/>
      <c r="AG880" s="43"/>
      <c r="AH880" s="43"/>
      <c r="AI880" s="43"/>
      <c r="AJ880" s="43"/>
      <c r="AK880" s="43"/>
      <c r="AL880" s="43"/>
      <c r="AM880" s="43"/>
      <c r="AN880" s="43"/>
      <c r="AO880" s="43"/>
      <c r="AP880" s="43"/>
      <c r="AQ880" s="43"/>
      <c r="AR880" s="279" t="e">
        <v>#N/A</v>
      </c>
    </row>
    <row r="881" spans="1:44" s="279" customFormat="1">
      <c r="A881" s="43">
        <v>119441</v>
      </c>
      <c r="B881" s="43" t="s">
        <v>2561</v>
      </c>
      <c r="C881" s="43" t="s">
        <v>300</v>
      </c>
      <c r="D881" s="43" t="s">
        <v>300</v>
      </c>
      <c r="E881" s="43" t="s">
        <v>300</v>
      </c>
      <c r="F881" s="43" t="s">
        <v>300</v>
      </c>
      <c r="G881" s="43" t="s">
        <v>300</v>
      </c>
      <c r="H881" s="43" t="s">
        <v>300</v>
      </c>
      <c r="I881" s="43" t="s">
        <v>300</v>
      </c>
      <c r="J881" s="43" t="s">
        <v>300</v>
      </c>
      <c r="K881" s="43" t="s">
        <v>300</v>
      </c>
      <c r="L881" s="43" t="s">
        <v>300</v>
      </c>
      <c r="M881" s="43" t="s">
        <v>298</v>
      </c>
      <c r="N881" s="43" t="s">
        <v>298</v>
      </c>
      <c r="O881" s="43" t="s">
        <v>298</v>
      </c>
      <c r="P881" s="43" t="s">
        <v>298</v>
      </c>
      <c r="Q881" s="43" t="s">
        <v>298</v>
      </c>
      <c r="R881" s="43" t="s">
        <v>299</v>
      </c>
      <c r="S881" s="43" t="s">
        <v>300</v>
      </c>
      <c r="T881" s="43" t="s">
        <v>299</v>
      </c>
      <c r="U881" s="43" t="s">
        <v>300</v>
      </c>
      <c r="V881" s="43" t="s">
        <v>300</v>
      </c>
      <c r="W881" s="43"/>
      <c r="X881" s="43"/>
      <c r="Y881" s="43"/>
      <c r="Z881" s="43"/>
      <c r="AA881" s="43"/>
      <c r="AB881" s="43"/>
      <c r="AC881" s="43"/>
      <c r="AD881" s="43"/>
      <c r="AE881" s="43"/>
      <c r="AF881" s="43"/>
      <c r="AG881" s="43"/>
      <c r="AH881" s="43"/>
      <c r="AI881" s="43"/>
      <c r="AJ881" s="43"/>
      <c r="AK881" s="43"/>
      <c r="AL881" s="43"/>
      <c r="AM881" s="43"/>
      <c r="AN881" s="43"/>
      <c r="AO881" s="43"/>
      <c r="AP881" s="43"/>
      <c r="AQ881" s="43"/>
      <c r="AR881" s="279" t="e">
        <v>#N/A</v>
      </c>
    </row>
    <row r="882" spans="1:44" s="279" customFormat="1">
      <c r="A882" s="43">
        <v>119469</v>
      </c>
      <c r="B882" s="43" t="s">
        <v>2561</v>
      </c>
      <c r="C882" s="43" t="s">
        <v>298</v>
      </c>
      <c r="D882" s="43" t="s">
        <v>300</v>
      </c>
      <c r="E882" s="43" t="s">
        <v>298</v>
      </c>
      <c r="F882" s="43" t="s">
        <v>298</v>
      </c>
      <c r="G882" s="43" t="s">
        <v>298</v>
      </c>
      <c r="H882" s="43" t="s">
        <v>298</v>
      </c>
      <c r="I882" s="43" t="s">
        <v>300</v>
      </c>
      <c r="J882" s="43" t="s">
        <v>298</v>
      </c>
      <c r="K882" s="43" t="s">
        <v>298</v>
      </c>
      <c r="L882" s="43" t="s">
        <v>298</v>
      </c>
      <c r="M882" s="43" t="s">
        <v>300</v>
      </c>
      <c r="N882" s="43" t="s">
        <v>300</v>
      </c>
      <c r="O882" s="43" t="s">
        <v>300</v>
      </c>
      <c r="P882" s="43" t="s">
        <v>299</v>
      </c>
      <c r="Q882" s="43" t="s">
        <v>300</v>
      </c>
      <c r="R882" s="43" t="s">
        <v>300</v>
      </c>
      <c r="S882" s="43" t="s">
        <v>300</v>
      </c>
      <c r="T882" s="43" t="s">
        <v>299</v>
      </c>
      <c r="U882" s="43" t="s">
        <v>299</v>
      </c>
      <c r="V882" s="43" t="s">
        <v>299</v>
      </c>
      <c r="W882" s="43"/>
      <c r="X882" s="43"/>
      <c r="Y882" s="43"/>
      <c r="Z882" s="43"/>
      <c r="AA882" s="43"/>
      <c r="AB882" s="43"/>
      <c r="AC882" s="43"/>
      <c r="AD882" s="43"/>
      <c r="AE882" s="43"/>
      <c r="AF882" s="43"/>
      <c r="AG882" s="43"/>
      <c r="AH882" s="43"/>
      <c r="AI882" s="43"/>
      <c r="AJ882" s="43"/>
      <c r="AK882" s="43"/>
      <c r="AL882" s="43"/>
      <c r="AM882" s="43"/>
      <c r="AN882" s="43"/>
      <c r="AO882" s="43"/>
      <c r="AP882" s="43"/>
      <c r="AQ882" s="43"/>
      <c r="AR882" s="279" t="e">
        <v>#N/A</v>
      </c>
    </row>
    <row r="883" spans="1:44" s="279" customFormat="1">
      <c r="A883" s="43">
        <v>119515</v>
      </c>
      <c r="B883" s="43" t="s">
        <v>2561</v>
      </c>
      <c r="C883" s="43" t="s">
        <v>298</v>
      </c>
      <c r="D883" s="43" t="s">
        <v>298</v>
      </c>
      <c r="E883" s="43" t="s">
        <v>298</v>
      </c>
      <c r="F883" s="43" t="s">
        <v>298</v>
      </c>
      <c r="G883" s="43" t="s">
        <v>300</v>
      </c>
      <c r="H883" s="43" t="s">
        <v>298</v>
      </c>
      <c r="I883" s="43" t="s">
        <v>300</v>
      </c>
      <c r="J883" s="43" t="s">
        <v>298</v>
      </c>
      <c r="K883" s="43" t="s">
        <v>300</v>
      </c>
      <c r="L883" s="43" t="s">
        <v>298</v>
      </c>
      <c r="M883" s="43" t="s">
        <v>299</v>
      </c>
      <c r="N883" s="43" t="s">
        <v>299</v>
      </c>
      <c r="O883" s="43" t="s">
        <v>299</v>
      </c>
      <c r="P883" s="43" t="s">
        <v>299</v>
      </c>
      <c r="Q883" s="43" t="s">
        <v>299</v>
      </c>
      <c r="R883" s="43" t="s">
        <v>299</v>
      </c>
      <c r="S883" s="43" t="s">
        <v>299</v>
      </c>
      <c r="T883" s="43" t="s">
        <v>299</v>
      </c>
      <c r="U883" s="43" t="s">
        <v>299</v>
      </c>
      <c r="V883" s="43" t="s">
        <v>299</v>
      </c>
      <c r="W883" s="43"/>
      <c r="X883" s="43"/>
      <c r="Y883" s="43"/>
      <c r="Z883" s="43"/>
      <c r="AA883" s="43"/>
      <c r="AB883" s="43"/>
      <c r="AC883" s="43"/>
      <c r="AD883" s="43"/>
      <c r="AE883" s="43"/>
      <c r="AF883" s="43"/>
      <c r="AG883" s="43"/>
      <c r="AH883" s="43"/>
      <c r="AI883" s="43"/>
      <c r="AJ883" s="43"/>
      <c r="AK883" s="43"/>
      <c r="AL883" s="43"/>
      <c r="AM883" s="43"/>
      <c r="AN883" s="43"/>
      <c r="AO883" s="43"/>
      <c r="AP883" s="43"/>
      <c r="AQ883" s="43"/>
      <c r="AR883" s="279" t="e">
        <v>#N/A</v>
      </c>
    </row>
    <row r="884" spans="1:44" s="279" customFormat="1">
      <c r="A884" s="43">
        <v>119543</v>
      </c>
      <c r="B884" s="43" t="s">
        <v>2561</v>
      </c>
      <c r="C884" s="43" t="s">
        <v>300</v>
      </c>
      <c r="D884" s="43" t="s">
        <v>300</v>
      </c>
      <c r="E884" s="43" t="s">
        <v>300</v>
      </c>
      <c r="F884" s="43" t="s">
        <v>300</v>
      </c>
      <c r="G884" s="43" t="s">
        <v>298</v>
      </c>
      <c r="H884" s="43" t="s">
        <v>300</v>
      </c>
      <c r="I884" s="43" t="s">
        <v>300</v>
      </c>
      <c r="J884" s="43" t="s">
        <v>300</v>
      </c>
      <c r="K884" s="43" t="s">
        <v>300</v>
      </c>
      <c r="L884" s="43" t="s">
        <v>300</v>
      </c>
      <c r="M884" s="43" t="s">
        <v>300</v>
      </c>
      <c r="N884" s="43" t="s">
        <v>299</v>
      </c>
      <c r="O884" s="43" t="s">
        <v>298</v>
      </c>
      <c r="P884" s="43" t="s">
        <v>300</v>
      </c>
      <c r="Q884" s="43" t="s">
        <v>300</v>
      </c>
      <c r="R884" s="43" t="s">
        <v>300</v>
      </c>
      <c r="S884" s="43" t="s">
        <v>299</v>
      </c>
      <c r="T884" s="43" t="s">
        <v>299</v>
      </c>
      <c r="U884" s="43" t="s">
        <v>300</v>
      </c>
      <c r="V884" s="43" t="s">
        <v>299</v>
      </c>
      <c r="W884" s="43"/>
      <c r="X884" s="43"/>
      <c r="Y884" s="43"/>
      <c r="Z884" s="43"/>
      <c r="AA884" s="43"/>
      <c r="AB884" s="43"/>
      <c r="AC884" s="43"/>
      <c r="AD884" s="43"/>
      <c r="AE884" s="43"/>
      <c r="AF884" s="43"/>
      <c r="AG884" s="43"/>
      <c r="AH884" s="43"/>
      <c r="AI884" s="43"/>
      <c r="AJ884" s="43"/>
      <c r="AK884" s="43"/>
      <c r="AL884" s="43"/>
      <c r="AM884" s="43"/>
      <c r="AN884" s="43"/>
      <c r="AO884" s="43"/>
      <c r="AP884" s="43"/>
      <c r="AQ884" s="43"/>
      <c r="AR884" s="279" t="e">
        <v>#N/A</v>
      </c>
    </row>
    <row r="885" spans="1:44" s="279" customFormat="1">
      <c r="A885" s="43">
        <v>119639</v>
      </c>
      <c r="B885" s="43" t="s">
        <v>2561</v>
      </c>
      <c r="C885" s="43" t="s">
        <v>300</v>
      </c>
      <c r="D885" s="43" t="s">
        <v>300</v>
      </c>
      <c r="E885" s="43" t="s">
        <v>300</v>
      </c>
      <c r="F885" s="43" t="s">
        <v>300</v>
      </c>
      <c r="G885" s="43" t="s">
        <v>300</v>
      </c>
      <c r="H885" s="43" t="s">
        <v>300</v>
      </c>
      <c r="I885" s="43" t="s">
        <v>300</v>
      </c>
      <c r="J885" s="43" t="s">
        <v>300</v>
      </c>
      <c r="K885" s="43" t="s">
        <v>300</v>
      </c>
      <c r="L885" s="43" t="s">
        <v>300</v>
      </c>
      <c r="M885" s="43" t="s">
        <v>299</v>
      </c>
      <c r="N885" s="43" t="s">
        <v>300</v>
      </c>
      <c r="O885" s="43" t="s">
        <v>300</v>
      </c>
      <c r="P885" s="43" t="s">
        <v>300</v>
      </c>
      <c r="Q885" s="43" t="s">
        <v>300</v>
      </c>
      <c r="R885" s="43" t="s">
        <v>300</v>
      </c>
      <c r="S885" s="43" t="s">
        <v>300</v>
      </c>
      <c r="T885" s="43" t="s">
        <v>299</v>
      </c>
      <c r="U885" s="43" t="s">
        <v>300</v>
      </c>
      <c r="V885" s="43" t="s">
        <v>299</v>
      </c>
      <c r="W885" s="43"/>
      <c r="X885" s="43"/>
      <c r="Y885" s="43"/>
      <c r="Z885" s="43"/>
      <c r="AA885" s="43"/>
      <c r="AB885" s="43"/>
      <c r="AC885" s="43"/>
      <c r="AD885" s="43"/>
      <c r="AE885" s="43"/>
      <c r="AF885" s="43"/>
      <c r="AG885" s="43"/>
      <c r="AH885" s="43"/>
      <c r="AI885" s="43"/>
      <c r="AJ885" s="43"/>
      <c r="AK885" s="43"/>
      <c r="AL885" s="43"/>
      <c r="AM885" s="43"/>
      <c r="AN885" s="43"/>
      <c r="AO885" s="43"/>
      <c r="AP885" s="43"/>
      <c r="AQ885" s="43"/>
      <c r="AR885" s="279" t="e">
        <v>#N/A</v>
      </c>
    </row>
    <row r="886" spans="1:44" s="279" customFormat="1">
      <c r="A886" s="43">
        <v>119756</v>
      </c>
      <c r="B886" s="43" t="s">
        <v>2561</v>
      </c>
      <c r="C886" s="43" t="s">
        <v>300</v>
      </c>
      <c r="D886" s="43" t="s">
        <v>300</v>
      </c>
      <c r="E886" s="43" t="s">
        <v>300</v>
      </c>
      <c r="F886" s="43" t="s">
        <v>300</v>
      </c>
      <c r="G886" s="43" t="s">
        <v>300</v>
      </c>
      <c r="H886" s="43" t="s">
        <v>300</v>
      </c>
      <c r="I886" s="43" t="s">
        <v>300</v>
      </c>
      <c r="J886" s="43" t="s">
        <v>300</v>
      </c>
      <c r="K886" s="43" t="s">
        <v>299</v>
      </c>
      <c r="L886" s="43" t="s">
        <v>299</v>
      </c>
      <c r="M886" s="43" t="s">
        <v>300</v>
      </c>
      <c r="N886" s="43" t="s">
        <v>298</v>
      </c>
      <c r="O886" s="43" t="s">
        <v>299</v>
      </c>
      <c r="P886" s="43" t="s">
        <v>300</v>
      </c>
      <c r="Q886" s="43" t="s">
        <v>299</v>
      </c>
      <c r="R886" s="43" t="s">
        <v>299</v>
      </c>
      <c r="S886" s="43" t="s">
        <v>300</v>
      </c>
      <c r="T886" s="43" t="s">
        <v>299</v>
      </c>
      <c r="U886" s="43" t="s">
        <v>299</v>
      </c>
      <c r="V886" s="43" t="s">
        <v>299</v>
      </c>
      <c r="W886" s="43"/>
      <c r="X886" s="43"/>
      <c r="Y886" s="43"/>
      <c r="Z886" s="43"/>
      <c r="AA886" s="43"/>
      <c r="AB886" s="43"/>
      <c r="AC886" s="43"/>
      <c r="AD886" s="43"/>
      <c r="AE886" s="43"/>
      <c r="AF886" s="43"/>
      <c r="AG886" s="43"/>
      <c r="AH886" s="43"/>
      <c r="AI886" s="43"/>
      <c r="AJ886" s="43"/>
      <c r="AK886" s="43"/>
      <c r="AL886" s="43"/>
      <c r="AM886" s="43"/>
      <c r="AN886" s="43"/>
      <c r="AO886" s="43"/>
      <c r="AP886" s="43"/>
      <c r="AQ886" s="43"/>
      <c r="AR886" s="279" t="e">
        <v>#N/A</v>
      </c>
    </row>
    <row r="887" spans="1:44" s="279" customFormat="1">
      <c r="A887" s="43">
        <v>119879</v>
      </c>
      <c r="B887" s="43" t="s">
        <v>2561</v>
      </c>
      <c r="C887" s="43" t="s">
        <v>299</v>
      </c>
      <c r="D887" s="43" t="s">
        <v>300</v>
      </c>
      <c r="E887" s="43" t="s">
        <v>298</v>
      </c>
      <c r="F887" s="43" t="s">
        <v>300</v>
      </c>
      <c r="G887" s="43" t="s">
        <v>299</v>
      </c>
      <c r="H887" s="43" t="s">
        <v>299</v>
      </c>
      <c r="I887" s="43" t="s">
        <v>298</v>
      </c>
      <c r="J887" s="43" t="s">
        <v>298</v>
      </c>
      <c r="K887" s="43" t="s">
        <v>300</v>
      </c>
      <c r="L887" s="43" t="s">
        <v>298</v>
      </c>
      <c r="M887" s="43" t="s">
        <v>298</v>
      </c>
      <c r="N887" s="43" t="s">
        <v>300</v>
      </c>
      <c r="O887" s="43" t="s">
        <v>299</v>
      </c>
      <c r="P887" s="43" t="s">
        <v>300</v>
      </c>
      <c r="Q887" s="43" t="s">
        <v>299</v>
      </c>
      <c r="R887" s="43" t="s">
        <v>298</v>
      </c>
      <c r="S887" s="43" t="s">
        <v>300</v>
      </c>
      <c r="T887" s="43" t="s">
        <v>300</v>
      </c>
      <c r="U887" s="43" t="s">
        <v>300</v>
      </c>
      <c r="V887" s="43" t="s">
        <v>300</v>
      </c>
      <c r="W887" s="43"/>
      <c r="X887" s="43"/>
      <c r="Y887" s="43"/>
      <c r="Z887" s="43"/>
      <c r="AA887" s="43"/>
      <c r="AB887" s="43"/>
      <c r="AC887" s="43"/>
      <c r="AD887" s="43"/>
      <c r="AE887" s="43"/>
      <c r="AF887" s="43"/>
      <c r="AG887" s="43"/>
      <c r="AH887" s="43"/>
      <c r="AI887" s="43"/>
      <c r="AJ887" s="43"/>
      <c r="AK887" s="43"/>
      <c r="AL887" s="43"/>
      <c r="AM887" s="43"/>
      <c r="AN887" s="43"/>
      <c r="AO887" s="43"/>
      <c r="AP887" s="43"/>
      <c r="AQ887" s="43"/>
      <c r="AR887" s="279" t="e">
        <v>#N/A</v>
      </c>
    </row>
    <row r="888" spans="1:44" s="279" customFormat="1">
      <c r="A888" s="43">
        <v>119882</v>
      </c>
      <c r="B888" s="43" t="s">
        <v>2561</v>
      </c>
      <c r="C888" s="43" t="s">
        <v>300</v>
      </c>
      <c r="D888" s="43" t="s">
        <v>300</v>
      </c>
      <c r="E888" s="43" t="s">
        <v>299</v>
      </c>
      <c r="F888" s="43" t="s">
        <v>300</v>
      </c>
      <c r="G888" s="43" t="s">
        <v>298</v>
      </c>
      <c r="H888" s="43" t="s">
        <v>300</v>
      </c>
      <c r="I888" s="43" t="s">
        <v>300</v>
      </c>
      <c r="J888" s="43" t="s">
        <v>298</v>
      </c>
      <c r="K888" s="43" t="s">
        <v>299</v>
      </c>
      <c r="L888" s="43" t="s">
        <v>300</v>
      </c>
      <c r="M888" s="43" t="s">
        <v>300</v>
      </c>
      <c r="N888" s="43" t="s">
        <v>300</v>
      </c>
      <c r="O888" s="43" t="s">
        <v>299</v>
      </c>
      <c r="P888" s="43" t="s">
        <v>299</v>
      </c>
      <c r="Q888" s="43" t="s">
        <v>298</v>
      </c>
      <c r="R888" s="43" t="s">
        <v>300</v>
      </c>
      <c r="S888" s="43" t="s">
        <v>299</v>
      </c>
      <c r="T888" s="43" t="s">
        <v>300</v>
      </c>
      <c r="U888" s="43" t="s">
        <v>299</v>
      </c>
      <c r="V888" s="43" t="s">
        <v>300</v>
      </c>
      <c r="W888" s="43"/>
      <c r="X888" s="43"/>
      <c r="Y888" s="43"/>
      <c r="Z888" s="43"/>
      <c r="AA888" s="43"/>
      <c r="AB888" s="43"/>
      <c r="AC888" s="43"/>
      <c r="AD888" s="43"/>
      <c r="AE888" s="43"/>
      <c r="AF888" s="43"/>
      <c r="AG888" s="43"/>
      <c r="AH888" s="43"/>
      <c r="AI888" s="43"/>
      <c r="AJ888" s="43"/>
      <c r="AK888" s="43"/>
      <c r="AL888" s="43"/>
      <c r="AM888" s="43"/>
      <c r="AN888" s="43"/>
      <c r="AO888" s="43"/>
      <c r="AP888" s="43"/>
      <c r="AQ888" s="43"/>
      <c r="AR888" s="279" t="e">
        <v>#N/A</v>
      </c>
    </row>
    <row r="889" spans="1:44" s="279" customFormat="1">
      <c r="A889" s="43">
        <v>119923</v>
      </c>
      <c r="B889" s="43" t="s">
        <v>2561</v>
      </c>
      <c r="C889" s="43" t="s">
        <v>300</v>
      </c>
      <c r="D889" s="43" t="s">
        <v>300</v>
      </c>
      <c r="E889" s="43" t="s">
        <v>298</v>
      </c>
      <c r="F889" s="43" t="s">
        <v>300</v>
      </c>
      <c r="G889" s="43" t="s">
        <v>298</v>
      </c>
      <c r="H889" s="43" t="s">
        <v>298</v>
      </c>
      <c r="I889" s="43" t="s">
        <v>300</v>
      </c>
      <c r="J889" s="43" t="s">
        <v>298</v>
      </c>
      <c r="K889" s="43" t="s">
        <v>300</v>
      </c>
      <c r="L889" s="43" t="s">
        <v>300</v>
      </c>
      <c r="M889" s="43" t="s">
        <v>299</v>
      </c>
      <c r="N889" s="43" t="s">
        <v>299</v>
      </c>
      <c r="O889" s="43" t="s">
        <v>299</v>
      </c>
      <c r="P889" s="43" t="s">
        <v>299</v>
      </c>
      <c r="Q889" s="43" t="s">
        <v>299</v>
      </c>
      <c r="R889" s="43" t="s">
        <v>299</v>
      </c>
      <c r="S889" s="43" t="s">
        <v>299</v>
      </c>
      <c r="T889" s="43" t="s">
        <v>299</v>
      </c>
      <c r="U889" s="43" t="s">
        <v>299</v>
      </c>
      <c r="V889" s="43" t="s">
        <v>299</v>
      </c>
      <c r="W889" s="43"/>
      <c r="X889" s="43"/>
      <c r="Y889" s="43"/>
      <c r="Z889" s="43"/>
      <c r="AA889" s="43"/>
      <c r="AB889" s="43"/>
      <c r="AC889" s="43"/>
      <c r="AD889" s="43"/>
      <c r="AE889" s="43"/>
      <c r="AF889" s="43"/>
      <c r="AG889" s="43"/>
      <c r="AH889" s="43"/>
      <c r="AI889" s="43"/>
      <c r="AJ889" s="43"/>
      <c r="AK889" s="43"/>
      <c r="AL889" s="43"/>
      <c r="AM889" s="43"/>
      <c r="AN889" s="43"/>
      <c r="AO889" s="43"/>
      <c r="AP889" s="43"/>
      <c r="AQ889" s="43"/>
      <c r="AR889" s="279" t="e">
        <v>#N/A</v>
      </c>
    </row>
    <row r="890" spans="1:44" s="279" customFormat="1">
      <c r="A890" s="43">
        <v>119957</v>
      </c>
      <c r="B890" s="43" t="s">
        <v>2561</v>
      </c>
      <c r="C890" s="43" t="s">
        <v>298</v>
      </c>
      <c r="D890" s="43" t="s">
        <v>298</v>
      </c>
      <c r="E890" s="43" t="s">
        <v>298</v>
      </c>
      <c r="F890" s="43" t="s">
        <v>300</v>
      </c>
      <c r="G890" s="43" t="s">
        <v>299</v>
      </c>
      <c r="H890" s="43" t="s">
        <v>300</v>
      </c>
      <c r="I890" s="43" t="s">
        <v>298</v>
      </c>
      <c r="J890" s="43" t="s">
        <v>298</v>
      </c>
      <c r="K890" s="43" t="s">
        <v>299</v>
      </c>
      <c r="L890" s="43" t="s">
        <v>298</v>
      </c>
      <c r="M890" s="43" t="s">
        <v>300</v>
      </c>
      <c r="N890" s="43" t="s">
        <v>299</v>
      </c>
      <c r="O890" s="43" t="s">
        <v>300</v>
      </c>
      <c r="P890" s="43" t="s">
        <v>299</v>
      </c>
      <c r="Q890" s="43" t="s">
        <v>298</v>
      </c>
      <c r="R890" s="43" t="s">
        <v>300</v>
      </c>
      <c r="S890" s="43" t="s">
        <v>299</v>
      </c>
      <c r="T890" s="43" t="s">
        <v>299</v>
      </c>
      <c r="U890" s="43" t="s">
        <v>299</v>
      </c>
      <c r="V890" s="43" t="s">
        <v>299</v>
      </c>
      <c r="W890" s="43"/>
      <c r="X890" s="43"/>
      <c r="Y890" s="43"/>
      <c r="Z890" s="43"/>
      <c r="AA890" s="43"/>
      <c r="AB890" s="43"/>
      <c r="AC890" s="43"/>
      <c r="AD890" s="43"/>
      <c r="AE890" s="43"/>
      <c r="AF890" s="43"/>
      <c r="AG890" s="43"/>
      <c r="AH890" s="43"/>
      <c r="AI890" s="43"/>
      <c r="AJ890" s="43"/>
      <c r="AK890" s="43"/>
      <c r="AL890" s="43"/>
      <c r="AM890" s="43"/>
      <c r="AN890" s="43"/>
      <c r="AO890" s="43"/>
      <c r="AP890" s="43"/>
      <c r="AQ890" s="43"/>
      <c r="AR890" s="279" t="e">
        <v>#N/A</v>
      </c>
    </row>
    <row r="891" spans="1:44" s="279" customFormat="1">
      <c r="A891" s="43">
        <v>120017</v>
      </c>
      <c r="B891" s="43" t="s">
        <v>2561</v>
      </c>
      <c r="C891" s="43" t="s">
        <v>300</v>
      </c>
      <c r="D891" s="43" t="s">
        <v>300</v>
      </c>
      <c r="E891" s="43" t="s">
        <v>300</v>
      </c>
      <c r="F891" s="43" t="s">
        <v>300</v>
      </c>
      <c r="G891" s="43" t="s">
        <v>300</v>
      </c>
      <c r="H891" s="43" t="s">
        <v>300</v>
      </c>
      <c r="I891" s="43" t="s">
        <v>300</v>
      </c>
      <c r="J891" s="43" t="s">
        <v>300</v>
      </c>
      <c r="K891" s="43" t="s">
        <v>300</v>
      </c>
      <c r="L891" s="43" t="s">
        <v>299</v>
      </c>
      <c r="M891" s="43" t="s">
        <v>299</v>
      </c>
      <c r="N891" s="43" t="s">
        <v>300</v>
      </c>
      <c r="O891" s="43" t="s">
        <v>300</v>
      </c>
      <c r="P891" s="43" t="s">
        <v>299</v>
      </c>
      <c r="Q891" s="43" t="s">
        <v>300</v>
      </c>
      <c r="R891" s="43" t="s">
        <v>299</v>
      </c>
      <c r="S891" s="43" t="s">
        <v>300</v>
      </c>
      <c r="T891" s="43" t="s">
        <v>299</v>
      </c>
      <c r="U891" s="43" t="s">
        <v>300</v>
      </c>
      <c r="V891" s="43" t="s">
        <v>299</v>
      </c>
      <c r="W891" s="43"/>
      <c r="X891" s="43"/>
      <c r="Y891" s="43"/>
      <c r="Z891" s="43"/>
      <c r="AA891" s="43"/>
      <c r="AB891" s="43"/>
      <c r="AC891" s="43"/>
      <c r="AD891" s="43"/>
      <c r="AE891" s="43"/>
      <c r="AF891" s="43"/>
      <c r="AG891" s="43"/>
      <c r="AH891" s="43"/>
      <c r="AI891" s="43"/>
      <c r="AJ891" s="43"/>
      <c r="AK891" s="43"/>
      <c r="AL891" s="43"/>
      <c r="AM891" s="43"/>
      <c r="AN891" s="43"/>
      <c r="AO891" s="43"/>
      <c r="AP891" s="43"/>
      <c r="AQ891" s="43"/>
      <c r="AR891" s="279" t="e">
        <v>#N/A</v>
      </c>
    </row>
    <row r="892" spans="1:44" s="279" customFormat="1">
      <c r="A892" s="43">
        <v>120053</v>
      </c>
      <c r="B892" s="43" t="s">
        <v>2561</v>
      </c>
      <c r="C892" s="43" t="s">
        <v>298</v>
      </c>
      <c r="D892" s="43" t="s">
        <v>298</v>
      </c>
      <c r="E892" s="43" t="s">
        <v>298</v>
      </c>
      <c r="F892" s="43" t="s">
        <v>298</v>
      </c>
      <c r="G892" s="43" t="s">
        <v>298</v>
      </c>
      <c r="H892" s="43" t="s">
        <v>300</v>
      </c>
      <c r="I892" s="43" t="s">
        <v>300</v>
      </c>
      <c r="J892" s="43" t="s">
        <v>300</v>
      </c>
      <c r="K892" s="43" t="s">
        <v>300</v>
      </c>
      <c r="L892" s="43" t="s">
        <v>300</v>
      </c>
      <c r="M892" s="43" t="s">
        <v>300</v>
      </c>
      <c r="N892" s="43" t="s">
        <v>299</v>
      </c>
      <c r="O892" s="43" t="s">
        <v>299</v>
      </c>
      <c r="P892" s="43" t="s">
        <v>299</v>
      </c>
      <c r="Q892" s="43" t="s">
        <v>299</v>
      </c>
      <c r="R892" s="43" t="s">
        <v>299</v>
      </c>
      <c r="S892" s="43" t="s">
        <v>299</v>
      </c>
      <c r="T892" s="43" t="s">
        <v>299</v>
      </c>
      <c r="U892" s="43" t="s">
        <v>299</v>
      </c>
      <c r="V892" s="43" t="s">
        <v>299</v>
      </c>
      <c r="W892" s="43"/>
      <c r="X892" s="43"/>
      <c r="Y892" s="43"/>
      <c r="Z892" s="43"/>
      <c r="AA892" s="43"/>
      <c r="AB892" s="43"/>
      <c r="AC892" s="43"/>
      <c r="AD892" s="43"/>
      <c r="AE892" s="43"/>
      <c r="AF892" s="43"/>
      <c r="AG892" s="43"/>
      <c r="AH892" s="43"/>
      <c r="AI892" s="43"/>
      <c r="AJ892" s="43"/>
      <c r="AK892" s="43"/>
      <c r="AL892" s="43"/>
      <c r="AM892" s="43"/>
      <c r="AN892" s="43"/>
      <c r="AO892" s="43"/>
      <c r="AP892" s="43"/>
      <c r="AQ892" s="43"/>
      <c r="AR892" s="279" t="e">
        <v>#N/A</v>
      </c>
    </row>
    <row r="893" spans="1:44" s="279" customFormat="1">
      <c r="A893" s="43">
        <v>120057</v>
      </c>
      <c r="B893" s="43" t="s">
        <v>2561</v>
      </c>
      <c r="C893" s="43" t="s">
        <v>300</v>
      </c>
      <c r="D893" s="43" t="s">
        <v>300</v>
      </c>
      <c r="E893" s="43" t="s">
        <v>298</v>
      </c>
      <c r="F893" s="43" t="s">
        <v>298</v>
      </c>
      <c r="G893" s="43" t="s">
        <v>298</v>
      </c>
      <c r="H893" s="43" t="s">
        <v>298</v>
      </c>
      <c r="I893" s="43" t="s">
        <v>300</v>
      </c>
      <c r="J893" s="43" t="s">
        <v>298</v>
      </c>
      <c r="K893" s="43" t="s">
        <v>300</v>
      </c>
      <c r="L893" s="43" t="s">
        <v>300</v>
      </c>
      <c r="M893" s="43" t="s">
        <v>299</v>
      </c>
      <c r="N893" s="43" t="s">
        <v>298</v>
      </c>
      <c r="O893" s="43" t="s">
        <v>298</v>
      </c>
      <c r="P893" s="43" t="s">
        <v>298</v>
      </c>
      <c r="Q893" s="43" t="s">
        <v>298</v>
      </c>
      <c r="R893" s="43" t="s">
        <v>300</v>
      </c>
      <c r="S893" s="43" t="s">
        <v>300</v>
      </c>
      <c r="T893" s="43" t="s">
        <v>300</v>
      </c>
      <c r="U893" s="43" t="s">
        <v>298</v>
      </c>
      <c r="V893" s="43" t="s">
        <v>300</v>
      </c>
      <c r="W893" s="43"/>
      <c r="X893" s="43"/>
      <c r="Y893" s="43"/>
      <c r="Z893" s="43"/>
      <c r="AA893" s="43"/>
      <c r="AB893" s="43"/>
      <c r="AC893" s="43"/>
      <c r="AD893" s="43"/>
      <c r="AE893" s="43"/>
      <c r="AF893" s="43"/>
      <c r="AG893" s="43"/>
      <c r="AH893" s="43"/>
      <c r="AI893" s="43"/>
      <c r="AJ893" s="43"/>
      <c r="AK893" s="43"/>
      <c r="AL893" s="43"/>
      <c r="AM893" s="43"/>
      <c r="AN893" s="43"/>
      <c r="AO893" s="43"/>
      <c r="AP893" s="43"/>
      <c r="AQ893" s="43"/>
      <c r="AR893" s="279" t="e">
        <v>#N/A</v>
      </c>
    </row>
    <row r="894" spans="1:44" s="279" customFormat="1">
      <c r="A894" s="43">
        <v>120176</v>
      </c>
      <c r="B894" s="43" t="s">
        <v>2561</v>
      </c>
      <c r="C894" s="43" t="s">
        <v>300</v>
      </c>
      <c r="D894" s="43" t="s">
        <v>300</v>
      </c>
      <c r="E894" s="43" t="s">
        <v>300</v>
      </c>
      <c r="F894" s="43" t="s">
        <v>300</v>
      </c>
      <c r="G894" s="43" t="s">
        <v>298</v>
      </c>
      <c r="H894" s="43" t="s">
        <v>300</v>
      </c>
      <c r="I894" s="43" t="s">
        <v>298</v>
      </c>
      <c r="J894" s="43" t="s">
        <v>300</v>
      </c>
      <c r="K894" s="43" t="s">
        <v>300</v>
      </c>
      <c r="L894" s="43" t="s">
        <v>300</v>
      </c>
      <c r="M894" s="43" t="s">
        <v>299</v>
      </c>
      <c r="N894" s="43" t="s">
        <v>299</v>
      </c>
      <c r="O894" s="43" t="s">
        <v>300</v>
      </c>
      <c r="P894" s="43" t="s">
        <v>299</v>
      </c>
      <c r="Q894" s="43" t="s">
        <v>299</v>
      </c>
      <c r="R894" s="43" t="s">
        <v>299</v>
      </c>
      <c r="S894" s="43" t="s">
        <v>299</v>
      </c>
      <c r="T894" s="43" t="s">
        <v>299</v>
      </c>
      <c r="U894" s="43" t="s">
        <v>299</v>
      </c>
      <c r="V894" s="43" t="s">
        <v>299</v>
      </c>
      <c r="W894" s="43"/>
      <c r="X894" s="43"/>
      <c r="Y894" s="43"/>
      <c r="Z894" s="43"/>
      <c r="AA894" s="43"/>
      <c r="AB894" s="43"/>
      <c r="AC894" s="43"/>
      <c r="AD894" s="43"/>
      <c r="AE894" s="43"/>
      <c r="AF894" s="43"/>
      <c r="AG894" s="43"/>
      <c r="AH894" s="43"/>
      <c r="AI894" s="43"/>
      <c r="AJ894" s="43"/>
      <c r="AK894" s="43"/>
      <c r="AL894" s="43"/>
      <c r="AM894" s="43"/>
      <c r="AN894" s="43"/>
      <c r="AO894" s="43"/>
      <c r="AP894" s="43"/>
      <c r="AQ894" s="43"/>
      <c r="AR894" s="279" t="e">
        <v>#N/A</v>
      </c>
    </row>
    <row r="895" spans="1:44" s="279" customFormat="1">
      <c r="A895" s="43">
        <v>120230</v>
      </c>
      <c r="B895" s="43" t="s">
        <v>2561</v>
      </c>
      <c r="C895" s="43" t="s">
        <v>300</v>
      </c>
      <c r="D895" s="43" t="s">
        <v>298</v>
      </c>
      <c r="E895" s="43" t="s">
        <v>300</v>
      </c>
      <c r="F895" s="43" t="s">
        <v>298</v>
      </c>
      <c r="G895" s="43" t="s">
        <v>298</v>
      </c>
      <c r="H895" s="43" t="s">
        <v>298</v>
      </c>
      <c r="I895" s="43" t="s">
        <v>300</v>
      </c>
      <c r="J895" s="43" t="s">
        <v>300</v>
      </c>
      <c r="K895" s="43" t="s">
        <v>298</v>
      </c>
      <c r="L895" s="43" t="s">
        <v>298</v>
      </c>
      <c r="M895" s="43" t="s">
        <v>300</v>
      </c>
      <c r="N895" s="43" t="s">
        <v>300</v>
      </c>
      <c r="O895" s="43" t="s">
        <v>300</v>
      </c>
      <c r="P895" s="43" t="s">
        <v>300</v>
      </c>
      <c r="Q895" s="43" t="s">
        <v>300</v>
      </c>
      <c r="R895" s="43" t="s">
        <v>300</v>
      </c>
      <c r="S895" s="43" t="s">
        <v>300</v>
      </c>
      <c r="T895" s="43" t="s">
        <v>300</v>
      </c>
      <c r="U895" s="43" t="s">
        <v>300</v>
      </c>
      <c r="V895" s="43" t="s">
        <v>300</v>
      </c>
      <c r="W895" s="43"/>
      <c r="X895" s="43"/>
      <c r="Y895" s="43"/>
      <c r="Z895" s="43"/>
      <c r="AA895" s="43"/>
      <c r="AB895" s="43"/>
      <c r="AC895" s="43"/>
      <c r="AD895" s="43"/>
      <c r="AE895" s="43"/>
      <c r="AF895" s="43"/>
      <c r="AG895" s="43"/>
      <c r="AH895" s="43"/>
      <c r="AI895" s="43"/>
      <c r="AJ895" s="43"/>
      <c r="AK895" s="43"/>
      <c r="AL895" s="43"/>
      <c r="AM895" s="43"/>
      <c r="AN895" s="43"/>
      <c r="AO895" s="43"/>
      <c r="AP895" s="43"/>
      <c r="AQ895" s="43"/>
      <c r="AR895" s="279" t="e">
        <v>#N/A</v>
      </c>
    </row>
    <row r="896" spans="1:44" s="279" customFormat="1">
      <c r="A896" s="43">
        <v>120251</v>
      </c>
      <c r="B896" s="43" t="s">
        <v>2561</v>
      </c>
      <c r="C896" s="43" t="s">
        <v>300</v>
      </c>
      <c r="D896" s="43" t="s">
        <v>299</v>
      </c>
      <c r="E896" s="43" t="s">
        <v>300</v>
      </c>
      <c r="F896" s="43" t="s">
        <v>300</v>
      </c>
      <c r="G896" s="43" t="s">
        <v>300</v>
      </c>
      <c r="H896" s="43" t="s">
        <v>300</v>
      </c>
      <c r="I896" s="43" t="s">
        <v>300</v>
      </c>
      <c r="J896" s="43" t="s">
        <v>300</v>
      </c>
      <c r="K896" s="43" t="s">
        <v>300</v>
      </c>
      <c r="L896" s="43" t="s">
        <v>300</v>
      </c>
      <c r="M896" s="43" t="s">
        <v>299</v>
      </c>
      <c r="N896" s="43" t="s">
        <v>300</v>
      </c>
      <c r="O896" s="43" t="s">
        <v>300</v>
      </c>
      <c r="P896" s="43" t="s">
        <v>300</v>
      </c>
      <c r="Q896" s="43" t="s">
        <v>299</v>
      </c>
      <c r="R896" s="43" t="s">
        <v>300</v>
      </c>
      <c r="S896" s="43" t="s">
        <v>300</v>
      </c>
      <c r="T896" s="43" t="s">
        <v>300</v>
      </c>
      <c r="U896" s="43" t="s">
        <v>300</v>
      </c>
      <c r="V896" s="43" t="s">
        <v>300</v>
      </c>
      <c r="W896" s="43"/>
      <c r="X896" s="43"/>
      <c r="Y896" s="43"/>
      <c r="Z896" s="43"/>
      <c r="AA896" s="43"/>
      <c r="AB896" s="43"/>
      <c r="AC896" s="43"/>
      <c r="AD896" s="43"/>
      <c r="AE896" s="43"/>
      <c r="AF896" s="43"/>
      <c r="AG896" s="43"/>
      <c r="AH896" s="43"/>
      <c r="AI896" s="43"/>
      <c r="AJ896" s="43"/>
      <c r="AK896" s="43"/>
      <c r="AL896" s="43"/>
      <c r="AM896" s="43"/>
      <c r="AN896" s="43"/>
      <c r="AO896" s="43"/>
      <c r="AP896" s="43"/>
      <c r="AQ896" s="43"/>
      <c r="AR896" s="279" t="e">
        <v>#N/A</v>
      </c>
    </row>
    <row r="897" spans="1:44" s="279" customFormat="1">
      <c r="A897" s="43">
        <v>120332</v>
      </c>
      <c r="B897" s="43" t="s">
        <v>2561</v>
      </c>
      <c r="C897" s="43" t="s">
        <v>300</v>
      </c>
      <c r="D897" s="43" t="s">
        <v>300</v>
      </c>
      <c r="E897" s="43" t="s">
        <v>298</v>
      </c>
      <c r="F897" s="43" t="s">
        <v>298</v>
      </c>
      <c r="G897" s="43" t="s">
        <v>300</v>
      </c>
      <c r="H897" s="43" t="s">
        <v>300</v>
      </c>
      <c r="I897" s="43" t="s">
        <v>300</v>
      </c>
      <c r="J897" s="43" t="s">
        <v>300</v>
      </c>
      <c r="K897" s="43" t="s">
        <v>300</v>
      </c>
      <c r="L897" s="43" t="s">
        <v>298</v>
      </c>
      <c r="M897" s="43" t="s">
        <v>299</v>
      </c>
      <c r="N897" s="43" t="s">
        <v>299</v>
      </c>
      <c r="O897" s="43" t="s">
        <v>299</v>
      </c>
      <c r="P897" s="43" t="s">
        <v>299</v>
      </c>
      <c r="Q897" s="43" t="s">
        <v>299</v>
      </c>
      <c r="R897" s="43" t="s">
        <v>299</v>
      </c>
      <c r="S897" s="43" t="s">
        <v>299</v>
      </c>
      <c r="T897" s="43" t="s">
        <v>299</v>
      </c>
      <c r="U897" s="43" t="s">
        <v>299</v>
      </c>
      <c r="V897" s="43" t="s">
        <v>299</v>
      </c>
      <c r="W897" s="43"/>
      <c r="X897" s="43"/>
      <c r="Y897" s="43"/>
      <c r="Z897" s="43"/>
      <c r="AA897" s="43"/>
      <c r="AB897" s="43"/>
      <c r="AC897" s="43"/>
      <c r="AD897" s="43"/>
      <c r="AE897" s="43"/>
      <c r="AF897" s="43"/>
      <c r="AG897" s="43"/>
      <c r="AH897" s="43"/>
      <c r="AI897" s="43"/>
      <c r="AJ897" s="43"/>
      <c r="AK897" s="43"/>
      <c r="AL897" s="43"/>
      <c r="AM897" s="43"/>
      <c r="AN897" s="43"/>
      <c r="AO897" s="43"/>
      <c r="AP897" s="43"/>
      <c r="AQ897" s="43"/>
      <c r="AR897" s="279" t="e">
        <v>#N/A</v>
      </c>
    </row>
    <row r="898" spans="1:44" s="279" customFormat="1">
      <c r="A898" s="43">
        <v>120452</v>
      </c>
      <c r="B898" s="43" t="s">
        <v>2561</v>
      </c>
      <c r="C898" s="43" t="s">
        <v>300</v>
      </c>
      <c r="D898" s="43" t="s">
        <v>298</v>
      </c>
      <c r="E898" s="43" t="s">
        <v>300</v>
      </c>
      <c r="F898" s="43" t="s">
        <v>300</v>
      </c>
      <c r="G898" s="43" t="s">
        <v>300</v>
      </c>
      <c r="H898" s="43" t="s">
        <v>300</v>
      </c>
      <c r="I898" s="43" t="s">
        <v>300</v>
      </c>
      <c r="J898" s="43" t="s">
        <v>300</v>
      </c>
      <c r="K898" s="43" t="s">
        <v>299</v>
      </c>
      <c r="L898" s="43" t="s">
        <v>300</v>
      </c>
      <c r="M898" s="43" t="s">
        <v>299</v>
      </c>
      <c r="N898" s="43" t="s">
        <v>299</v>
      </c>
      <c r="O898" s="43" t="s">
        <v>299</v>
      </c>
      <c r="P898" s="43" t="s">
        <v>299</v>
      </c>
      <c r="Q898" s="43" t="s">
        <v>299</v>
      </c>
      <c r="R898" s="43" t="s">
        <v>299</v>
      </c>
      <c r="S898" s="43" t="s">
        <v>299</v>
      </c>
      <c r="T898" s="43" t="s">
        <v>299</v>
      </c>
      <c r="U898" s="43" t="s">
        <v>299</v>
      </c>
      <c r="V898" s="43" t="s">
        <v>299</v>
      </c>
      <c r="W898" s="43"/>
      <c r="X898" s="43"/>
      <c r="Y898" s="43"/>
      <c r="Z898" s="43"/>
      <c r="AA898" s="43"/>
      <c r="AB898" s="43"/>
      <c r="AC898" s="43"/>
      <c r="AD898" s="43"/>
      <c r="AE898" s="43"/>
      <c r="AF898" s="43"/>
      <c r="AG898" s="43"/>
      <c r="AH898" s="43"/>
      <c r="AI898" s="43"/>
      <c r="AJ898" s="43"/>
      <c r="AK898" s="43"/>
      <c r="AL898" s="43"/>
      <c r="AM898" s="43"/>
      <c r="AN898" s="43"/>
      <c r="AO898" s="43"/>
      <c r="AP898" s="43"/>
      <c r="AQ898" s="43"/>
      <c r="AR898" s="279" t="e">
        <v>#N/A</v>
      </c>
    </row>
    <row r="899" spans="1:44" s="279" customFormat="1">
      <c r="A899" s="43">
        <v>120602</v>
      </c>
      <c r="B899" s="43" t="s">
        <v>2561</v>
      </c>
      <c r="C899" s="43" t="s">
        <v>300</v>
      </c>
      <c r="D899" s="43" t="s">
        <v>300</v>
      </c>
      <c r="E899" s="43" t="s">
        <v>300</v>
      </c>
      <c r="F899" s="43" t="s">
        <v>300</v>
      </c>
      <c r="G899" s="43" t="s">
        <v>300</v>
      </c>
      <c r="H899" s="43" t="s">
        <v>300</v>
      </c>
      <c r="I899" s="43" t="s">
        <v>300</v>
      </c>
      <c r="J899" s="43" t="s">
        <v>300</v>
      </c>
      <c r="K899" s="43" t="s">
        <v>300</v>
      </c>
      <c r="L899" s="43" t="s">
        <v>300</v>
      </c>
      <c r="M899" s="43" t="s">
        <v>299</v>
      </c>
      <c r="N899" s="43" t="s">
        <v>299</v>
      </c>
      <c r="O899" s="43" t="s">
        <v>299</v>
      </c>
      <c r="P899" s="43" t="s">
        <v>299</v>
      </c>
      <c r="Q899" s="43" t="s">
        <v>299</v>
      </c>
      <c r="R899" s="43" t="s">
        <v>300</v>
      </c>
      <c r="S899" s="43" t="s">
        <v>300</v>
      </c>
      <c r="T899" s="43" t="s">
        <v>299</v>
      </c>
      <c r="U899" s="43" t="s">
        <v>299</v>
      </c>
      <c r="V899" s="43" t="s">
        <v>299</v>
      </c>
      <c r="W899" s="43"/>
      <c r="X899" s="43"/>
      <c r="Y899" s="43"/>
      <c r="Z899" s="43"/>
      <c r="AA899" s="43"/>
      <c r="AB899" s="43"/>
      <c r="AC899" s="43"/>
      <c r="AD899" s="43"/>
      <c r="AE899" s="43"/>
      <c r="AF899" s="43"/>
      <c r="AG899" s="43"/>
      <c r="AH899" s="43"/>
      <c r="AI899" s="43"/>
      <c r="AJ899" s="43"/>
      <c r="AK899" s="43"/>
      <c r="AL899" s="43"/>
      <c r="AM899" s="43"/>
      <c r="AN899" s="43"/>
      <c r="AO899" s="43"/>
      <c r="AP899" s="43"/>
      <c r="AQ899" s="43"/>
      <c r="AR899" s="279" t="e">
        <v>#N/A</v>
      </c>
    </row>
    <row r="900" spans="1:44" s="279" customFormat="1">
      <c r="A900" s="43">
        <v>120607</v>
      </c>
      <c r="B900" s="43" t="s">
        <v>2561</v>
      </c>
      <c r="C900" s="43" t="s">
        <v>300</v>
      </c>
      <c r="D900" s="43" t="s">
        <v>298</v>
      </c>
      <c r="E900" s="43" t="s">
        <v>300</v>
      </c>
      <c r="F900" s="43" t="s">
        <v>298</v>
      </c>
      <c r="G900" s="43" t="s">
        <v>300</v>
      </c>
      <c r="H900" s="43" t="s">
        <v>300</v>
      </c>
      <c r="I900" s="43" t="s">
        <v>298</v>
      </c>
      <c r="J900" s="43" t="s">
        <v>300</v>
      </c>
      <c r="K900" s="43" t="s">
        <v>300</v>
      </c>
      <c r="L900" s="43" t="s">
        <v>300</v>
      </c>
      <c r="M900" s="43" t="s">
        <v>298</v>
      </c>
      <c r="N900" s="43" t="s">
        <v>298</v>
      </c>
      <c r="O900" s="43" t="s">
        <v>298</v>
      </c>
      <c r="P900" s="43" t="s">
        <v>298</v>
      </c>
      <c r="Q900" s="43" t="s">
        <v>298</v>
      </c>
      <c r="R900" s="43" t="s">
        <v>299</v>
      </c>
      <c r="S900" s="43" t="s">
        <v>299</v>
      </c>
      <c r="T900" s="43" t="s">
        <v>299</v>
      </c>
      <c r="U900" s="43" t="s">
        <v>299</v>
      </c>
      <c r="V900" s="43" t="s">
        <v>299</v>
      </c>
      <c r="W900" s="43"/>
      <c r="X900" s="43"/>
      <c r="Y900" s="43"/>
      <c r="Z900" s="43"/>
      <c r="AA900" s="43"/>
      <c r="AB900" s="43"/>
      <c r="AC900" s="43"/>
      <c r="AD900" s="43"/>
      <c r="AE900" s="43"/>
      <c r="AF900" s="43"/>
      <c r="AG900" s="43"/>
      <c r="AH900" s="43"/>
      <c r="AI900" s="43"/>
      <c r="AJ900" s="43"/>
      <c r="AK900" s="43"/>
      <c r="AL900" s="43"/>
      <c r="AM900" s="43"/>
      <c r="AN900" s="43"/>
      <c r="AO900" s="43"/>
      <c r="AP900" s="43"/>
      <c r="AQ900" s="43"/>
      <c r="AR900" s="279" t="e">
        <v>#N/A</v>
      </c>
    </row>
    <row r="901" spans="1:44" s="279" customFormat="1">
      <c r="A901" s="43">
        <v>120627</v>
      </c>
      <c r="B901" s="43" t="s">
        <v>2561</v>
      </c>
      <c r="C901" s="43" t="s">
        <v>300</v>
      </c>
      <c r="D901" s="43" t="s">
        <v>300</v>
      </c>
      <c r="E901" s="43" t="s">
        <v>298</v>
      </c>
      <c r="F901" s="43" t="s">
        <v>300</v>
      </c>
      <c r="G901" s="43" t="s">
        <v>300</v>
      </c>
      <c r="H901" s="43" t="s">
        <v>299</v>
      </c>
      <c r="I901" s="43" t="s">
        <v>300</v>
      </c>
      <c r="J901" s="43" t="s">
        <v>300</v>
      </c>
      <c r="K901" s="43" t="s">
        <v>299</v>
      </c>
      <c r="L901" s="43" t="s">
        <v>300</v>
      </c>
      <c r="M901" s="43" t="s">
        <v>300</v>
      </c>
      <c r="N901" s="43" t="s">
        <v>300</v>
      </c>
      <c r="O901" s="43" t="s">
        <v>300</v>
      </c>
      <c r="P901" s="43" t="s">
        <v>300</v>
      </c>
      <c r="Q901" s="43" t="s">
        <v>300</v>
      </c>
      <c r="R901" s="43" t="s">
        <v>299</v>
      </c>
      <c r="S901" s="43" t="s">
        <v>299</v>
      </c>
      <c r="T901" s="43" t="s">
        <v>299</v>
      </c>
      <c r="U901" s="43" t="s">
        <v>300</v>
      </c>
      <c r="V901" s="43" t="s">
        <v>299</v>
      </c>
      <c r="W901" s="43"/>
      <c r="X901" s="43"/>
      <c r="Y901" s="43"/>
      <c r="Z901" s="43"/>
      <c r="AA901" s="43"/>
      <c r="AB901" s="43"/>
      <c r="AC901" s="43"/>
      <c r="AD901" s="43"/>
      <c r="AE901" s="43"/>
      <c r="AF901" s="43"/>
      <c r="AG901" s="43"/>
      <c r="AH901" s="43"/>
      <c r="AI901" s="43"/>
      <c r="AJ901" s="43"/>
      <c r="AK901" s="43"/>
      <c r="AL901" s="43"/>
      <c r="AM901" s="43"/>
      <c r="AN901" s="43"/>
      <c r="AO901" s="43"/>
      <c r="AP901" s="43"/>
      <c r="AQ901" s="43"/>
      <c r="AR901" s="279" t="e">
        <v>#N/A</v>
      </c>
    </row>
    <row r="902" spans="1:44" s="279" customFormat="1">
      <c r="A902" s="43">
        <v>120636</v>
      </c>
      <c r="B902" s="43" t="s">
        <v>2561</v>
      </c>
      <c r="C902" s="43" t="s">
        <v>300</v>
      </c>
      <c r="D902" s="43" t="s">
        <v>300</v>
      </c>
      <c r="E902" s="43" t="s">
        <v>298</v>
      </c>
      <c r="F902" s="43" t="s">
        <v>298</v>
      </c>
      <c r="G902" s="43" t="s">
        <v>300</v>
      </c>
      <c r="H902" s="43" t="s">
        <v>298</v>
      </c>
      <c r="I902" s="43" t="s">
        <v>300</v>
      </c>
      <c r="J902" s="43" t="s">
        <v>298</v>
      </c>
      <c r="K902" s="43" t="s">
        <v>300</v>
      </c>
      <c r="L902" s="43" t="s">
        <v>300</v>
      </c>
      <c r="M902" s="43" t="s">
        <v>299</v>
      </c>
      <c r="N902" s="43" t="s">
        <v>300</v>
      </c>
      <c r="O902" s="43" t="s">
        <v>299</v>
      </c>
      <c r="P902" s="43" t="s">
        <v>300</v>
      </c>
      <c r="Q902" s="43" t="s">
        <v>299</v>
      </c>
      <c r="R902" s="43" t="s">
        <v>299</v>
      </c>
      <c r="S902" s="43" t="s">
        <v>299</v>
      </c>
      <c r="T902" s="43" t="s">
        <v>299</v>
      </c>
      <c r="U902" s="43" t="s">
        <v>299</v>
      </c>
      <c r="V902" s="43" t="s">
        <v>299</v>
      </c>
      <c r="W902" s="43"/>
      <c r="X902" s="43"/>
      <c r="Y902" s="43"/>
      <c r="Z902" s="43"/>
      <c r="AA902" s="43"/>
      <c r="AB902" s="43"/>
      <c r="AC902" s="43"/>
      <c r="AD902" s="43"/>
      <c r="AE902" s="43"/>
      <c r="AF902" s="43"/>
      <c r="AG902" s="43"/>
      <c r="AH902" s="43"/>
      <c r="AI902" s="43"/>
      <c r="AJ902" s="43"/>
      <c r="AK902" s="43"/>
      <c r="AL902" s="43"/>
      <c r="AM902" s="43"/>
      <c r="AN902" s="43"/>
      <c r="AO902" s="43"/>
      <c r="AP902" s="43"/>
      <c r="AQ902" s="43"/>
      <c r="AR902" s="279" t="e">
        <v>#N/A</v>
      </c>
    </row>
    <row r="903" spans="1:44" s="279" customFormat="1">
      <c r="A903" s="43">
        <v>120719</v>
      </c>
      <c r="B903" s="43" t="s">
        <v>2561</v>
      </c>
      <c r="C903" s="43" t="s">
        <v>300</v>
      </c>
      <c r="D903" s="43" t="s">
        <v>300</v>
      </c>
      <c r="E903" s="43" t="s">
        <v>300</v>
      </c>
      <c r="F903" s="43" t="s">
        <v>300</v>
      </c>
      <c r="G903" s="43" t="s">
        <v>300</v>
      </c>
      <c r="H903" s="43" t="s">
        <v>300</v>
      </c>
      <c r="I903" s="43" t="s">
        <v>300</v>
      </c>
      <c r="J903" s="43" t="s">
        <v>300</v>
      </c>
      <c r="K903" s="43" t="s">
        <v>300</v>
      </c>
      <c r="L903" s="43" t="s">
        <v>300</v>
      </c>
      <c r="M903" s="43" t="s">
        <v>300</v>
      </c>
      <c r="N903" s="43" t="s">
        <v>300</v>
      </c>
      <c r="O903" s="43" t="s">
        <v>300</v>
      </c>
      <c r="P903" s="43" t="s">
        <v>299</v>
      </c>
      <c r="Q903" s="43" t="s">
        <v>299</v>
      </c>
      <c r="R903" s="43" t="s">
        <v>299</v>
      </c>
      <c r="S903" s="43" t="s">
        <v>299</v>
      </c>
      <c r="T903" s="43" t="s">
        <v>299</v>
      </c>
      <c r="U903" s="43" t="s">
        <v>299</v>
      </c>
      <c r="V903" s="43" t="s">
        <v>299</v>
      </c>
      <c r="W903" s="43"/>
      <c r="X903" s="43"/>
      <c r="Y903" s="43"/>
      <c r="Z903" s="43"/>
      <c r="AA903" s="43"/>
      <c r="AB903" s="43"/>
      <c r="AC903" s="43"/>
      <c r="AD903" s="43"/>
      <c r="AE903" s="43"/>
      <c r="AF903" s="43"/>
      <c r="AG903" s="43"/>
      <c r="AH903" s="43"/>
      <c r="AI903" s="43"/>
      <c r="AJ903" s="43"/>
      <c r="AK903" s="43"/>
      <c r="AL903" s="43"/>
      <c r="AM903" s="43"/>
      <c r="AN903" s="43"/>
      <c r="AO903" s="43"/>
      <c r="AP903" s="43"/>
      <c r="AQ903" s="43"/>
      <c r="AR903" s="279" t="e">
        <v>#N/A</v>
      </c>
    </row>
    <row r="904" spans="1:44" s="279" customFormat="1">
      <c r="A904" s="43">
        <v>120771</v>
      </c>
      <c r="B904" s="43" t="s">
        <v>2561</v>
      </c>
      <c r="C904" s="43" t="s">
        <v>300</v>
      </c>
      <c r="D904" s="43" t="s">
        <v>300</v>
      </c>
      <c r="E904" s="43" t="s">
        <v>298</v>
      </c>
      <c r="F904" s="43" t="s">
        <v>300</v>
      </c>
      <c r="G904" s="43" t="s">
        <v>300</v>
      </c>
      <c r="H904" s="43" t="s">
        <v>300</v>
      </c>
      <c r="I904" s="43" t="s">
        <v>300</v>
      </c>
      <c r="J904" s="43" t="s">
        <v>300</v>
      </c>
      <c r="K904" s="43" t="s">
        <v>299</v>
      </c>
      <c r="L904" s="43" t="s">
        <v>300</v>
      </c>
      <c r="M904" s="43" t="s">
        <v>300</v>
      </c>
      <c r="N904" s="43" t="s">
        <v>299</v>
      </c>
      <c r="O904" s="43" t="s">
        <v>300</v>
      </c>
      <c r="P904" s="43" t="s">
        <v>299</v>
      </c>
      <c r="Q904" s="43" t="s">
        <v>300</v>
      </c>
      <c r="R904" s="43" t="s">
        <v>299</v>
      </c>
      <c r="S904" s="43" t="s">
        <v>299</v>
      </c>
      <c r="T904" s="43" t="s">
        <v>299</v>
      </c>
      <c r="U904" s="43" t="s">
        <v>299</v>
      </c>
      <c r="V904" s="43" t="s">
        <v>299</v>
      </c>
      <c r="W904" s="43"/>
      <c r="X904" s="43"/>
      <c r="Y904" s="43"/>
      <c r="Z904" s="43"/>
      <c r="AA904" s="43"/>
      <c r="AB904" s="43"/>
      <c r="AC904" s="43"/>
      <c r="AD904" s="43"/>
      <c r="AE904" s="43"/>
      <c r="AF904" s="43"/>
      <c r="AG904" s="43"/>
      <c r="AH904" s="43"/>
      <c r="AI904" s="43"/>
      <c r="AJ904" s="43"/>
      <c r="AK904" s="43"/>
      <c r="AL904" s="43"/>
      <c r="AM904" s="43"/>
      <c r="AN904" s="43"/>
      <c r="AO904" s="43"/>
      <c r="AP904" s="43"/>
      <c r="AQ904" s="43"/>
      <c r="AR904" s="279" t="e">
        <v>#N/A</v>
      </c>
    </row>
    <row r="905" spans="1:44" s="279" customFormat="1">
      <c r="A905" s="43">
        <v>120820</v>
      </c>
      <c r="B905" s="43" t="s">
        <v>2561</v>
      </c>
      <c r="C905" s="43" t="s">
        <v>300</v>
      </c>
      <c r="D905" s="43" t="s">
        <v>300</v>
      </c>
      <c r="E905" s="43" t="s">
        <v>298</v>
      </c>
      <c r="F905" s="43" t="s">
        <v>298</v>
      </c>
      <c r="G905" s="43" t="s">
        <v>298</v>
      </c>
      <c r="H905" s="43" t="s">
        <v>300</v>
      </c>
      <c r="I905" s="43" t="s">
        <v>300</v>
      </c>
      <c r="J905" s="43" t="s">
        <v>300</v>
      </c>
      <c r="K905" s="43" t="s">
        <v>300</v>
      </c>
      <c r="L905" s="43" t="s">
        <v>300</v>
      </c>
      <c r="M905" s="43" t="s">
        <v>300</v>
      </c>
      <c r="N905" s="43" t="s">
        <v>300</v>
      </c>
      <c r="O905" s="43" t="s">
        <v>299</v>
      </c>
      <c r="P905" s="43" t="s">
        <v>299</v>
      </c>
      <c r="Q905" s="43" t="s">
        <v>299</v>
      </c>
      <c r="R905" s="43" t="s">
        <v>299</v>
      </c>
      <c r="S905" s="43" t="s">
        <v>299</v>
      </c>
      <c r="T905" s="43" t="s">
        <v>299</v>
      </c>
      <c r="U905" s="43" t="s">
        <v>299</v>
      </c>
      <c r="V905" s="43" t="s">
        <v>299</v>
      </c>
      <c r="W905" s="43"/>
      <c r="X905" s="43"/>
      <c r="Y905" s="43"/>
      <c r="Z905" s="43"/>
      <c r="AA905" s="43"/>
      <c r="AB905" s="43"/>
      <c r="AC905" s="43"/>
      <c r="AD905" s="43"/>
      <c r="AE905" s="43"/>
      <c r="AF905" s="43"/>
      <c r="AG905" s="43"/>
      <c r="AH905" s="43"/>
      <c r="AI905" s="43"/>
      <c r="AJ905" s="43"/>
      <c r="AK905" s="43"/>
      <c r="AL905" s="43"/>
      <c r="AM905" s="43"/>
      <c r="AN905" s="43"/>
      <c r="AO905" s="43"/>
      <c r="AP905" s="43"/>
      <c r="AQ905" s="43"/>
      <c r="AR905" s="279" t="e">
        <v>#N/A</v>
      </c>
    </row>
    <row r="906" spans="1:44" s="279" customFormat="1">
      <c r="A906" s="43">
        <v>120827</v>
      </c>
      <c r="B906" s="43" t="s">
        <v>2561</v>
      </c>
      <c r="C906" s="43" t="s">
        <v>300</v>
      </c>
      <c r="D906" s="43" t="s">
        <v>298</v>
      </c>
      <c r="E906" s="43" t="s">
        <v>300</v>
      </c>
      <c r="F906" s="43" t="s">
        <v>298</v>
      </c>
      <c r="G906" s="43" t="s">
        <v>298</v>
      </c>
      <c r="H906" s="43" t="s">
        <v>300</v>
      </c>
      <c r="I906" s="43" t="s">
        <v>298</v>
      </c>
      <c r="J906" s="43" t="s">
        <v>300</v>
      </c>
      <c r="K906" s="43" t="s">
        <v>300</v>
      </c>
      <c r="L906" s="43" t="s">
        <v>300</v>
      </c>
      <c r="M906" s="43" t="s">
        <v>298</v>
      </c>
      <c r="N906" s="43" t="s">
        <v>298</v>
      </c>
      <c r="O906" s="43" t="s">
        <v>299</v>
      </c>
      <c r="P906" s="43" t="s">
        <v>299</v>
      </c>
      <c r="Q906" s="43" t="s">
        <v>299</v>
      </c>
      <c r="R906" s="43" t="s">
        <v>300</v>
      </c>
      <c r="S906" s="43" t="s">
        <v>299</v>
      </c>
      <c r="T906" s="43" t="s">
        <v>299</v>
      </c>
      <c r="U906" s="43" t="s">
        <v>299</v>
      </c>
      <c r="V906" s="43" t="s">
        <v>299</v>
      </c>
      <c r="W906" s="43"/>
      <c r="X906" s="43"/>
      <c r="Y906" s="43"/>
      <c r="Z906" s="43"/>
      <c r="AA906" s="43"/>
      <c r="AB906" s="43"/>
      <c r="AC906" s="43"/>
      <c r="AD906" s="43"/>
      <c r="AE906" s="43"/>
      <c r="AF906" s="43"/>
      <c r="AG906" s="43"/>
      <c r="AH906" s="43"/>
      <c r="AI906" s="43"/>
      <c r="AJ906" s="43"/>
      <c r="AK906" s="43"/>
      <c r="AL906" s="43"/>
      <c r="AM906" s="43"/>
      <c r="AN906" s="43"/>
      <c r="AO906" s="43"/>
      <c r="AP906" s="43"/>
      <c r="AQ906" s="43"/>
      <c r="AR906" s="279" t="e">
        <v>#N/A</v>
      </c>
    </row>
    <row r="907" spans="1:44" s="279" customFormat="1">
      <c r="A907" s="43">
        <v>120861</v>
      </c>
      <c r="B907" s="43" t="s">
        <v>2561</v>
      </c>
      <c r="C907" s="43" t="s">
        <v>300</v>
      </c>
      <c r="D907" s="43" t="s">
        <v>298</v>
      </c>
      <c r="E907" s="43" t="s">
        <v>300</v>
      </c>
      <c r="F907" s="43" t="s">
        <v>298</v>
      </c>
      <c r="G907" s="43" t="s">
        <v>300</v>
      </c>
      <c r="H907" s="43" t="s">
        <v>300</v>
      </c>
      <c r="I907" s="43" t="s">
        <v>300</v>
      </c>
      <c r="J907" s="43" t="s">
        <v>300</v>
      </c>
      <c r="K907" s="43" t="s">
        <v>300</v>
      </c>
      <c r="L907" s="43" t="s">
        <v>299</v>
      </c>
      <c r="M907" s="43" t="s">
        <v>300</v>
      </c>
      <c r="N907" s="43" t="s">
        <v>300</v>
      </c>
      <c r="O907" s="43" t="s">
        <v>300</v>
      </c>
      <c r="P907" s="43" t="s">
        <v>300</v>
      </c>
      <c r="Q907" s="43" t="s">
        <v>300</v>
      </c>
      <c r="R907" s="43" t="s">
        <v>300</v>
      </c>
      <c r="S907" s="43" t="s">
        <v>300</v>
      </c>
      <c r="T907" s="43" t="s">
        <v>300</v>
      </c>
      <c r="U907" s="43" t="s">
        <v>300</v>
      </c>
      <c r="V907" s="43" t="s">
        <v>300</v>
      </c>
      <c r="W907" s="43"/>
      <c r="X907" s="43"/>
      <c r="Y907" s="43"/>
      <c r="Z907" s="43"/>
      <c r="AA907" s="43"/>
      <c r="AB907" s="43"/>
      <c r="AC907" s="43"/>
      <c r="AD907" s="43"/>
      <c r="AE907" s="43"/>
      <c r="AF907" s="43"/>
      <c r="AG907" s="43"/>
      <c r="AH907" s="43"/>
      <c r="AI907" s="43"/>
      <c r="AJ907" s="43"/>
      <c r="AK907" s="43"/>
      <c r="AL907" s="43"/>
      <c r="AM907" s="43"/>
      <c r="AN907" s="43"/>
      <c r="AO907" s="43"/>
      <c r="AP907" s="43"/>
      <c r="AQ907" s="43"/>
      <c r="AR907" s="279" t="e">
        <v>#N/A</v>
      </c>
    </row>
    <row r="908" spans="1:44" s="279" customFormat="1">
      <c r="A908" s="43">
        <v>120900</v>
      </c>
      <c r="B908" s="43" t="s">
        <v>2561</v>
      </c>
      <c r="C908" s="43" t="s">
        <v>300</v>
      </c>
      <c r="D908" s="43" t="s">
        <v>300</v>
      </c>
      <c r="E908" s="43" t="s">
        <v>298</v>
      </c>
      <c r="F908" s="43" t="s">
        <v>300</v>
      </c>
      <c r="G908" s="43" t="s">
        <v>299</v>
      </c>
      <c r="H908" s="43" t="s">
        <v>298</v>
      </c>
      <c r="I908" s="43" t="s">
        <v>300</v>
      </c>
      <c r="J908" s="43" t="s">
        <v>300</v>
      </c>
      <c r="K908" s="43" t="s">
        <v>300</v>
      </c>
      <c r="L908" s="43" t="s">
        <v>299</v>
      </c>
      <c r="M908" s="43" t="s">
        <v>299</v>
      </c>
      <c r="N908" s="43" t="s">
        <v>299</v>
      </c>
      <c r="O908" s="43" t="s">
        <v>299</v>
      </c>
      <c r="P908" s="43" t="s">
        <v>299</v>
      </c>
      <c r="Q908" s="43" t="s">
        <v>299</v>
      </c>
      <c r="R908" s="43" t="s">
        <v>299</v>
      </c>
      <c r="S908" s="43" t="s">
        <v>299</v>
      </c>
      <c r="T908" s="43" t="s">
        <v>299</v>
      </c>
      <c r="U908" s="43" t="s">
        <v>299</v>
      </c>
      <c r="V908" s="43" t="s">
        <v>299</v>
      </c>
      <c r="W908" s="43"/>
      <c r="X908" s="43"/>
      <c r="Y908" s="43"/>
      <c r="Z908" s="43"/>
      <c r="AA908" s="43"/>
      <c r="AB908" s="43"/>
      <c r="AC908" s="43"/>
      <c r="AD908" s="43"/>
      <c r="AE908" s="43"/>
      <c r="AF908" s="43"/>
      <c r="AG908" s="43"/>
      <c r="AH908" s="43"/>
      <c r="AI908" s="43"/>
      <c r="AJ908" s="43"/>
      <c r="AK908" s="43"/>
      <c r="AL908" s="43"/>
      <c r="AM908" s="43"/>
      <c r="AN908" s="43"/>
      <c r="AO908" s="43"/>
      <c r="AP908" s="43"/>
      <c r="AQ908" s="43"/>
      <c r="AR908" s="279" t="e">
        <v>#N/A</v>
      </c>
    </row>
    <row r="909" spans="1:44" s="279" customFormat="1">
      <c r="A909" s="43">
        <v>120919</v>
      </c>
      <c r="B909" s="43" t="s">
        <v>2561</v>
      </c>
      <c r="C909" s="43" t="s">
        <v>299</v>
      </c>
      <c r="D909" s="43" t="s">
        <v>300</v>
      </c>
      <c r="E909" s="43" t="s">
        <v>300</v>
      </c>
      <c r="F909" s="43" t="s">
        <v>298</v>
      </c>
      <c r="G909" s="43" t="s">
        <v>300</v>
      </c>
      <c r="H909" s="43" t="s">
        <v>299</v>
      </c>
      <c r="I909" s="43" t="s">
        <v>300</v>
      </c>
      <c r="J909" s="43" t="s">
        <v>300</v>
      </c>
      <c r="K909" s="43" t="s">
        <v>300</v>
      </c>
      <c r="L909" s="43" t="s">
        <v>300</v>
      </c>
      <c r="M909" s="43" t="s">
        <v>299</v>
      </c>
      <c r="N909" s="43" t="s">
        <v>300</v>
      </c>
      <c r="O909" s="43" t="s">
        <v>300</v>
      </c>
      <c r="P909" s="43" t="s">
        <v>300</v>
      </c>
      <c r="Q909" s="43" t="s">
        <v>298</v>
      </c>
      <c r="R909" s="43" t="s">
        <v>299</v>
      </c>
      <c r="S909" s="43" t="s">
        <v>299</v>
      </c>
      <c r="T909" s="43" t="s">
        <v>300</v>
      </c>
      <c r="U909" s="43" t="s">
        <v>299</v>
      </c>
      <c r="V909" s="43" t="s">
        <v>300</v>
      </c>
      <c r="W909" s="43"/>
      <c r="X909" s="43"/>
      <c r="Y909" s="43"/>
      <c r="Z909" s="43"/>
      <c r="AA909" s="43"/>
      <c r="AB909" s="43"/>
      <c r="AC909" s="43"/>
      <c r="AD909" s="43"/>
      <c r="AE909" s="43"/>
      <c r="AF909" s="43"/>
      <c r="AG909" s="43"/>
      <c r="AH909" s="43"/>
      <c r="AI909" s="43"/>
      <c r="AJ909" s="43"/>
      <c r="AK909" s="43"/>
      <c r="AL909" s="43"/>
      <c r="AM909" s="43"/>
      <c r="AN909" s="43"/>
      <c r="AO909" s="43"/>
      <c r="AP909" s="43"/>
      <c r="AQ909" s="43"/>
      <c r="AR909" s="279" t="e">
        <v>#N/A</v>
      </c>
    </row>
    <row r="910" spans="1:44" s="279" customFormat="1">
      <c r="A910" s="43">
        <v>120941</v>
      </c>
      <c r="B910" s="43" t="s">
        <v>2561</v>
      </c>
      <c r="C910" s="43" t="s">
        <v>300</v>
      </c>
      <c r="D910" s="43" t="s">
        <v>300</v>
      </c>
      <c r="E910" s="43" t="s">
        <v>300</v>
      </c>
      <c r="F910" s="43" t="s">
        <v>300</v>
      </c>
      <c r="G910" s="43" t="s">
        <v>300</v>
      </c>
      <c r="H910" s="43" t="s">
        <v>300</v>
      </c>
      <c r="I910" s="43" t="s">
        <v>300</v>
      </c>
      <c r="J910" s="43" t="s">
        <v>300</v>
      </c>
      <c r="K910" s="43" t="s">
        <v>300</v>
      </c>
      <c r="L910" s="43" t="s">
        <v>300</v>
      </c>
      <c r="M910" s="43" t="s">
        <v>300</v>
      </c>
      <c r="N910" s="43" t="s">
        <v>300</v>
      </c>
      <c r="O910" s="43" t="s">
        <v>300</v>
      </c>
      <c r="P910" s="43" t="s">
        <v>300</v>
      </c>
      <c r="Q910" s="43" t="s">
        <v>300</v>
      </c>
      <c r="R910" s="43" t="s">
        <v>299</v>
      </c>
      <c r="S910" s="43" t="s">
        <v>299</v>
      </c>
      <c r="T910" s="43" t="s">
        <v>299</v>
      </c>
      <c r="U910" s="43" t="s">
        <v>299</v>
      </c>
      <c r="V910" s="43" t="s">
        <v>299</v>
      </c>
      <c r="W910" s="43"/>
      <c r="X910" s="43"/>
      <c r="Y910" s="43"/>
      <c r="Z910" s="43"/>
      <c r="AA910" s="43"/>
      <c r="AB910" s="43"/>
      <c r="AC910" s="43"/>
      <c r="AD910" s="43"/>
      <c r="AE910" s="43"/>
      <c r="AF910" s="43"/>
      <c r="AG910" s="43"/>
      <c r="AH910" s="43"/>
      <c r="AI910" s="43"/>
      <c r="AJ910" s="43"/>
      <c r="AK910" s="43"/>
      <c r="AL910" s="43"/>
      <c r="AM910" s="43"/>
      <c r="AN910" s="43"/>
      <c r="AO910" s="43"/>
      <c r="AP910" s="43"/>
      <c r="AQ910" s="43"/>
      <c r="AR910" s="279" t="e">
        <v>#N/A</v>
      </c>
    </row>
    <row r="911" spans="1:44" s="279" customFormat="1">
      <c r="A911" s="43">
        <v>120955</v>
      </c>
      <c r="B911" s="43" t="s">
        <v>2561</v>
      </c>
      <c r="C911" s="43" t="s">
        <v>300</v>
      </c>
      <c r="D911" s="43" t="s">
        <v>300</v>
      </c>
      <c r="E911" s="43" t="s">
        <v>300</v>
      </c>
      <c r="F911" s="43" t="s">
        <v>300</v>
      </c>
      <c r="G911" s="43" t="s">
        <v>300</v>
      </c>
      <c r="H911" s="43" t="s">
        <v>300</v>
      </c>
      <c r="I911" s="43" t="s">
        <v>300</v>
      </c>
      <c r="J911" s="43" t="s">
        <v>298</v>
      </c>
      <c r="K911" s="43" t="s">
        <v>300</v>
      </c>
      <c r="L911" s="43" t="s">
        <v>300</v>
      </c>
      <c r="M911" s="43" t="s">
        <v>300</v>
      </c>
      <c r="N911" s="43" t="s">
        <v>298</v>
      </c>
      <c r="O911" s="43" t="s">
        <v>298</v>
      </c>
      <c r="P911" s="43" t="s">
        <v>298</v>
      </c>
      <c r="Q911" s="43" t="s">
        <v>298</v>
      </c>
      <c r="R911" s="43" t="s">
        <v>300</v>
      </c>
      <c r="S911" s="43" t="s">
        <v>300</v>
      </c>
      <c r="T911" s="43" t="s">
        <v>300</v>
      </c>
      <c r="U911" s="43" t="s">
        <v>300</v>
      </c>
      <c r="V911" s="43" t="s">
        <v>300</v>
      </c>
      <c r="W911" s="43"/>
      <c r="X911" s="43"/>
      <c r="Y911" s="43"/>
      <c r="Z911" s="43"/>
      <c r="AA911" s="43"/>
      <c r="AB911" s="43"/>
      <c r="AC911" s="43"/>
      <c r="AD911" s="43"/>
      <c r="AE911" s="43"/>
      <c r="AF911" s="43"/>
      <c r="AG911" s="43"/>
      <c r="AH911" s="43"/>
      <c r="AI911" s="43"/>
      <c r="AJ911" s="43"/>
      <c r="AK911" s="43"/>
      <c r="AL911" s="43"/>
      <c r="AM911" s="43"/>
      <c r="AN911" s="43"/>
      <c r="AO911" s="43"/>
      <c r="AP911" s="43"/>
      <c r="AQ911" s="43"/>
      <c r="AR911" s="279" t="e">
        <v>#N/A</v>
      </c>
    </row>
    <row r="912" spans="1:44" s="279" customFormat="1">
      <c r="A912" s="43">
        <v>120957</v>
      </c>
      <c r="B912" s="43" t="s">
        <v>2561</v>
      </c>
      <c r="C912" s="43" t="s">
        <v>300</v>
      </c>
      <c r="D912" s="43" t="s">
        <v>300</v>
      </c>
      <c r="E912" s="43" t="s">
        <v>298</v>
      </c>
      <c r="F912" s="43" t="s">
        <v>298</v>
      </c>
      <c r="G912" s="43" t="s">
        <v>298</v>
      </c>
      <c r="H912" s="43" t="s">
        <v>300</v>
      </c>
      <c r="I912" s="43" t="s">
        <v>300</v>
      </c>
      <c r="J912" s="43" t="s">
        <v>300</v>
      </c>
      <c r="K912" s="43" t="s">
        <v>299</v>
      </c>
      <c r="L912" s="43" t="s">
        <v>300</v>
      </c>
      <c r="M912" s="43" t="s">
        <v>299</v>
      </c>
      <c r="N912" s="43" t="s">
        <v>299</v>
      </c>
      <c r="O912" s="43" t="s">
        <v>299</v>
      </c>
      <c r="P912" s="43" t="s">
        <v>299</v>
      </c>
      <c r="Q912" s="43" t="s">
        <v>299</v>
      </c>
      <c r="R912" s="43" t="s">
        <v>299</v>
      </c>
      <c r="S912" s="43" t="s">
        <v>299</v>
      </c>
      <c r="T912" s="43" t="s">
        <v>299</v>
      </c>
      <c r="U912" s="43" t="s">
        <v>299</v>
      </c>
      <c r="V912" s="43" t="s">
        <v>299</v>
      </c>
      <c r="W912" s="43"/>
      <c r="X912" s="43"/>
      <c r="Y912" s="43"/>
      <c r="Z912" s="43"/>
      <c r="AA912" s="43"/>
      <c r="AB912" s="43"/>
      <c r="AC912" s="43"/>
      <c r="AD912" s="43"/>
      <c r="AE912" s="43"/>
      <c r="AF912" s="43"/>
      <c r="AG912" s="43"/>
      <c r="AH912" s="43"/>
      <c r="AI912" s="43"/>
      <c r="AJ912" s="43"/>
      <c r="AK912" s="43"/>
      <c r="AL912" s="43"/>
      <c r="AM912" s="43"/>
      <c r="AN912" s="43"/>
      <c r="AO912" s="43"/>
      <c r="AP912" s="43"/>
      <c r="AQ912" s="43"/>
      <c r="AR912" s="279" t="e">
        <v>#N/A</v>
      </c>
    </row>
    <row r="913" spans="1:44" s="279" customFormat="1">
      <c r="A913" s="43">
        <v>121046</v>
      </c>
      <c r="B913" s="43" t="s">
        <v>2561</v>
      </c>
      <c r="C913" s="43" t="s">
        <v>300</v>
      </c>
      <c r="D913" s="43" t="s">
        <v>300</v>
      </c>
      <c r="E913" s="43" t="s">
        <v>298</v>
      </c>
      <c r="F913" s="43" t="s">
        <v>300</v>
      </c>
      <c r="G913" s="43" t="s">
        <v>298</v>
      </c>
      <c r="H913" s="43" t="s">
        <v>300</v>
      </c>
      <c r="I913" s="43" t="s">
        <v>300</v>
      </c>
      <c r="J913" s="43" t="s">
        <v>300</v>
      </c>
      <c r="K913" s="43" t="s">
        <v>300</v>
      </c>
      <c r="L913" s="43" t="s">
        <v>300</v>
      </c>
      <c r="M913" s="43" t="s">
        <v>300</v>
      </c>
      <c r="N913" s="43" t="s">
        <v>300</v>
      </c>
      <c r="O913" s="43" t="s">
        <v>300</v>
      </c>
      <c r="P913" s="43" t="s">
        <v>300</v>
      </c>
      <c r="Q913" s="43" t="s">
        <v>300</v>
      </c>
      <c r="R913" s="43" t="s">
        <v>300</v>
      </c>
      <c r="S913" s="43" t="s">
        <v>300</v>
      </c>
      <c r="T913" s="43" t="s">
        <v>300</v>
      </c>
      <c r="U913" s="43" t="s">
        <v>300</v>
      </c>
      <c r="V913" s="43" t="s">
        <v>300</v>
      </c>
      <c r="W913" s="43"/>
      <c r="X913" s="43"/>
      <c r="Y913" s="43"/>
      <c r="Z913" s="43"/>
      <c r="AA913" s="43"/>
      <c r="AB913" s="43"/>
      <c r="AC913" s="43"/>
      <c r="AD913" s="43"/>
      <c r="AE913" s="43"/>
      <c r="AF913" s="43"/>
      <c r="AG913" s="43"/>
      <c r="AH913" s="43"/>
      <c r="AI913" s="43"/>
      <c r="AJ913" s="43"/>
      <c r="AK913" s="43"/>
      <c r="AL913" s="43"/>
      <c r="AM913" s="43"/>
      <c r="AN913" s="43"/>
      <c r="AO913" s="43"/>
      <c r="AP913" s="43"/>
      <c r="AQ913" s="43"/>
      <c r="AR913" s="279" t="e">
        <v>#N/A</v>
      </c>
    </row>
    <row r="914" spans="1:44" s="279" customFormat="1">
      <c r="A914" s="43">
        <v>121117</v>
      </c>
      <c r="B914" s="43" t="s">
        <v>2561</v>
      </c>
      <c r="C914" s="43" t="s">
        <v>300</v>
      </c>
      <c r="D914" s="43" t="s">
        <v>300</v>
      </c>
      <c r="E914" s="43" t="s">
        <v>300</v>
      </c>
      <c r="F914" s="43" t="s">
        <v>300</v>
      </c>
      <c r="G914" s="43" t="s">
        <v>299</v>
      </c>
      <c r="H914" s="43" t="s">
        <v>300</v>
      </c>
      <c r="I914" s="43" t="s">
        <v>300</v>
      </c>
      <c r="J914" s="43" t="s">
        <v>300</v>
      </c>
      <c r="K914" s="43" t="s">
        <v>300</v>
      </c>
      <c r="L914" s="43" t="s">
        <v>300</v>
      </c>
      <c r="M914" s="43" t="s">
        <v>300</v>
      </c>
      <c r="N914" s="43" t="s">
        <v>299</v>
      </c>
      <c r="O914" s="43" t="s">
        <v>300</v>
      </c>
      <c r="P914" s="43" t="s">
        <v>299</v>
      </c>
      <c r="Q914" s="43" t="s">
        <v>300</v>
      </c>
      <c r="R914" s="43" t="s">
        <v>300</v>
      </c>
      <c r="S914" s="43" t="s">
        <v>300</v>
      </c>
      <c r="T914" s="43" t="s">
        <v>299</v>
      </c>
      <c r="U914" s="43" t="s">
        <v>299</v>
      </c>
      <c r="V914" s="43" t="s">
        <v>299</v>
      </c>
      <c r="W914" s="43"/>
      <c r="X914" s="43"/>
      <c r="Y914" s="43"/>
      <c r="Z914" s="43"/>
      <c r="AA914" s="43"/>
      <c r="AB914" s="43"/>
      <c r="AC914" s="43"/>
      <c r="AD914" s="43"/>
      <c r="AE914" s="43"/>
      <c r="AF914" s="43"/>
      <c r="AG914" s="43"/>
      <c r="AH914" s="43"/>
      <c r="AI914" s="43"/>
      <c r="AJ914" s="43"/>
      <c r="AK914" s="43"/>
      <c r="AL914" s="43"/>
      <c r="AM914" s="43"/>
      <c r="AN914" s="43"/>
      <c r="AO914" s="43"/>
      <c r="AP914" s="43"/>
      <c r="AQ914" s="43"/>
      <c r="AR914" s="279" t="e">
        <v>#N/A</v>
      </c>
    </row>
    <row r="915" spans="1:44" s="279" customFormat="1">
      <c r="A915" s="43">
        <v>121167</v>
      </c>
      <c r="B915" s="43" t="s">
        <v>2561</v>
      </c>
      <c r="C915" s="43" t="s">
        <v>300</v>
      </c>
      <c r="D915" s="43" t="s">
        <v>298</v>
      </c>
      <c r="E915" s="43" t="s">
        <v>300</v>
      </c>
      <c r="F915" s="43" t="s">
        <v>300</v>
      </c>
      <c r="G915" s="43" t="s">
        <v>300</v>
      </c>
      <c r="H915" s="43" t="s">
        <v>300</v>
      </c>
      <c r="I915" s="43" t="s">
        <v>299</v>
      </c>
      <c r="J915" s="43" t="s">
        <v>300</v>
      </c>
      <c r="K915" s="43" t="s">
        <v>300</v>
      </c>
      <c r="L915" s="43" t="s">
        <v>300</v>
      </c>
      <c r="M915" s="43" t="s">
        <v>300</v>
      </c>
      <c r="N915" s="43" t="s">
        <v>300</v>
      </c>
      <c r="O915" s="43" t="s">
        <v>298</v>
      </c>
      <c r="P915" s="43" t="s">
        <v>298</v>
      </c>
      <c r="Q915" s="43" t="s">
        <v>298</v>
      </c>
      <c r="R915" s="43" t="s">
        <v>300</v>
      </c>
      <c r="S915" s="43" t="s">
        <v>300</v>
      </c>
      <c r="T915" s="43" t="s">
        <v>300</v>
      </c>
      <c r="U915" s="43" t="s">
        <v>300</v>
      </c>
      <c r="V915" s="43" t="s">
        <v>300</v>
      </c>
      <c r="W915" s="43"/>
      <c r="X915" s="43"/>
      <c r="Y915" s="43"/>
      <c r="Z915" s="43"/>
      <c r="AA915" s="43"/>
      <c r="AB915" s="43"/>
      <c r="AC915" s="43"/>
      <c r="AD915" s="43"/>
      <c r="AE915" s="43"/>
      <c r="AF915" s="43"/>
      <c r="AG915" s="43"/>
      <c r="AH915" s="43"/>
      <c r="AI915" s="43"/>
      <c r="AJ915" s="43"/>
      <c r="AK915" s="43"/>
      <c r="AL915" s="43"/>
      <c r="AM915" s="43"/>
      <c r="AN915" s="43"/>
      <c r="AO915" s="43"/>
      <c r="AP915" s="43"/>
      <c r="AQ915" s="43"/>
      <c r="AR915" s="279" t="e">
        <v>#N/A</v>
      </c>
    </row>
    <row r="916" spans="1:44" s="279" customFormat="1">
      <c r="A916" s="43">
        <v>121223</v>
      </c>
      <c r="B916" s="43" t="s">
        <v>2561</v>
      </c>
      <c r="C916" s="43" t="s">
        <v>300</v>
      </c>
      <c r="D916" s="43" t="s">
        <v>300</v>
      </c>
      <c r="E916" s="43" t="s">
        <v>298</v>
      </c>
      <c r="F916" s="43" t="s">
        <v>298</v>
      </c>
      <c r="G916" s="43" t="s">
        <v>300</v>
      </c>
      <c r="H916" s="43" t="s">
        <v>300</v>
      </c>
      <c r="I916" s="43" t="s">
        <v>298</v>
      </c>
      <c r="J916" s="43" t="s">
        <v>298</v>
      </c>
      <c r="K916" s="43" t="s">
        <v>300</v>
      </c>
      <c r="L916" s="43" t="s">
        <v>298</v>
      </c>
      <c r="M916" s="43" t="s">
        <v>299</v>
      </c>
      <c r="N916" s="43" t="s">
        <v>299</v>
      </c>
      <c r="O916" s="43" t="s">
        <v>299</v>
      </c>
      <c r="P916" s="43" t="s">
        <v>299</v>
      </c>
      <c r="Q916" s="43" t="s">
        <v>299</v>
      </c>
      <c r="R916" s="43" t="s">
        <v>299</v>
      </c>
      <c r="S916" s="43" t="s">
        <v>299</v>
      </c>
      <c r="T916" s="43" t="s">
        <v>299</v>
      </c>
      <c r="U916" s="43" t="s">
        <v>299</v>
      </c>
      <c r="V916" s="43" t="s">
        <v>299</v>
      </c>
      <c r="W916" s="43"/>
      <c r="X916" s="43"/>
      <c r="Y916" s="43"/>
      <c r="Z916" s="43"/>
      <c r="AA916" s="43"/>
      <c r="AB916" s="43"/>
      <c r="AC916" s="43"/>
      <c r="AD916" s="43"/>
      <c r="AE916" s="43"/>
      <c r="AF916" s="43"/>
      <c r="AG916" s="43"/>
      <c r="AH916" s="43"/>
      <c r="AI916" s="43"/>
      <c r="AJ916" s="43"/>
      <c r="AK916" s="43"/>
      <c r="AL916" s="43"/>
      <c r="AM916" s="43"/>
      <c r="AN916" s="43"/>
      <c r="AO916" s="43"/>
      <c r="AP916" s="43"/>
      <c r="AQ916" s="43"/>
      <c r="AR916" s="279" t="e">
        <v>#N/A</v>
      </c>
    </row>
    <row r="917" spans="1:44" s="279" customFormat="1">
      <c r="A917" s="43">
        <v>121306</v>
      </c>
      <c r="B917" s="43" t="s">
        <v>2561</v>
      </c>
      <c r="C917" s="43" t="s">
        <v>298</v>
      </c>
      <c r="D917" s="43" t="s">
        <v>298</v>
      </c>
      <c r="E917" s="43" t="s">
        <v>298</v>
      </c>
      <c r="F917" s="43" t="s">
        <v>298</v>
      </c>
      <c r="G917" s="43" t="s">
        <v>298</v>
      </c>
      <c r="H917" s="43" t="s">
        <v>300</v>
      </c>
      <c r="I917" s="43" t="s">
        <v>300</v>
      </c>
      <c r="J917" s="43" t="s">
        <v>298</v>
      </c>
      <c r="K917" s="43" t="s">
        <v>300</v>
      </c>
      <c r="L917" s="43" t="s">
        <v>300</v>
      </c>
      <c r="M917" s="43" t="s">
        <v>300</v>
      </c>
      <c r="N917" s="43" t="s">
        <v>300</v>
      </c>
      <c r="O917" s="43" t="s">
        <v>300</v>
      </c>
      <c r="P917" s="43" t="s">
        <v>300</v>
      </c>
      <c r="Q917" s="43" t="s">
        <v>300</v>
      </c>
      <c r="R917" s="43" t="s">
        <v>299</v>
      </c>
      <c r="S917" s="43" t="s">
        <v>299</v>
      </c>
      <c r="T917" s="43" t="s">
        <v>299</v>
      </c>
      <c r="U917" s="43" t="s">
        <v>299</v>
      </c>
      <c r="V917" s="43" t="s">
        <v>299</v>
      </c>
      <c r="W917" s="43"/>
      <c r="X917" s="43"/>
      <c r="Y917" s="43"/>
      <c r="Z917" s="43"/>
      <c r="AA917" s="43"/>
      <c r="AB917" s="43"/>
      <c r="AC917" s="43"/>
      <c r="AD917" s="43"/>
      <c r="AE917" s="43"/>
      <c r="AF917" s="43"/>
      <c r="AG917" s="43"/>
      <c r="AH917" s="43"/>
      <c r="AI917" s="43"/>
      <c r="AJ917" s="43"/>
      <c r="AK917" s="43"/>
      <c r="AL917" s="43"/>
      <c r="AM917" s="43"/>
      <c r="AN917" s="43"/>
      <c r="AO917" s="43"/>
      <c r="AP917" s="43"/>
      <c r="AQ917" s="43"/>
      <c r="AR917" s="279" t="e">
        <v>#N/A</v>
      </c>
    </row>
    <row r="918" spans="1:44" s="279" customFormat="1">
      <c r="A918" s="43">
        <v>121337</v>
      </c>
      <c r="B918" s="43" t="s">
        <v>2561</v>
      </c>
      <c r="C918" s="43" t="s">
        <v>300</v>
      </c>
      <c r="D918" s="43" t="s">
        <v>300</v>
      </c>
      <c r="E918" s="43" t="s">
        <v>300</v>
      </c>
      <c r="F918" s="43" t="s">
        <v>298</v>
      </c>
      <c r="G918" s="43" t="s">
        <v>300</v>
      </c>
      <c r="H918" s="43" t="s">
        <v>300</v>
      </c>
      <c r="I918" s="43" t="s">
        <v>300</v>
      </c>
      <c r="J918" s="43" t="s">
        <v>300</v>
      </c>
      <c r="K918" s="43" t="s">
        <v>300</v>
      </c>
      <c r="L918" s="43" t="s">
        <v>300</v>
      </c>
      <c r="M918" s="43" t="s">
        <v>298</v>
      </c>
      <c r="N918" s="43" t="s">
        <v>300</v>
      </c>
      <c r="O918" s="43" t="s">
        <v>300</v>
      </c>
      <c r="P918" s="43" t="s">
        <v>298</v>
      </c>
      <c r="Q918" s="43" t="s">
        <v>300</v>
      </c>
      <c r="R918" s="43" t="s">
        <v>300</v>
      </c>
      <c r="S918" s="43" t="s">
        <v>300</v>
      </c>
      <c r="T918" s="43" t="s">
        <v>300</v>
      </c>
      <c r="U918" s="43" t="s">
        <v>300</v>
      </c>
      <c r="V918" s="43" t="s">
        <v>299</v>
      </c>
      <c r="W918" s="43"/>
      <c r="X918" s="43"/>
      <c r="Y918" s="43"/>
      <c r="Z918" s="43"/>
      <c r="AA918" s="43"/>
      <c r="AB918" s="43"/>
      <c r="AC918" s="43"/>
      <c r="AD918" s="43"/>
      <c r="AE918" s="43"/>
      <c r="AF918" s="43"/>
      <c r="AG918" s="43"/>
      <c r="AH918" s="43"/>
      <c r="AI918" s="43"/>
      <c r="AJ918" s="43"/>
      <c r="AK918" s="43"/>
      <c r="AL918" s="43"/>
      <c r="AM918" s="43"/>
      <c r="AN918" s="43"/>
      <c r="AO918" s="43"/>
      <c r="AP918" s="43"/>
      <c r="AQ918" s="43"/>
      <c r="AR918" s="279" t="e">
        <v>#N/A</v>
      </c>
    </row>
    <row r="919" spans="1:44" s="279" customFormat="1">
      <c r="A919" s="43">
        <v>121371</v>
      </c>
      <c r="B919" s="43" t="s">
        <v>2561</v>
      </c>
      <c r="C919" s="43" t="s">
        <v>298</v>
      </c>
      <c r="D919" s="43" t="s">
        <v>300</v>
      </c>
      <c r="E919" s="43" t="s">
        <v>298</v>
      </c>
      <c r="F919" s="43" t="s">
        <v>298</v>
      </c>
      <c r="G919" s="43" t="s">
        <v>300</v>
      </c>
      <c r="H919" s="43" t="s">
        <v>300</v>
      </c>
      <c r="I919" s="43" t="s">
        <v>300</v>
      </c>
      <c r="J919" s="43" t="s">
        <v>300</v>
      </c>
      <c r="K919" s="43" t="s">
        <v>300</v>
      </c>
      <c r="L919" s="43" t="s">
        <v>300</v>
      </c>
      <c r="M919" s="43" t="s">
        <v>300</v>
      </c>
      <c r="N919" s="43" t="s">
        <v>300</v>
      </c>
      <c r="O919" s="43" t="s">
        <v>298</v>
      </c>
      <c r="P919" s="43" t="s">
        <v>299</v>
      </c>
      <c r="Q919" s="43" t="s">
        <v>300</v>
      </c>
      <c r="R919" s="43" t="s">
        <v>300</v>
      </c>
      <c r="S919" s="43" t="s">
        <v>300</v>
      </c>
      <c r="T919" s="43" t="s">
        <v>300</v>
      </c>
      <c r="U919" s="43" t="s">
        <v>300</v>
      </c>
      <c r="V919" s="43" t="s">
        <v>300</v>
      </c>
      <c r="W919" s="43"/>
      <c r="X919" s="43"/>
      <c r="Y919" s="43"/>
      <c r="Z919" s="43"/>
      <c r="AA919" s="43"/>
      <c r="AB919" s="43"/>
      <c r="AC919" s="43"/>
      <c r="AD919" s="43"/>
      <c r="AE919" s="43"/>
      <c r="AF919" s="43"/>
      <c r="AG919" s="43"/>
      <c r="AH919" s="43"/>
      <c r="AI919" s="43"/>
      <c r="AJ919" s="43"/>
      <c r="AK919" s="43"/>
      <c r="AL919" s="43"/>
      <c r="AM919" s="43"/>
      <c r="AN919" s="43"/>
      <c r="AO919" s="43"/>
      <c r="AP919" s="43"/>
      <c r="AQ919" s="43"/>
      <c r="AR919" s="279" t="e">
        <v>#N/A</v>
      </c>
    </row>
    <row r="920" spans="1:44" s="279" customFormat="1">
      <c r="A920" s="43">
        <v>121401</v>
      </c>
      <c r="B920" s="43" t="s">
        <v>2561</v>
      </c>
      <c r="C920" s="43" t="s">
        <v>300</v>
      </c>
      <c r="D920" s="43" t="s">
        <v>300</v>
      </c>
      <c r="E920" s="43" t="s">
        <v>300</v>
      </c>
      <c r="F920" s="43" t="s">
        <v>300</v>
      </c>
      <c r="G920" s="43" t="s">
        <v>300</v>
      </c>
      <c r="H920" s="43" t="s">
        <v>300</v>
      </c>
      <c r="I920" s="43" t="s">
        <v>300</v>
      </c>
      <c r="J920" s="43" t="s">
        <v>300</v>
      </c>
      <c r="K920" s="43" t="s">
        <v>299</v>
      </c>
      <c r="L920" s="43" t="s">
        <v>300</v>
      </c>
      <c r="M920" s="43" t="s">
        <v>300</v>
      </c>
      <c r="N920" s="43" t="s">
        <v>300</v>
      </c>
      <c r="O920" s="43" t="s">
        <v>300</v>
      </c>
      <c r="P920" s="43" t="s">
        <v>299</v>
      </c>
      <c r="Q920" s="43" t="s">
        <v>300</v>
      </c>
      <c r="R920" s="43" t="s">
        <v>300</v>
      </c>
      <c r="S920" s="43" t="s">
        <v>300</v>
      </c>
      <c r="T920" s="43" t="s">
        <v>300</v>
      </c>
      <c r="U920" s="43" t="s">
        <v>299</v>
      </c>
      <c r="V920" s="43" t="s">
        <v>300</v>
      </c>
      <c r="W920" s="43"/>
      <c r="X920" s="43"/>
      <c r="Y920" s="43"/>
      <c r="Z920" s="43"/>
      <c r="AA920" s="43"/>
      <c r="AB920" s="43"/>
      <c r="AC920" s="43"/>
      <c r="AD920" s="43"/>
      <c r="AE920" s="43"/>
      <c r="AF920" s="43"/>
      <c r="AG920" s="43"/>
      <c r="AH920" s="43"/>
      <c r="AI920" s="43"/>
      <c r="AJ920" s="43"/>
      <c r="AK920" s="43"/>
      <c r="AL920" s="43"/>
      <c r="AM920" s="43"/>
      <c r="AN920" s="43"/>
      <c r="AO920" s="43"/>
      <c r="AP920" s="43"/>
      <c r="AQ920" s="43"/>
      <c r="AR920" s="279" t="e">
        <v>#N/A</v>
      </c>
    </row>
    <row r="921" spans="1:44" s="279" customFormat="1">
      <c r="A921" s="43">
        <v>121511</v>
      </c>
      <c r="B921" s="43" t="s">
        <v>2561</v>
      </c>
      <c r="C921" s="43" t="s">
        <v>299</v>
      </c>
      <c r="D921" s="43" t="s">
        <v>299</v>
      </c>
      <c r="E921" s="43" t="s">
        <v>299</v>
      </c>
      <c r="F921" s="43" t="s">
        <v>299</v>
      </c>
      <c r="G921" s="43" t="s">
        <v>300</v>
      </c>
      <c r="H921" s="43" t="s">
        <v>299</v>
      </c>
      <c r="I921" s="43" t="s">
        <v>299</v>
      </c>
      <c r="J921" s="43" t="s">
        <v>299</v>
      </c>
      <c r="K921" s="43" t="s">
        <v>299</v>
      </c>
      <c r="L921" s="43" t="s">
        <v>300</v>
      </c>
      <c r="M921" s="43" t="s">
        <v>299</v>
      </c>
      <c r="N921" s="43" t="s">
        <v>299</v>
      </c>
      <c r="O921" s="43" t="s">
        <v>299</v>
      </c>
      <c r="P921" s="43" t="s">
        <v>299</v>
      </c>
      <c r="Q921" s="43" t="s">
        <v>299</v>
      </c>
      <c r="R921" s="43" t="s">
        <v>300</v>
      </c>
      <c r="S921" s="43" t="s">
        <v>300</v>
      </c>
      <c r="T921" s="43" t="s">
        <v>299</v>
      </c>
      <c r="U921" s="43" t="s">
        <v>299</v>
      </c>
      <c r="V921" s="43" t="s">
        <v>299</v>
      </c>
      <c r="W921" s="43"/>
      <c r="X921" s="43"/>
      <c r="Y921" s="43"/>
      <c r="Z921" s="43"/>
      <c r="AA921" s="43"/>
      <c r="AB921" s="43"/>
      <c r="AC921" s="43"/>
      <c r="AD921" s="43"/>
      <c r="AE921" s="43"/>
      <c r="AF921" s="43"/>
      <c r="AG921" s="43"/>
      <c r="AH921" s="43"/>
      <c r="AI921" s="43"/>
      <c r="AJ921" s="43"/>
      <c r="AK921" s="43"/>
      <c r="AL921" s="43"/>
      <c r="AM921" s="43"/>
      <c r="AN921" s="43"/>
      <c r="AO921" s="43"/>
      <c r="AP921" s="43"/>
      <c r="AQ921" s="43"/>
      <c r="AR921" s="279" t="e">
        <v>#N/A</v>
      </c>
    </row>
    <row r="922" spans="1:44" s="279" customFormat="1">
      <c r="A922" s="43">
        <v>121522</v>
      </c>
      <c r="B922" s="43" t="s">
        <v>2561</v>
      </c>
      <c r="C922" s="43" t="s">
        <v>300</v>
      </c>
      <c r="D922" s="43" t="s">
        <v>300</v>
      </c>
      <c r="E922" s="43" t="s">
        <v>300</v>
      </c>
      <c r="F922" s="43" t="s">
        <v>300</v>
      </c>
      <c r="G922" s="43" t="s">
        <v>298</v>
      </c>
      <c r="H922" s="43" t="s">
        <v>298</v>
      </c>
      <c r="I922" s="43" t="s">
        <v>300</v>
      </c>
      <c r="J922" s="43" t="s">
        <v>300</v>
      </c>
      <c r="K922" s="43" t="s">
        <v>300</v>
      </c>
      <c r="L922" s="43" t="s">
        <v>298</v>
      </c>
      <c r="M922" s="43" t="s">
        <v>300</v>
      </c>
      <c r="N922" s="43" t="s">
        <v>300</v>
      </c>
      <c r="O922" s="43" t="s">
        <v>299</v>
      </c>
      <c r="P922" s="43" t="s">
        <v>300</v>
      </c>
      <c r="Q922" s="43" t="s">
        <v>299</v>
      </c>
      <c r="R922" s="43" t="s">
        <v>299</v>
      </c>
      <c r="S922" s="43" t="s">
        <v>299</v>
      </c>
      <c r="T922" s="43" t="s">
        <v>299</v>
      </c>
      <c r="U922" s="43" t="s">
        <v>299</v>
      </c>
      <c r="V922" s="43" t="s">
        <v>299</v>
      </c>
      <c r="W922" s="43"/>
      <c r="X922" s="43"/>
      <c r="Y922" s="43"/>
      <c r="Z922" s="43"/>
      <c r="AA922" s="43"/>
      <c r="AB922" s="43"/>
      <c r="AC922" s="43"/>
      <c r="AD922" s="43"/>
      <c r="AE922" s="43"/>
      <c r="AF922" s="43"/>
      <c r="AG922" s="43"/>
      <c r="AH922" s="43"/>
      <c r="AI922" s="43"/>
      <c r="AJ922" s="43"/>
      <c r="AK922" s="43"/>
      <c r="AL922" s="43"/>
      <c r="AM922" s="43"/>
      <c r="AN922" s="43"/>
      <c r="AO922" s="43"/>
      <c r="AP922" s="43"/>
      <c r="AQ922" s="43"/>
      <c r="AR922" s="279" t="e">
        <v>#N/A</v>
      </c>
    </row>
    <row r="923" spans="1:44" s="279" customFormat="1">
      <c r="A923" s="43">
        <v>121884</v>
      </c>
      <c r="B923" s="43" t="s">
        <v>2561</v>
      </c>
      <c r="C923" s="43" t="s">
        <v>300</v>
      </c>
      <c r="D923" s="43" t="s">
        <v>298</v>
      </c>
      <c r="E923" s="43" t="s">
        <v>299</v>
      </c>
      <c r="F923" s="43" t="s">
        <v>299</v>
      </c>
      <c r="G923" s="43" t="s">
        <v>299</v>
      </c>
      <c r="H923" s="43" t="s">
        <v>298</v>
      </c>
      <c r="I923" s="43" t="s">
        <v>299</v>
      </c>
      <c r="J923" s="43" t="s">
        <v>299</v>
      </c>
      <c r="K923" s="43" t="s">
        <v>299</v>
      </c>
      <c r="L923" s="43" t="s">
        <v>300</v>
      </c>
      <c r="M923" s="43" t="s">
        <v>299</v>
      </c>
      <c r="N923" s="43" t="s">
        <v>300</v>
      </c>
      <c r="O923" s="43" t="s">
        <v>299</v>
      </c>
      <c r="P923" s="43" t="s">
        <v>299</v>
      </c>
      <c r="Q923" s="43" t="s">
        <v>299</v>
      </c>
      <c r="R923" s="43" t="s">
        <v>300</v>
      </c>
      <c r="S923" s="43" t="s">
        <v>300</v>
      </c>
      <c r="T923" s="43" t="s">
        <v>299</v>
      </c>
      <c r="U923" s="43" t="s">
        <v>299</v>
      </c>
      <c r="V923" s="43" t="s">
        <v>300</v>
      </c>
      <c r="W923" s="43"/>
      <c r="X923" s="43"/>
      <c r="Y923" s="43"/>
      <c r="Z923" s="43"/>
      <c r="AA923" s="43"/>
      <c r="AB923" s="43"/>
      <c r="AC923" s="43"/>
      <c r="AD923" s="43"/>
      <c r="AE923" s="43"/>
      <c r="AF923" s="43"/>
      <c r="AG923" s="43"/>
      <c r="AH923" s="43"/>
      <c r="AI923" s="43"/>
      <c r="AJ923" s="43"/>
      <c r="AK923" s="43"/>
      <c r="AL923" s="43"/>
      <c r="AM923" s="43"/>
      <c r="AN923" s="43"/>
      <c r="AO923" s="43"/>
      <c r="AP923" s="43"/>
      <c r="AQ923" s="43"/>
      <c r="AR923" s="279" t="e">
        <v>#N/A</v>
      </c>
    </row>
    <row r="924" spans="1:44" s="279" customFormat="1">
      <c r="A924" s="43">
        <v>118114</v>
      </c>
      <c r="B924" s="43" t="s">
        <v>2561</v>
      </c>
      <c r="C924" s="43" t="s">
        <v>300</v>
      </c>
      <c r="D924" s="43" t="s">
        <v>299</v>
      </c>
      <c r="E924" s="43" t="s">
        <v>300</v>
      </c>
      <c r="F924" s="43" t="s">
        <v>300</v>
      </c>
      <c r="G924" s="43" t="s">
        <v>300</v>
      </c>
      <c r="H924" s="43" t="s">
        <v>300</v>
      </c>
      <c r="I924" s="43" t="s">
        <v>300</v>
      </c>
      <c r="J924" s="43" t="s">
        <v>299</v>
      </c>
      <c r="K924" s="43" t="s">
        <v>300</v>
      </c>
      <c r="L924" s="43" t="s">
        <v>300</v>
      </c>
      <c r="M924" s="43" t="s">
        <v>298</v>
      </c>
      <c r="N924" s="43" t="s">
        <v>299</v>
      </c>
      <c r="O924" s="43" t="s">
        <v>299</v>
      </c>
      <c r="P924" s="43" t="s">
        <v>298</v>
      </c>
      <c r="Q924" s="43" t="s">
        <v>299</v>
      </c>
      <c r="R924" s="43" t="s">
        <v>298</v>
      </c>
      <c r="S924" s="43" t="s">
        <v>299</v>
      </c>
      <c r="T924" s="43" t="s">
        <v>298</v>
      </c>
      <c r="U924" s="43" t="s">
        <v>300</v>
      </c>
      <c r="V924" s="43" t="s">
        <v>298</v>
      </c>
      <c r="W924" s="43"/>
      <c r="X924" s="43"/>
      <c r="Y924" s="43"/>
      <c r="Z924" s="43"/>
      <c r="AA924" s="43"/>
      <c r="AB924" s="43"/>
      <c r="AC924" s="43"/>
      <c r="AD924" s="43"/>
      <c r="AE924" s="43"/>
      <c r="AF924" s="43"/>
      <c r="AG924" s="43"/>
      <c r="AH924" s="43"/>
      <c r="AI924" s="43"/>
      <c r="AJ924" s="43"/>
      <c r="AK924" s="43"/>
      <c r="AL924" s="43"/>
      <c r="AM924" s="43"/>
      <c r="AN924" s="43"/>
      <c r="AO924" s="43"/>
      <c r="AP924" s="43"/>
      <c r="AQ924" s="43"/>
      <c r="AR924" s="279" t="e">
        <v>#N/A</v>
      </c>
    </row>
    <row r="925" spans="1:44" s="279" customFormat="1">
      <c r="A925" s="43">
        <v>116574</v>
      </c>
      <c r="B925" s="43" t="s">
        <v>2561</v>
      </c>
      <c r="C925" s="43" t="s">
        <v>299</v>
      </c>
      <c r="D925" s="43" t="s">
        <v>298</v>
      </c>
      <c r="E925" s="43" t="s">
        <v>298</v>
      </c>
      <c r="F925" s="43" t="s">
        <v>298</v>
      </c>
      <c r="G925" s="43" t="s">
        <v>298</v>
      </c>
      <c r="H925" s="43" t="s">
        <v>300</v>
      </c>
      <c r="I925" s="43" t="s">
        <v>298</v>
      </c>
      <c r="J925" s="43" t="s">
        <v>298</v>
      </c>
      <c r="K925" s="43" t="s">
        <v>300</v>
      </c>
      <c r="L925" s="43" t="s">
        <v>298</v>
      </c>
      <c r="M925" s="43" t="s">
        <v>300</v>
      </c>
      <c r="N925" s="43" t="s">
        <v>300</v>
      </c>
      <c r="O925" s="43" t="s">
        <v>300</v>
      </c>
      <c r="P925" s="43" t="s">
        <v>300</v>
      </c>
      <c r="Q925" s="43" t="s">
        <v>298</v>
      </c>
      <c r="R925" s="43" t="s">
        <v>299</v>
      </c>
      <c r="S925" s="43" t="s">
        <v>299</v>
      </c>
      <c r="T925" s="43" t="s">
        <v>299</v>
      </c>
      <c r="U925" s="43" t="s">
        <v>299</v>
      </c>
      <c r="V925" s="43" t="s">
        <v>299</v>
      </c>
      <c r="W925" s="43"/>
      <c r="X925" s="43"/>
      <c r="Y925" s="43"/>
      <c r="Z925" s="43"/>
      <c r="AA925" s="43"/>
      <c r="AB925" s="43"/>
      <c r="AC925" s="43"/>
      <c r="AD925" s="43"/>
      <c r="AE925" s="43"/>
      <c r="AF925" s="43"/>
      <c r="AG925" s="43"/>
      <c r="AH925" s="43"/>
      <c r="AI925" s="43"/>
      <c r="AJ925" s="43"/>
      <c r="AK925" s="43"/>
      <c r="AL925" s="43"/>
      <c r="AM925" s="43"/>
      <c r="AN925" s="43"/>
      <c r="AO925" s="43"/>
      <c r="AP925" s="43"/>
      <c r="AQ925" s="43"/>
      <c r="AR925" s="279" t="e">
        <v>#N/A</v>
      </c>
    </row>
    <row r="926" spans="1:44" s="279" customFormat="1">
      <c r="A926" s="43">
        <v>115235</v>
      </c>
      <c r="B926" s="43" t="s">
        <v>2561</v>
      </c>
      <c r="C926" s="43" t="s">
        <v>299</v>
      </c>
      <c r="D926" s="43" t="s">
        <v>299</v>
      </c>
      <c r="E926" s="43" t="s">
        <v>299</v>
      </c>
      <c r="F926" s="43" t="s">
        <v>299</v>
      </c>
      <c r="G926" s="43" t="s">
        <v>299</v>
      </c>
      <c r="H926" s="43" t="s">
        <v>299</v>
      </c>
      <c r="I926" s="43" t="s">
        <v>298</v>
      </c>
      <c r="J926" s="43" t="s">
        <v>298</v>
      </c>
      <c r="K926" s="43" t="s">
        <v>299</v>
      </c>
      <c r="L926" s="43" t="s">
        <v>299</v>
      </c>
      <c r="M926" s="43" t="s">
        <v>298</v>
      </c>
      <c r="N926" s="43" t="s">
        <v>299</v>
      </c>
      <c r="O926" s="43" t="s">
        <v>299</v>
      </c>
      <c r="P926" s="43" t="s">
        <v>298</v>
      </c>
      <c r="Q926" s="43" t="s">
        <v>299</v>
      </c>
      <c r="R926" s="43" t="s">
        <v>299</v>
      </c>
      <c r="S926" s="43" t="s">
        <v>299</v>
      </c>
      <c r="T926" s="43" t="s">
        <v>300</v>
      </c>
      <c r="U926" s="43" t="s">
        <v>299</v>
      </c>
      <c r="V926" s="43" t="s">
        <v>299</v>
      </c>
      <c r="W926" s="43"/>
      <c r="X926" s="43"/>
      <c r="Y926" s="43"/>
      <c r="Z926" s="43"/>
      <c r="AA926" s="43"/>
      <c r="AB926" s="43"/>
      <c r="AC926" s="43"/>
      <c r="AD926" s="43"/>
      <c r="AE926" s="43"/>
      <c r="AF926" s="43"/>
      <c r="AG926" s="43"/>
      <c r="AH926" s="43"/>
      <c r="AI926" s="43"/>
      <c r="AJ926" s="43"/>
      <c r="AK926" s="43"/>
      <c r="AL926" s="43"/>
      <c r="AM926" s="43"/>
      <c r="AN926" s="43"/>
      <c r="AO926" s="43"/>
      <c r="AP926" s="43"/>
      <c r="AQ926" s="43"/>
      <c r="AR926" s="279" t="e">
        <v>#N/A</v>
      </c>
    </row>
    <row r="927" spans="1:44" s="279" customFormat="1">
      <c r="A927" s="43">
        <v>109359</v>
      </c>
      <c r="B927" s="43" t="s">
        <v>2561</v>
      </c>
      <c r="C927" s="43" t="s">
        <v>299</v>
      </c>
      <c r="D927" s="43" t="s">
        <v>298</v>
      </c>
      <c r="E927" s="43" t="s">
        <v>298</v>
      </c>
      <c r="F927" s="43" t="s">
        <v>298</v>
      </c>
      <c r="G927" s="43" t="s">
        <v>298</v>
      </c>
      <c r="H927" s="43" t="s">
        <v>300</v>
      </c>
      <c r="I927" s="43" t="s">
        <v>298</v>
      </c>
      <c r="J927" s="43" t="s">
        <v>298</v>
      </c>
      <c r="K927" s="43" t="s">
        <v>298</v>
      </c>
      <c r="L927" s="43" t="s">
        <v>298</v>
      </c>
      <c r="M927" s="43" t="s">
        <v>298</v>
      </c>
      <c r="N927" s="43" t="s">
        <v>299</v>
      </c>
      <c r="O927" s="43" t="s">
        <v>300</v>
      </c>
      <c r="P927" s="43" t="s">
        <v>299</v>
      </c>
      <c r="Q927" s="43" t="s">
        <v>299</v>
      </c>
      <c r="R927" s="43" t="s">
        <v>300</v>
      </c>
      <c r="S927" s="43" t="s">
        <v>298</v>
      </c>
      <c r="T927" s="43" t="s">
        <v>298</v>
      </c>
      <c r="U927" s="43" t="s">
        <v>299</v>
      </c>
      <c r="V927" s="43" t="s">
        <v>300</v>
      </c>
      <c r="W927" s="43"/>
      <c r="X927" s="43"/>
      <c r="Y927" s="43"/>
      <c r="Z927" s="43"/>
      <c r="AA927" s="43"/>
      <c r="AB927" s="43"/>
      <c r="AC927" s="43"/>
      <c r="AD927" s="43"/>
      <c r="AE927" s="43"/>
      <c r="AF927" s="43"/>
      <c r="AG927" s="43"/>
      <c r="AH927" s="43"/>
      <c r="AI927" s="43"/>
      <c r="AJ927" s="43"/>
      <c r="AK927" s="43"/>
      <c r="AL927" s="43"/>
      <c r="AM927" s="43"/>
      <c r="AN927" s="43"/>
      <c r="AO927" s="43"/>
      <c r="AP927" s="43"/>
      <c r="AQ927" s="43"/>
      <c r="AR927" s="279" t="e">
        <v>#N/A</v>
      </c>
    </row>
    <row r="928" spans="1:44" s="279" customFormat="1">
      <c r="A928" s="43">
        <v>120816</v>
      </c>
      <c r="B928" s="43" t="s">
        <v>2561</v>
      </c>
      <c r="C928" s="43" t="s">
        <v>299</v>
      </c>
      <c r="D928" s="43" t="s">
        <v>300</v>
      </c>
      <c r="E928" s="43" t="s">
        <v>299</v>
      </c>
      <c r="F928" s="43" t="s">
        <v>300</v>
      </c>
      <c r="G928" s="43" t="s">
        <v>300</v>
      </c>
      <c r="H928" s="43" t="s">
        <v>299</v>
      </c>
      <c r="I928" s="43" t="s">
        <v>299</v>
      </c>
      <c r="J928" s="43" t="s">
        <v>300</v>
      </c>
      <c r="K928" s="43" t="s">
        <v>300</v>
      </c>
      <c r="L928" s="43" t="s">
        <v>300</v>
      </c>
      <c r="M928" s="43" t="s">
        <v>300</v>
      </c>
      <c r="N928" s="43" t="s">
        <v>300</v>
      </c>
      <c r="O928" s="43" t="s">
        <v>300</v>
      </c>
      <c r="P928" s="43" t="s">
        <v>300</v>
      </c>
      <c r="Q928" s="43" t="s">
        <v>300</v>
      </c>
      <c r="R928" s="43" t="s">
        <v>299</v>
      </c>
      <c r="S928" s="43" t="s">
        <v>299</v>
      </c>
      <c r="T928" s="43" t="s">
        <v>299</v>
      </c>
      <c r="U928" s="43" t="s">
        <v>299</v>
      </c>
      <c r="V928" s="43" t="s">
        <v>299</v>
      </c>
      <c r="W928" s="43"/>
      <c r="X928" s="43"/>
      <c r="Y928" s="43"/>
      <c r="Z928" s="43"/>
      <c r="AA928" s="43"/>
      <c r="AB928" s="43"/>
      <c r="AC928" s="43"/>
      <c r="AD928" s="43"/>
      <c r="AE928" s="43"/>
      <c r="AF928" s="43"/>
      <c r="AG928" s="43"/>
      <c r="AH928" s="43"/>
      <c r="AI928" s="43"/>
      <c r="AJ928" s="43"/>
      <c r="AK928" s="43"/>
      <c r="AL928" s="43"/>
      <c r="AM928" s="43"/>
      <c r="AN928" s="43"/>
      <c r="AO928" s="43"/>
      <c r="AP928" s="43"/>
      <c r="AQ928" s="43"/>
      <c r="AR928" s="279" t="e">
        <v>#N/A</v>
      </c>
    </row>
    <row r="929" spans="1:44" s="279" customFormat="1">
      <c r="A929" s="43">
        <v>121521</v>
      </c>
      <c r="B929" s="43" t="s">
        <v>2561</v>
      </c>
      <c r="C929" s="43" t="s">
        <v>299</v>
      </c>
      <c r="D929" s="43" t="s">
        <v>299</v>
      </c>
      <c r="E929" s="43" t="s">
        <v>299</v>
      </c>
      <c r="F929" s="43" t="s">
        <v>299</v>
      </c>
      <c r="G929" s="43" t="s">
        <v>298</v>
      </c>
      <c r="H929" s="43" t="s">
        <v>299</v>
      </c>
      <c r="I929" s="43" t="s">
        <v>299</v>
      </c>
      <c r="J929" s="43" t="s">
        <v>299</v>
      </c>
      <c r="K929" s="43" t="s">
        <v>299</v>
      </c>
      <c r="L929" s="43" t="s">
        <v>298</v>
      </c>
      <c r="M929" s="43" t="s">
        <v>299</v>
      </c>
      <c r="N929" s="43" t="s">
        <v>299</v>
      </c>
      <c r="O929" s="43" t="s">
        <v>299</v>
      </c>
      <c r="P929" s="43" t="s">
        <v>299</v>
      </c>
      <c r="Q929" s="43" t="s">
        <v>299</v>
      </c>
      <c r="R929" s="43" t="s">
        <v>299</v>
      </c>
      <c r="S929" s="43" t="s">
        <v>299</v>
      </c>
      <c r="T929" s="43" t="s">
        <v>299</v>
      </c>
      <c r="U929" s="43" t="s">
        <v>299</v>
      </c>
      <c r="V929" s="43" t="s">
        <v>299</v>
      </c>
      <c r="W929" s="43"/>
      <c r="X929" s="43"/>
      <c r="Y929" s="43"/>
      <c r="Z929" s="43"/>
      <c r="AA929" s="43"/>
      <c r="AB929" s="43"/>
      <c r="AC929" s="43"/>
      <c r="AD929" s="43"/>
      <c r="AE929" s="43"/>
      <c r="AF929" s="43"/>
      <c r="AG929" s="43"/>
      <c r="AH929" s="43"/>
      <c r="AI929" s="43"/>
      <c r="AJ929" s="43"/>
      <c r="AK929" s="43"/>
      <c r="AL929" s="43"/>
      <c r="AM929" s="43"/>
      <c r="AN929" s="43"/>
      <c r="AO929" s="43"/>
      <c r="AP929" s="43"/>
      <c r="AQ929" s="43"/>
      <c r="AR929" s="279" t="e">
        <v>#N/A</v>
      </c>
    </row>
    <row r="930" spans="1:44" s="279" customFormat="1">
      <c r="A930" s="43">
        <v>118566</v>
      </c>
      <c r="B930" s="43" t="s">
        <v>2561</v>
      </c>
      <c r="C930" s="43" t="s">
        <v>299</v>
      </c>
      <c r="D930" s="43" t="s">
        <v>299</v>
      </c>
      <c r="E930" s="43" t="s">
        <v>299</v>
      </c>
      <c r="F930" s="43" t="s">
        <v>299</v>
      </c>
      <c r="G930" s="43" t="s">
        <v>299</v>
      </c>
      <c r="H930" s="43" t="s">
        <v>299</v>
      </c>
      <c r="I930" s="43" t="s">
        <v>299</v>
      </c>
      <c r="J930" s="43" t="s">
        <v>298</v>
      </c>
      <c r="K930" s="43" t="s">
        <v>299</v>
      </c>
      <c r="L930" s="43" t="s">
        <v>299</v>
      </c>
      <c r="M930" s="43" t="s">
        <v>299</v>
      </c>
      <c r="N930" s="43" t="s">
        <v>299</v>
      </c>
      <c r="O930" s="43" t="s">
        <v>300</v>
      </c>
      <c r="P930" s="43" t="s">
        <v>299</v>
      </c>
      <c r="Q930" s="43" t="s">
        <v>300</v>
      </c>
      <c r="R930" s="43" t="s">
        <v>299</v>
      </c>
      <c r="S930" s="43" t="s">
        <v>299</v>
      </c>
      <c r="T930" s="43" t="s">
        <v>300</v>
      </c>
      <c r="U930" s="43" t="s">
        <v>299</v>
      </c>
      <c r="V930" s="43" t="s">
        <v>299</v>
      </c>
      <c r="W930" s="43"/>
      <c r="X930" s="43"/>
      <c r="Y930" s="43"/>
      <c r="Z930" s="43"/>
      <c r="AA930" s="43"/>
      <c r="AB930" s="43"/>
      <c r="AC930" s="43"/>
      <c r="AD930" s="43"/>
      <c r="AE930" s="43"/>
      <c r="AF930" s="43"/>
      <c r="AG930" s="43"/>
      <c r="AH930" s="43"/>
      <c r="AI930" s="43"/>
      <c r="AJ930" s="43"/>
      <c r="AK930" s="43"/>
      <c r="AL930" s="43"/>
      <c r="AM930" s="43"/>
      <c r="AN930" s="43"/>
      <c r="AO930" s="43"/>
      <c r="AP930" s="43"/>
      <c r="AQ930" s="43"/>
      <c r="AR930" s="279" t="e">
        <v>#N/A</v>
      </c>
    </row>
    <row r="931" spans="1:44" s="279" customFormat="1">
      <c r="A931" s="43">
        <v>116114</v>
      </c>
      <c r="B931" s="43" t="s">
        <v>2561</v>
      </c>
      <c r="C931" s="43" t="s">
        <v>299</v>
      </c>
      <c r="D931" s="43" t="s">
        <v>300</v>
      </c>
      <c r="E931" s="43" t="s">
        <v>300</v>
      </c>
      <c r="F931" s="43" t="s">
        <v>300</v>
      </c>
      <c r="G931" s="43" t="s">
        <v>300</v>
      </c>
      <c r="H931" s="43" t="s">
        <v>300</v>
      </c>
      <c r="I931" s="43" t="s">
        <v>299</v>
      </c>
      <c r="J931" s="43" t="s">
        <v>299</v>
      </c>
      <c r="K931" s="43" t="s">
        <v>299</v>
      </c>
      <c r="L931" s="43" t="s">
        <v>299</v>
      </c>
      <c r="M931" s="43" t="s">
        <v>300</v>
      </c>
      <c r="N931" s="43" t="s">
        <v>299</v>
      </c>
      <c r="O931" s="43" t="s">
        <v>299</v>
      </c>
      <c r="P931" s="43" t="s">
        <v>300</v>
      </c>
      <c r="Q931" s="43" t="s">
        <v>299</v>
      </c>
      <c r="R931" s="43" t="s">
        <v>299</v>
      </c>
      <c r="S931" s="43" t="s">
        <v>299</v>
      </c>
      <c r="T931" s="43" t="s">
        <v>299</v>
      </c>
      <c r="U931" s="43" t="s">
        <v>299</v>
      </c>
      <c r="V931" s="43" t="s">
        <v>299</v>
      </c>
      <c r="W931" s="43"/>
      <c r="X931" s="43"/>
      <c r="Y931" s="43"/>
      <c r="Z931" s="43"/>
      <c r="AA931" s="43"/>
      <c r="AB931" s="43"/>
      <c r="AC931" s="43"/>
      <c r="AD931" s="43"/>
      <c r="AE931" s="43"/>
      <c r="AF931" s="43"/>
      <c r="AG931" s="43"/>
      <c r="AH931" s="43"/>
      <c r="AI931" s="43"/>
      <c r="AJ931" s="43"/>
      <c r="AK931" s="43"/>
      <c r="AL931" s="43"/>
      <c r="AM931" s="43"/>
      <c r="AN931" s="43"/>
      <c r="AO931" s="43"/>
      <c r="AP931" s="43"/>
      <c r="AQ931" s="43"/>
      <c r="AR931" s="279" t="e">
        <v>#N/A</v>
      </c>
    </row>
    <row r="932" spans="1:44" s="279" customFormat="1">
      <c r="A932" s="43">
        <v>114666</v>
      </c>
      <c r="B932" s="43" t="s">
        <v>2561</v>
      </c>
      <c r="C932" s="43" t="s">
        <v>299</v>
      </c>
      <c r="D932" s="43" t="s">
        <v>299</v>
      </c>
      <c r="E932" s="43" t="s">
        <v>299</v>
      </c>
      <c r="F932" s="43" t="s">
        <v>299</v>
      </c>
      <c r="G932" s="43" t="s">
        <v>300</v>
      </c>
      <c r="H932" s="43" t="s">
        <v>299</v>
      </c>
      <c r="I932" s="43" t="s">
        <v>299</v>
      </c>
      <c r="J932" s="43" t="s">
        <v>299</v>
      </c>
      <c r="K932" s="43" t="s">
        <v>299</v>
      </c>
      <c r="L932" s="43" t="s">
        <v>300</v>
      </c>
      <c r="M932" s="43" t="s">
        <v>299</v>
      </c>
      <c r="N932" s="43" t="s">
        <v>300</v>
      </c>
      <c r="O932" s="43" t="s">
        <v>298</v>
      </c>
      <c r="P932" s="43" t="s">
        <v>298</v>
      </c>
      <c r="Q932" s="43" t="s">
        <v>298</v>
      </c>
      <c r="R932" s="43" t="s">
        <v>299</v>
      </c>
      <c r="S932" s="43" t="s">
        <v>300</v>
      </c>
      <c r="T932" s="43" t="s">
        <v>299</v>
      </c>
      <c r="U932" s="43" t="s">
        <v>299</v>
      </c>
      <c r="V932" s="43" t="s">
        <v>299</v>
      </c>
      <c r="W932" s="43"/>
      <c r="X932" s="43"/>
      <c r="Y932" s="43"/>
      <c r="Z932" s="43"/>
      <c r="AA932" s="43"/>
      <c r="AB932" s="43"/>
      <c r="AC932" s="43"/>
      <c r="AD932" s="43"/>
      <c r="AE932" s="43"/>
      <c r="AF932" s="43"/>
      <c r="AG932" s="43"/>
      <c r="AH932" s="43"/>
      <c r="AI932" s="43"/>
      <c r="AJ932" s="43"/>
      <c r="AK932" s="43"/>
      <c r="AL932" s="43"/>
      <c r="AM932" s="43"/>
      <c r="AN932" s="43"/>
      <c r="AO932" s="43"/>
      <c r="AP932" s="43"/>
      <c r="AQ932" s="43"/>
      <c r="AR932" s="279" t="e">
        <v>#N/A</v>
      </c>
    </row>
    <row r="933" spans="1:44" s="279" customFormat="1">
      <c r="A933" s="43">
        <v>115204</v>
      </c>
      <c r="B933" s="43" t="s">
        <v>2561</v>
      </c>
      <c r="C933" s="43" t="s">
        <v>299</v>
      </c>
      <c r="D933" s="43" t="s">
        <v>299</v>
      </c>
      <c r="E933" s="43" t="s">
        <v>299</v>
      </c>
      <c r="F933" s="43" t="s">
        <v>299</v>
      </c>
      <c r="G933" s="43" t="s">
        <v>299</v>
      </c>
      <c r="H933" s="43" t="s">
        <v>299</v>
      </c>
      <c r="I933" s="43" t="s">
        <v>298</v>
      </c>
      <c r="J933" s="43" t="s">
        <v>299</v>
      </c>
      <c r="K933" s="43" t="s">
        <v>299</v>
      </c>
      <c r="L933" s="43" t="s">
        <v>298</v>
      </c>
      <c r="M933" s="43" t="s">
        <v>299</v>
      </c>
      <c r="N933" s="43" t="s">
        <v>298</v>
      </c>
      <c r="O933" s="43" t="s">
        <v>300</v>
      </c>
      <c r="P933" s="43" t="s">
        <v>299</v>
      </c>
      <c r="Q933" s="43" t="s">
        <v>299</v>
      </c>
      <c r="R933" s="43" t="s">
        <v>300</v>
      </c>
      <c r="S933" s="43" t="s">
        <v>300</v>
      </c>
      <c r="T933" s="43" t="s">
        <v>299</v>
      </c>
      <c r="U933" s="43" t="s">
        <v>299</v>
      </c>
      <c r="V933" s="43" t="s">
        <v>299</v>
      </c>
      <c r="W933" s="43"/>
      <c r="X933" s="43"/>
      <c r="Y933" s="43"/>
      <c r="Z933" s="43"/>
      <c r="AA933" s="43"/>
      <c r="AB933" s="43"/>
      <c r="AC933" s="43"/>
      <c r="AD933" s="43"/>
      <c r="AE933" s="43"/>
      <c r="AF933" s="43"/>
      <c r="AG933" s="43"/>
      <c r="AH933" s="43"/>
      <c r="AI933" s="43"/>
      <c r="AJ933" s="43"/>
      <c r="AK933" s="43"/>
      <c r="AL933" s="43"/>
      <c r="AM933" s="43"/>
      <c r="AN933" s="43"/>
      <c r="AO933" s="43"/>
      <c r="AP933" s="43"/>
      <c r="AQ933" s="43"/>
      <c r="AR933" s="279" t="e">
        <v>#N/A</v>
      </c>
    </row>
    <row r="934" spans="1:44" s="279" customFormat="1">
      <c r="A934" s="43">
        <v>118559</v>
      </c>
      <c r="B934" s="43" t="s">
        <v>2561</v>
      </c>
      <c r="C934" s="43" t="s">
        <v>299</v>
      </c>
      <c r="D934" s="43" t="s">
        <v>299</v>
      </c>
      <c r="E934" s="43" t="s">
        <v>299</v>
      </c>
      <c r="F934" s="43" t="s">
        <v>299</v>
      </c>
      <c r="G934" s="43" t="s">
        <v>299</v>
      </c>
      <c r="H934" s="43" t="s">
        <v>299</v>
      </c>
      <c r="I934" s="43" t="s">
        <v>298</v>
      </c>
      <c r="J934" s="43" t="s">
        <v>299</v>
      </c>
      <c r="K934" s="43" t="s">
        <v>299</v>
      </c>
      <c r="L934" s="43" t="s">
        <v>299</v>
      </c>
      <c r="M934" s="43" t="s">
        <v>298</v>
      </c>
      <c r="N934" s="43" t="s">
        <v>299</v>
      </c>
      <c r="O934" s="43" t="s">
        <v>299</v>
      </c>
      <c r="P934" s="43" t="s">
        <v>300</v>
      </c>
      <c r="Q934" s="43" t="s">
        <v>298</v>
      </c>
      <c r="R934" s="43" t="s">
        <v>298</v>
      </c>
      <c r="S934" s="43" t="s">
        <v>298</v>
      </c>
      <c r="T934" s="43" t="s">
        <v>299</v>
      </c>
      <c r="U934" s="43" t="s">
        <v>298</v>
      </c>
      <c r="V934" s="43" t="s">
        <v>299</v>
      </c>
      <c r="W934" s="43"/>
      <c r="X934" s="43"/>
      <c r="Y934" s="43"/>
      <c r="Z934" s="43"/>
      <c r="AA934" s="43"/>
      <c r="AB934" s="43"/>
      <c r="AC934" s="43"/>
      <c r="AD934" s="43"/>
      <c r="AE934" s="43"/>
      <c r="AF934" s="43"/>
      <c r="AG934" s="43"/>
      <c r="AH934" s="43"/>
      <c r="AI934" s="43"/>
      <c r="AJ934" s="43"/>
      <c r="AK934" s="43"/>
      <c r="AL934" s="43"/>
      <c r="AM934" s="43"/>
      <c r="AN934" s="43"/>
      <c r="AO934" s="43"/>
      <c r="AP934" s="43"/>
      <c r="AQ934" s="43"/>
      <c r="AR934" s="279" t="e">
        <v>#N/A</v>
      </c>
    </row>
    <row r="935" spans="1:44" s="279" customFormat="1">
      <c r="A935" s="43">
        <v>118435</v>
      </c>
      <c r="B935" s="43" t="s">
        <v>2561</v>
      </c>
      <c r="C935" s="43" t="s">
        <v>299</v>
      </c>
      <c r="D935" s="43" t="s">
        <v>298</v>
      </c>
      <c r="E935" s="43" t="s">
        <v>299</v>
      </c>
      <c r="F935" s="43" t="s">
        <v>299</v>
      </c>
      <c r="G935" s="43" t="s">
        <v>300</v>
      </c>
      <c r="H935" s="43" t="s">
        <v>299</v>
      </c>
      <c r="I935" s="43" t="s">
        <v>300</v>
      </c>
      <c r="J935" s="43" t="s">
        <v>299</v>
      </c>
      <c r="K935" s="43" t="s">
        <v>299</v>
      </c>
      <c r="L935" s="43" t="s">
        <v>299</v>
      </c>
      <c r="M935" s="43" t="s">
        <v>298</v>
      </c>
      <c r="N935" s="43" t="s">
        <v>299</v>
      </c>
      <c r="O935" s="43" t="s">
        <v>298</v>
      </c>
      <c r="P935" s="43" t="s">
        <v>298</v>
      </c>
      <c r="Q935" s="43" t="s">
        <v>298</v>
      </c>
      <c r="R935" s="43" t="s">
        <v>299</v>
      </c>
      <c r="S935" s="43" t="s">
        <v>299</v>
      </c>
      <c r="T935" s="43" t="s">
        <v>299</v>
      </c>
      <c r="U935" s="43" t="s">
        <v>299</v>
      </c>
      <c r="V935" s="43" t="s">
        <v>299</v>
      </c>
      <c r="W935" s="43"/>
      <c r="X935" s="43"/>
      <c r="Y935" s="43"/>
      <c r="Z935" s="43"/>
      <c r="AA935" s="43"/>
      <c r="AB935" s="43"/>
      <c r="AC935" s="43"/>
      <c r="AD935" s="43"/>
      <c r="AE935" s="43"/>
      <c r="AF935" s="43"/>
      <c r="AG935" s="43"/>
      <c r="AH935" s="43"/>
      <c r="AI935" s="43"/>
      <c r="AJ935" s="43"/>
      <c r="AK935" s="43"/>
      <c r="AL935" s="43"/>
      <c r="AM935" s="43"/>
      <c r="AN935" s="43"/>
      <c r="AO935" s="43"/>
      <c r="AP935" s="43"/>
      <c r="AQ935" s="43"/>
      <c r="AR935" s="279" t="e">
        <v>#N/A</v>
      </c>
    </row>
    <row r="936" spans="1:44" s="279" customFormat="1">
      <c r="A936" s="43">
        <v>119746</v>
      </c>
      <c r="B936" s="43" t="s">
        <v>2561</v>
      </c>
      <c r="C936" s="43" t="s">
        <v>299</v>
      </c>
      <c r="D936" s="43" t="s">
        <v>299</v>
      </c>
      <c r="E936" s="43" t="s">
        <v>300</v>
      </c>
      <c r="F936" s="43" t="s">
        <v>300</v>
      </c>
      <c r="G936" s="43" t="s">
        <v>298</v>
      </c>
      <c r="H936" s="43" t="s">
        <v>300</v>
      </c>
      <c r="I936" s="43" t="s">
        <v>300</v>
      </c>
      <c r="J936" s="43" t="s">
        <v>298</v>
      </c>
      <c r="K936" s="43" t="s">
        <v>298</v>
      </c>
      <c r="L936" s="43" t="s">
        <v>298</v>
      </c>
      <c r="M936" s="43" t="s">
        <v>300</v>
      </c>
      <c r="N936" s="43" t="s">
        <v>298</v>
      </c>
      <c r="O936" s="43" t="s">
        <v>300</v>
      </c>
      <c r="P936" s="43" t="s">
        <v>300</v>
      </c>
      <c r="Q936" s="43" t="s">
        <v>300</v>
      </c>
      <c r="R936" s="43" t="s">
        <v>300</v>
      </c>
      <c r="S936" s="43" t="s">
        <v>300</v>
      </c>
      <c r="T936" s="43" t="s">
        <v>300</v>
      </c>
      <c r="U936" s="43" t="s">
        <v>299</v>
      </c>
      <c r="V936" s="43" t="s">
        <v>299</v>
      </c>
      <c r="W936" s="43"/>
      <c r="X936" s="43"/>
      <c r="Y936" s="43"/>
      <c r="Z936" s="43"/>
      <c r="AA936" s="43"/>
      <c r="AB936" s="43"/>
      <c r="AC936" s="43"/>
      <c r="AD936" s="43"/>
      <c r="AE936" s="43"/>
      <c r="AF936" s="43"/>
      <c r="AG936" s="43"/>
      <c r="AH936" s="43"/>
      <c r="AI936" s="43"/>
      <c r="AJ936" s="43"/>
      <c r="AK936" s="43"/>
      <c r="AL936" s="43"/>
      <c r="AM936" s="43"/>
      <c r="AN936" s="43"/>
      <c r="AO936" s="43"/>
      <c r="AP936" s="43"/>
      <c r="AQ936" s="43"/>
      <c r="AR936" s="279" t="e">
        <v>#N/A</v>
      </c>
    </row>
    <row r="937" spans="1:44" s="279" customFormat="1">
      <c r="A937" s="43">
        <v>122447</v>
      </c>
      <c r="B937" s="43" t="s">
        <v>2561</v>
      </c>
      <c r="C937" s="43" t="s">
        <v>299</v>
      </c>
      <c r="D937" s="43" t="s">
        <v>299</v>
      </c>
      <c r="E937" s="43" t="s">
        <v>299</v>
      </c>
      <c r="F937" s="43" t="s">
        <v>299</v>
      </c>
      <c r="G937" s="43" t="s">
        <v>299</v>
      </c>
      <c r="H937" s="43" t="s">
        <v>299</v>
      </c>
      <c r="I937" s="43" t="s">
        <v>300</v>
      </c>
      <c r="J937" s="43" t="s">
        <v>299</v>
      </c>
      <c r="K937" s="43" t="s">
        <v>299</v>
      </c>
      <c r="L937" s="43" t="s">
        <v>299</v>
      </c>
      <c r="M937" s="43" t="s">
        <v>299</v>
      </c>
      <c r="N937" s="43" t="s">
        <v>299</v>
      </c>
      <c r="O937" s="43" t="s">
        <v>299</v>
      </c>
      <c r="P937" s="43" t="s">
        <v>299</v>
      </c>
      <c r="Q937" s="43" t="s">
        <v>300</v>
      </c>
      <c r="R937" s="43" t="s">
        <v>299</v>
      </c>
      <c r="S937" s="43" t="s">
        <v>299</v>
      </c>
      <c r="T937" s="43" t="s">
        <v>299</v>
      </c>
      <c r="U937" s="43" t="s">
        <v>299</v>
      </c>
      <c r="V937" s="43" t="s">
        <v>299</v>
      </c>
      <c r="W937" s="43"/>
      <c r="X937" s="43"/>
      <c r="Y937" s="43"/>
      <c r="Z937" s="43"/>
      <c r="AA937" s="43"/>
      <c r="AB937" s="43"/>
      <c r="AC937" s="43"/>
      <c r="AD937" s="43"/>
      <c r="AE937" s="43"/>
      <c r="AF937" s="43"/>
      <c r="AG937" s="43"/>
      <c r="AH937" s="43"/>
      <c r="AI937" s="43"/>
      <c r="AJ937" s="43"/>
      <c r="AK937" s="43"/>
      <c r="AL937" s="43"/>
      <c r="AM937" s="43"/>
      <c r="AN937" s="43"/>
      <c r="AO937" s="43"/>
      <c r="AP937" s="43"/>
      <c r="AQ937" s="43"/>
      <c r="AR937" s="279" t="e">
        <v>#N/A</v>
      </c>
    </row>
    <row r="938" spans="1:44" s="279" customFormat="1">
      <c r="A938" s="43">
        <v>118709</v>
      </c>
      <c r="B938" s="43" t="s">
        <v>2561</v>
      </c>
      <c r="C938" s="43" t="s">
        <v>300</v>
      </c>
      <c r="D938" s="43" t="s">
        <v>298</v>
      </c>
      <c r="E938" s="43" t="s">
        <v>300</v>
      </c>
      <c r="F938" s="43" t="s">
        <v>300</v>
      </c>
      <c r="G938" s="43" t="s">
        <v>300</v>
      </c>
      <c r="H938" s="43" t="s">
        <v>298</v>
      </c>
      <c r="I938" s="43" t="s">
        <v>300</v>
      </c>
      <c r="J938" s="43" t="s">
        <v>300</v>
      </c>
      <c r="K938" s="43" t="s">
        <v>298</v>
      </c>
      <c r="L938" s="43" t="s">
        <v>298</v>
      </c>
      <c r="M938" s="43" t="s">
        <v>300</v>
      </c>
      <c r="N938" s="43" t="s">
        <v>300</v>
      </c>
      <c r="O938" s="43" t="s">
        <v>299</v>
      </c>
      <c r="P938" s="43" t="s">
        <v>299</v>
      </c>
      <c r="Q938" s="43" t="s">
        <v>299</v>
      </c>
      <c r="R938" s="43" t="s">
        <v>300</v>
      </c>
      <c r="S938" s="43" t="s">
        <v>300</v>
      </c>
      <c r="T938" s="43" t="s">
        <v>299</v>
      </c>
      <c r="U938" s="43" t="s">
        <v>299</v>
      </c>
      <c r="V938" s="43" t="s">
        <v>299</v>
      </c>
      <c r="W938" s="43"/>
      <c r="X938" s="43"/>
      <c r="Y938" s="43"/>
      <c r="Z938" s="43"/>
      <c r="AA938" s="43"/>
      <c r="AB938" s="43"/>
      <c r="AC938" s="43"/>
      <c r="AD938" s="43"/>
      <c r="AE938" s="43"/>
      <c r="AF938" s="43"/>
      <c r="AG938" s="43"/>
      <c r="AH938" s="43"/>
      <c r="AI938" s="43"/>
      <c r="AJ938" s="43"/>
      <c r="AK938" s="43"/>
      <c r="AL938" s="43"/>
      <c r="AM938" s="43"/>
      <c r="AN938" s="43"/>
      <c r="AO938" s="43"/>
      <c r="AP938" s="43"/>
      <c r="AQ938" s="43"/>
      <c r="AR938" s="279" t="e">
        <v>#N/A</v>
      </c>
    </row>
    <row r="939" spans="1:44" s="279" customFormat="1">
      <c r="A939" s="43">
        <v>120336</v>
      </c>
      <c r="B939" s="43" t="s">
        <v>2561</v>
      </c>
      <c r="C939" s="43" t="s">
        <v>300</v>
      </c>
      <c r="D939" s="43" t="s">
        <v>300</v>
      </c>
      <c r="E939" s="43" t="s">
        <v>298</v>
      </c>
      <c r="F939" s="43" t="s">
        <v>298</v>
      </c>
      <c r="G939" s="43" t="s">
        <v>300</v>
      </c>
      <c r="H939" s="43" t="s">
        <v>300</v>
      </c>
      <c r="I939" s="43" t="s">
        <v>300</v>
      </c>
      <c r="J939" s="43" t="s">
        <v>298</v>
      </c>
      <c r="K939" s="43" t="s">
        <v>300</v>
      </c>
      <c r="L939" s="43" t="s">
        <v>300</v>
      </c>
      <c r="M939" s="43" t="s">
        <v>300</v>
      </c>
      <c r="N939" s="43" t="s">
        <v>300</v>
      </c>
      <c r="O939" s="43" t="s">
        <v>300</v>
      </c>
      <c r="P939" s="43" t="s">
        <v>300</v>
      </c>
      <c r="Q939" s="43" t="s">
        <v>300</v>
      </c>
      <c r="R939" s="43" t="s">
        <v>299</v>
      </c>
      <c r="S939" s="43" t="s">
        <v>299</v>
      </c>
      <c r="T939" s="43" t="s">
        <v>299</v>
      </c>
      <c r="U939" s="43" t="s">
        <v>299</v>
      </c>
      <c r="V939" s="43" t="s">
        <v>299</v>
      </c>
      <c r="W939" s="43"/>
      <c r="X939" s="43"/>
      <c r="Y939" s="43"/>
      <c r="Z939" s="43"/>
      <c r="AA939" s="43"/>
      <c r="AB939" s="43"/>
      <c r="AC939" s="43"/>
      <c r="AD939" s="43"/>
      <c r="AE939" s="43"/>
      <c r="AF939" s="43"/>
      <c r="AG939" s="43"/>
      <c r="AH939" s="43"/>
      <c r="AI939" s="43"/>
      <c r="AJ939" s="43"/>
      <c r="AK939" s="43"/>
      <c r="AL939" s="43"/>
      <c r="AM939" s="43"/>
      <c r="AN939" s="43"/>
      <c r="AO939" s="43"/>
      <c r="AP939" s="43"/>
      <c r="AQ939" s="43"/>
      <c r="AR939" s="279" t="e">
        <v>#N/A</v>
      </c>
    </row>
    <row r="940" spans="1:44" s="279" customFormat="1">
      <c r="A940" s="43">
        <v>118030</v>
      </c>
      <c r="B940" s="43" t="s">
        <v>2561</v>
      </c>
      <c r="C940" s="43" t="s">
        <v>300</v>
      </c>
      <c r="D940" s="43" t="s">
        <v>298</v>
      </c>
      <c r="E940" s="43" t="s">
        <v>298</v>
      </c>
      <c r="F940" s="43" t="s">
        <v>298</v>
      </c>
      <c r="G940" s="43" t="s">
        <v>300</v>
      </c>
      <c r="H940" s="43" t="s">
        <v>300</v>
      </c>
      <c r="I940" s="43" t="s">
        <v>298</v>
      </c>
      <c r="J940" s="43" t="s">
        <v>298</v>
      </c>
      <c r="K940" s="43" t="s">
        <v>298</v>
      </c>
      <c r="L940" s="43" t="s">
        <v>300</v>
      </c>
      <c r="M940" s="43" t="s">
        <v>300</v>
      </c>
      <c r="N940" s="43" t="s">
        <v>299</v>
      </c>
      <c r="O940" s="43" t="s">
        <v>299</v>
      </c>
      <c r="P940" s="43" t="s">
        <v>299</v>
      </c>
      <c r="Q940" s="43" t="s">
        <v>300</v>
      </c>
      <c r="R940" s="43" t="s">
        <v>299</v>
      </c>
      <c r="S940" s="43" t="s">
        <v>299</v>
      </c>
      <c r="T940" s="43" t="s">
        <v>300</v>
      </c>
      <c r="U940" s="43" t="s">
        <v>300</v>
      </c>
      <c r="V940" s="43" t="s">
        <v>299</v>
      </c>
      <c r="W940" s="43"/>
      <c r="X940" s="43"/>
      <c r="Y940" s="43"/>
      <c r="Z940" s="43"/>
      <c r="AA940" s="43"/>
      <c r="AB940" s="43"/>
      <c r="AC940" s="43"/>
      <c r="AD940" s="43"/>
      <c r="AE940" s="43"/>
      <c r="AF940" s="43"/>
      <c r="AG940" s="43"/>
      <c r="AH940" s="43"/>
      <c r="AI940" s="43"/>
      <c r="AJ940" s="43"/>
      <c r="AK940" s="43"/>
      <c r="AL940" s="43"/>
      <c r="AM940" s="43"/>
      <c r="AN940" s="43"/>
      <c r="AO940" s="43"/>
      <c r="AP940" s="43"/>
      <c r="AQ940" s="43"/>
      <c r="AR940" s="279" t="e">
        <v>#N/A</v>
      </c>
    </row>
    <row r="941" spans="1:44" s="279" customFormat="1">
      <c r="A941" s="43">
        <v>120587</v>
      </c>
      <c r="B941" s="43" t="s">
        <v>2561</v>
      </c>
      <c r="C941" s="43" t="s">
        <v>300</v>
      </c>
      <c r="D941" s="43" t="s">
        <v>300</v>
      </c>
      <c r="E941" s="43" t="s">
        <v>300</v>
      </c>
      <c r="F941" s="43" t="s">
        <v>300</v>
      </c>
      <c r="G941" s="43" t="s">
        <v>300</v>
      </c>
      <c r="H941" s="43" t="s">
        <v>300</v>
      </c>
      <c r="I941" s="43" t="s">
        <v>300</v>
      </c>
      <c r="J941" s="43" t="s">
        <v>300</v>
      </c>
      <c r="K941" s="43" t="s">
        <v>299</v>
      </c>
      <c r="L941" s="43" t="s">
        <v>300</v>
      </c>
      <c r="M941" s="43" t="s">
        <v>300</v>
      </c>
      <c r="N941" s="43" t="s">
        <v>300</v>
      </c>
      <c r="O941" s="43" t="s">
        <v>299</v>
      </c>
      <c r="P941" s="43" t="s">
        <v>299</v>
      </c>
      <c r="Q941" s="43" t="s">
        <v>300</v>
      </c>
      <c r="R941" s="43" t="s">
        <v>299</v>
      </c>
      <c r="S941" s="43" t="s">
        <v>299</v>
      </c>
      <c r="T941" s="43" t="s">
        <v>299</v>
      </c>
      <c r="U941" s="43" t="s">
        <v>299</v>
      </c>
      <c r="V941" s="43" t="s">
        <v>299</v>
      </c>
      <c r="W941" s="43"/>
      <c r="X941" s="43"/>
      <c r="Y941" s="43"/>
      <c r="Z941" s="43"/>
      <c r="AA941" s="43"/>
      <c r="AB941" s="43"/>
      <c r="AC941" s="43"/>
      <c r="AD941" s="43"/>
      <c r="AE941" s="43"/>
      <c r="AF941" s="43"/>
      <c r="AG941" s="43"/>
      <c r="AH941" s="43"/>
      <c r="AI941" s="43"/>
      <c r="AJ941" s="43"/>
      <c r="AK941" s="43"/>
      <c r="AL941" s="43"/>
      <c r="AM941" s="43"/>
      <c r="AN941" s="43"/>
      <c r="AO941" s="43"/>
      <c r="AP941" s="43"/>
      <c r="AQ941" s="43"/>
      <c r="AR941" s="279" t="e">
        <v>#N/A</v>
      </c>
    </row>
    <row r="942" spans="1:44" s="279" customFormat="1">
      <c r="A942" s="43">
        <v>117999</v>
      </c>
      <c r="B942" s="43" t="s">
        <v>2561</v>
      </c>
      <c r="C942" s="43" t="s">
        <v>300</v>
      </c>
      <c r="D942" s="43" t="s">
        <v>299</v>
      </c>
      <c r="E942" s="43" t="s">
        <v>300</v>
      </c>
      <c r="F942" s="43" t="s">
        <v>300</v>
      </c>
      <c r="G942" s="43" t="s">
        <v>299</v>
      </c>
      <c r="H942" s="43" t="s">
        <v>300</v>
      </c>
      <c r="I942" s="43" t="s">
        <v>300</v>
      </c>
      <c r="J942" s="43" t="s">
        <v>299</v>
      </c>
      <c r="K942" s="43" t="s">
        <v>300</v>
      </c>
      <c r="L942" s="43" t="s">
        <v>299</v>
      </c>
      <c r="M942" s="43" t="s">
        <v>299</v>
      </c>
      <c r="N942" s="43" t="s">
        <v>299</v>
      </c>
      <c r="O942" s="43" t="s">
        <v>299</v>
      </c>
      <c r="P942" s="43" t="s">
        <v>299</v>
      </c>
      <c r="Q942" s="43" t="s">
        <v>299</v>
      </c>
      <c r="R942" s="43" t="s">
        <v>299</v>
      </c>
      <c r="S942" s="43" t="s">
        <v>299</v>
      </c>
      <c r="T942" s="43" t="s">
        <v>299</v>
      </c>
      <c r="U942" s="43" t="s">
        <v>299</v>
      </c>
      <c r="V942" s="43" t="s">
        <v>299</v>
      </c>
      <c r="W942" s="43"/>
      <c r="X942" s="43"/>
      <c r="Y942" s="43"/>
      <c r="Z942" s="43"/>
      <c r="AA942" s="43"/>
      <c r="AB942" s="43"/>
      <c r="AC942" s="43"/>
      <c r="AD942" s="43"/>
      <c r="AE942" s="43"/>
      <c r="AF942" s="43"/>
      <c r="AG942" s="43"/>
      <c r="AH942" s="43"/>
      <c r="AI942" s="43"/>
      <c r="AJ942" s="43"/>
      <c r="AK942" s="43"/>
      <c r="AL942" s="43"/>
      <c r="AM942" s="43"/>
      <c r="AN942" s="43"/>
      <c r="AO942" s="43"/>
      <c r="AP942" s="43"/>
      <c r="AQ942" s="43"/>
      <c r="AR942" s="279" t="e">
        <v>#N/A</v>
      </c>
    </row>
    <row r="943" spans="1:44" s="279" customFormat="1">
      <c r="A943" s="43">
        <v>120394</v>
      </c>
      <c r="B943" s="43" t="s">
        <v>2561</v>
      </c>
      <c r="C943" s="43" t="s">
        <v>300</v>
      </c>
      <c r="D943" s="43" t="s">
        <v>300</v>
      </c>
      <c r="E943" s="43" t="s">
        <v>298</v>
      </c>
      <c r="F943" s="43" t="s">
        <v>300</v>
      </c>
      <c r="G943" s="43" t="s">
        <v>300</v>
      </c>
      <c r="H943" s="43" t="s">
        <v>298</v>
      </c>
      <c r="I943" s="43" t="s">
        <v>298</v>
      </c>
      <c r="J943" s="43" t="s">
        <v>300</v>
      </c>
      <c r="K943" s="43" t="s">
        <v>300</v>
      </c>
      <c r="L943" s="43" t="s">
        <v>300</v>
      </c>
      <c r="M943" s="43" t="s">
        <v>299</v>
      </c>
      <c r="N943" s="43" t="s">
        <v>299</v>
      </c>
      <c r="O943" s="43" t="s">
        <v>299</v>
      </c>
      <c r="P943" s="43" t="s">
        <v>299</v>
      </c>
      <c r="Q943" s="43" t="s">
        <v>299</v>
      </c>
      <c r="R943" s="43" t="s">
        <v>299</v>
      </c>
      <c r="S943" s="43" t="s">
        <v>299</v>
      </c>
      <c r="T943" s="43" t="s">
        <v>299</v>
      </c>
      <c r="U943" s="43" t="s">
        <v>299</v>
      </c>
      <c r="V943" s="43" t="s">
        <v>299</v>
      </c>
      <c r="W943" s="43"/>
      <c r="X943" s="43"/>
      <c r="Y943" s="43"/>
      <c r="Z943" s="43"/>
      <c r="AA943" s="43"/>
      <c r="AB943" s="43"/>
      <c r="AC943" s="43"/>
      <c r="AD943" s="43"/>
      <c r="AE943" s="43"/>
      <c r="AF943" s="43"/>
      <c r="AG943" s="43"/>
      <c r="AH943" s="43"/>
      <c r="AI943" s="43"/>
      <c r="AJ943" s="43"/>
      <c r="AK943" s="43"/>
      <c r="AL943" s="43"/>
      <c r="AM943" s="43"/>
      <c r="AN943" s="43"/>
      <c r="AO943" s="43"/>
      <c r="AP943" s="43"/>
      <c r="AQ943" s="43"/>
      <c r="AR943" s="279" t="e">
        <v>#N/A</v>
      </c>
    </row>
    <row r="944" spans="1:44" s="279" customFormat="1">
      <c r="A944" s="43">
        <v>119685</v>
      </c>
      <c r="B944" s="43" t="s">
        <v>2561</v>
      </c>
      <c r="C944" s="43" t="s">
        <v>300</v>
      </c>
      <c r="D944" s="43" t="s">
        <v>300</v>
      </c>
      <c r="E944" s="43" t="s">
        <v>300</v>
      </c>
      <c r="F944" s="43" t="s">
        <v>298</v>
      </c>
      <c r="G944" s="43" t="s">
        <v>300</v>
      </c>
      <c r="H944" s="43" t="s">
        <v>300</v>
      </c>
      <c r="I944" s="43" t="s">
        <v>300</v>
      </c>
      <c r="J944" s="43" t="s">
        <v>300</v>
      </c>
      <c r="K944" s="43" t="s">
        <v>300</v>
      </c>
      <c r="L944" s="43" t="s">
        <v>300</v>
      </c>
      <c r="M944" s="43" t="s">
        <v>299</v>
      </c>
      <c r="N944" s="43" t="s">
        <v>299</v>
      </c>
      <c r="O944" s="43" t="s">
        <v>299</v>
      </c>
      <c r="P944" s="43" t="s">
        <v>299</v>
      </c>
      <c r="Q944" s="43" t="s">
        <v>299</v>
      </c>
      <c r="R944" s="43" t="s">
        <v>299</v>
      </c>
      <c r="S944" s="43" t="s">
        <v>299</v>
      </c>
      <c r="T944" s="43" t="s">
        <v>299</v>
      </c>
      <c r="U944" s="43" t="s">
        <v>299</v>
      </c>
      <c r="V944" s="43" t="s">
        <v>299</v>
      </c>
      <c r="W944" s="43"/>
      <c r="X944" s="43"/>
      <c r="Y944" s="43"/>
      <c r="Z944" s="43"/>
      <c r="AA944" s="43"/>
      <c r="AB944" s="43"/>
      <c r="AC944" s="43"/>
      <c r="AD944" s="43"/>
      <c r="AE944" s="43"/>
      <c r="AF944" s="43"/>
      <c r="AG944" s="43"/>
      <c r="AH944" s="43"/>
      <c r="AI944" s="43"/>
      <c r="AJ944" s="43"/>
      <c r="AK944" s="43"/>
      <c r="AL944" s="43"/>
      <c r="AM944" s="43"/>
      <c r="AN944" s="43"/>
      <c r="AO944" s="43"/>
      <c r="AP944" s="43"/>
      <c r="AQ944" s="43"/>
      <c r="AR944" s="279" t="e">
        <v>#N/A</v>
      </c>
    </row>
    <row r="945" spans="1:44" s="279" customFormat="1">
      <c r="A945" s="43">
        <v>118902</v>
      </c>
      <c r="B945" s="43" t="s">
        <v>2561</v>
      </c>
      <c r="C945" s="43" t="s">
        <v>300</v>
      </c>
      <c r="D945" s="43" t="s">
        <v>298</v>
      </c>
      <c r="E945" s="43" t="s">
        <v>300</v>
      </c>
      <c r="F945" s="43" t="s">
        <v>300</v>
      </c>
      <c r="G945" s="43" t="s">
        <v>300</v>
      </c>
      <c r="H945" s="43" t="s">
        <v>300</v>
      </c>
      <c r="I945" s="43" t="s">
        <v>300</v>
      </c>
      <c r="J945" s="43" t="s">
        <v>300</v>
      </c>
      <c r="K945" s="43" t="s">
        <v>300</v>
      </c>
      <c r="L945" s="43" t="s">
        <v>299</v>
      </c>
      <c r="M945" s="43" t="s">
        <v>300</v>
      </c>
      <c r="N945" s="43" t="s">
        <v>300</v>
      </c>
      <c r="O945" s="43" t="s">
        <v>298</v>
      </c>
      <c r="P945" s="43" t="s">
        <v>300</v>
      </c>
      <c r="Q945" s="43" t="s">
        <v>300</v>
      </c>
      <c r="R945" s="43" t="s">
        <v>298</v>
      </c>
      <c r="S945" s="43" t="s">
        <v>300</v>
      </c>
      <c r="T945" s="43" t="s">
        <v>300</v>
      </c>
      <c r="U945" s="43" t="s">
        <v>300</v>
      </c>
      <c r="V945" s="43" t="s">
        <v>300</v>
      </c>
      <c r="W945" s="43"/>
      <c r="X945" s="43"/>
      <c r="Y945" s="43"/>
      <c r="Z945" s="43"/>
      <c r="AA945" s="43"/>
      <c r="AB945" s="43"/>
      <c r="AC945" s="43"/>
      <c r="AD945" s="43"/>
      <c r="AE945" s="43"/>
      <c r="AF945" s="43"/>
      <c r="AG945" s="43"/>
      <c r="AH945" s="43"/>
      <c r="AI945" s="43"/>
      <c r="AJ945" s="43"/>
      <c r="AK945" s="43"/>
      <c r="AL945" s="43"/>
      <c r="AM945" s="43"/>
      <c r="AN945" s="43"/>
      <c r="AO945" s="43"/>
      <c r="AP945" s="43"/>
      <c r="AQ945" s="43"/>
      <c r="AR945" s="279" t="e">
        <v>#N/A</v>
      </c>
    </row>
    <row r="946" spans="1:44" s="279" customFormat="1">
      <c r="A946" s="43">
        <v>120747</v>
      </c>
      <c r="B946" s="43" t="s">
        <v>2561</v>
      </c>
      <c r="C946" s="43" t="s">
        <v>300</v>
      </c>
      <c r="D946" s="43" t="s">
        <v>298</v>
      </c>
      <c r="E946" s="43" t="s">
        <v>300</v>
      </c>
      <c r="F946" s="43" t="s">
        <v>298</v>
      </c>
      <c r="G946" s="43" t="s">
        <v>300</v>
      </c>
      <c r="H946" s="43" t="s">
        <v>300</v>
      </c>
      <c r="I946" s="43" t="s">
        <v>300</v>
      </c>
      <c r="J946" s="43" t="s">
        <v>299</v>
      </c>
      <c r="K946" s="43" t="s">
        <v>299</v>
      </c>
      <c r="L946" s="43" t="s">
        <v>300</v>
      </c>
      <c r="M946" s="43" t="s">
        <v>299</v>
      </c>
      <c r="N946" s="43" t="s">
        <v>299</v>
      </c>
      <c r="O946" s="43" t="s">
        <v>299</v>
      </c>
      <c r="P946" s="43" t="s">
        <v>299</v>
      </c>
      <c r="Q946" s="43" t="s">
        <v>299</v>
      </c>
      <c r="R946" s="43" t="s">
        <v>299</v>
      </c>
      <c r="S946" s="43" t="s">
        <v>299</v>
      </c>
      <c r="T946" s="43" t="s">
        <v>299</v>
      </c>
      <c r="U946" s="43" t="s">
        <v>299</v>
      </c>
      <c r="V946" s="43" t="s">
        <v>299</v>
      </c>
      <c r="W946" s="43"/>
      <c r="X946" s="43"/>
      <c r="Y946" s="43"/>
      <c r="Z946" s="43"/>
      <c r="AA946" s="43"/>
      <c r="AB946" s="43"/>
      <c r="AC946" s="43"/>
      <c r="AD946" s="43"/>
      <c r="AE946" s="43"/>
      <c r="AF946" s="43"/>
      <c r="AG946" s="43"/>
      <c r="AH946" s="43"/>
      <c r="AI946" s="43"/>
      <c r="AJ946" s="43"/>
      <c r="AK946" s="43"/>
      <c r="AL946" s="43"/>
      <c r="AM946" s="43"/>
      <c r="AN946" s="43"/>
      <c r="AO946" s="43"/>
      <c r="AP946" s="43"/>
      <c r="AQ946" s="43"/>
      <c r="AR946" s="279" t="e">
        <v>#N/A</v>
      </c>
    </row>
    <row r="947" spans="1:44" s="279" customFormat="1">
      <c r="A947" s="43">
        <v>119425</v>
      </c>
      <c r="B947" s="43" t="s">
        <v>2561</v>
      </c>
      <c r="C947" s="43" t="s">
        <v>300</v>
      </c>
      <c r="D947" s="43" t="s">
        <v>300</v>
      </c>
      <c r="E947" s="43" t="s">
        <v>300</v>
      </c>
      <c r="F947" s="43" t="s">
        <v>300</v>
      </c>
      <c r="G947" s="43" t="s">
        <v>300</v>
      </c>
      <c r="H947" s="43" t="s">
        <v>300</v>
      </c>
      <c r="I947" s="43" t="s">
        <v>300</v>
      </c>
      <c r="J947" s="43" t="s">
        <v>300</v>
      </c>
      <c r="K947" s="43" t="s">
        <v>300</v>
      </c>
      <c r="L947" s="43" t="s">
        <v>298</v>
      </c>
      <c r="M947" s="43" t="s">
        <v>300</v>
      </c>
      <c r="N947" s="43" t="s">
        <v>300</v>
      </c>
      <c r="O947" s="43" t="s">
        <v>298</v>
      </c>
      <c r="P947" s="43" t="s">
        <v>299</v>
      </c>
      <c r="Q947" s="43" t="s">
        <v>299</v>
      </c>
      <c r="R947" s="43" t="s">
        <v>299</v>
      </c>
      <c r="S947" s="43" t="s">
        <v>299</v>
      </c>
      <c r="T947" s="43" t="s">
        <v>299</v>
      </c>
      <c r="U947" s="43" t="s">
        <v>299</v>
      </c>
      <c r="V947" s="43" t="s">
        <v>299</v>
      </c>
      <c r="W947" s="43"/>
      <c r="X947" s="43"/>
      <c r="Y947" s="43"/>
      <c r="Z947" s="43"/>
      <c r="AA947" s="43"/>
      <c r="AB947" s="43"/>
      <c r="AC947" s="43"/>
      <c r="AD947" s="43"/>
      <c r="AE947" s="43"/>
      <c r="AF947" s="43"/>
      <c r="AG947" s="43"/>
      <c r="AH947" s="43"/>
      <c r="AI947" s="43"/>
      <c r="AJ947" s="43"/>
      <c r="AK947" s="43"/>
      <c r="AL947" s="43"/>
      <c r="AM947" s="43"/>
      <c r="AN947" s="43"/>
      <c r="AO947" s="43"/>
      <c r="AP947" s="43"/>
      <c r="AQ947" s="43"/>
      <c r="AR947" s="279" t="e">
        <v>#N/A</v>
      </c>
    </row>
    <row r="948" spans="1:44" s="279" customFormat="1">
      <c r="A948" s="43">
        <v>118269</v>
      </c>
      <c r="B948" s="43" t="s">
        <v>2561</v>
      </c>
      <c r="C948" s="43" t="s">
        <v>300</v>
      </c>
      <c r="D948" s="43" t="s">
        <v>298</v>
      </c>
      <c r="E948" s="43" t="s">
        <v>298</v>
      </c>
      <c r="F948" s="43" t="s">
        <v>298</v>
      </c>
      <c r="G948" s="43" t="s">
        <v>298</v>
      </c>
      <c r="H948" s="43" t="s">
        <v>298</v>
      </c>
      <c r="I948" s="43" t="s">
        <v>298</v>
      </c>
      <c r="J948" s="43" t="s">
        <v>300</v>
      </c>
      <c r="K948" s="43" t="s">
        <v>298</v>
      </c>
      <c r="L948" s="43" t="s">
        <v>300</v>
      </c>
      <c r="M948" s="43" t="s">
        <v>300</v>
      </c>
      <c r="N948" s="43" t="s">
        <v>298</v>
      </c>
      <c r="O948" s="43" t="s">
        <v>299</v>
      </c>
      <c r="P948" s="43" t="s">
        <v>300</v>
      </c>
      <c r="Q948" s="43" t="s">
        <v>300</v>
      </c>
      <c r="R948" s="43" t="s">
        <v>300</v>
      </c>
      <c r="S948" s="43" t="s">
        <v>300</v>
      </c>
      <c r="T948" s="43" t="s">
        <v>299</v>
      </c>
      <c r="U948" s="43" t="s">
        <v>300</v>
      </c>
      <c r="V948" s="43" t="s">
        <v>300</v>
      </c>
      <c r="W948" s="43"/>
      <c r="X948" s="43"/>
      <c r="Y948" s="43"/>
      <c r="Z948" s="43"/>
      <c r="AA948" s="43"/>
      <c r="AB948" s="43"/>
      <c r="AC948" s="43"/>
      <c r="AD948" s="43"/>
      <c r="AE948" s="43"/>
      <c r="AF948" s="43"/>
      <c r="AG948" s="43"/>
      <c r="AH948" s="43"/>
      <c r="AI948" s="43"/>
      <c r="AJ948" s="43"/>
      <c r="AK948" s="43"/>
      <c r="AL948" s="43"/>
      <c r="AM948" s="43"/>
      <c r="AN948" s="43"/>
      <c r="AO948" s="43"/>
      <c r="AP948" s="43"/>
      <c r="AQ948" s="43"/>
      <c r="AR948" s="279" t="e">
        <v>#N/A</v>
      </c>
    </row>
    <row r="949" spans="1:44" s="279" customFormat="1">
      <c r="A949" s="43">
        <v>121219</v>
      </c>
      <c r="B949" s="43" t="s">
        <v>2561</v>
      </c>
      <c r="C949" s="43" t="s">
        <v>300</v>
      </c>
      <c r="D949" s="43" t="s">
        <v>300</v>
      </c>
      <c r="E949" s="43" t="s">
        <v>298</v>
      </c>
      <c r="F949" s="43" t="s">
        <v>298</v>
      </c>
      <c r="G949" s="43" t="s">
        <v>300</v>
      </c>
      <c r="H949" s="43" t="s">
        <v>300</v>
      </c>
      <c r="I949" s="43" t="s">
        <v>300</v>
      </c>
      <c r="J949" s="43" t="s">
        <v>300</v>
      </c>
      <c r="K949" s="43" t="s">
        <v>300</v>
      </c>
      <c r="L949" s="43" t="s">
        <v>300</v>
      </c>
      <c r="M949" s="43" t="s">
        <v>300</v>
      </c>
      <c r="N949" s="43" t="s">
        <v>300</v>
      </c>
      <c r="O949" s="43" t="s">
        <v>300</v>
      </c>
      <c r="P949" s="43" t="s">
        <v>299</v>
      </c>
      <c r="Q949" s="43" t="s">
        <v>299</v>
      </c>
      <c r="R949" s="43" t="s">
        <v>299</v>
      </c>
      <c r="S949" s="43" t="s">
        <v>299</v>
      </c>
      <c r="T949" s="43" t="s">
        <v>299</v>
      </c>
      <c r="U949" s="43" t="s">
        <v>299</v>
      </c>
      <c r="V949" s="43" t="s">
        <v>299</v>
      </c>
      <c r="W949" s="43"/>
      <c r="X949" s="43"/>
      <c r="Y949" s="43"/>
      <c r="Z949" s="43"/>
      <c r="AA949" s="43"/>
      <c r="AB949" s="43"/>
      <c r="AC949" s="43"/>
      <c r="AD949" s="43"/>
      <c r="AE949" s="43"/>
      <c r="AF949" s="43"/>
      <c r="AG949" s="43"/>
      <c r="AH949" s="43"/>
      <c r="AI949" s="43"/>
      <c r="AJ949" s="43"/>
      <c r="AK949" s="43"/>
      <c r="AL949" s="43"/>
      <c r="AM949" s="43"/>
      <c r="AN949" s="43"/>
      <c r="AO949" s="43"/>
      <c r="AP949" s="43"/>
      <c r="AQ949" s="43"/>
      <c r="AR949" s="279" t="e">
        <v>#N/A</v>
      </c>
    </row>
    <row r="950" spans="1:44" s="279" customFormat="1">
      <c r="A950" s="43">
        <v>118453</v>
      </c>
      <c r="B950" s="43" t="s">
        <v>2561</v>
      </c>
      <c r="C950" s="43" t="s">
        <v>300</v>
      </c>
      <c r="D950" s="43" t="s">
        <v>298</v>
      </c>
      <c r="E950" s="43" t="s">
        <v>300</v>
      </c>
      <c r="F950" s="43" t="s">
        <v>298</v>
      </c>
      <c r="G950" s="43" t="s">
        <v>300</v>
      </c>
      <c r="H950" s="43" t="s">
        <v>300</v>
      </c>
      <c r="I950" s="43" t="s">
        <v>298</v>
      </c>
      <c r="J950" s="43" t="s">
        <v>300</v>
      </c>
      <c r="K950" s="43" t="s">
        <v>299</v>
      </c>
      <c r="L950" s="43" t="s">
        <v>300</v>
      </c>
      <c r="M950" s="43" t="s">
        <v>300</v>
      </c>
      <c r="N950" s="43" t="s">
        <v>300</v>
      </c>
      <c r="O950" s="43" t="s">
        <v>300</v>
      </c>
      <c r="P950" s="43" t="s">
        <v>298</v>
      </c>
      <c r="Q950" s="43" t="s">
        <v>300</v>
      </c>
      <c r="R950" s="43" t="s">
        <v>300</v>
      </c>
      <c r="S950" s="43" t="s">
        <v>300</v>
      </c>
      <c r="T950" s="43" t="s">
        <v>300</v>
      </c>
      <c r="U950" s="43" t="s">
        <v>300</v>
      </c>
      <c r="V950" s="43" t="s">
        <v>300</v>
      </c>
      <c r="W950" s="43"/>
      <c r="X950" s="43"/>
      <c r="Y950" s="43"/>
      <c r="Z950" s="43"/>
      <c r="AA950" s="43"/>
      <c r="AB950" s="43"/>
      <c r="AC950" s="43"/>
      <c r="AD950" s="43"/>
      <c r="AE950" s="43"/>
      <c r="AF950" s="43"/>
      <c r="AG950" s="43"/>
      <c r="AH950" s="43"/>
      <c r="AI950" s="43"/>
      <c r="AJ950" s="43"/>
      <c r="AK950" s="43"/>
      <c r="AL950" s="43"/>
      <c r="AM950" s="43"/>
      <c r="AN950" s="43"/>
      <c r="AO950" s="43"/>
      <c r="AP950" s="43"/>
      <c r="AQ950" s="43"/>
      <c r="AR950" s="279" t="e">
        <v>#N/A</v>
      </c>
    </row>
    <row r="951" spans="1:44" s="279" customFormat="1">
      <c r="A951" s="43">
        <v>119220</v>
      </c>
      <c r="B951" s="43" t="s">
        <v>2561</v>
      </c>
      <c r="C951" s="43" t="s">
        <v>300</v>
      </c>
      <c r="D951" s="43" t="s">
        <v>298</v>
      </c>
      <c r="E951" s="43" t="s">
        <v>298</v>
      </c>
      <c r="F951" s="43" t="s">
        <v>300</v>
      </c>
      <c r="G951" s="43" t="s">
        <v>300</v>
      </c>
      <c r="H951" s="43" t="s">
        <v>300</v>
      </c>
      <c r="I951" s="43" t="s">
        <v>298</v>
      </c>
      <c r="J951" s="43" t="s">
        <v>300</v>
      </c>
      <c r="K951" s="43" t="s">
        <v>298</v>
      </c>
      <c r="L951" s="43" t="s">
        <v>298</v>
      </c>
      <c r="M951" s="43" t="s">
        <v>298</v>
      </c>
      <c r="N951" s="43" t="s">
        <v>298</v>
      </c>
      <c r="O951" s="43" t="s">
        <v>298</v>
      </c>
      <c r="P951" s="43" t="s">
        <v>298</v>
      </c>
      <c r="Q951" s="43" t="s">
        <v>299</v>
      </c>
      <c r="R951" s="43" t="s">
        <v>299</v>
      </c>
      <c r="S951" s="43" t="s">
        <v>299</v>
      </c>
      <c r="T951" s="43" t="s">
        <v>299</v>
      </c>
      <c r="U951" s="43" t="s">
        <v>299</v>
      </c>
      <c r="V951" s="43" t="s">
        <v>299</v>
      </c>
      <c r="W951" s="43"/>
      <c r="X951" s="43"/>
      <c r="Y951" s="43"/>
      <c r="Z951" s="43"/>
      <c r="AA951" s="43"/>
      <c r="AB951" s="43"/>
      <c r="AC951" s="43"/>
      <c r="AD951" s="43"/>
      <c r="AE951" s="43"/>
      <c r="AF951" s="43"/>
      <c r="AG951" s="43"/>
      <c r="AH951" s="43"/>
      <c r="AI951" s="43"/>
      <c r="AJ951" s="43"/>
      <c r="AK951" s="43"/>
      <c r="AL951" s="43"/>
      <c r="AM951" s="43"/>
      <c r="AN951" s="43"/>
      <c r="AO951" s="43"/>
      <c r="AP951" s="43"/>
      <c r="AQ951" s="43"/>
      <c r="AR951" s="279" t="e">
        <v>#N/A</v>
      </c>
    </row>
    <row r="952" spans="1:44" s="279" customFormat="1">
      <c r="A952" s="43">
        <v>118783</v>
      </c>
      <c r="B952" s="43" t="s">
        <v>2561</v>
      </c>
      <c r="C952" s="43" t="s">
        <v>300</v>
      </c>
      <c r="D952" s="43" t="s">
        <v>298</v>
      </c>
      <c r="E952" s="43" t="s">
        <v>300</v>
      </c>
      <c r="F952" s="43" t="s">
        <v>300</v>
      </c>
      <c r="G952" s="43" t="s">
        <v>300</v>
      </c>
      <c r="H952" s="43" t="s">
        <v>300</v>
      </c>
      <c r="I952" s="43" t="s">
        <v>300</v>
      </c>
      <c r="J952" s="43" t="s">
        <v>300</v>
      </c>
      <c r="K952" s="43" t="s">
        <v>299</v>
      </c>
      <c r="L952" s="43" t="s">
        <v>298</v>
      </c>
      <c r="M952" s="43" t="s">
        <v>300</v>
      </c>
      <c r="N952" s="43" t="s">
        <v>298</v>
      </c>
      <c r="O952" s="43" t="s">
        <v>300</v>
      </c>
      <c r="P952" s="43" t="s">
        <v>300</v>
      </c>
      <c r="Q952" s="43" t="s">
        <v>298</v>
      </c>
      <c r="R952" s="43" t="s">
        <v>298</v>
      </c>
      <c r="S952" s="43" t="s">
        <v>299</v>
      </c>
      <c r="T952" s="43" t="s">
        <v>300</v>
      </c>
      <c r="U952" s="43" t="s">
        <v>298</v>
      </c>
      <c r="V952" s="43" t="s">
        <v>300</v>
      </c>
      <c r="W952" s="43"/>
      <c r="X952" s="43"/>
      <c r="Y952" s="43"/>
      <c r="Z952" s="43"/>
      <c r="AA952" s="43"/>
      <c r="AB952" s="43"/>
      <c r="AC952" s="43"/>
      <c r="AD952" s="43"/>
      <c r="AE952" s="43"/>
      <c r="AF952" s="43"/>
      <c r="AG952" s="43"/>
      <c r="AH952" s="43"/>
      <c r="AI952" s="43"/>
      <c r="AJ952" s="43"/>
      <c r="AK952" s="43"/>
      <c r="AL952" s="43"/>
      <c r="AM952" s="43"/>
      <c r="AN952" s="43"/>
      <c r="AO952" s="43"/>
      <c r="AP952" s="43"/>
      <c r="AQ952" s="43"/>
      <c r="AR952" s="279" t="e">
        <v>#N/A</v>
      </c>
    </row>
    <row r="953" spans="1:44" s="279" customFormat="1">
      <c r="A953" s="43">
        <v>119467</v>
      </c>
      <c r="B953" s="43" t="s">
        <v>2561</v>
      </c>
      <c r="C953" s="43" t="s">
        <v>300</v>
      </c>
      <c r="D953" s="43" t="s">
        <v>300</v>
      </c>
      <c r="E953" s="43" t="s">
        <v>300</v>
      </c>
      <c r="F953" s="43" t="s">
        <v>298</v>
      </c>
      <c r="G953" s="43" t="s">
        <v>298</v>
      </c>
      <c r="H953" s="43" t="s">
        <v>300</v>
      </c>
      <c r="I953" s="43" t="s">
        <v>300</v>
      </c>
      <c r="J953" s="43" t="s">
        <v>300</v>
      </c>
      <c r="K953" s="43" t="s">
        <v>298</v>
      </c>
      <c r="L953" s="43" t="s">
        <v>300</v>
      </c>
      <c r="M953" s="43" t="s">
        <v>300</v>
      </c>
      <c r="N953" s="43" t="s">
        <v>298</v>
      </c>
      <c r="O953" s="43" t="s">
        <v>298</v>
      </c>
      <c r="P953" s="43" t="s">
        <v>300</v>
      </c>
      <c r="Q953" s="43" t="s">
        <v>299</v>
      </c>
      <c r="R953" s="43" t="s">
        <v>300</v>
      </c>
      <c r="S953" s="43" t="s">
        <v>300</v>
      </c>
      <c r="T953" s="43" t="s">
        <v>299</v>
      </c>
      <c r="U953" s="43" t="s">
        <v>299</v>
      </c>
      <c r="V953" s="43" t="s">
        <v>300</v>
      </c>
      <c r="W953" s="43"/>
      <c r="X953" s="43"/>
      <c r="Y953" s="43"/>
      <c r="Z953" s="43"/>
      <c r="AA953" s="43"/>
      <c r="AB953" s="43"/>
      <c r="AC953" s="43"/>
      <c r="AD953" s="43"/>
      <c r="AE953" s="43"/>
      <c r="AF953" s="43"/>
      <c r="AG953" s="43"/>
      <c r="AH953" s="43"/>
      <c r="AI953" s="43"/>
      <c r="AJ953" s="43"/>
      <c r="AK953" s="43"/>
      <c r="AL953" s="43"/>
      <c r="AM953" s="43"/>
      <c r="AN953" s="43"/>
      <c r="AO953" s="43"/>
      <c r="AP953" s="43"/>
      <c r="AQ953" s="43"/>
      <c r="AR953" s="279" t="e">
        <v>#N/A</v>
      </c>
    </row>
    <row r="954" spans="1:44" s="279" customFormat="1">
      <c r="A954" s="43">
        <v>111058</v>
      </c>
      <c r="B954" s="43" t="s">
        <v>2561</v>
      </c>
      <c r="C954" s="43" t="s">
        <v>300</v>
      </c>
      <c r="D954" s="43" t="s">
        <v>298</v>
      </c>
      <c r="E954" s="43" t="s">
        <v>300</v>
      </c>
      <c r="F954" s="43" t="s">
        <v>299</v>
      </c>
      <c r="G954" s="43" t="s">
        <v>298</v>
      </c>
      <c r="H954" s="43" t="s">
        <v>300</v>
      </c>
      <c r="I954" s="43" t="s">
        <v>298</v>
      </c>
      <c r="J954" s="43" t="s">
        <v>299</v>
      </c>
      <c r="K954" s="43" t="s">
        <v>298</v>
      </c>
      <c r="L954" s="43" t="s">
        <v>298</v>
      </c>
      <c r="M954" s="43" t="s">
        <v>300</v>
      </c>
      <c r="N954" s="43" t="s">
        <v>299</v>
      </c>
      <c r="O954" s="43" t="s">
        <v>298</v>
      </c>
      <c r="P954" s="43" t="s">
        <v>298</v>
      </c>
      <c r="Q954" s="43" t="s">
        <v>299</v>
      </c>
      <c r="R954" s="43" t="s">
        <v>300</v>
      </c>
      <c r="S954" s="43" t="s">
        <v>299</v>
      </c>
      <c r="T954" s="43" t="s">
        <v>299</v>
      </c>
      <c r="U954" s="43" t="s">
        <v>298</v>
      </c>
      <c r="V954" s="43" t="s">
        <v>299</v>
      </c>
      <c r="W954" s="43"/>
      <c r="X954" s="43"/>
      <c r="Y954" s="43"/>
      <c r="Z954" s="43"/>
      <c r="AA954" s="43"/>
      <c r="AB954" s="43"/>
      <c r="AC954" s="43"/>
      <c r="AD954" s="43"/>
      <c r="AE954" s="43"/>
      <c r="AF954" s="43"/>
      <c r="AG954" s="43"/>
      <c r="AH954" s="43"/>
      <c r="AI954" s="43"/>
      <c r="AJ954" s="43"/>
      <c r="AK954" s="43"/>
      <c r="AL954" s="43"/>
      <c r="AM954" s="43"/>
      <c r="AN954" s="43"/>
      <c r="AO954" s="43"/>
      <c r="AP954" s="43"/>
      <c r="AQ954" s="43"/>
      <c r="AR954" s="279" t="e">
        <v>#N/A</v>
      </c>
    </row>
    <row r="955" spans="1:44" s="279" customFormat="1">
      <c r="A955" s="43">
        <v>120721</v>
      </c>
      <c r="B955" s="43" t="s">
        <v>2561</v>
      </c>
      <c r="C955" s="43" t="s">
        <v>300</v>
      </c>
      <c r="D955" s="43" t="s">
        <v>300</v>
      </c>
      <c r="E955" s="43" t="s">
        <v>300</v>
      </c>
      <c r="F955" s="43" t="s">
        <v>300</v>
      </c>
      <c r="G955" s="43" t="s">
        <v>300</v>
      </c>
      <c r="H955" s="43" t="s">
        <v>300</v>
      </c>
      <c r="I955" s="43" t="s">
        <v>300</v>
      </c>
      <c r="J955" s="43" t="s">
        <v>300</v>
      </c>
      <c r="K955" s="43" t="s">
        <v>300</v>
      </c>
      <c r="L955" s="43" t="s">
        <v>300</v>
      </c>
      <c r="M955" s="43" t="s">
        <v>299</v>
      </c>
      <c r="N955" s="43" t="s">
        <v>299</v>
      </c>
      <c r="O955" s="43" t="s">
        <v>299</v>
      </c>
      <c r="P955" s="43" t="s">
        <v>299</v>
      </c>
      <c r="Q955" s="43" t="s">
        <v>299</v>
      </c>
      <c r="R955" s="43" t="s">
        <v>299</v>
      </c>
      <c r="S955" s="43" t="s">
        <v>299</v>
      </c>
      <c r="T955" s="43" t="s">
        <v>299</v>
      </c>
      <c r="U955" s="43" t="s">
        <v>299</v>
      </c>
      <c r="V955" s="43" t="s">
        <v>299</v>
      </c>
      <c r="W955" s="43"/>
      <c r="X955" s="43"/>
      <c r="Y955" s="43"/>
      <c r="Z955" s="43"/>
      <c r="AA955" s="43"/>
      <c r="AB955" s="43"/>
      <c r="AC955" s="43"/>
      <c r="AD955" s="43"/>
      <c r="AE955" s="43"/>
      <c r="AF955" s="43"/>
      <c r="AG955" s="43"/>
      <c r="AH955" s="43"/>
      <c r="AI955" s="43"/>
      <c r="AJ955" s="43"/>
      <c r="AK955" s="43"/>
      <c r="AL955" s="43"/>
      <c r="AM955" s="43"/>
      <c r="AN955" s="43"/>
      <c r="AO955" s="43"/>
      <c r="AP955" s="43"/>
      <c r="AQ955" s="43"/>
      <c r="AR955" s="279" t="e">
        <v>#N/A</v>
      </c>
    </row>
    <row r="956" spans="1:44" s="279" customFormat="1">
      <c r="A956" s="43">
        <v>120770</v>
      </c>
      <c r="B956" s="43" t="s">
        <v>2561</v>
      </c>
      <c r="C956" s="43" t="s">
        <v>300</v>
      </c>
      <c r="D956" s="43" t="s">
        <v>298</v>
      </c>
      <c r="E956" s="43" t="s">
        <v>298</v>
      </c>
      <c r="F956" s="43" t="s">
        <v>300</v>
      </c>
      <c r="G956" s="43" t="s">
        <v>300</v>
      </c>
      <c r="H956" s="43" t="s">
        <v>300</v>
      </c>
      <c r="I956" s="43" t="s">
        <v>298</v>
      </c>
      <c r="J956" s="43" t="s">
        <v>298</v>
      </c>
      <c r="K956" s="43" t="s">
        <v>300</v>
      </c>
      <c r="L956" s="43" t="s">
        <v>300</v>
      </c>
      <c r="M956" s="43" t="s">
        <v>299</v>
      </c>
      <c r="N956" s="43" t="s">
        <v>299</v>
      </c>
      <c r="O956" s="43" t="s">
        <v>299</v>
      </c>
      <c r="P956" s="43" t="s">
        <v>299</v>
      </c>
      <c r="Q956" s="43" t="s">
        <v>299</v>
      </c>
      <c r="R956" s="43" t="s">
        <v>299</v>
      </c>
      <c r="S956" s="43" t="s">
        <v>299</v>
      </c>
      <c r="T956" s="43" t="s">
        <v>299</v>
      </c>
      <c r="U956" s="43" t="s">
        <v>299</v>
      </c>
      <c r="V956" s="43" t="s">
        <v>299</v>
      </c>
      <c r="W956" s="43"/>
      <c r="X956" s="43"/>
      <c r="Y956" s="43"/>
      <c r="Z956" s="43"/>
      <c r="AA956" s="43"/>
      <c r="AB956" s="43"/>
      <c r="AC956" s="43"/>
      <c r="AD956" s="43"/>
      <c r="AE956" s="43"/>
      <c r="AF956" s="43"/>
      <c r="AG956" s="43"/>
      <c r="AH956" s="43"/>
      <c r="AI956" s="43"/>
      <c r="AJ956" s="43"/>
      <c r="AK956" s="43"/>
      <c r="AL956" s="43"/>
      <c r="AM956" s="43"/>
      <c r="AN956" s="43"/>
      <c r="AO956" s="43"/>
      <c r="AP956" s="43"/>
      <c r="AQ956" s="43"/>
      <c r="AR956" s="279" t="e">
        <v>#N/A</v>
      </c>
    </row>
    <row r="957" spans="1:44" s="279" customFormat="1">
      <c r="A957" s="43">
        <v>120739</v>
      </c>
      <c r="B957" s="43" t="s">
        <v>2561</v>
      </c>
      <c r="C957" s="43" t="s">
        <v>300</v>
      </c>
      <c r="D957" s="43" t="s">
        <v>300</v>
      </c>
      <c r="E957" s="43" t="s">
        <v>300</v>
      </c>
      <c r="F957" s="43" t="s">
        <v>300</v>
      </c>
      <c r="G957" s="43" t="s">
        <v>300</v>
      </c>
      <c r="H957" s="43" t="s">
        <v>300</v>
      </c>
      <c r="I957" s="43" t="s">
        <v>299</v>
      </c>
      <c r="J957" s="43" t="s">
        <v>299</v>
      </c>
      <c r="K957" s="43" t="s">
        <v>300</v>
      </c>
      <c r="L957" s="43" t="s">
        <v>299</v>
      </c>
      <c r="M957" s="43" t="s">
        <v>300</v>
      </c>
      <c r="N957" s="43" t="s">
        <v>300</v>
      </c>
      <c r="O957" s="43" t="s">
        <v>299</v>
      </c>
      <c r="P957" s="43" t="s">
        <v>299</v>
      </c>
      <c r="Q957" s="43" t="s">
        <v>299</v>
      </c>
      <c r="R957" s="43" t="s">
        <v>299</v>
      </c>
      <c r="S957" s="43" t="s">
        <v>299</v>
      </c>
      <c r="T957" s="43" t="s">
        <v>299</v>
      </c>
      <c r="U957" s="43" t="s">
        <v>299</v>
      </c>
      <c r="V957" s="43" t="s">
        <v>299</v>
      </c>
      <c r="W957" s="43"/>
      <c r="X957" s="43"/>
      <c r="Y957" s="43"/>
      <c r="Z957" s="43"/>
      <c r="AA957" s="43"/>
      <c r="AB957" s="43"/>
      <c r="AC957" s="43"/>
      <c r="AD957" s="43"/>
      <c r="AE957" s="43"/>
      <c r="AF957" s="43"/>
      <c r="AG957" s="43"/>
      <c r="AH957" s="43"/>
      <c r="AI957" s="43"/>
      <c r="AJ957" s="43"/>
      <c r="AK957" s="43"/>
      <c r="AL957" s="43"/>
      <c r="AM957" s="43"/>
      <c r="AN957" s="43"/>
      <c r="AO957" s="43"/>
      <c r="AP957" s="43"/>
      <c r="AQ957" s="43"/>
      <c r="AR957" s="279" t="e">
        <v>#N/A</v>
      </c>
    </row>
    <row r="958" spans="1:44" s="279" customFormat="1">
      <c r="A958" s="43">
        <v>121225</v>
      </c>
      <c r="B958" s="43" t="s">
        <v>2561</v>
      </c>
      <c r="C958" s="43" t="s">
        <v>300</v>
      </c>
      <c r="D958" s="43" t="s">
        <v>300</v>
      </c>
      <c r="E958" s="43" t="s">
        <v>298</v>
      </c>
      <c r="F958" s="43" t="s">
        <v>298</v>
      </c>
      <c r="G958" s="43" t="s">
        <v>300</v>
      </c>
      <c r="H958" s="43" t="s">
        <v>300</v>
      </c>
      <c r="I958" s="43" t="s">
        <v>300</v>
      </c>
      <c r="J958" s="43" t="s">
        <v>299</v>
      </c>
      <c r="K958" s="43" t="s">
        <v>300</v>
      </c>
      <c r="L958" s="43" t="s">
        <v>300</v>
      </c>
      <c r="M958" s="43" t="s">
        <v>299</v>
      </c>
      <c r="N958" s="43" t="s">
        <v>299</v>
      </c>
      <c r="O958" s="43" t="s">
        <v>299</v>
      </c>
      <c r="P958" s="43" t="s">
        <v>299</v>
      </c>
      <c r="Q958" s="43" t="s">
        <v>299</v>
      </c>
      <c r="R958" s="43" t="s">
        <v>299</v>
      </c>
      <c r="S958" s="43" t="s">
        <v>299</v>
      </c>
      <c r="T958" s="43" t="s">
        <v>299</v>
      </c>
      <c r="U958" s="43" t="s">
        <v>299</v>
      </c>
      <c r="V958" s="43" t="s">
        <v>299</v>
      </c>
      <c r="W958" s="43"/>
      <c r="X958" s="43"/>
      <c r="Y958" s="43"/>
      <c r="Z958" s="43"/>
      <c r="AA958" s="43"/>
      <c r="AB958" s="43"/>
      <c r="AC958" s="43"/>
      <c r="AD958" s="43"/>
      <c r="AE958" s="43"/>
      <c r="AF958" s="43"/>
      <c r="AG958" s="43"/>
      <c r="AH958" s="43"/>
      <c r="AI958" s="43"/>
      <c r="AJ958" s="43"/>
      <c r="AK958" s="43"/>
      <c r="AL958" s="43"/>
      <c r="AM958" s="43"/>
      <c r="AN958" s="43"/>
      <c r="AO958" s="43"/>
      <c r="AP958" s="43"/>
      <c r="AQ958" s="43"/>
      <c r="AR958" s="279" t="e">
        <v>#N/A</v>
      </c>
    </row>
    <row r="959" spans="1:44" s="279" customFormat="1">
      <c r="A959" s="43">
        <v>110246</v>
      </c>
      <c r="B959" s="43" t="s">
        <v>2561</v>
      </c>
      <c r="C959" s="43" t="s">
        <v>300</v>
      </c>
      <c r="D959" s="43" t="s">
        <v>299</v>
      </c>
      <c r="E959" s="43" t="s">
        <v>299</v>
      </c>
      <c r="F959" s="43" t="s">
        <v>299</v>
      </c>
      <c r="G959" s="43" t="s">
        <v>298</v>
      </c>
      <c r="H959" s="43" t="s">
        <v>299</v>
      </c>
      <c r="I959" s="43" t="s">
        <v>298</v>
      </c>
      <c r="J959" s="43" t="s">
        <v>300</v>
      </c>
      <c r="K959" s="43" t="s">
        <v>298</v>
      </c>
      <c r="L959" s="43" t="s">
        <v>298</v>
      </c>
      <c r="M959" s="43" t="s">
        <v>300</v>
      </c>
      <c r="N959" s="43" t="s">
        <v>298</v>
      </c>
      <c r="O959" s="43" t="s">
        <v>299</v>
      </c>
      <c r="P959" s="43" t="s">
        <v>298</v>
      </c>
      <c r="Q959" s="43" t="s">
        <v>300</v>
      </c>
      <c r="R959" s="43" t="s">
        <v>298</v>
      </c>
      <c r="S959" s="43" t="s">
        <v>299</v>
      </c>
      <c r="T959" s="43" t="s">
        <v>298</v>
      </c>
      <c r="U959" s="43" t="s">
        <v>299</v>
      </c>
      <c r="V959" s="43" t="s">
        <v>299</v>
      </c>
      <c r="W959" s="43"/>
      <c r="X959" s="43"/>
      <c r="Y959" s="43"/>
      <c r="Z959" s="43"/>
      <c r="AA959" s="43"/>
      <c r="AB959" s="43"/>
      <c r="AC959" s="43"/>
      <c r="AD959" s="43"/>
      <c r="AE959" s="43"/>
      <c r="AF959" s="43"/>
      <c r="AG959" s="43"/>
      <c r="AH959" s="43"/>
      <c r="AI959" s="43"/>
      <c r="AJ959" s="43"/>
      <c r="AK959" s="43"/>
      <c r="AL959" s="43"/>
      <c r="AM959" s="43"/>
      <c r="AN959" s="43"/>
      <c r="AO959" s="43"/>
      <c r="AP959" s="43"/>
      <c r="AQ959" s="43"/>
      <c r="AR959" s="279" t="e">
        <v>#N/A</v>
      </c>
    </row>
    <row r="960" spans="1:44" s="279" customFormat="1">
      <c r="A960" s="43">
        <v>119033</v>
      </c>
      <c r="B960" s="43" t="s">
        <v>2561</v>
      </c>
      <c r="C960" s="43" t="s">
        <v>300</v>
      </c>
      <c r="D960" s="43" t="s">
        <v>300</v>
      </c>
      <c r="E960" s="43" t="s">
        <v>300</v>
      </c>
      <c r="F960" s="43" t="s">
        <v>300</v>
      </c>
      <c r="G960" s="43" t="s">
        <v>299</v>
      </c>
      <c r="H960" s="43" t="s">
        <v>300</v>
      </c>
      <c r="I960" s="43" t="s">
        <v>300</v>
      </c>
      <c r="J960" s="43" t="s">
        <v>300</v>
      </c>
      <c r="K960" s="43" t="s">
        <v>299</v>
      </c>
      <c r="L960" s="43" t="s">
        <v>299</v>
      </c>
      <c r="M960" s="43" t="s">
        <v>300</v>
      </c>
      <c r="N960" s="43" t="s">
        <v>300</v>
      </c>
      <c r="O960" s="43" t="s">
        <v>299</v>
      </c>
      <c r="P960" s="43" t="s">
        <v>300</v>
      </c>
      <c r="Q960" s="43" t="s">
        <v>299</v>
      </c>
      <c r="R960" s="43" t="s">
        <v>299</v>
      </c>
      <c r="S960" s="43" t="s">
        <v>300</v>
      </c>
      <c r="T960" s="43" t="s">
        <v>300</v>
      </c>
      <c r="U960" s="43" t="s">
        <v>300</v>
      </c>
      <c r="V960" s="43" t="s">
        <v>300</v>
      </c>
      <c r="W960" s="43"/>
      <c r="X960" s="43"/>
      <c r="Y960" s="43"/>
      <c r="Z960" s="43"/>
      <c r="AA960" s="43"/>
      <c r="AB960" s="43"/>
      <c r="AC960" s="43"/>
      <c r="AD960" s="43"/>
      <c r="AE960" s="43"/>
      <c r="AF960" s="43"/>
      <c r="AG960" s="43"/>
      <c r="AH960" s="43"/>
      <c r="AI960" s="43"/>
      <c r="AJ960" s="43"/>
      <c r="AK960" s="43"/>
      <c r="AL960" s="43"/>
      <c r="AM960" s="43"/>
      <c r="AN960" s="43"/>
      <c r="AO960" s="43"/>
      <c r="AP960" s="43"/>
      <c r="AQ960" s="43"/>
      <c r="AR960" s="279" t="e">
        <v>#N/A</v>
      </c>
    </row>
    <row r="961" spans="1:44" s="279" customFormat="1">
      <c r="A961" s="43">
        <v>121169</v>
      </c>
      <c r="B961" s="43" t="s">
        <v>2561</v>
      </c>
      <c r="C961" s="43" t="s">
        <v>300</v>
      </c>
      <c r="D961" s="43" t="s">
        <v>300</v>
      </c>
      <c r="E961" s="43" t="s">
        <v>300</v>
      </c>
      <c r="F961" s="43" t="s">
        <v>300</v>
      </c>
      <c r="G961" s="43" t="s">
        <v>300</v>
      </c>
      <c r="H961" s="43" t="s">
        <v>300</v>
      </c>
      <c r="I961" s="43" t="s">
        <v>300</v>
      </c>
      <c r="J961" s="43" t="s">
        <v>300</v>
      </c>
      <c r="K961" s="43" t="s">
        <v>300</v>
      </c>
      <c r="L961" s="43" t="s">
        <v>300</v>
      </c>
      <c r="M961" s="43" t="s">
        <v>299</v>
      </c>
      <c r="N961" s="43" t="s">
        <v>300</v>
      </c>
      <c r="O961" s="43" t="s">
        <v>300</v>
      </c>
      <c r="P961" s="43" t="s">
        <v>299</v>
      </c>
      <c r="Q961" s="43" t="s">
        <v>299</v>
      </c>
      <c r="R961" s="43" t="s">
        <v>299</v>
      </c>
      <c r="S961" s="43" t="s">
        <v>299</v>
      </c>
      <c r="T961" s="43" t="s">
        <v>299</v>
      </c>
      <c r="U961" s="43" t="s">
        <v>299</v>
      </c>
      <c r="V961" s="43" t="s">
        <v>299</v>
      </c>
      <c r="W961" s="43"/>
      <c r="X961" s="43"/>
      <c r="Y961" s="43"/>
      <c r="Z961" s="43"/>
      <c r="AA961" s="43"/>
      <c r="AB961" s="43"/>
      <c r="AC961" s="43"/>
      <c r="AD961" s="43"/>
      <c r="AE961" s="43"/>
      <c r="AF961" s="43"/>
      <c r="AG961" s="43"/>
      <c r="AH961" s="43"/>
      <c r="AI961" s="43"/>
      <c r="AJ961" s="43"/>
      <c r="AK961" s="43"/>
      <c r="AL961" s="43"/>
      <c r="AM961" s="43"/>
      <c r="AN961" s="43"/>
      <c r="AO961" s="43"/>
      <c r="AP961" s="43"/>
      <c r="AQ961" s="43"/>
      <c r="AR961" s="279" t="e">
        <v>#N/A</v>
      </c>
    </row>
    <row r="962" spans="1:44" s="279" customFormat="1">
      <c r="A962" s="43">
        <v>119630</v>
      </c>
      <c r="B962" s="43" t="s">
        <v>2561</v>
      </c>
      <c r="C962" s="43" t="s">
        <v>300</v>
      </c>
      <c r="D962" s="43" t="s">
        <v>300</v>
      </c>
      <c r="E962" s="43" t="s">
        <v>300</v>
      </c>
      <c r="F962" s="43" t="s">
        <v>300</v>
      </c>
      <c r="G962" s="43" t="s">
        <v>299</v>
      </c>
      <c r="H962" s="43" t="s">
        <v>300</v>
      </c>
      <c r="I962" s="43" t="s">
        <v>299</v>
      </c>
      <c r="J962" s="43" t="s">
        <v>300</v>
      </c>
      <c r="K962" s="43" t="s">
        <v>300</v>
      </c>
      <c r="L962" s="43" t="s">
        <v>300</v>
      </c>
      <c r="M962" s="43" t="s">
        <v>300</v>
      </c>
      <c r="N962" s="43" t="s">
        <v>300</v>
      </c>
      <c r="O962" s="43" t="s">
        <v>299</v>
      </c>
      <c r="P962" s="43" t="s">
        <v>300</v>
      </c>
      <c r="Q962" s="43" t="s">
        <v>300</v>
      </c>
      <c r="R962" s="43" t="s">
        <v>300</v>
      </c>
      <c r="S962" s="43" t="s">
        <v>300</v>
      </c>
      <c r="T962" s="43" t="s">
        <v>299</v>
      </c>
      <c r="U962" s="43" t="s">
        <v>300</v>
      </c>
      <c r="V962" s="43" t="s">
        <v>299</v>
      </c>
      <c r="W962" s="43"/>
      <c r="X962" s="43"/>
      <c r="Y962" s="43"/>
      <c r="Z962" s="43"/>
      <c r="AA962" s="43"/>
      <c r="AB962" s="43"/>
      <c r="AC962" s="43"/>
      <c r="AD962" s="43"/>
      <c r="AE962" s="43"/>
      <c r="AF962" s="43"/>
      <c r="AG962" s="43"/>
      <c r="AH962" s="43"/>
      <c r="AI962" s="43"/>
      <c r="AJ962" s="43"/>
      <c r="AK962" s="43"/>
      <c r="AL962" s="43"/>
      <c r="AM962" s="43"/>
      <c r="AN962" s="43"/>
      <c r="AO962" s="43"/>
      <c r="AP962" s="43"/>
      <c r="AQ962" s="43"/>
      <c r="AR962" s="279" t="e">
        <v>#N/A</v>
      </c>
    </row>
    <row r="963" spans="1:44" s="279" customFormat="1">
      <c r="A963" s="43">
        <v>119881</v>
      </c>
      <c r="B963" s="43" t="s">
        <v>2561</v>
      </c>
      <c r="C963" s="43" t="s">
        <v>300</v>
      </c>
      <c r="D963" s="43" t="s">
        <v>300</v>
      </c>
      <c r="E963" s="43" t="s">
        <v>298</v>
      </c>
      <c r="F963" s="43" t="s">
        <v>300</v>
      </c>
      <c r="G963" s="43" t="s">
        <v>298</v>
      </c>
      <c r="H963" s="43" t="s">
        <v>298</v>
      </c>
      <c r="I963" s="43" t="s">
        <v>299</v>
      </c>
      <c r="J963" s="43" t="s">
        <v>298</v>
      </c>
      <c r="K963" s="43" t="s">
        <v>300</v>
      </c>
      <c r="L963" s="43" t="s">
        <v>299</v>
      </c>
      <c r="M963" s="43" t="s">
        <v>299</v>
      </c>
      <c r="N963" s="43" t="s">
        <v>299</v>
      </c>
      <c r="O963" s="43" t="s">
        <v>299</v>
      </c>
      <c r="P963" s="43" t="s">
        <v>299</v>
      </c>
      <c r="Q963" s="43" t="s">
        <v>299</v>
      </c>
      <c r="R963" s="43" t="s">
        <v>299</v>
      </c>
      <c r="S963" s="43" t="s">
        <v>299</v>
      </c>
      <c r="T963" s="43" t="s">
        <v>299</v>
      </c>
      <c r="U963" s="43" t="s">
        <v>299</v>
      </c>
      <c r="V963" s="43" t="s">
        <v>299</v>
      </c>
      <c r="W963" s="43"/>
      <c r="X963" s="43"/>
      <c r="Y963" s="43"/>
      <c r="Z963" s="43"/>
      <c r="AA963" s="43"/>
      <c r="AB963" s="43"/>
      <c r="AC963" s="43"/>
      <c r="AD963" s="43"/>
      <c r="AE963" s="43"/>
      <c r="AF963" s="43"/>
      <c r="AG963" s="43"/>
      <c r="AH963" s="43"/>
      <c r="AI963" s="43"/>
      <c r="AJ963" s="43"/>
      <c r="AK963" s="43"/>
      <c r="AL963" s="43"/>
      <c r="AM963" s="43"/>
      <c r="AN963" s="43"/>
      <c r="AO963" s="43"/>
      <c r="AP963" s="43"/>
      <c r="AQ963" s="43"/>
      <c r="AR963" s="279" t="e">
        <v>#N/A</v>
      </c>
    </row>
    <row r="964" spans="1:44" s="279" customFormat="1">
      <c r="A964" s="43">
        <v>120206</v>
      </c>
      <c r="B964" s="43" t="s">
        <v>2561</v>
      </c>
      <c r="C964" s="43" t="s">
        <v>300</v>
      </c>
      <c r="D964" s="43" t="s">
        <v>300</v>
      </c>
      <c r="E964" s="43" t="s">
        <v>300</v>
      </c>
      <c r="F964" s="43" t="s">
        <v>300</v>
      </c>
      <c r="G964" s="43" t="s">
        <v>300</v>
      </c>
      <c r="H964" s="43" t="s">
        <v>300</v>
      </c>
      <c r="I964" s="43" t="s">
        <v>300</v>
      </c>
      <c r="J964" s="43" t="s">
        <v>300</v>
      </c>
      <c r="K964" s="43" t="s">
        <v>300</v>
      </c>
      <c r="L964" s="43" t="s">
        <v>300</v>
      </c>
      <c r="M964" s="43" t="s">
        <v>300</v>
      </c>
      <c r="N964" s="43" t="s">
        <v>298</v>
      </c>
      <c r="O964" s="43" t="s">
        <v>300</v>
      </c>
      <c r="P964" s="43" t="s">
        <v>300</v>
      </c>
      <c r="Q964" s="43" t="s">
        <v>299</v>
      </c>
      <c r="R964" s="43" t="s">
        <v>300</v>
      </c>
      <c r="S964" s="43" t="s">
        <v>299</v>
      </c>
      <c r="T964" s="43" t="s">
        <v>299</v>
      </c>
      <c r="U964" s="43" t="s">
        <v>299</v>
      </c>
      <c r="V964" s="43" t="s">
        <v>299</v>
      </c>
      <c r="W964" s="43"/>
      <c r="X964" s="43"/>
      <c r="Y964" s="43"/>
      <c r="Z964" s="43"/>
      <c r="AA964" s="43"/>
      <c r="AB964" s="43"/>
      <c r="AC964" s="43"/>
      <c r="AD964" s="43"/>
      <c r="AE964" s="43"/>
      <c r="AF964" s="43"/>
      <c r="AG964" s="43"/>
      <c r="AH964" s="43"/>
      <c r="AI964" s="43"/>
      <c r="AJ964" s="43"/>
      <c r="AK964" s="43"/>
      <c r="AL964" s="43"/>
      <c r="AM964" s="43"/>
      <c r="AN964" s="43"/>
      <c r="AO964" s="43"/>
      <c r="AP964" s="43"/>
      <c r="AQ964" s="43"/>
      <c r="AR964" s="279" t="e">
        <v>#N/A</v>
      </c>
    </row>
    <row r="965" spans="1:44" s="279" customFormat="1">
      <c r="A965" s="43">
        <v>119507</v>
      </c>
      <c r="B965" s="43" t="s">
        <v>2561</v>
      </c>
      <c r="C965" s="43" t="s">
        <v>300</v>
      </c>
      <c r="D965" s="43" t="s">
        <v>300</v>
      </c>
      <c r="E965" s="43" t="s">
        <v>300</v>
      </c>
      <c r="F965" s="43" t="s">
        <v>298</v>
      </c>
      <c r="G965" s="43" t="s">
        <v>298</v>
      </c>
      <c r="H965" s="43" t="s">
        <v>300</v>
      </c>
      <c r="I965" s="43" t="s">
        <v>298</v>
      </c>
      <c r="J965" s="43" t="s">
        <v>298</v>
      </c>
      <c r="K965" s="43" t="s">
        <v>298</v>
      </c>
      <c r="L965" s="43" t="s">
        <v>300</v>
      </c>
      <c r="M965" s="43" t="s">
        <v>300</v>
      </c>
      <c r="N965" s="43" t="s">
        <v>300</v>
      </c>
      <c r="O965" s="43" t="s">
        <v>299</v>
      </c>
      <c r="P965" s="43" t="s">
        <v>299</v>
      </c>
      <c r="Q965" s="43" t="s">
        <v>300</v>
      </c>
      <c r="R965" s="43" t="s">
        <v>299</v>
      </c>
      <c r="S965" s="43" t="s">
        <v>299</v>
      </c>
      <c r="T965" s="43" t="s">
        <v>299</v>
      </c>
      <c r="U965" s="43" t="s">
        <v>299</v>
      </c>
      <c r="V965" s="43" t="s">
        <v>299</v>
      </c>
      <c r="W965" s="43"/>
      <c r="X965" s="43"/>
      <c r="Y965" s="43"/>
      <c r="Z965" s="43"/>
      <c r="AA965" s="43"/>
      <c r="AB965" s="43"/>
      <c r="AC965" s="43"/>
      <c r="AD965" s="43"/>
      <c r="AE965" s="43"/>
      <c r="AF965" s="43"/>
      <c r="AG965" s="43"/>
      <c r="AH965" s="43"/>
      <c r="AI965" s="43"/>
      <c r="AJ965" s="43"/>
      <c r="AK965" s="43"/>
      <c r="AL965" s="43"/>
      <c r="AM965" s="43"/>
      <c r="AN965" s="43"/>
      <c r="AO965" s="43"/>
      <c r="AP965" s="43"/>
      <c r="AQ965" s="43"/>
      <c r="AR965" s="279" t="e">
        <v>#N/A</v>
      </c>
    </row>
    <row r="966" spans="1:44" s="279" customFormat="1">
      <c r="A966" s="43">
        <v>120087</v>
      </c>
      <c r="B966" s="43" t="s">
        <v>2561</v>
      </c>
      <c r="C966" s="43" t="s">
        <v>300</v>
      </c>
      <c r="D966" s="43" t="s">
        <v>300</v>
      </c>
      <c r="E966" s="43" t="s">
        <v>300</v>
      </c>
      <c r="F966" s="43" t="s">
        <v>300</v>
      </c>
      <c r="G966" s="43" t="s">
        <v>300</v>
      </c>
      <c r="H966" s="43" t="s">
        <v>299</v>
      </c>
      <c r="I966" s="43" t="s">
        <v>300</v>
      </c>
      <c r="J966" s="43" t="s">
        <v>300</v>
      </c>
      <c r="K966" s="43" t="s">
        <v>300</v>
      </c>
      <c r="L966" s="43" t="s">
        <v>299</v>
      </c>
      <c r="M966" s="43" t="s">
        <v>299</v>
      </c>
      <c r="N966" s="43" t="s">
        <v>300</v>
      </c>
      <c r="O966" s="43" t="s">
        <v>300</v>
      </c>
      <c r="P966" s="43" t="s">
        <v>300</v>
      </c>
      <c r="Q966" s="43" t="s">
        <v>300</v>
      </c>
      <c r="R966" s="43" t="s">
        <v>299</v>
      </c>
      <c r="S966" s="43" t="s">
        <v>299</v>
      </c>
      <c r="T966" s="43" t="s">
        <v>299</v>
      </c>
      <c r="U966" s="43" t="s">
        <v>299</v>
      </c>
      <c r="V966" s="43" t="s">
        <v>299</v>
      </c>
      <c r="W966" s="43"/>
      <c r="X966" s="43"/>
      <c r="Y966" s="43"/>
      <c r="Z966" s="43"/>
      <c r="AA966" s="43"/>
      <c r="AB966" s="43"/>
      <c r="AC966" s="43"/>
      <c r="AD966" s="43"/>
      <c r="AE966" s="43"/>
      <c r="AF966" s="43"/>
      <c r="AG966" s="43"/>
      <c r="AH966" s="43"/>
      <c r="AI966" s="43"/>
      <c r="AJ966" s="43"/>
      <c r="AK966" s="43"/>
      <c r="AL966" s="43"/>
      <c r="AM966" s="43"/>
      <c r="AN966" s="43"/>
      <c r="AO966" s="43"/>
      <c r="AP966" s="43"/>
      <c r="AQ966" s="43"/>
      <c r="AR966" s="279" t="e">
        <v>#N/A</v>
      </c>
    </row>
    <row r="967" spans="1:44" s="279" customFormat="1">
      <c r="A967" s="43">
        <v>119752</v>
      </c>
      <c r="B967" s="43" t="s">
        <v>2561</v>
      </c>
      <c r="C967" s="43" t="s">
        <v>300</v>
      </c>
      <c r="D967" s="43" t="s">
        <v>300</v>
      </c>
      <c r="E967" s="43" t="s">
        <v>300</v>
      </c>
      <c r="F967" s="43" t="s">
        <v>300</v>
      </c>
      <c r="G967" s="43" t="s">
        <v>300</v>
      </c>
      <c r="H967" s="43" t="s">
        <v>300</v>
      </c>
      <c r="I967" s="43" t="s">
        <v>299</v>
      </c>
      <c r="J967" s="43" t="s">
        <v>300</v>
      </c>
      <c r="K967" s="43" t="s">
        <v>300</v>
      </c>
      <c r="L967" s="43" t="s">
        <v>299</v>
      </c>
      <c r="M967" s="43" t="s">
        <v>299</v>
      </c>
      <c r="N967" s="43" t="s">
        <v>300</v>
      </c>
      <c r="O967" s="43" t="s">
        <v>299</v>
      </c>
      <c r="P967" s="43" t="s">
        <v>300</v>
      </c>
      <c r="Q967" s="43" t="s">
        <v>300</v>
      </c>
      <c r="R967" s="43" t="s">
        <v>299</v>
      </c>
      <c r="S967" s="43" t="s">
        <v>299</v>
      </c>
      <c r="T967" s="43" t="s">
        <v>299</v>
      </c>
      <c r="U967" s="43" t="s">
        <v>299</v>
      </c>
      <c r="V967" s="43" t="s">
        <v>299</v>
      </c>
      <c r="W967" s="43"/>
      <c r="X967" s="43"/>
      <c r="Y967" s="43"/>
      <c r="Z967" s="43"/>
      <c r="AA967" s="43"/>
      <c r="AB967" s="43"/>
      <c r="AC967" s="43"/>
      <c r="AD967" s="43"/>
      <c r="AE967" s="43"/>
      <c r="AF967" s="43"/>
      <c r="AG967" s="43"/>
      <c r="AH967" s="43"/>
      <c r="AI967" s="43"/>
      <c r="AJ967" s="43"/>
      <c r="AK967" s="43"/>
      <c r="AL967" s="43"/>
      <c r="AM967" s="43"/>
      <c r="AN967" s="43"/>
      <c r="AO967" s="43"/>
      <c r="AP967" s="43"/>
      <c r="AQ967" s="43"/>
      <c r="AR967" s="279" t="e">
        <v>#N/A</v>
      </c>
    </row>
    <row r="968" spans="1:44" s="279" customFormat="1">
      <c r="A968" s="43">
        <v>121402</v>
      </c>
      <c r="B968" s="43" t="s">
        <v>2561</v>
      </c>
      <c r="C968" s="43" t="s">
        <v>300</v>
      </c>
      <c r="D968" s="43" t="s">
        <v>300</v>
      </c>
      <c r="E968" s="43" t="s">
        <v>300</v>
      </c>
      <c r="F968" s="43" t="s">
        <v>300</v>
      </c>
      <c r="G968" s="43" t="s">
        <v>300</v>
      </c>
      <c r="H968" s="43" t="s">
        <v>300</v>
      </c>
      <c r="I968" s="43" t="s">
        <v>299</v>
      </c>
      <c r="J968" s="43" t="s">
        <v>300</v>
      </c>
      <c r="K968" s="43" t="s">
        <v>299</v>
      </c>
      <c r="L968" s="43" t="s">
        <v>300</v>
      </c>
      <c r="M968" s="43" t="s">
        <v>300</v>
      </c>
      <c r="N968" s="43" t="s">
        <v>300</v>
      </c>
      <c r="O968" s="43" t="s">
        <v>300</v>
      </c>
      <c r="P968" s="43" t="s">
        <v>299</v>
      </c>
      <c r="Q968" s="43" t="s">
        <v>299</v>
      </c>
      <c r="R968" s="43" t="s">
        <v>299</v>
      </c>
      <c r="S968" s="43" t="s">
        <v>299</v>
      </c>
      <c r="T968" s="43" t="s">
        <v>299</v>
      </c>
      <c r="U968" s="43" t="s">
        <v>299</v>
      </c>
      <c r="V968" s="43" t="s">
        <v>299</v>
      </c>
      <c r="W968" s="43"/>
      <c r="X968" s="43"/>
      <c r="Y968" s="43"/>
      <c r="Z968" s="43"/>
      <c r="AA968" s="43"/>
      <c r="AB968" s="43"/>
      <c r="AC968" s="43"/>
      <c r="AD968" s="43"/>
      <c r="AE968" s="43"/>
      <c r="AF968" s="43"/>
      <c r="AG968" s="43"/>
      <c r="AH968" s="43"/>
      <c r="AI968" s="43"/>
      <c r="AJ968" s="43"/>
      <c r="AK968" s="43"/>
      <c r="AL968" s="43"/>
      <c r="AM968" s="43"/>
      <c r="AN968" s="43"/>
      <c r="AO968" s="43"/>
      <c r="AP968" s="43"/>
      <c r="AQ968" s="43"/>
      <c r="AR968" s="279" t="e">
        <v>#N/A</v>
      </c>
    </row>
    <row r="969" spans="1:44" s="279" customFormat="1">
      <c r="A969" s="43">
        <v>119603</v>
      </c>
      <c r="B969" s="43" t="s">
        <v>2561</v>
      </c>
      <c r="C969" s="43" t="s">
        <v>300</v>
      </c>
      <c r="D969" s="43" t="s">
        <v>300</v>
      </c>
      <c r="E969" s="43" t="s">
        <v>298</v>
      </c>
      <c r="F969" s="43" t="s">
        <v>299</v>
      </c>
      <c r="G969" s="43" t="s">
        <v>300</v>
      </c>
      <c r="H969" s="43" t="s">
        <v>300</v>
      </c>
      <c r="I969" s="43" t="s">
        <v>300</v>
      </c>
      <c r="J969" s="43" t="s">
        <v>298</v>
      </c>
      <c r="K969" s="43" t="s">
        <v>299</v>
      </c>
      <c r="L969" s="43" t="s">
        <v>300</v>
      </c>
      <c r="M969" s="43" t="s">
        <v>300</v>
      </c>
      <c r="N969" s="43" t="s">
        <v>300</v>
      </c>
      <c r="O969" s="43" t="s">
        <v>299</v>
      </c>
      <c r="P969" s="43" t="s">
        <v>299</v>
      </c>
      <c r="Q969" s="43" t="s">
        <v>299</v>
      </c>
      <c r="R969" s="43" t="s">
        <v>299</v>
      </c>
      <c r="S969" s="43" t="s">
        <v>299</v>
      </c>
      <c r="T969" s="43" t="s">
        <v>299</v>
      </c>
      <c r="U969" s="43" t="s">
        <v>299</v>
      </c>
      <c r="V969" s="43" t="s">
        <v>299</v>
      </c>
      <c r="W969" s="43"/>
      <c r="X969" s="43"/>
      <c r="Y969" s="43"/>
      <c r="Z969" s="43"/>
      <c r="AA969" s="43"/>
      <c r="AB969" s="43"/>
      <c r="AC969" s="43"/>
      <c r="AD969" s="43"/>
      <c r="AE969" s="43"/>
      <c r="AF969" s="43"/>
      <c r="AG969" s="43"/>
      <c r="AH969" s="43"/>
      <c r="AI969" s="43"/>
      <c r="AJ969" s="43"/>
      <c r="AK969" s="43"/>
      <c r="AL969" s="43"/>
      <c r="AM969" s="43"/>
      <c r="AN969" s="43"/>
      <c r="AO969" s="43"/>
      <c r="AP969" s="43"/>
      <c r="AQ969" s="43"/>
      <c r="AR969" s="279" t="e">
        <v>#N/A</v>
      </c>
    </row>
    <row r="970" spans="1:44" s="279" customFormat="1">
      <c r="A970" s="43">
        <v>120829</v>
      </c>
      <c r="B970" s="43" t="s">
        <v>2561</v>
      </c>
      <c r="C970" s="43" t="s">
        <v>300</v>
      </c>
      <c r="D970" s="43" t="s">
        <v>300</v>
      </c>
      <c r="E970" s="43" t="s">
        <v>300</v>
      </c>
      <c r="F970" s="43" t="s">
        <v>300</v>
      </c>
      <c r="G970" s="43" t="s">
        <v>300</v>
      </c>
      <c r="H970" s="43" t="s">
        <v>300</v>
      </c>
      <c r="I970" s="43" t="s">
        <v>300</v>
      </c>
      <c r="J970" s="43" t="s">
        <v>300</v>
      </c>
      <c r="K970" s="43" t="s">
        <v>300</v>
      </c>
      <c r="L970" s="43" t="s">
        <v>300</v>
      </c>
      <c r="M970" s="43" t="s">
        <v>299</v>
      </c>
      <c r="N970" s="43" t="s">
        <v>299</v>
      </c>
      <c r="O970" s="43" t="s">
        <v>299</v>
      </c>
      <c r="P970" s="43" t="s">
        <v>299</v>
      </c>
      <c r="Q970" s="43" t="s">
        <v>299</v>
      </c>
      <c r="R970" s="43" t="s">
        <v>299</v>
      </c>
      <c r="S970" s="43" t="s">
        <v>299</v>
      </c>
      <c r="T970" s="43" t="s">
        <v>299</v>
      </c>
      <c r="U970" s="43" t="s">
        <v>299</v>
      </c>
      <c r="V970" s="43" t="s">
        <v>299</v>
      </c>
      <c r="W970" s="43"/>
      <c r="X970" s="43"/>
      <c r="Y970" s="43"/>
      <c r="Z970" s="43"/>
      <c r="AA970" s="43"/>
      <c r="AB970" s="43"/>
      <c r="AC970" s="43"/>
      <c r="AD970" s="43"/>
      <c r="AE970" s="43"/>
      <c r="AF970" s="43"/>
      <c r="AG970" s="43"/>
      <c r="AH970" s="43"/>
      <c r="AI970" s="43"/>
      <c r="AJ970" s="43"/>
      <c r="AK970" s="43"/>
      <c r="AL970" s="43"/>
      <c r="AM970" s="43"/>
      <c r="AN970" s="43"/>
      <c r="AO970" s="43"/>
      <c r="AP970" s="43"/>
      <c r="AQ970" s="43"/>
      <c r="AR970" s="279" t="e">
        <v>#N/A</v>
      </c>
    </row>
    <row r="971" spans="1:44" s="279" customFormat="1">
      <c r="A971" s="43">
        <v>120624</v>
      </c>
      <c r="B971" s="43" t="s">
        <v>2561</v>
      </c>
      <c r="C971" s="43" t="s">
        <v>300</v>
      </c>
      <c r="D971" s="43" t="s">
        <v>300</v>
      </c>
      <c r="E971" s="43" t="s">
        <v>300</v>
      </c>
      <c r="F971" s="43" t="s">
        <v>300</v>
      </c>
      <c r="G971" s="43" t="s">
        <v>299</v>
      </c>
      <c r="H971" s="43" t="s">
        <v>300</v>
      </c>
      <c r="I971" s="43" t="s">
        <v>300</v>
      </c>
      <c r="J971" s="43" t="s">
        <v>300</v>
      </c>
      <c r="K971" s="43" t="s">
        <v>300</v>
      </c>
      <c r="L971" s="43" t="s">
        <v>300</v>
      </c>
      <c r="M971" s="43" t="s">
        <v>300</v>
      </c>
      <c r="N971" s="43" t="s">
        <v>300</v>
      </c>
      <c r="O971" s="43" t="s">
        <v>300</v>
      </c>
      <c r="P971" s="43" t="s">
        <v>300</v>
      </c>
      <c r="Q971" s="43" t="s">
        <v>300</v>
      </c>
      <c r="R971" s="43" t="s">
        <v>299</v>
      </c>
      <c r="S971" s="43" t="s">
        <v>299</v>
      </c>
      <c r="T971" s="43" t="s">
        <v>299</v>
      </c>
      <c r="U971" s="43" t="s">
        <v>299</v>
      </c>
      <c r="V971" s="43" t="s">
        <v>299</v>
      </c>
      <c r="W971" s="43"/>
      <c r="X971" s="43"/>
      <c r="Y971" s="43"/>
      <c r="Z971" s="43"/>
      <c r="AA971" s="43"/>
      <c r="AB971" s="43"/>
      <c r="AC971" s="43"/>
      <c r="AD971" s="43"/>
      <c r="AE971" s="43"/>
      <c r="AF971" s="43"/>
      <c r="AG971" s="43"/>
      <c r="AH971" s="43"/>
      <c r="AI971" s="43"/>
      <c r="AJ971" s="43"/>
      <c r="AK971" s="43"/>
      <c r="AL971" s="43"/>
      <c r="AM971" s="43"/>
      <c r="AN971" s="43"/>
      <c r="AO971" s="43"/>
      <c r="AP971" s="43"/>
      <c r="AQ971" s="43"/>
      <c r="AR971" s="279" t="e">
        <v>#N/A</v>
      </c>
    </row>
    <row r="972" spans="1:44" s="279" customFormat="1">
      <c r="A972" s="43">
        <v>121127</v>
      </c>
      <c r="B972" s="43" t="s">
        <v>2561</v>
      </c>
      <c r="C972" s="43" t="s">
        <v>300</v>
      </c>
      <c r="D972" s="43" t="s">
        <v>300</v>
      </c>
      <c r="E972" s="43" t="s">
        <v>298</v>
      </c>
      <c r="F972" s="43" t="s">
        <v>298</v>
      </c>
      <c r="G972" s="43" t="s">
        <v>300</v>
      </c>
      <c r="H972" s="43" t="s">
        <v>300</v>
      </c>
      <c r="I972" s="43" t="s">
        <v>299</v>
      </c>
      <c r="J972" s="43" t="s">
        <v>300</v>
      </c>
      <c r="K972" s="43" t="s">
        <v>300</v>
      </c>
      <c r="L972" s="43" t="s">
        <v>299</v>
      </c>
      <c r="M972" s="43" t="s">
        <v>299</v>
      </c>
      <c r="N972" s="43" t="s">
        <v>299</v>
      </c>
      <c r="O972" s="43" t="s">
        <v>299</v>
      </c>
      <c r="P972" s="43" t="s">
        <v>299</v>
      </c>
      <c r="Q972" s="43" t="s">
        <v>299</v>
      </c>
      <c r="R972" s="43" t="s">
        <v>299</v>
      </c>
      <c r="S972" s="43" t="s">
        <v>299</v>
      </c>
      <c r="T972" s="43" t="s">
        <v>299</v>
      </c>
      <c r="U972" s="43" t="s">
        <v>299</v>
      </c>
      <c r="V972" s="43" t="s">
        <v>299</v>
      </c>
      <c r="W972" s="43"/>
      <c r="X972" s="43"/>
      <c r="Y972" s="43"/>
      <c r="Z972" s="43"/>
      <c r="AA972" s="43"/>
      <c r="AB972" s="43"/>
      <c r="AC972" s="43"/>
      <c r="AD972" s="43"/>
      <c r="AE972" s="43"/>
      <c r="AF972" s="43"/>
      <c r="AG972" s="43"/>
      <c r="AH972" s="43"/>
      <c r="AI972" s="43"/>
      <c r="AJ972" s="43"/>
      <c r="AK972" s="43"/>
      <c r="AL972" s="43"/>
      <c r="AM972" s="43"/>
      <c r="AN972" s="43"/>
      <c r="AO972" s="43"/>
      <c r="AP972" s="43"/>
      <c r="AQ972" s="43"/>
      <c r="AR972" s="279" t="e">
        <v>#N/A</v>
      </c>
    </row>
    <row r="973" spans="1:44" s="279" customFormat="1">
      <c r="A973" s="43">
        <v>117507</v>
      </c>
      <c r="B973" s="43" t="s">
        <v>2561</v>
      </c>
      <c r="C973" s="43" t="s">
        <v>300</v>
      </c>
      <c r="D973" s="43" t="s">
        <v>300</v>
      </c>
      <c r="E973" s="43" t="s">
        <v>298</v>
      </c>
      <c r="F973" s="43" t="s">
        <v>300</v>
      </c>
      <c r="G973" s="43" t="s">
        <v>299</v>
      </c>
      <c r="H973" s="43" t="s">
        <v>300</v>
      </c>
      <c r="I973" s="43" t="s">
        <v>298</v>
      </c>
      <c r="J973" s="43" t="s">
        <v>300</v>
      </c>
      <c r="K973" s="43" t="s">
        <v>300</v>
      </c>
      <c r="L973" s="43" t="s">
        <v>298</v>
      </c>
      <c r="M973" s="43" t="s">
        <v>300</v>
      </c>
      <c r="N973" s="43" t="s">
        <v>298</v>
      </c>
      <c r="O973" s="43" t="s">
        <v>298</v>
      </c>
      <c r="P973" s="43" t="s">
        <v>300</v>
      </c>
      <c r="Q973" s="43" t="s">
        <v>298</v>
      </c>
      <c r="R973" s="43" t="s">
        <v>300</v>
      </c>
      <c r="S973" s="43" t="s">
        <v>300</v>
      </c>
      <c r="T973" s="43" t="s">
        <v>299</v>
      </c>
      <c r="U973" s="43" t="s">
        <v>300</v>
      </c>
      <c r="V973" s="43" t="s">
        <v>300</v>
      </c>
      <c r="W973" s="43"/>
      <c r="X973" s="43"/>
      <c r="Y973" s="43"/>
      <c r="Z973" s="43"/>
      <c r="AA973" s="43"/>
      <c r="AB973" s="43"/>
      <c r="AC973" s="43"/>
      <c r="AD973" s="43"/>
      <c r="AE973" s="43"/>
      <c r="AF973" s="43"/>
      <c r="AG973" s="43"/>
      <c r="AH973" s="43"/>
      <c r="AI973" s="43"/>
      <c r="AJ973" s="43"/>
      <c r="AK973" s="43"/>
      <c r="AL973" s="43"/>
      <c r="AM973" s="43"/>
      <c r="AN973" s="43"/>
      <c r="AO973" s="43"/>
      <c r="AP973" s="43"/>
      <c r="AQ973" s="43"/>
      <c r="AR973" s="279" t="e">
        <v>#N/A</v>
      </c>
    </row>
    <row r="974" spans="1:44" s="279" customFormat="1">
      <c r="A974" s="43">
        <v>119015</v>
      </c>
      <c r="B974" s="43" t="s">
        <v>2561</v>
      </c>
      <c r="C974" s="43" t="s">
        <v>300</v>
      </c>
      <c r="D974" s="43" t="s">
        <v>300</v>
      </c>
      <c r="E974" s="43" t="s">
        <v>300</v>
      </c>
      <c r="F974" s="43" t="s">
        <v>300</v>
      </c>
      <c r="G974" s="43" t="s">
        <v>298</v>
      </c>
      <c r="H974" s="43" t="s">
        <v>300</v>
      </c>
      <c r="I974" s="43" t="s">
        <v>300</v>
      </c>
      <c r="J974" s="43" t="s">
        <v>298</v>
      </c>
      <c r="K974" s="43" t="s">
        <v>300</v>
      </c>
      <c r="L974" s="43" t="s">
        <v>298</v>
      </c>
      <c r="M974" s="43" t="s">
        <v>300</v>
      </c>
      <c r="N974" s="43" t="s">
        <v>300</v>
      </c>
      <c r="O974" s="43" t="s">
        <v>300</v>
      </c>
      <c r="P974" s="43" t="s">
        <v>300</v>
      </c>
      <c r="Q974" s="43" t="s">
        <v>300</v>
      </c>
      <c r="R974" s="43" t="s">
        <v>300</v>
      </c>
      <c r="S974" s="43" t="s">
        <v>300</v>
      </c>
      <c r="T974" s="43" t="s">
        <v>299</v>
      </c>
      <c r="U974" s="43" t="s">
        <v>298</v>
      </c>
      <c r="V974" s="43" t="s">
        <v>298</v>
      </c>
      <c r="W974" s="43"/>
      <c r="X974" s="43"/>
      <c r="Y974" s="43"/>
      <c r="Z974" s="43"/>
      <c r="AA974" s="43"/>
      <c r="AB974" s="43"/>
      <c r="AC974" s="43"/>
      <c r="AD974" s="43"/>
      <c r="AE974" s="43"/>
      <c r="AF974" s="43"/>
      <c r="AG974" s="43"/>
      <c r="AH974" s="43"/>
      <c r="AI974" s="43"/>
      <c r="AJ974" s="43"/>
      <c r="AK974" s="43"/>
      <c r="AL974" s="43"/>
      <c r="AM974" s="43"/>
      <c r="AN974" s="43"/>
      <c r="AO974" s="43"/>
      <c r="AP974" s="43"/>
      <c r="AQ974" s="43"/>
      <c r="AR974" s="279" t="e">
        <v>#N/A</v>
      </c>
    </row>
    <row r="975" spans="1:44" s="279" customFormat="1">
      <c r="A975" s="43">
        <v>121360</v>
      </c>
      <c r="B975" s="43" t="s">
        <v>2561</v>
      </c>
      <c r="C975" s="43" t="s">
        <v>300</v>
      </c>
      <c r="D975" s="43" t="s">
        <v>300</v>
      </c>
      <c r="E975" s="43" t="s">
        <v>298</v>
      </c>
      <c r="F975" s="43" t="s">
        <v>298</v>
      </c>
      <c r="G975" s="43" t="s">
        <v>300</v>
      </c>
      <c r="H975" s="43" t="s">
        <v>300</v>
      </c>
      <c r="I975" s="43" t="s">
        <v>300</v>
      </c>
      <c r="J975" s="43" t="s">
        <v>300</v>
      </c>
      <c r="K975" s="43" t="s">
        <v>299</v>
      </c>
      <c r="L975" s="43" t="s">
        <v>300</v>
      </c>
      <c r="M975" s="43" t="s">
        <v>300</v>
      </c>
      <c r="N975" s="43" t="s">
        <v>300</v>
      </c>
      <c r="O975" s="43" t="s">
        <v>300</v>
      </c>
      <c r="P975" s="43" t="s">
        <v>300</v>
      </c>
      <c r="Q975" s="43" t="s">
        <v>300</v>
      </c>
      <c r="R975" s="43" t="s">
        <v>299</v>
      </c>
      <c r="S975" s="43" t="s">
        <v>299</v>
      </c>
      <c r="T975" s="43" t="s">
        <v>299</v>
      </c>
      <c r="U975" s="43" t="s">
        <v>299</v>
      </c>
      <c r="V975" s="43" t="s">
        <v>299</v>
      </c>
      <c r="W975" s="43"/>
      <c r="X975" s="43"/>
      <c r="Y975" s="43"/>
      <c r="Z975" s="43"/>
      <c r="AA975" s="43"/>
      <c r="AB975" s="43"/>
      <c r="AC975" s="43"/>
      <c r="AD975" s="43"/>
      <c r="AE975" s="43"/>
      <c r="AF975" s="43"/>
      <c r="AG975" s="43"/>
      <c r="AH975" s="43"/>
      <c r="AI975" s="43"/>
      <c r="AJ975" s="43"/>
      <c r="AK975" s="43"/>
      <c r="AL975" s="43"/>
      <c r="AM975" s="43"/>
      <c r="AN975" s="43"/>
      <c r="AO975" s="43"/>
      <c r="AP975" s="43"/>
      <c r="AQ975" s="43"/>
      <c r="AR975" s="279" t="e">
        <v>#N/A</v>
      </c>
    </row>
    <row r="976" spans="1:44" s="279" customFormat="1">
      <c r="A976" s="43">
        <v>121693</v>
      </c>
      <c r="B976" s="43" t="s">
        <v>2561</v>
      </c>
      <c r="C976" s="43" t="s">
        <v>300</v>
      </c>
      <c r="D976" s="43" t="s">
        <v>299</v>
      </c>
      <c r="E976" s="43" t="s">
        <v>299</v>
      </c>
      <c r="F976" s="43" t="s">
        <v>299</v>
      </c>
      <c r="G976" s="43" t="s">
        <v>299</v>
      </c>
      <c r="H976" s="43" t="s">
        <v>300</v>
      </c>
      <c r="I976" s="43" t="s">
        <v>299</v>
      </c>
      <c r="J976" s="43" t="s">
        <v>299</v>
      </c>
      <c r="K976" s="43" t="s">
        <v>299</v>
      </c>
      <c r="L976" s="43" t="s">
        <v>299</v>
      </c>
      <c r="M976" s="43" t="s">
        <v>299</v>
      </c>
      <c r="N976" s="43" t="s">
        <v>299</v>
      </c>
      <c r="O976" s="43" t="s">
        <v>299</v>
      </c>
      <c r="P976" s="43" t="s">
        <v>300</v>
      </c>
      <c r="Q976" s="43" t="s">
        <v>299</v>
      </c>
      <c r="R976" s="43" t="s">
        <v>299</v>
      </c>
      <c r="S976" s="43" t="s">
        <v>299</v>
      </c>
      <c r="T976" s="43" t="s">
        <v>299</v>
      </c>
      <c r="U976" s="43" t="s">
        <v>299</v>
      </c>
      <c r="V976" s="43" t="s">
        <v>299</v>
      </c>
      <c r="W976" s="43"/>
      <c r="X976" s="43"/>
      <c r="Y976" s="43"/>
      <c r="Z976" s="43"/>
      <c r="AA976" s="43"/>
      <c r="AB976" s="43"/>
      <c r="AC976" s="43"/>
      <c r="AD976" s="43"/>
      <c r="AE976" s="43"/>
      <c r="AF976" s="43"/>
      <c r="AG976" s="43"/>
      <c r="AH976" s="43"/>
      <c r="AI976" s="43"/>
      <c r="AJ976" s="43"/>
      <c r="AK976" s="43"/>
      <c r="AL976" s="43"/>
      <c r="AM976" s="43"/>
      <c r="AN976" s="43"/>
      <c r="AO976" s="43"/>
      <c r="AP976" s="43"/>
      <c r="AQ976" s="43"/>
      <c r="AR976" s="279" t="e">
        <v>#N/A</v>
      </c>
    </row>
    <row r="977" spans="1:44" s="279" customFormat="1">
      <c r="A977" s="43">
        <v>122438</v>
      </c>
      <c r="B977" s="43" t="s">
        <v>2561</v>
      </c>
      <c r="C977" s="43" t="s">
        <v>300</v>
      </c>
      <c r="D977" s="43" t="s">
        <v>299</v>
      </c>
      <c r="E977" s="43" t="s">
        <v>299</v>
      </c>
      <c r="F977" s="43" t="s">
        <v>299</v>
      </c>
      <c r="G977" s="43" t="s">
        <v>300</v>
      </c>
      <c r="H977" s="43" t="s">
        <v>300</v>
      </c>
      <c r="I977" s="43" t="s">
        <v>299</v>
      </c>
      <c r="J977" s="43" t="s">
        <v>299</v>
      </c>
      <c r="K977" s="43" t="s">
        <v>299</v>
      </c>
      <c r="L977" s="43" t="s">
        <v>300</v>
      </c>
      <c r="M977" s="43" t="s">
        <v>300</v>
      </c>
      <c r="N977" s="43" t="s">
        <v>300</v>
      </c>
      <c r="O977" s="43" t="s">
        <v>299</v>
      </c>
      <c r="P977" s="43" t="s">
        <v>299</v>
      </c>
      <c r="Q977" s="43" t="s">
        <v>300</v>
      </c>
      <c r="R977" s="43" t="s">
        <v>299</v>
      </c>
      <c r="S977" s="43" t="s">
        <v>299</v>
      </c>
      <c r="T977" s="43" t="s">
        <v>299</v>
      </c>
      <c r="U977" s="43" t="s">
        <v>299</v>
      </c>
      <c r="V977" s="43" t="s">
        <v>299</v>
      </c>
      <c r="W977" s="43"/>
      <c r="X977" s="43"/>
      <c r="Y977" s="43"/>
      <c r="Z977" s="43"/>
      <c r="AA977" s="43"/>
      <c r="AB977" s="43"/>
      <c r="AC977" s="43"/>
      <c r="AD977" s="43"/>
      <c r="AE977" s="43"/>
      <c r="AF977" s="43"/>
      <c r="AG977" s="43"/>
      <c r="AH977" s="43"/>
      <c r="AI977" s="43"/>
      <c r="AJ977" s="43"/>
      <c r="AK977" s="43"/>
      <c r="AL977" s="43"/>
      <c r="AM977" s="43"/>
      <c r="AN977" s="43"/>
      <c r="AO977" s="43"/>
      <c r="AP977" s="43"/>
      <c r="AQ977" s="43"/>
      <c r="AR977" s="279" t="e">
        <v>#N/A</v>
      </c>
    </row>
    <row r="978" spans="1:44" s="279" customFormat="1">
      <c r="A978" s="43">
        <v>120730</v>
      </c>
      <c r="B978" s="43" t="s">
        <v>2561</v>
      </c>
      <c r="C978" s="43" t="s">
        <v>300</v>
      </c>
      <c r="D978" s="43" t="s">
        <v>300</v>
      </c>
      <c r="E978" s="43" t="s">
        <v>300</v>
      </c>
      <c r="F978" s="43" t="s">
        <v>298</v>
      </c>
      <c r="G978" s="43" t="s">
        <v>300</v>
      </c>
      <c r="H978" s="43" t="s">
        <v>300</v>
      </c>
      <c r="I978" s="43" t="s">
        <v>300</v>
      </c>
      <c r="J978" s="43" t="s">
        <v>299</v>
      </c>
      <c r="K978" s="43" t="s">
        <v>299</v>
      </c>
      <c r="L978" s="43" t="s">
        <v>300</v>
      </c>
      <c r="M978" s="43" t="s">
        <v>299</v>
      </c>
      <c r="N978" s="43" t="s">
        <v>299</v>
      </c>
      <c r="O978" s="43" t="s">
        <v>299</v>
      </c>
      <c r="P978" s="43" t="s">
        <v>299</v>
      </c>
      <c r="Q978" s="43" t="s">
        <v>299</v>
      </c>
      <c r="R978" s="43" t="s">
        <v>299</v>
      </c>
      <c r="S978" s="43" t="s">
        <v>299</v>
      </c>
      <c r="T978" s="43" t="s">
        <v>299</v>
      </c>
      <c r="U978" s="43" t="s">
        <v>299</v>
      </c>
      <c r="V978" s="43" t="s">
        <v>299</v>
      </c>
      <c r="W978" s="43"/>
      <c r="X978" s="43"/>
      <c r="Y978" s="43"/>
      <c r="Z978" s="43"/>
      <c r="AA978" s="43"/>
      <c r="AB978" s="43"/>
      <c r="AC978" s="43"/>
      <c r="AD978" s="43"/>
      <c r="AE978" s="43"/>
      <c r="AF978" s="43"/>
      <c r="AG978" s="43"/>
      <c r="AH978" s="43"/>
      <c r="AI978" s="43"/>
      <c r="AJ978" s="43"/>
      <c r="AK978" s="43"/>
      <c r="AL978" s="43"/>
      <c r="AM978" s="43"/>
      <c r="AN978" s="43"/>
      <c r="AO978" s="43"/>
      <c r="AP978" s="43"/>
      <c r="AQ978" s="43"/>
      <c r="AR978" s="279" t="e">
        <v>#N/A</v>
      </c>
    </row>
    <row r="979" spans="1:44" s="279" customFormat="1">
      <c r="A979" s="43">
        <v>118221</v>
      </c>
      <c r="B979" s="43" t="s">
        <v>2561</v>
      </c>
      <c r="C979" s="43" t="s">
        <v>300</v>
      </c>
      <c r="D979" s="43" t="s">
        <v>298</v>
      </c>
      <c r="E979" s="43" t="s">
        <v>298</v>
      </c>
      <c r="F979" s="43" t="s">
        <v>300</v>
      </c>
      <c r="G979" s="43" t="s">
        <v>300</v>
      </c>
      <c r="H979" s="43" t="s">
        <v>298</v>
      </c>
      <c r="I979" s="43" t="s">
        <v>300</v>
      </c>
      <c r="J979" s="43" t="s">
        <v>300</v>
      </c>
      <c r="K979" s="43" t="s">
        <v>300</v>
      </c>
      <c r="L979" s="43" t="s">
        <v>300</v>
      </c>
      <c r="M979" s="43" t="s">
        <v>300</v>
      </c>
      <c r="N979" s="43" t="s">
        <v>300</v>
      </c>
      <c r="O979" s="43" t="s">
        <v>298</v>
      </c>
      <c r="P979" s="43" t="s">
        <v>300</v>
      </c>
      <c r="Q979" s="43" t="s">
        <v>299</v>
      </c>
      <c r="R979" s="43" t="s">
        <v>299</v>
      </c>
      <c r="S979" s="43" t="s">
        <v>299</v>
      </c>
      <c r="T979" s="43" t="s">
        <v>299</v>
      </c>
      <c r="U979" s="43" t="s">
        <v>299</v>
      </c>
      <c r="V979" s="43" t="s">
        <v>299</v>
      </c>
      <c r="W979" s="43"/>
      <c r="X979" s="43"/>
      <c r="Y979" s="43"/>
      <c r="Z979" s="43"/>
      <c r="AA979" s="43"/>
      <c r="AB979" s="43"/>
      <c r="AC979" s="43"/>
      <c r="AD979" s="43"/>
      <c r="AE979" s="43"/>
      <c r="AF979" s="43"/>
      <c r="AG979" s="43"/>
      <c r="AH979" s="43"/>
      <c r="AI979" s="43"/>
      <c r="AJ979" s="43"/>
      <c r="AK979" s="43"/>
      <c r="AL979" s="43"/>
      <c r="AM979" s="43"/>
      <c r="AN979" s="43"/>
      <c r="AO979" s="43"/>
      <c r="AP979" s="43"/>
      <c r="AQ979" s="43"/>
      <c r="AR979" s="279" t="e">
        <v>#N/A</v>
      </c>
    </row>
    <row r="980" spans="1:44" s="279" customFormat="1">
      <c r="A980" s="43">
        <v>115483</v>
      </c>
      <c r="B980" s="43" t="s">
        <v>2561</v>
      </c>
      <c r="C980" s="43" t="s">
        <v>298</v>
      </c>
      <c r="D980" s="43" t="s">
        <v>298</v>
      </c>
      <c r="E980" s="43" t="s">
        <v>298</v>
      </c>
      <c r="F980" s="43" t="s">
        <v>298</v>
      </c>
      <c r="G980" s="43" t="s">
        <v>298</v>
      </c>
      <c r="H980" s="43" t="s">
        <v>300</v>
      </c>
      <c r="I980" s="43" t="s">
        <v>298</v>
      </c>
      <c r="J980" s="43" t="s">
        <v>299</v>
      </c>
      <c r="K980" s="43" t="s">
        <v>300</v>
      </c>
      <c r="L980" s="43" t="s">
        <v>299</v>
      </c>
      <c r="M980" s="43" t="s">
        <v>300</v>
      </c>
      <c r="N980" s="43" t="s">
        <v>298</v>
      </c>
      <c r="O980" s="43" t="s">
        <v>300</v>
      </c>
      <c r="P980" s="43" t="s">
        <v>300</v>
      </c>
      <c r="Q980" s="43" t="s">
        <v>300</v>
      </c>
      <c r="R980" s="43" t="s">
        <v>300</v>
      </c>
      <c r="S980" s="43" t="s">
        <v>299</v>
      </c>
      <c r="T980" s="43" t="s">
        <v>299</v>
      </c>
      <c r="U980" s="43" t="s">
        <v>299</v>
      </c>
      <c r="V980" s="43" t="s">
        <v>299</v>
      </c>
      <c r="W980" s="43"/>
      <c r="X980" s="43"/>
      <c r="Y980" s="43"/>
      <c r="Z980" s="43"/>
      <c r="AA980" s="43"/>
      <c r="AB980" s="43"/>
      <c r="AC980" s="43"/>
      <c r="AD980" s="43"/>
      <c r="AE980" s="43"/>
      <c r="AF980" s="43"/>
      <c r="AG980" s="43"/>
      <c r="AH980" s="43"/>
      <c r="AI980" s="43"/>
      <c r="AJ980" s="43"/>
      <c r="AK980" s="43"/>
      <c r="AL980" s="43"/>
      <c r="AM980" s="43"/>
      <c r="AN980" s="43"/>
      <c r="AO980" s="43"/>
      <c r="AP980" s="43"/>
      <c r="AQ980" s="43"/>
      <c r="AR980" s="279" t="e">
        <v>#N/A</v>
      </c>
    </row>
    <row r="981" spans="1:44" s="279" customFormat="1">
      <c r="A981" s="43">
        <v>110399</v>
      </c>
      <c r="B981" s="43" t="s">
        <v>2561</v>
      </c>
      <c r="C981" s="43" t="s">
        <v>298</v>
      </c>
      <c r="D981" s="43" t="s">
        <v>299</v>
      </c>
      <c r="E981" s="43" t="s">
        <v>298</v>
      </c>
      <c r="F981" s="43" t="s">
        <v>299</v>
      </c>
      <c r="G981" s="43" t="s">
        <v>298</v>
      </c>
      <c r="H981" s="43" t="s">
        <v>298</v>
      </c>
      <c r="I981" s="43" t="s">
        <v>298</v>
      </c>
      <c r="J981" s="43" t="s">
        <v>298</v>
      </c>
      <c r="K981" s="43" t="s">
        <v>299</v>
      </c>
      <c r="L981" s="43" t="s">
        <v>298</v>
      </c>
      <c r="M981" s="43" t="s">
        <v>298</v>
      </c>
      <c r="N981" s="43" t="s">
        <v>298</v>
      </c>
      <c r="O981" s="43" t="s">
        <v>298</v>
      </c>
      <c r="P981" s="43" t="s">
        <v>300</v>
      </c>
      <c r="Q981" s="43" t="s">
        <v>300</v>
      </c>
      <c r="R981" s="43" t="s">
        <v>299</v>
      </c>
      <c r="S981" s="43" t="s">
        <v>300</v>
      </c>
      <c r="T981" s="43" t="s">
        <v>300</v>
      </c>
      <c r="U981" s="43" t="s">
        <v>299</v>
      </c>
      <c r="V981" s="43" t="s">
        <v>299</v>
      </c>
      <c r="W981" s="43"/>
      <c r="X981" s="43"/>
      <c r="Y981" s="43"/>
      <c r="Z981" s="43"/>
      <c r="AA981" s="43"/>
      <c r="AB981" s="43"/>
      <c r="AC981" s="43"/>
      <c r="AD981" s="43"/>
      <c r="AE981" s="43"/>
      <c r="AF981" s="43"/>
      <c r="AG981" s="43"/>
      <c r="AH981" s="43"/>
      <c r="AI981" s="43"/>
      <c r="AJ981" s="43"/>
      <c r="AK981" s="43"/>
      <c r="AL981" s="43"/>
      <c r="AM981" s="43"/>
      <c r="AN981" s="43"/>
      <c r="AO981" s="43"/>
      <c r="AP981" s="43"/>
      <c r="AQ981" s="43"/>
      <c r="AR981" s="279" t="e">
        <v>#N/A</v>
      </c>
    </row>
    <row r="982" spans="1:44" s="279" customFormat="1">
      <c r="A982" s="43">
        <v>111016</v>
      </c>
      <c r="B982" s="43" t="s">
        <v>2561</v>
      </c>
      <c r="C982" s="43" t="s">
        <v>298</v>
      </c>
      <c r="D982" s="43" t="s">
        <v>298</v>
      </c>
      <c r="E982" s="43" t="s">
        <v>298</v>
      </c>
      <c r="F982" s="43" t="s">
        <v>298</v>
      </c>
      <c r="G982" s="43" t="s">
        <v>298</v>
      </c>
      <c r="H982" s="43" t="s">
        <v>298</v>
      </c>
      <c r="I982" s="43" t="s">
        <v>299</v>
      </c>
      <c r="J982" s="43" t="s">
        <v>298</v>
      </c>
      <c r="K982" s="43" t="s">
        <v>300</v>
      </c>
      <c r="L982" s="43" t="s">
        <v>300</v>
      </c>
      <c r="M982" s="43" t="s">
        <v>298</v>
      </c>
      <c r="N982" s="43" t="s">
        <v>298</v>
      </c>
      <c r="O982" s="43" t="s">
        <v>298</v>
      </c>
      <c r="P982" s="43" t="s">
        <v>298</v>
      </c>
      <c r="Q982" s="43" t="s">
        <v>298</v>
      </c>
      <c r="R982" s="43" t="s">
        <v>300</v>
      </c>
      <c r="S982" s="43" t="s">
        <v>298</v>
      </c>
      <c r="T982" s="43" t="s">
        <v>298</v>
      </c>
      <c r="U982" s="43" t="s">
        <v>298</v>
      </c>
      <c r="V982" s="43" t="s">
        <v>298</v>
      </c>
      <c r="W982" s="43"/>
      <c r="X982" s="43"/>
      <c r="Y982" s="43"/>
      <c r="Z982" s="43"/>
      <c r="AA982" s="43"/>
      <c r="AB982" s="43"/>
      <c r="AC982" s="43"/>
      <c r="AD982" s="43"/>
      <c r="AE982" s="43"/>
      <c r="AF982" s="43"/>
      <c r="AG982" s="43"/>
      <c r="AH982" s="43"/>
      <c r="AI982" s="43"/>
      <c r="AJ982" s="43"/>
      <c r="AK982" s="43"/>
      <c r="AL982" s="43"/>
      <c r="AM982" s="43"/>
      <c r="AN982" s="43"/>
      <c r="AO982" s="43"/>
      <c r="AP982" s="43"/>
      <c r="AQ982" s="43"/>
      <c r="AR982" s="279" t="e">
        <v>#N/A</v>
      </c>
    </row>
    <row r="983" spans="1:44" s="279" customFormat="1">
      <c r="A983" s="43">
        <v>114926</v>
      </c>
      <c r="B983" s="43" t="s">
        <v>2561</v>
      </c>
      <c r="C983" s="43" t="s">
        <v>298</v>
      </c>
      <c r="D983" s="43" t="s">
        <v>300</v>
      </c>
      <c r="E983" s="43" t="s">
        <v>300</v>
      </c>
      <c r="F983" s="43" t="s">
        <v>298</v>
      </c>
      <c r="G983" s="43" t="s">
        <v>299</v>
      </c>
      <c r="H983" s="43" t="s">
        <v>298</v>
      </c>
      <c r="I983" s="43" t="s">
        <v>300</v>
      </c>
      <c r="J983" s="43" t="s">
        <v>298</v>
      </c>
      <c r="K983" s="43" t="s">
        <v>300</v>
      </c>
      <c r="L983" s="43" t="s">
        <v>299</v>
      </c>
      <c r="M983" s="43" t="s">
        <v>298</v>
      </c>
      <c r="N983" s="43" t="s">
        <v>298</v>
      </c>
      <c r="O983" s="43" t="s">
        <v>299</v>
      </c>
      <c r="P983" s="43" t="s">
        <v>298</v>
      </c>
      <c r="Q983" s="43" t="s">
        <v>299</v>
      </c>
      <c r="R983" s="43" t="s">
        <v>298</v>
      </c>
      <c r="S983" s="43" t="s">
        <v>300</v>
      </c>
      <c r="T983" s="43" t="s">
        <v>300</v>
      </c>
      <c r="U983" s="43" t="s">
        <v>300</v>
      </c>
      <c r="V983" s="43" t="s">
        <v>300</v>
      </c>
      <c r="W983" s="43"/>
      <c r="X983" s="43"/>
      <c r="Y983" s="43"/>
      <c r="Z983" s="43"/>
      <c r="AA983" s="43"/>
      <c r="AB983" s="43"/>
      <c r="AC983" s="43"/>
      <c r="AD983" s="43"/>
      <c r="AE983" s="43"/>
      <c r="AF983" s="43"/>
      <c r="AG983" s="43"/>
      <c r="AH983" s="43"/>
      <c r="AI983" s="43"/>
      <c r="AJ983" s="43"/>
      <c r="AK983" s="43"/>
      <c r="AL983" s="43"/>
      <c r="AM983" s="43"/>
      <c r="AN983" s="43"/>
      <c r="AO983" s="43"/>
      <c r="AP983" s="43"/>
      <c r="AQ983" s="43"/>
      <c r="AR983" s="279" t="e">
        <v>#N/A</v>
      </c>
    </row>
    <row r="984" spans="1:44" s="279" customFormat="1">
      <c r="A984" s="43">
        <v>119382</v>
      </c>
      <c r="B984" s="43" t="s">
        <v>2561</v>
      </c>
      <c r="C984" s="43" t="s">
        <v>298</v>
      </c>
      <c r="D984" s="43" t="s">
        <v>300</v>
      </c>
      <c r="E984" s="43" t="s">
        <v>298</v>
      </c>
      <c r="F984" s="43" t="s">
        <v>298</v>
      </c>
      <c r="G984" s="43" t="s">
        <v>300</v>
      </c>
      <c r="H984" s="43" t="s">
        <v>300</v>
      </c>
      <c r="I984" s="43" t="s">
        <v>300</v>
      </c>
      <c r="J984" s="43" t="s">
        <v>300</v>
      </c>
      <c r="K984" s="43" t="s">
        <v>300</v>
      </c>
      <c r="L984" s="43" t="s">
        <v>299</v>
      </c>
      <c r="M984" s="43" t="s">
        <v>300</v>
      </c>
      <c r="N984" s="43" t="s">
        <v>300</v>
      </c>
      <c r="O984" s="43" t="s">
        <v>300</v>
      </c>
      <c r="P984" s="43" t="s">
        <v>300</v>
      </c>
      <c r="Q984" s="43" t="s">
        <v>299</v>
      </c>
      <c r="R984" s="43" t="s">
        <v>299</v>
      </c>
      <c r="S984" s="43" t="s">
        <v>299</v>
      </c>
      <c r="T984" s="43" t="s">
        <v>299</v>
      </c>
      <c r="U984" s="43" t="s">
        <v>299</v>
      </c>
      <c r="V984" s="43" t="s">
        <v>299</v>
      </c>
      <c r="W984" s="43"/>
      <c r="X984" s="43"/>
      <c r="Y984" s="43"/>
      <c r="Z984" s="43"/>
      <c r="AA984" s="43"/>
      <c r="AB984" s="43"/>
      <c r="AC984" s="43"/>
      <c r="AD984" s="43"/>
      <c r="AE984" s="43"/>
      <c r="AF984" s="43"/>
      <c r="AG984" s="43"/>
      <c r="AH984" s="43"/>
      <c r="AI984" s="43"/>
      <c r="AJ984" s="43"/>
      <c r="AK984" s="43"/>
      <c r="AL984" s="43"/>
      <c r="AM984" s="43"/>
      <c r="AN984" s="43"/>
      <c r="AO984" s="43"/>
      <c r="AP984" s="43"/>
      <c r="AQ984" s="43"/>
      <c r="AR984" s="279" t="e">
        <v>#N/A</v>
      </c>
    </row>
    <row r="985" spans="1:44" s="279" customFormat="1">
      <c r="A985" s="43">
        <v>118985</v>
      </c>
      <c r="B985" s="43" t="s">
        <v>2561</v>
      </c>
      <c r="C985" s="43" t="s">
        <v>298</v>
      </c>
      <c r="D985" s="43" t="s">
        <v>298</v>
      </c>
      <c r="E985" s="43" t="s">
        <v>298</v>
      </c>
      <c r="F985" s="43" t="s">
        <v>298</v>
      </c>
      <c r="G985" s="43" t="s">
        <v>298</v>
      </c>
      <c r="H985" s="43" t="s">
        <v>298</v>
      </c>
      <c r="I985" s="43" t="s">
        <v>300</v>
      </c>
      <c r="J985" s="43" t="s">
        <v>299</v>
      </c>
      <c r="K985" s="43" t="s">
        <v>300</v>
      </c>
      <c r="L985" s="43" t="s">
        <v>300</v>
      </c>
      <c r="M985" s="43" t="s">
        <v>299</v>
      </c>
      <c r="N985" s="43" t="s">
        <v>298</v>
      </c>
      <c r="O985" s="43" t="s">
        <v>300</v>
      </c>
      <c r="P985" s="43" t="s">
        <v>300</v>
      </c>
      <c r="Q985" s="43" t="s">
        <v>300</v>
      </c>
      <c r="R985" s="43" t="s">
        <v>299</v>
      </c>
      <c r="S985" s="43" t="s">
        <v>300</v>
      </c>
      <c r="T985" s="43" t="s">
        <v>299</v>
      </c>
      <c r="U985" s="43" t="s">
        <v>299</v>
      </c>
      <c r="V985" s="43" t="s">
        <v>299</v>
      </c>
      <c r="W985" s="43"/>
      <c r="X985" s="43"/>
      <c r="Y985" s="43"/>
      <c r="Z985" s="43"/>
      <c r="AA985" s="43"/>
      <c r="AB985" s="43"/>
      <c r="AC985" s="43"/>
      <c r="AD985" s="43"/>
      <c r="AE985" s="43"/>
      <c r="AF985" s="43"/>
      <c r="AG985" s="43"/>
      <c r="AH985" s="43"/>
      <c r="AI985" s="43"/>
      <c r="AJ985" s="43"/>
      <c r="AK985" s="43"/>
      <c r="AL985" s="43"/>
      <c r="AM985" s="43"/>
      <c r="AN985" s="43"/>
      <c r="AO985" s="43"/>
      <c r="AP985" s="43"/>
      <c r="AQ985" s="43"/>
      <c r="AR985" s="279" t="e">
        <v>#N/A</v>
      </c>
    </row>
    <row r="986" spans="1:44" s="279" customFormat="1">
      <c r="A986" s="43">
        <v>118734</v>
      </c>
      <c r="B986" s="43" t="s">
        <v>2561</v>
      </c>
      <c r="C986" s="43" t="s">
        <v>298</v>
      </c>
      <c r="D986" s="43" t="s">
        <v>299</v>
      </c>
      <c r="E986" s="43" t="s">
        <v>300</v>
      </c>
      <c r="F986" s="43" t="s">
        <v>300</v>
      </c>
      <c r="G986" s="43" t="s">
        <v>298</v>
      </c>
      <c r="H986" s="43" t="s">
        <v>300</v>
      </c>
      <c r="I986" s="43" t="s">
        <v>300</v>
      </c>
      <c r="J986" s="43" t="s">
        <v>299</v>
      </c>
      <c r="K986" s="43" t="s">
        <v>300</v>
      </c>
      <c r="L986" s="43" t="s">
        <v>300</v>
      </c>
      <c r="M986" s="43" t="s">
        <v>298</v>
      </c>
      <c r="N986" s="43" t="s">
        <v>299</v>
      </c>
      <c r="O986" s="43" t="s">
        <v>300</v>
      </c>
      <c r="P986" s="43" t="s">
        <v>298</v>
      </c>
      <c r="Q986" s="43" t="s">
        <v>300</v>
      </c>
      <c r="R986" s="43" t="s">
        <v>298</v>
      </c>
      <c r="S986" s="43" t="s">
        <v>299</v>
      </c>
      <c r="T986" s="43" t="s">
        <v>299</v>
      </c>
      <c r="U986" s="43" t="s">
        <v>298</v>
      </c>
      <c r="V986" s="43" t="s">
        <v>300</v>
      </c>
      <c r="W986" s="43"/>
      <c r="X986" s="43"/>
      <c r="Y986" s="43"/>
      <c r="Z986" s="43"/>
      <c r="AA986" s="43"/>
      <c r="AB986" s="43"/>
      <c r="AC986" s="43"/>
      <c r="AD986" s="43"/>
      <c r="AE986" s="43"/>
      <c r="AF986" s="43"/>
      <c r="AG986" s="43"/>
      <c r="AH986" s="43"/>
      <c r="AI986" s="43"/>
      <c r="AJ986" s="43"/>
      <c r="AK986" s="43"/>
      <c r="AL986" s="43"/>
      <c r="AM986" s="43"/>
      <c r="AN986" s="43"/>
      <c r="AO986" s="43"/>
      <c r="AP986" s="43"/>
      <c r="AQ986" s="43"/>
      <c r="AR986" s="279" t="e">
        <v>#N/A</v>
      </c>
    </row>
    <row r="987" spans="1:44" s="279" customFormat="1">
      <c r="A987" s="43">
        <v>119168</v>
      </c>
      <c r="B987" s="43" t="s">
        <v>2561</v>
      </c>
      <c r="C987" s="43" t="s">
        <v>298</v>
      </c>
      <c r="D987" s="43" t="s">
        <v>298</v>
      </c>
      <c r="E987" s="43" t="s">
        <v>298</v>
      </c>
      <c r="F987" s="43" t="s">
        <v>298</v>
      </c>
      <c r="G987" s="43" t="s">
        <v>298</v>
      </c>
      <c r="H987" s="43" t="s">
        <v>300</v>
      </c>
      <c r="I987" s="43" t="s">
        <v>300</v>
      </c>
      <c r="J987" s="43" t="s">
        <v>298</v>
      </c>
      <c r="K987" s="43" t="s">
        <v>298</v>
      </c>
      <c r="L987" s="43" t="s">
        <v>300</v>
      </c>
      <c r="M987" s="43" t="s">
        <v>299</v>
      </c>
      <c r="N987" s="43" t="s">
        <v>299</v>
      </c>
      <c r="O987" s="43" t="s">
        <v>299</v>
      </c>
      <c r="P987" s="43" t="s">
        <v>299</v>
      </c>
      <c r="Q987" s="43" t="s">
        <v>299</v>
      </c>
      <c r="R987" s="43" t="s">
        <v>299</v>
      </c>
      <c r="S987" s="43" t="s">
        <v>299</v>
      </c>
      <c r="T987" s="43" t="s">
        <v>299</v>
      </c>
      <c r="U987" s="43" t="s">
        <v>299</v>
      </c>
      <c r="V987" s="43" t="s">
        <v>299</v>
      </c>
      <c r="W987" s="43"/>
      <c r="X987" s="43"/>
      <c r="Y987" s="43"/>
      <c r="Z987" s="43"/>
      <c r="AA987" s="43"/>
      <c r="AB987" s="43"/>
      <c r="AC987" s="43"/>
      <c r="AD987" s="43"/>
      <c r="AE987" s="43"/>
      <c r="AF987" s="43"/>
      <c r="AG987" s="43"/>
      <c r="AH987" s="43"/>
      <c r="AI987" s="43"/>
      <c r="AJ987" s="43"/>
      <c r="AK987" s="43"/>
      <c r="AL987" s="43"/>
      <c r="AM987" s="43"/>
      <c r="AN987" s="43"/>
      <c r="AO987" s="43"/>
      <c r="AP987" s="43"/>
      <c r="AQ987" s="43"/>
      <c r="AR987" s="279" t="e">
        <v>#N/A</v>
      </c>
    </row>
    <row r="988" spans="1:44" s="279" customFormat="1">
      <c r="A988" s="43">
        <v>121174</v>
      </c>
      <c r="B988" s="43" t="s">
        <v>2561</v>
      </c>
      <c r="C988" s="43" t="s">
        <v>298</v>
      </c>
      <c r="D988" s="43" t="s">
        <v>300</v>
      </c>
      <c r="E988" s="43" t="s">
        <v>300</v>
      </c>
      <c r="F988" s="43" t="s">
        <v>300</v>
      </c>
      <c r="G988" s="43" t="s">
        <v>300</v>
      </c>
      <c r="H988" s="43" t="s">
        <v>298</v>
      </c>
      <c r="I988" s="43" t="s">
        <v>300</v>
      </c>
      <c r="J988" s="43" t="s">
        <v>300</v>
      </c>
      <c r="K988" s="43" t="s">
        <v>300</v>
      </c>
      <c r="L988" s="43" t="s">
        <v>300</v>
      </c>
      <c r="M988" s="43" t="s">
        <v>299</v>
      </c>
      <c r="N988" s="43" t="s">
        <v>300</v>
      </c>
      <c r="O988" s="43" t="s">
        <v>299</v>
      </c>
      <c r="P988" s="43" t="s">
        <v>299</v>
      </c>
      <c r="Q988" s="43" t="s">
        <v>299</v>
      </c>
      <c r="R988" s="43" t="s">
        <v>299</v>
      </c>
      <c r="S988" s="43" t="s">
        <v>299</v>
      </c>
      <c r="T988" s="43" t="s">
        <v>299</v>
      </c>
      <c r="U988" s="43" t="s">
        <v>299</v>
      </c>
      <c r="V988" s="43" t="s">
        <v>299</v>
      </c>
      <c r="W988" s="43"/>
      <c r="X988" s="43"/>
      <c r="Y988" s="43"/>
      <c r="Z988" s="43"/>
      <c r="AA988" s="43"/>
      <c r="AB988" s="43"/>
      <c r="AC988" s="43"/>
      <c r="AD988" s="43"/>
      <c r="AE988" s="43"/>
      <c r="AF988" s="43"/>
      <c r="AG988" s="43"/>
      <c r="AH988" s="43"/>
      <c r="AI988" s="43"/>
      <c r="AJ988" s="43"/>
      <c r="AK988" s="43"/>
      <c r="AL988" s="43"/>
      <c r="AM988" s="43"/>
      <c r="AN988" s="43"/>
      <c r="AO988" s="43"/>
      <c r="AP988" s="43"/>
      <c r="AQ988" s="43"/>
      <c r="AR988" s="279" t="e">
        <v>#N/A</v>
      </c>
    </row>
    <row r="989" spans="1:44" s="279" customFormat="1">
      <c r="A989" s="43">
        <v>121187</v>
      </c>
      <c r="B989" s="43" t="s">
        <v>2561</v>
      </c>
      <c r="C989" s="43" t="s">
        <v>298</v>
      </c>
      <c r="D989" s="43" t="s">
        <v>300</v>
      </c>
      <c r="E989" s="43" t="s">
        <v>300</v>
      </c>
      <c r="F989" s="43" t="s">
        <v>300</v>
      </c>
      <c r="G989" s="43" t="s">
        <v>300</v>
      </c>
      <c r="H989" s="43" t="s">
        <v>300</v>
      </c>
      <c r="I989" s="43" t="s">
        <v>300</v>
      </c>
      <c r="J989" s="43" t="s">
        <v>300</v>
      </c>
      <c r="K989" s="43" t="s">
        <v>300</v>
      </c>
      <c r="L989" s="43" t="s">
        <v>300</v>
      </c>
      <c r="M989" s="43" t="s">
        <v>299</v>
      </c>
      <c r="N989" s="43" t="s">
        <v>300</v>
      </c>
      <c r="O989" s="43" t="s">
        <v>299</v>
      </c>
      <c r="P989" s="43" t="s">
        <v>299</v>
      </c>
      <c r="Q989" s="43" t="s">
        <v>299</v>
      </c>
      <c r="R989" s="43" t="s">
        <v>299</v>
      </c>
      <c r="S989" s="43" t="s">
        <v>299</v>
      </c>
      <c r="T989" s="43" t="s">
        <v>299</v>
      </c>
      <c r="U989" s="43" t="s">
        <v>299</v>
      </c>
      <c r="V989" s="43" t="s">
        <v>299</v>
      </c>
      <c r="W989" s="43"/>
      <c r="X989" s="43"/>
      <c r="Y989" s="43"/>
      <c r="Z989" s="43"/>
      <c r="AA989" s="43"/>
      <c r="AB989" s="43"/>
      <c r="AC989" s="43"/>
      <c r="AD989" s="43"/>
      <c r="AE989" s="43"/>
      <c r="AF989" s="43"/>
      <c r="AG989" s="43"/>
      <c r="AH989" s="43"/>
      <c r="AI989" s="43"/>
      <c r="AJ989" s="43"/>
      <c r="AK989" s="43"/>
      <c r="AL989" s="43"/>
      <c r="AM989" s="43"/>
      <c r="AN989" s="43"/>
      <c r="AO989" s="43"/>
      <c r="AP989" s="43"/>
      <c r="AQ989" s="43"/>
      <c r="AR989" s="279" t="e">
        <v>#N/A</v>
      </c>
    </row>
    <row r="990" spans="1:44" s="279" customFormat="1">
      <c r="A990" s="43">
        <v>119031</v>
      </c>
      <c r="B990" s="43" t="s">
        <v>2561</v>
      </c>
      <c r="C990" s="43" t="s">
        <v>298</v>
      </c>
      <c r="D990" s="43" t="s">
        <v>298</v>
      </c>
      <c r="E990" s="43" t="s">
        <v>300</v>
      </c>
      <c r="F990" s="43" t="s">
        <v>300</v>
      </c>
      <c r="G990" s="43" t="s">
        <v>298</v>
      </c>
      <c r="H990" s="43" t="s">
        <v>300</v>
      </c>
      <c r="I990" s="43" t="s">
        <v>299</v>
      </c>
      <c r="J990" s="43" t="s">
        <v>299</v>
      </c>
      <c r="K990" s="43" t="s">
        <v>300</v>
      </c>
      <c r="L990" s="43" t="s">
        <v>299</v>
      </c>
      <c r="M990" s="43" t="s">
        <v>300</v>
      </c>
      <c r="N990" s="43" t="s">
        <v>298</v>
      </c>
      <c r="O990" s="43" t="s">
        <v>298</v>
      </c>
      <c r="P990" s="43" t="s">
        <v>300</v>
      </c>
      <c r="Q990" s="43" t="s">
        <v>298</v>
      </c>
      <c r="R990" s="43" t="s">
        <v>299</v>
      </c>
      <c r="S990" s="43" t="s">
        <v>299</v>
      </c>
      <c r="T990" s="43" t="s">
        <v>299</v>
      </c>
      <c r="U990" s="43" t="s">
        <v>299</v>
      </c>
      <c r="V990" s="43" t="s">
        <v>299</v>
      </c>
      <c r="W990" s="43"/>
      <c r="X990" s="43"/>
      <c r="Y990" s="43"/>
      <c r="Z990" s="43"/>
      <c r="AA990" s="43"/>
      <c r="AB990" s="43"/>
      <c r="AC990" s="43"/>
      <c r="AD990" s="43"/>
      <c r="AE990" s="43"/>
      <c r="AF990" s="43"/>
      <c r="AG990" s="43"/>
      <c r="AH990" s="43"/>
      <c r="AI990" s="43"/>
      <c r="AJ990" s="43"/>
      <c r="AK990" s="43"/>
      <c r="AL990" s="43"/>
      <c r="AM990" s="43"/>
      <c r="AN990" s="43"/>
      <c r="AO990" s="43"/>
      <c r="AP990" s="43"/>
      <c r="AQ990" s="43"/>
      <c r="AR990" s="279" t="e">
        <v>#N/A</v>
      </c>
    </row>
    <row r="991" spans="1:44" s="279" customFormat="1">
      <c r="A991" s="43">
        <v>113946</v>
      </c>
      <c r="B991" s="43" t="s">
        <v>2561</v>
      </c>
      <c r="C991" s="43" t="s">
        <v>298</v>
      </c>
      <c r="D991" s="43" t="s">
        <v>300</v>
      </c>
      <c r="E991" s="43" t="s">
        <v>298</v>
      </c>
      <c r="F991" s="43" t="s">
        <v>300</v>
      </c>
      <c r="G991" s="43" t="s">
        <v>298</v>
      </c>
      <c r="H991" s="43" t="s">
        <v>298</v>
      </c>
      <c r="I991" s="43" t="s">
        <v>300</v>
      </c>
      <c r="J991" s="43" t="s">
        <v>298</v>
      </c>
      <c r="K991" s="43" t="s">
        <v>300</v>
      </c>
      <c r="L991" s="43" t="s">
        <v>300</v>
      </c>
      <c r="M991" s="43" t="s">
        <v>298</v>
      </c>
      <c r="N991" s="43" t="s">
        <v>298</v>
      </c>
      <c r="O991" s="43" t="s">
        <v>298</v>
      </c>
      <c r="P991" s="43" t="s">
        <v>298</v>
      </c>
      <c r="Q991" s="43" t="s">
        <v>300</v>
      </c>
      <c r="R991" s="43" t="s">
        <v>299</v>
      </c>
      <c r="S991" s="43" t="s">
        <v>300</v>
      </c>
      <c r="T991" s="43" t="s">
        <v>299</v>
      </c>
      <c r="U991" s="43" t="s">
        <v>298</v>
      </c>
      <c r="V991" s="43" t="s">
        <v>299</v>
      </c>
      <c r="W991" s="43"/>
      <c r="X991" s="43"/>
      <c r="Y991" s="43"/>
      <c r="Z991" s="43"/>
      <c r="AA991" s="43"/>
      <c r="AB991" s="43"/>
      <c r="AC991" s="43"/>
      <c r="AD991" s="43"/>
      <c r="AE991" s="43"/>
      <c r="AF991" s="43"/>
      <c r="AG991" s="43"/>
      <c r="AH991" s="43"/>
      <c r="AI991" s="43"/>
      <c r="AJ991" s="43"/>
      <c r="AK991" s="43"/>
      <c r="AL991" s="43"/>
      <c r="AM991" s="43"/>
      <c r="AN991" s="43"/>
      <c r="AO991" s="43"/>
      <c r="AP991" s="43"/>
      <c r="AQ991" s="43"/>
      <c r="AR991" s="279" t="e">
        <v>#N/A</v>
      </c>
    </row>
    <row r="992" spans="1:44" s="279" customFormat="1">
      <c r="A992" s="43">
        <v>110956</v>
      </c>
      <c r="B992" s="43" t="s">
        <v>2561</v>
      </c>
      <c r="C992" s="43" t="s">
        <v>298</v>
      </c>
      <c r="D992" s="43" t="s">
        <v>298</v>
      </c>
      <c r="E992" s="43" t="s">
        <v>299</v>
      </c>
      <c r="F992" s="43" t="s">
        <v>298</v>
      </c>
      <c r="G992" s="43" t="s">
        <v>298</v>
      </c>
      <c r="H992" s="43" t="s">
        <v>300</v>
      </c>
      <c r="I992" s="43" t="s">
        <v>298</v>
      </c>
      <c r="J992" s="43" t="s">
        <v>298</v>
      </c>
      <c r="K992" s="43" t="s">
        <v>300</v>
      </c>
      <c r="L992" s="43" t="s">
        <v>298</v>
      </c>
      <c r="M992" s="43" t="s">
        <v>298</v>
      </c>
      <c r="N992" s="43" t="s">
        <v>298</v>
      </c>
      <c r="O992" s="43" t="s">
        <v>299</v>
      </c>
      <c r="P992" s="43" t="s">
        <v>298</v>
      </c>
      <c r="Q992" s="43" t="s">
        <v>298</v>
      </c>
      <c r="R992" s="43" t="s">
        <v>300</v>
      </c>
      <c r="S992" s="43" t="s">
        <v>300</v>
      </c>
      <c r="T992" s="43" t="s">
        <v>299</v>
      </c>
      <c r="U992" s="43" t="s">
        <v>300</v>
      </c>
      <c r="V992" s="43" t="s">
        <v>300</v>
      </c>
      <c r="W992" s="43"/>
      <c r="X992" s="43"/>
      <c r="Y992" s="43"/>
      <c r="Z992" s="43"/>
      <c r="AA992" s="43"/>
      <c r="AB992" s="43"/>
      <c r="AC992" s="43"/>
      <c r="AD992" s="43"/>
      <c r="AE992" s="43"/>
      <c r="AF992" s="43"/>
      <c r="AG992" s="43"/>
      <c r="AH992" s="43"/>
      <c r="AI992" s="43"/>
      <c r="AJ992" s="43"/>
      <c r="AK992" s="43"/>
      <c r="AL992" s="43"/>
      <c r="AM992" s="43"/>
      <c r="AN992" s="43"/>
      <c r="AO992" s="43"/>
      <c r="AP992" s="43"/>
      <c r="AQ992" s="43"/>
      <c r="AR992" s="279" t="e">
        <v>#N/A</v>
      </c>
    </row>
    <row r="993" spans="1:44" s="279" customFormat="1">
      <c r="A993" s="43">
        <v>115351</v>
      </c>
      <c r="B993" s="43" t="s">
        <v>2561</v>
      </c>
      <c r="C993" s="43" t="s">
        <v>298</v>
      </c>
      <c r="D993" s="43" t="s">
        <v>298</v>
      </c>
      <c r="E993" s="43" t="s">
        <v>298</v>
      </c>
      <c r="F993" s="43" t="s">
        <v>300</v>
      </c>
      <c r="G993" s="43" t="s">
        <v>298</v>
      </c>
      <c r="H993" s="43" t="s">
        <v>298</v>
      </c>
      <c r="I993" s="43" t="s">
        <v>298</v>
      </c>
      <c r="J993" s="43" t="s">
        <v>300</v>
      </c>
      <c r="K993" s="43" t="s">
        <v>298</v>
      </c>
      <c r="L993" s="43" t="s">
        <v>298</v>
      </c>
      <c r="M993" s="43" t="s">
        <v>298</v>
      </c>
      <c r="N993" s="43" t="s">
        <v>298</v>
      </c>
      <c r="O993" s="43" t="s">
        <v>300</v>
      </c>
      <c r="P993" s="43" t="s">
        <v>299</v>
      </c>
      <c r="Q993" s="43" t="s">
        <v>298</v>
      </c>
      <c r="R993" s="43" t="s">
        <v>298</v>
      </c>
      <c r="S993" s="43" t="s">
        <v>300</v>
      </c>
      <c r="T993" s="43" t="s">
        <v>299</v>
      </c>
      <c r="U993" s="43" t="s">
        <v>300</v>
      </c>
      <c r="V993" s="43" t="s">
        <v>300</v>
      </c>
      <c r="W993" s="43"/>
      <c r="X993" s="43"/>
      <c r="Y993" s="43"/>
      <c r="Z993" s="43"/>
      <c r="AA993" s="43"/>
      <c r="AB993" s="43"/>
      <c r="AC993" s="43"/>
      <c r="AD993" s="43"/>
      <c r="AE993" s="43"/>
      <c r="AF993" s="43"/>
      <c r="AG993" s="43"/>
      <c r="AH993" s="43"/>
      <c r="AI993" s="43"/>
      <c r="AJ993" s="43"/>
      <c r="AK993" s="43"/>
      <c r="AL993" s="43"/>
      <c r="AM993" s="43"/>
      <c r="AN993" s="43"/>
      <c r="AO993" s="43"/>
      <c r="AP993" s="43"/>
      <c r="AQ993" s="43"/>
      <c r="AR993" s="279" t="e">
        <v>#N/A</v>
      </c>
    </row>
    <row r="994" spans="1:44" s="279" customFormat="1">
      <c r="A994" s="43">
        <v>115679</v>
      </c>
      <c r="B994" s="43" t="s">
        <v>2561</v>
      </c>
      <c r="C994" s="43" t="s">
        <v>298</v>
      </c>
      <c r="D994" s="43" t="s">
        <v>298</v>
      </c>
      <c r="E994" s="43" t="s">
        <v>298</v>
      </c>
      <c r="F994" s="43" t="s">
        <v>298</v>
      </c>
      <c r="G994" s="43" t="s">
        <v>298</v>
      </c>
      <c r="H994" s="43" t="s">
        <v>300</v>
      </c>
      <c r="I994" s="43" t="s">
        <v>300</v>
      </c>
      <c r="J994" s="43" t="s">
        <v>300</v>
      </c>
      <c r="K994" s="43" t="s">
        <v>300</v>
      </c>
      <c r="L994" s="43" t="s">
        <v>300</v>
      </c>
      <c r="M994" s="43" t="s">
        <v>300</v>
      </c>
      <c r="N994" s="43" t="s">
        <v>300</v>
      </c>
      <c r="O994" s="43" t="s">
        <v>300</v>
      </c>
      <c r="P994" s="43" t="s">
        <v>300</v>
      </c>
      <c r="Q994" s="43" t="s">
        <v>300</v>
      </c>
      <c r="R994" s="43" t="s">
        <v>299</v>
      </c>
      <c r="S994" s="43" t="s">
        <v>299</v>
      </c>
      <c r="T994" s="43" t="s">
        <v>299</v>
      </c>
      <c r="U994" s="43" t="s">
        <v>299</v>
      </c>
      <c r="V994" s="43" t="s">
        <v>299</v>
      </c>
      <c r="W994" s="43"/>
      <c r="X994" s="43"/>
      <c r="Y994" s="43"/>
      <c r="Z994" s="43"/>
      <c r="AA994" s="43"/>
      <c r="AB994" s="43"/>
      <c r="AC994" s="43"/>
      <c r="AD994" s="43"/>
      <c r="AE994" s="43"/>
      <c r="AF994" s="43"/>
      <c r="AG994" s="43"/>
      <c r="AH994" s="43"/>
      <c r="AI994" s="43"/>
      <c r="AJ994" s="43"/>
      <c r="AK994" s="43"/>
      <c r="AL994" s="43"/>
      <c r="AM994" s="43"/>
      <c r="AN994" s="43"/>
      <c r="AO994" s="43"/>
      <c r="AP994" s="43"/>
      <c r="AQ994" s="43"/>
      <c r="AR994" s="279" t="e">
        <v>#N/A</v>
      </c>
    </row>
    <row r="995" spans="1:44" s="279" customFormat="1">
      <c r="A995" s="43">
        <v>119154</v>
      </c>
      <c r="B995" s="43" t="s">
        <v>2561</v>
      </c>
      <c r="C995" s="43" t="s">
        <v>298</v>
      </c>
      <c r="D995" s="43" t="s">
        <v>298</v>
      </c>
      <c r="E995" s="43" t="s">
        <v>300</v>
      </c>
      <c r="F995" s="43" t="s">
        <v>300</v>
      </c>
      <c r="G995" s="43" t="s">
        <v>298</v>
      </c>
      <c r="H995" s="43" t="s">
        <v>298</v>
      </c>
      <c r="I995" s="43" t="s">
        <v>299</v>
      </c>
      <c r="J995" s="43" t="s">
        <v>300</v>
      </c>
      <c r="K995" s="43" t="s">
        <v>300</v>
      </c>
      <c r="L995" s="43" t="s">
        <v>299</v>
      </c>
      <c r="M995" s="43" t="s">
        <v>300</v>
      </c>
      <c r="N995" s="43" t="s">
        <v>298</v>
      </c>
      <c r="O995" s="43" t="s">
        <v>300</v>
      </c>
      <c r="P995" s="43" t="s">
        <v>300</v>
      </c>
      <c r="Q995" s="43" t="s">
        <v>298</v>
      </c>
      <c r="R995" s="43" t="s">
        <v>300</v>
      </c>
      <c r="S995" s="43" t="s">
        <v>300</v>
      </c>
      <c r="T995" s="43" t="s">
        <v>299</v>
      </c>
      <c r="U995" s="43" t="s">
        <v>300</v>
      </c>
      <c r="V995" s="43" t="s">
        <v>299</v>
      </c>
      <c r="W995" s="43"/>
      <c r="X995" s="43"/>
      <c r="Y995" s="43"/>
      <c r="Z995" s="43"/>
      <c r="AA995" s="43"/>
      <c r="AB995" s="43"/>
      <c r="AC995" s="43"/>
      <c r="AD995" s="43"/>
      <c r="AE995" s="43"/>
      <c r="AF995" s="43"/>
      <c r="AG995" s="43"/>
      <c r="AH995" s="43"/>
      <c r="AI995" s="43"/>
      <c r="AJ995" s="43"/>
      <c r="AK995" s="43"/>
      <c r="AL995" s="43"/>
      <c r="AM995" s="43"/>
      <c r="AN995" s="43"/>
      <c r="AO995" s="43"/>
      <c r="AP995" s="43"/>
      <c r="AQ995" s="43"/>
      <c r="AR995" s="279" t="e">
        <v>#N/A</v>
      </c>
    </row>
    <row r="996" spans="1:44" s="279" customFormat="1">
      <c r="A996" s="43">
        <v>106609</v>
      </c>
      <c r="B996" s="43" t="s">
        <v>2561</v>
      </c>
      <c r="C996" s="43" t="s">
        <v>299</v>
      </c>
      <c r="D996" s="43" t="s">
        <v>299</v>
      </c>
      <c r="E996" s="43" t="s">
        <v>300</v>
      </c>
      <c r="F996" s="43" t="s">
        <v>300</v>
      </c>
      <c r="G996" s="43" t="s">
        <v>298</v>
      </c>
      <c r="H996" s="43" t="s">
        <v>299</v>
      </c>
      <c r="I996" s="43" t="s">
        <v>298</v>
      </c>
      <c r="J996" s="43" t="s">
        <v>298</v>
      </c>
      <c r="K996" s="43" t="s">
        <v>298</v>
      </c>
      <c r="L996" s="43" t="s">
        <v>298</v>
      </c>
      <c r="M996" s="43" t="s">
        <v>298</v>
      </c>
      <c r="N996" s="43" t="s">
        <v>298</v>
      </c>
      <c r="O996" s="43" t="s">
        <v>298</v>
      </c>
      <c r="P996" s="43" t="s">
        <v>300</v>
      </c>
      <c r="Q996" s="43" t="s">
        <v>300</v>
      </c>
      <c r="R996" s="43" t="s">
        <v>299</v>
      </c>
      <c r="S996" s="43" t="s">
        <v>299</v>
      </c>
      <c r="T996" s="43" t="s">
        <v>300</v>
      </c>
      <c r="U996" s="43" t="s">
        <v>300</v>
      </c>
      <c r="V996" s="43" t="s">
        <v>300</v>
      </c>
      <c r="W996" s="43"/>
      <c r="X996" s="43"/>
      <c r="Y996" s="43"/>
      <c r="Z996" s="43"/>
      <c r="AA996" s="43"/>
      <c r="AB996" s="43"/>
      <c r="AC996" s="43"/>
      <c r="AD996" s="43"/>
      <c r="AE996" s="43"/>
      <c r="AF996" s="43"/>
      <c r="AG996" s="43"/>
      <c r="AH996" s="43"/>
      <c r="AI996" s="43"/>
      <c r="AJ996" s="43"/>
      <c r="AK996" s="43"/>
      <c r="AL996" s="43"/>
      <c r="AM996" s="43"/>
      <c r="AN996" s="43"/>
      <c r="AO996" s="43"/>
      <c r="AP996" s="43"/>
      <c r="AQ996" s="43"/>
      <c r="AR996" s="279" t="e">
        <v>#N/A</v>
      </c>
    </row>
    <row r="997" spans="1:44" s="279" customFormat="1">
      <c r="A997" s="279">
        <v>113180</v>
      </c>
      <c r="B997" s="43" t="s">
        <v>2562</v>
      </c>
      <c r="C997" s="279" t="s">
        <v>300</v>
      </c>
      <c r="D997" s="279" t="s">
        <v>298</v>
      </c>
      <c r="E997" s="279" t="s">
        <v>298</v>
      </c>
      <c r="F997" s="279" t="s">
        <v>300</v>
      </c>
      <c r="G997" s="279" t="s">
        <v>298</v>
      </c>
      <c r="H997" s="279" t="s">
        <v>298</v>
      </c>
      <c r="I997" s="279" t="s">
        <v>298</v>
      </c>
      <c r="J997" s="279" t="s">
        <v>299</v>
      </c>
      <c r="K997" s="279" t="s">
        <v>299</v>
      </c>
      <c r="L997" s="279" t="s">
        <v>298</v>
      </c>
      <c r="M997" s="279" t="s">
        <v>299</v>
      </c>
      <c r="N997" s="279" t="s">
        <v>299</v>
      </c>
      <c r="O997" s="279" t="s">
        <v>299</v>
      </c>
      <c r="P997" s="279" t="s">
        <v>299</v>
      </c>
      <c r="Q997" s="279" t="s">
        <v>299</v>
      </c>
      <c r="AR997" s="279" t="e">
        <v>#N/A</v>
      </c>
    </row>
    <row r="998" spans="1:44" s="279" customFormat="1">
      <c r="A998" s="279">
        <v>113852</v>
      </c>
      <c r="B998" s="43" t="s">
        <v>2562</v>
      </c>
      <c r="C998" s="279" t="s">
        <v>298</v>
      </c>
      <c r="D998" s="279" t="s">
        <v>300</v>
      </c>
      <c r="E998" s="279" t="s">
        <v>300</v>
      </c>
      <c r="F998" s="279" t="s">
        <v>298</v>
      </c>
      <c r="G998" s="279" t="s">
        <v>298</v>
      </c>
      <c r="H998" s="279" t="s">
        <v>300</v>
      </c>
      <c r="I998" s="279" t="s">
        <v>300</v>
      </c>
      <c r="J998" s="279" t="s">
        <v>300</v>
      </c>
      <c r="K998" s="279" t="s">
        <v>300</v>
      </c>
      <c r="L998" s="279" t="s">
        <v>300</v>
      </c>
      <c r="M998" s="279" t="s">
        <v>299</v>
      </c>
      <c r="N998" s="279" t="s">
        <v>299</v>
      </c>
      <c r="O998" s="279" t="s">
        <v>299</v>
      </c>
      <c r="P998" s="279" t="s">
        <v>299</v>
      </c>
      <c r="Q998" s="279" t="s">
        <v>299</v>
      </c>
      <c r="AR998" s="279" t="e">
        <v>#N/A</v>
      </c>
    </row>
    <row r="999" spans="1:44" s="279" customFormat="1">
      <c r="A999" s="279">
        <v>115639</v>
      </c>
      <c r="B999" s="43" t="s">
        <v>2562</v>
      </c>
      <c r="C999" s="279" t="s">
        <v>298</v>
      </c>
      <c r="D999" s="279" t="s">
        <v>300</v>
      </c>
      <c r="E999" s="279" t="s">
        <v>298</v>
      </c>
      <c r="F999" s="279" t="s">
        <v>298</v>
      </c>
      <c r="G999" s="279" t="s">
        <v>298</v>
      </c>
      <c r="H999" s="279" t="s">
        <v>300</v>
      </c>
      <c r="I999" s="279" t="s">
        <v>300</v>
      </c>
      <c r="J999" s="279" t="s">
        <v>299</v>
      </c>
      <c r="K999" s="279" t="s">
        <v>300</v>
      </c>
      <c r="L999" s="279" t="s">
        <v>300</v>
      </c>
      <c r="M999" s="279" t="s">
        <v>299</v>
      </c>
      <c r="N999" s="279" t="s">
        <v>299</v>
      </c>
      <c r="O999" s="279" t="s">
        <v>299</v>
      </c>
      <c r="P999" s="279" t="s">
        <v>299</v>
      </c>
      <c r="Q999" s="279" t="s">
        <v>299</v>
      </c>
      <c r="AR999" s="279" t="e">
        <v>#N/A</v>
      </c>
    </row>
    <row r="1000" spans="1:44" s="279" customFormat="1">
      <c r="A1000" s="279">
        <v>115874</v>
      </c>
      <c r="B1000" s="43" t="s">
        <v>2562</v>
      </c>
      <c r="C1000" s="279" t="s">
        <v>299</v>
      </c>
      <c r="D1000" s="279" t="s">
        <v>299</v>
      </c>
      <c r="E1000" s="279" t="s">
        <v>299</v>
      </c>
      <c r="F1000" s="279" t="s">
        <v>299</v>
      </c>
      <c r="G1000" s="279" t="s">
        <v>300</v>
      </c>
      <c r="H1000" s="279" t="s">
        <v>300</v>
      </c>
      <c r="I1000" s="279" t="s">
        <v>300</v>
      </c>
      <c r="J1000" s="279" t="s">
        <v>299</v>
      </c>
      <c r="K1000" s="279" t="s">
        <v>300</v>
      </c>
      <c r="L1000" s="279" t="s">
        <v>299</v>
      </c>
      <c r="M1000" s="279" t="s">
        <v>299</v>
      </c>
      <c r="N1000" s="279" t="s">
        <v>299</v>
      </c>
      <c r="O1000" s="279" t="s">
        <v>299</v>
      </c>
      <c r="P1000" s="279" t="s">
        <v>299</v>
      </c>
      <c r="Q1000" s="279" t="s">
        <v>299</v>
      </c>
      <c r="AR1000" s="279" t="e">
        <v>#N/A</v>
      </c>
    </row>
    <row r="1001" spans="1:44" s="279" customFormat="1">
      <c r="A1001" s="279">
        <v>116783</v>
      </c>
      <c r="B1001" s="43" t="s">
        <v>2562</v>
      </c>
      <c r="C1001" s="279" t="s">
        <v>298</v>
      </c>
      <c r="D1001" s="279" t="s">
        <v>298</v>
      </c>
      <c r="E1001" s="279" t="s">
        <v>298</v>
      </c>
      <c r="F1001" s="279" t="s">
        <v>300</v>
      </c>
      <c r="G1001" s="279" t="s">
        <v>300</v>
      </c>
      <c r="H1001" s="279" t="s">
        <v>300</v>
      </c>
      <c r="I1001" s="279" t="s">
        <v>298</v>
      </c>
      <c r="J1001" s="279" t="s">
        <v>298</v>
      </c>
      <c r="K1001" s="279" t="s">
        <v>298</v>
      </c>
      <c r="L1001" s="279" t="s">
        <v>300</v>
      </c>
      <c r="M1001" s="279" t="s">
        <v>299</v>
      </c>
      <c r="N1001" s="279" t="s">
        <v>299</v>
      </c>
      <c r="O1001" s="279" t="s">
        <v>299</v>
      </c>
      <c r="P1001" s="279" t="s">
        <v>299</v>
      </c>
      <c r="Q1001" s="279" t="s">
        <v>299</v>
      </c>
      <c r="AR1001" s="279" t="e">
        <v>#N/A</v>
      </c>
    </row>
    <row r="1002" spans="1:44" s="279" customFormat="1">
      <c r="A1002" s="279">
        <v>117006</v>
      </c>
      <c r="B1002" s="43" t="s">
        <v>2562</v>
      </c>
      <c r="C1002" s="279" t="s">
        <v>298</v>
      </c>
      <c r="D1002" s="279" t="s">
        <v>298</v>
      </c>
      <c r="E1002" s="279" t="s">
        <v>300</v>
      </c>
      <c r="F1002" s="279" t="s">
        <v>300</v>
      </c>
      <c r="G1002" s="279" t="s">
        <v>300</v>
      </c>
      <c r="H1002" s="279" t="s">
        <v>300</v>
      </c>
      <c r="I1002" s="279" t="s">
        <v>300</v>
      </c>
      <c r="J1002" s="279" t="s">
        <v>300</v>
      </c>
      <c r="K1002" s="279" t="s">
        <v>299</v>
      </c>
      <c r="L1002" s="279" t="s">
        <v>299</v>
      </c>
      <c r="M1002" s="279" t="s">
        <v>299</v>
      </c>
      <c r="N1002" s="279" t="s">
        <v>299</v>
      </c>
      <c r="O1002" s="279" t="s">
        <v>299</v>
      </c>
      <c r="P1002" s="279" t="s">
        <v>299</v>
      </c>
      <c r="Q1002" s="279" t="s">
        <v>299</v>
      </c>
      <c r="AR1002" s="279" t="e">
        <v>#N/A</v>
      </c>
    </row>
    <row r="1003" spans="1:44" s="279" customFormat="1">
      <c r="A1003" s="279">
        <v>118614</v>
      </c>
      <c r="B1003" s="43" t="s">
        <v>2562</v>
      </c>
      <c r="C1003" s="279" t="s">
        <v>298</v>
      </c>
      <c r="D1003" s="279" t="s">
        <v>298</v>
      </c>
      <c r="E1003" s="279" t="s">
        <v>298</v>
      </c>
      <c r="F1003" s="279" t="s">
        <v>300</v>
      </c>
      <c r="G1003" s="279" t="s">
        <v>298</v>
      </c>
      <c r="H1003" s="279" t="s">
        <v>300</v>
      </c>
      <c r="I1003" s="279" t="s">
        <v>300</v>
      </c>
      <c r="J1003" s="279" t="s">
        <v>298</v>
      </c>
      <c r="K1003" s="279" t="s">
        <v>298</v>
      </c>
      <c r="L1003" s="279" t="s">
        <v>300</v>
      </c>
      <c r="M1003" s="279" t="s">
        <v>299</v>
      </c>
      <c r="N1003" s="279" t="s">
        <v>299</v>
      </c>
      <c r="O1003" s="279" t="s">
        <v>299</v>
      </c>
      <c r="P1003" s="279" t="s">
        <v>299</v>
      </c>
      <c r="Q1003" s="279" t="s">
        <v>299</v>
      </c>
      <c r="AR1003" s="279" t="e">
        <v>#N/A</v>
      </c>
    </row>
    <row r="1004" spans="1:44" s="279" customFormat="1">
      <c r="A1004" s="279">
        <v>118982</v>
      </c>
      <c r="B1004" s="43" t="s">
        <v>2562</v>
      </c>
      <c r="C1004" s="279" t="s">
        <v>300</v>
      </c>
      <c r="D1004" s="279" t="s">
        <v>298</v>
      </c>
      <c r="E1004" s="279" t="s">
        <v>298</v>
      </c>
      <c r="F1004" s="279" t="s">
        <v>298</v>
      </c>
      <c r="G1004" s="279" t="s">
        <v>298</v>
      </c>
      <c r="H1004" s="279" t="s">
        <v>300</v>
      </c>
      <c r="I1004" s="279" t="s">
        <v>299</v>
      </c>
      <c r="J1004" s="279" t="s">
        <v>299</v>
      </c>
      <c r="K1004" s="279" t="s">
        <v>300</v>
      </c>
      <c r="L1004" s="279" t="s">
        <v>300</v>
      </c>
      <c r="M1004" s="279" t="s">
        <v>299</v>
      </c>
      <c r="N1004" s="279" t="s">
        <v>299</v>
      </c>
      <c r="O1004" s="279" t="s">
        <v>299</v>
      </c>
      <c r="P1004" s="279" t="s">
        <v>299</v>
      </c>
      <c r="Q1004" s="279" t="s">
        <v>299</v>
      </c>
      <c r="AR1004" s="279" t="e">
        <v>#N/A</v>
      </c>
    </row>
    <row r="1005" spans="1:44" s="279" customFormat="1">
      <c r="A1005" s="279">
        <v>119233</v>
      </c>
      <c r="B1005" s="43" t="s">
        <v>2562</v>
      </c>
      <c r="C1005" s="279" t="s">
        <v>300</v>
      </c>
      <c r="D1005" s="279" t="s">
        <v>298</v>
      </c>
      <c r="E1005" s="279" t="s">
        <v>298</v>
      </c>
      <c r="F1005" s="279" t="s">
        <v>300</v>
      </c>
      <c r="G1005" s="279" t="s">
        <v>300</v>
      </c>
      <c r="H1005" s="279" t="s">
        <v>298</v>
      </c>
      <c r="I1005" s="279" t="s">
        <v>299</v>
      </c>
      <c r="J1005" s="279" t="s">
        <v>299</v>
      </c>
      <c r="K1005" s="279" t="s">
        <v>298</v>
      </c>
      <c r="L1005" s="279" t="s">
        <v>299</v>
      </c>
      <c r="M1005" s="279" t="s">
        <v>299</v>
      </c>
      <c r="N1005" s="279" t="s">
        <v>299</v>
      </c>
      <c r="O1005" s="279" t="s">
        <v>299</v>
      </c>
      <c r="P1005" s="279" t="s">
        <v>299</v>
      </c>
      <c r="Q1005" s="279" t="s">
        <v>299</v>
      </c>
      <c r="AR1005" s="279" t="e">
        <v>#N/A</v>
      </c>
    </row>
    <row r="1006" spans="1:44" s="279" customFormat="1">
      <c r="A1006" s="279">
        <v>119315</v>
      </c>
      <c r="B1006" s="43" t="s">
        <v>2562</v>
      </c>
      <c r="C1006" s="279" t="s">
        <v>300</v>
      </c>
      <c r="D1006" s="279" t="s">
        <v>298</v>
      </c>
      <c r="E1006" s="279" t="s">
        <v>300</v>
      </c>
      <c r="F1006" s="279" t="s">
        <v>298</v>
      </c>
      <c r="G1006" s="279" t="s">
        <v>298</v>
      </c>
      <c r="H1006" s="279" t="s">
        <v>300</v>
      </c>
      <c r="I1006" s="279" t="s">
        <v>298</v>
      </c>
      <c r="J1006" s="279" t="s">
        <v>300</v>
      </c>
      <c r="K1006" s="279" t="s">
        <v>300</v>
      </c>
      <c r="L1006" s="279" t="s">
        <v>299</v>
      </c>
      <c r="M1006" s="279" t="s">
        <v>299</v>
      </c>
      <c r="N1006" s="279" t="s">
        <v>299</v>
      </c>
      <c r="O1006" s="279" t="s">
        <v>299</v>
      </c>
      <c r="P1006" s="279" t="s">
        <v>299</v>
      </c>
      <c r="Q1006" s="279" t="s">
        <v>299</v>
      </c>
      <c r="AR1006" s="279" t="e">
        <v>#N/A</v>
      </c>
    </row>
    <row r="1007" spans="1:44" s="279" customFormat="1">
      <c r="A1007" s="279">
        <v>119355</v>
      </c>
      <c r="B1007" s="43" t="s">
        <v>2562</v>
      </c>
      <c r="C1007" s="279" t="s">
        <v>300</v>
      </c>
      <c r="D1007" s="279" t="s">
        <v>300</v>
      </c>
      <c r="E1007" s="279" t="s">
        <v>299</v>
      </c>
      <c r="F1007" s="279" t="s">
        <v>300</v>
      </c>
      <c r="G1007" s="279" t="s">
        <v>300</v>
      </c>
      <c r="H1007" s="279" t="s">
        <v>300</v>
      </c>
      <c r="I1007" s="279" t="s">
        <v>299</v>
      </c>
      <c r="J1007" s="279" t="s">
        <v>298</v>
      </c>
      <c r="K1007" s="279" t="s">
        <v>300</v>
      </c>
      <c r="L1007" s="279" t="s">
        <v>299</v>
      </c>
      <c r="M1007" s="279" t="s">
        <v>299</v>
      </c>
      <c r="N1007" s="279" t="s">
        <v>299</v>
      </c>
      <c r="O1007" s="279" t="s">
        <v>299</v>
      </c>
      <c r="P1007" s="279" t="s">
        <v>299</v>
      </c>
      <c r="Q1007" s="279" t="s">
        <v>299</v>
      </c>
      <c r="AR1007" s="279" t="e">
        <v>#N/A</v>
      </c>
    </row>
    <row r="1008" spans="1:44" s="279" customFormat="1">
      <c r="A1008" s="279">
        <v>119367</v>
      </c>
      <c r="B1008" s="43" t="s">
        <v>2562</v>
      </c>
      <c r="C1008" s="279" t="s">
        <v>298</v>
      </c>
      <c r="D1008" s="279" t="s">
        <v>298</v>
      </c>
      <c r="E1008" s="279" t="s">
        <v>300</v>
      </c>
      <c r="F1008" s="279" t="s">
        <v>298</v>
      </c>
      <c r="G1008" s="279" t="s">
        <v>298</v>
      </c>
      <c r="H1008" s="279" t="s">
        <v>300</v>
      </c>
      <c r="I1008" s="279" t="s">
        <v>298</v>
      </c>
      <c r="J1008" s="279" t="s">
        <v>300</v>
      </c>
      <c r="K1008" s="279" t="s">
        <v>300</v>
      </c>
      <c r="L1008" s="279" t="s">
        <v>298</v>
      </c>
      <c r="M1008" s="279" t="s">
        <v>299</v>
      </c>
      <c r="N1008" s="279" t="s">
        <v>299</v>
      </c>
      <c r="O1008" s="279" t="s">
        <v>299</v>
      </c>
      <c r="P1008" s="279" t="s">
        <v>299</v>
      </c>
      <c r="Q1008" s="279" t="s">
        <v>299</v>
      </c>
      <c r="AR1008" s="279" t="e">
        <v>#N/A</v>
      </c>
    </row>
    <row r="1009" spans="1:44" s="279" customFormat="1">
      <c r="A1009" s="279">
        <v>119399</v>
      </c>
      <c r="B1009" s="43" t="s">
        <v>2562</v>
      </c>
      <c r="C1009" s="279" t="s">
        <v>300</v>
      </c>
      <c r="D1009" s="279" t="s">
        <v>298</v>
      </c>
      <c r="E1009" s="279" t="s">
        <v>298</v>
      </c>
      <c r="F1009" s="279" t="s">
        <v>298</v>
      </c>
      <c r="G1009" s="279" t="s">
        <v>298</v>
      </c>
      <c r="H1009" s="279" t="s">
        <v>298</v>
      </c>
      <c r="I1009" s="279" t="s">
        <v>300</v>
      </c>
      <c r="J1009" s="279" t="s">
        <v>298</v>
      </c>
      <c r="K1009" s="279" t="s">
        <v>298</v>
      </c>
      <c r="L1009" s="279" t="s">
        <v>298</v>
      </c>
      <c r="M1009" s="279" t="s">
        <v>299</v>
      </c>
      <c r="N1009" s="279" t="s">
        <v>299</v>
      </c>
      <c r="O1009" s="279" t="s">
        <v>299</v>
      </c>
      <c r="P1009" s="279" t="s">
        <v>299</v>
      </c>
      <c r="Q1009" s="279" t="s">
        <v>299</v>
      </c>
      <c r="AR1009" s="279" t="e">
        <v>#N/A</v>
      </c>
    </row>
    <row r="1010" spans="1:44" s="279" customFormat="1">
      <c r="A1010" s="279">
        <v>119495</v>
      </c>
      <c r="B1010" s="43" t="s">
        <v>2562</v>
      </c>
      <c r="C1010" s="279" t="s">
        <v>300</v>
      </c>
      <c r="D1010" s="279" t="s">
        <v>298</v>
      </c>
      <c r="E1010" s="279" t="s">
        <v>300</v>
      </c>
      <c r="F1010" s="279" t="s">
        <v>300</v>
      </c>
      <c r="G1010" s="279" t="s">
        <v>300</v>
      </c>
      <c r="H1010" s="279" t="s">
        <v>300</v>
      </c>
      <c r="I1010" s="279" t="s">
        <v>299</v>
      </c>
      <c r="J1010" s="279" t="s">
        <v>299</v>
      </c>
      <c r="K1010" s="279" t="s">
        <v>299</v>
      </c>
      <c r="L1010" s="279" t="s">
        <v>299</v>
      </c>
      <c r="M1010" s="279" t="s">
        <v>299</v>
      </c>
      <c r="N1010" s="279" t="s">
        <v>299</v>
      </c>
      <c r="O1010" s="279" t="s">
        <v>299</v>
      </c>
      <c r="P1010" s="279" t="s">
        <v>299</v>
      </c>
      <c r="Q1010" s="279" t="s">
        <v>299</v>
      </c>
      <c r="AR1010" s="279" t="e">
        <v>#N/A</v>
      </c>
    </row>
    <row r="1011" spans="1:44" s="279" customFormat="1">
      <c r="A1011" s="279">
        <v>119597</v>
      </c>
      <c r="B1011" s="43" t="s">
        <v>2562</v>
      </c>
      <c r="C1011" s="279" t="s">
        <v>298</v>
      </c>
      <c r="D1011" s="279" t="s">
        <v>298</v>
      </c>
      <c r="E1011" s="279" t="s">
        <v>300</v>
      </c>
      <c r="F1011" s="279" t="s">
        <v>300</v>
      </c>
      <c r="G1011" s="279" t="s">
        <v>300</v>
      </c>
      <c r="H1011" s="279" t="s">
        <v>300</v>
      </c>
      <c r="I1011" s="279" t="s">
        <v>300</v>
      </c>
      <c r="J1011" s="279" t="s">
        <v>300</v>
      </c>
      <c r="K1011" s="279" t="s">
        <v>300</v>
      </c>
      <c r="L1011" s="279" t="s">
        <v>298</v>
      </c>
      <c r="M1011" s="279" t="s">
        <v>299</v>
      </c>
      <c r="N1011" s="279" t="s">
        <v>299</v>
      </c>
      <c r="O1011" s="279" t="s">
        <v>299</v>
      </c>
      <c r="P1011" s="279" t="s">
        <v>299</v>
      </c>
      <c r="Q1011" s="279" t="s">
        <v>299</v>
      </c>
      <c r="AR1011" s="279" t="e">
        <v>#N/A</v>
      </c>
    </row>
    <row r="1012" spans="1:44" s="279" customFormat="1">
      <c r="A1012" s="279">
        <v>119666</v>
      </c>
      <c r="B1012" s="43" t="s">
        <v>2562</v>
      </c>
      <c r="C1012" s="279" t="s">
        <v>298</v>
      </c>
      <c r="D1012" s="279" t="s">
        <v>300</v>
      </c>
      <c r="E1012" s="279" t="s">
        <v>298</v>
      </c>
      <c r="F1012" s="279" t="s">
        <v>298</v>
      </c>
      <c r="G1012" s="279" t="s">
        <v>298</v>
      </c>
      <c r="H1012" s="279" t="s">
        <v>298</v>
      </c>
      <c r="I1012" s="279" t="s">
        <v>300</v>
      </c>
      <c r="J1012" s="279" t="s">
        <v>300</v>
      </c>
      <c r="K1012" s="279" t="s">
        <v>300</v>
      </c>
      <c r="L1012" s="279" t="s">
        <v>298</v>
      </c>
      <c r="M1012" s="279" t="s">
        <v>299</v>
      </c>
      <c r="N1012" s="279" t="s">
        <v>299</v>
      </c>
      <c r="O1012" s="279" t="s">
        <v>299</v>
      </c>
      <c r="P1012" s="279" t="s">
        <v>299</v>
      </c>
      <c r="Q1012" s="279" t="s">
        <v>299</v>
      </c>
      <c r="AR1012" s="279" t="e">
        <v>#N/A</v>
      </c>
    </row>
    <row r="1013" spans="1:44" s="279" customFormat="1">
      <c r="A1013" s="279">
        <v>119675</v>
      </c>
      <c r="B1013" s="43" t="s">
        <v>2562</v>
      </c>
      <c r="C1013" s="279" t="s">
        <v>300</v>
      </c>
      <c r="D1013" s="279" t="s">
        <v>298</v>
      </c>
      <c r="E1013" s="279" t="s">
        <v>298</v>
      </c>
      <c r="F1013" s="279" t="s">
        <v>298</v>
      </c>
      <c r="G1013" s="279" t="s">
        <v>300</v>
      </c>
      <c r="H1013" s="279" t="s">
        <v>300</v>
      </c>
      <c r="I1013" s="279" t="s">
        <v>300</v>
      </c>
      <c r="J1013" s="279" t="s">
        <v>298</v>
      </c>
      <c r="K1013" s="279" t="s">
        <v>300</v>
      </c>
      <c r="L1013" s="279" t="s">
        <v>299</v>
      </c>
      <c r="M1013" s="279" t="s">
        <v>299</v>
      </c>
      <c r="N1013" s="279" t="s">
        <v>299</v>
      </c>
      <c r="O1013" s="279" t="s">
        <v>299</v>
      </c>
      <c r="P1013" s="279" t="s">
        <v>299</v>
      </c>
      <c r="Q1013" s="279" t="s">
        <v>299</v>
      </c>
      <c r="AR1013" s="279" t="e">
        <v>#N/A</v>
      </c>
    </row>
    <row r="1014" spans="1:44" s="279" customFormat="1">
      <c r="A1014" s="279">
        <v>119989</v>
      </c>
      <c r="B1014" s="43" t="s">
        <v>2562</v>
      </c>
      <c r="C1014" s="279" t="s">
        <v>298</v>
      </c>
      <c r="D1014" s="279" t="s">
        <v>298</v>
      </c>
      <c r="E1014" s="279" t="s">
        <v>298</v>
      </c>
      <c r="F1014" s="279" t="s">
        <v>300</v>
      </c>
      <c r="G1014" s="279" t="s">
        <v>300</v>
      </c>
      <c r="H1014" s="279" t="s">
        <v>300</v>
      </c>
      <c r="I1014" s="279" t="s">
        <v>299</v>
      </c>
      <c r="J1014" s="279" t="s">
        <v>300</v>
      </c>
      <c r="K1014" s="279" t="s">
        <v>298</v>
      </c>
      <c r="L1014" s="279" t="s">
        <v>300</v>
      </c>
      <c r="M1014" s="279" t="s">
        <v>299</v>
      </c>
      <c r="N1014" s="279" t="s">
        <v>299</v>
      </c>
      <c r="O1014" s="279" t="s">
        <v>299</v>
      </c>
      <c r="P1014" s="279" t="s">
        <v>299</v>
      </c>
      <c r="Q1014" s="279" t="s">
        <v>299</v>
      </c>
      <c r="AR1014" s="279" t="e">
        <v>#N/A</v>
      </c>
    </row>
    <row r="1015" spans="1:44" s="279" customFormat="1">
      <c r="A1015" s="279">
        <v>119999</v>
      </c>
      <c r="B1015" s="43" t="s">
        <v>2562</v>
      </c>
      <c r="C1015" s="279" t="s">
        <v>300</v>
      </c>
      <c r="D1015" s="279" t="s">
        <v>298</v>
      </c>
      <c r="E1015" s="279" t="s">
        <v>298</v>
      </c>
      <c r="F1015" s="279" t="s">
        <v>298</v>
      </c>
      <c r="G1015" s="279" t="s">
        <v>298</v>
      </c>
      <c r="H1015" s="279" t="s">
        <v>298</v>
      </c>
      <c r="I1015" s="279" t="s">
        <v>298</v>
      </c>
      <c r="J1015" s="279" t="s">
        <v>298</v>
      </c>
      <c r="K1015" s="279" t="s">
        <v>298</v>
      </c>
      <c r="L1015" s="279" t="s">
        <v>299</v>
      </c>
      <c r="M1015" s="279" t="s">
        <v>299</v>
      </c>
      <c r="N1015" s="279" t="s">
        <v>299</v>
      </c>
      <c r="O1015" s="279" t="s">
        <v>299</v>
      </c>
      <c r="P1015" s="279" t="s">
        <v>299</v>
      </c>
      <c r="Q1015" s="279" t="s">
        <v>299</v>
      </c>
      <c r="AR1015" s="279" t="e">
        <v>#N/A</v>
      </c>
    </row>
    <row r="1016" spans="1:44" s="279" customFormat="1">
      <c r="A1016" s="279">
        <v>120078</v>
      </c>
      <c r="B1016" s="43" t="s">
        <v>2562</v>
      </c>
      <c r="C1016" s="279" t="s">
        <v>300</v>
      </c>
      <c r="D1016" s="279" t="s">
        <v>300</v>
      </c>
      <c r="E1016" s="279" t="s">
        <v>298</v>
      </c>
      <c r="F1016" s="279" t="s">
        <v>300</v>
      </c>
      <c r="G1016" s="279" t="s">
        <v>298</v>
      </c>
      <c r="H1016" s="279" t="s">
        <v>300</v>
      </c>
      <c r="I1016" s="279" t="s">
        <v>299</v>
      </c>
      <c r="J1016" s="279" t="s">
        <v>299</v>
      </c>
      <c r="K1016" s="279" t="s">
        <v>300</v>
      </c>
      <c r="L1016" s="279" t="s">
        <v>300</v>
      </c>
      <c r="M1016" s="279" t="s">
        <v>299</v>
      </c>
      <c r="N1016" s="279" t="s">
        <v>299</v>
      </c>
      <c r="O1016" s="279" t="s">
        <v>299</v>
      </c>
      <c r="P1016" s="279" t="s">
        <v>299</v>
      </c>
      <c r="Q1016" s="279" t="s">
        <v>299</v>
      </c>
      <c r="AR1016" s="279" t="e">
        <v>#N/A</v>
      </c>
    </row>
    <row r="1017" spans="1:44" s="279" customFormat="1">
      <c r="A1017" s="279">
        <v>120324</v>
      </c>
      <c r="B1017" s="43" t="s">
        <v>2562</v>
      </c>
      <c r="C1017" s="279" t="s">
        <v>298</v>
      </c>
      <c r="D1017" s="279" t="s">
        <v>298</v>
      </c>
      <c r="E1017" s="279" t="s">
        <v>298</v>
      </c>
      <c r="F1017" s="279" t="s">
        <v>298</v>
      </c>
      <c r="G1017" s="279" t="s">
        <v>300</v>
      </c>
      <c r="H1017" s="279" t="s">
        <v>300</v>
      </c>
      <c r="I1017" s="279" t="s">
        <v>300</v>
      </c>
      <c r="J1017" s="279" t="s">
        <v>300</v>
      </c>
      <c r="K1017" s="279" t="s">
        <v>300</v>
      </c>
      <c r="L1017" s="279" t="s">
        <v>298</v>
      </c>
      <c r="M1017" s="279" t="s">
        <v>299</v>
      </c>
      <c r="N1017" s="279" t="s">
        <v>299</v>
      </c>
      <c r="O1017" s="279" t="s">
        <v>299</v>
      </c>
      <c r="P1017" s="279" t="s">
        <v>299</v>
      </c>
      <c r="Q1017" s="279" t="s">
        <v>299</v>
      </c>
      <c r="AR1017" s="279" t="e">
        <v>#N/A</v>
      </c>
    </row>
    <row r="1018" spans="1:44" s="279" customFormat="1">
      <c r="A1018" s="279">
        <v>120347</v>
      </c>
      <c r="B1018" s="43" t="s">
        <v>2562</v>
      </c>
      <c r="C1018" s="279" t="s">
        <v>300</v>
      </c>
      <c r="D1018" s="279" t="s">
        <v>300</v>
      </c>
      <c r="E1018" s="279" t="s">
        <v>298</v>
      </c>
      <c r="F1018" s="279" t="s">
        <v>298</v>
      </c>
      <c r="G1018" s="279" t="s">
        <v>298</v>
      </c>
      <c r="H1018" s="279" t="s">
        <v>298</v>
      </c>
      <c r="I1018" s="279" t="s">
        <v>299</v>
      </c>
      <c r="J1018" s="279" t="s">
        <v>298</v>
      </c>
      <c r="K1018" s="279" t="s">
        <v>300</v>
      </c>
      <c r="L1018" s="279" t="s">
        <v>300</v>
      </c>
      <c r="M1018" s="279" t="s">
        <v>299</v>
      </c>
      <c r="N1018" s="279" t="s">
        <v>299</v>
      </c>
      <c r="O1018" s="279" t="s">
        <v>299</v>
      </c>
      <c r="P1018" s="279" t="s">
        <v>299</v>
      </c>
      <c r="Q1018" s="279" t="s">
        <v>299</v>
      </c>
      <c r="AR1018" s="279" t="e">
        <v>#N/A</v>
      </c>
    </row>
    <row r="1019" spans="1:44" s="279" customFormat="1">
      <c r="A1019" s="279">
        <v>120484</v>
      </c>
      <c r="B1019" s="43" t="s">
        <v>2562</v>
      </c>
      <c r="C1019" s="279" t="s">
        <v>300</v>
      </c>
      <c r="D1019" s="279" t="s">
        <v>298</v>
      </c>
      <c r="E1019" s="279" t="s">
        <v>298</v>
      </c>
      <c r="F1019" s="279" t="s">
        <v>300</v>
      </c>
      <c r="G1019" s="279" t="s">
        <v>300</v>
      </c>
      <c r="H1019" s="279" t="s">
        <v>300</v>
      </c>
      <c r="I1019" s="279" t="s">
        <v>300</v>
      </c>
      <c r="J1019" s="279" t="s">
        <v>300</v>
      </c>
      <c r="K1019" s="279" t="s">
        <v>299</v>
      </c>
      <c r="L1019" s="279" t="s">
        <v>300</v>
      </c>
      <c r="M1019" s="279" t="s">
        <v>299</v>
      </c>
      <c r="N1019" s="279" t="s">
        <v>299</v>
      </c>
      <c r="O1019" s="279" t="s">
        <v>299</v>
      </c>
      <c r="P1019" s="279" t="s">
        <v>299</v>
      </c>
      <c r="Q1019" s="279" t="s">
        <v>299</v>
      </c>
      <c r="AR1019" s="279" t="e">
        <v>#N/A</v>
      </c>
    </row>
    <row r="1020" spans="1:44" s="279" customFormat="1">
      <c r="A1020" s="279">
        <v>120538</v>
      </c>
      <c r="B1020" s="43" t="s">
        <v>2562</v>
      </c>
      <c r="C1020" s="279" t="s">
        <v>300</v>
      </c>
      <c r="D1020" s="279" t="s">
        <v>298</v>
      </c>
      <c r="E1020" s="279" t="s">
        <v>298</v>
      </c>
      <c r="F1020" s="279" t="s">
        <v>298</v>
      </c>
      <c r="G1020" s="279" t="s">
        <v>300</v>
      </c>
      <c r="H1020" s="279" t="s">
        <v>300</v>
      </c>
      <c r="I1020" s="279" t="s">
        <v>299</v>
      </c>
      <c r="J1020" s="279" t="s">
        <v>299</v>
      </c>
      <c r="K1020" s="279" t="s">
        <v>300</v>
      </c>
      <c r="L1020" s="279" t="s">
        <v>298</v>
      </c>
      <c r="M1020" s="279" t="s">
        <v>299</v>
      </c>
      <c r="N1020" s="279" t="s">
        <v>299</v>
      </c>
      <c r="O1020" s="279" t="s">
        <v>299</v>
      </c>
      <c r="P1020" s="279" t="s">
        <v>299</v>
      </c>
      <c r="Q1020" s="279" t="s">
        <v>299</v>
      </c>
      <c r="AR1020" s="279" t="e">
        <v>#N/A</v>
      </c>
    </row>
    <row r="1021" spans="1:44" s="279" customFormat="1">
      <c r="A1021" s="279">
        <v>120560</v>
      </c>
      <c r="B1021" s="43" t="s">
        <v>2562</v>
      </c>
      <c r="C1021" s="279" t="s">
        <v>300</v>
      </c>
      <c r="D1021" s="279" t="s">
        <v>300</v>
      </c>
      <c r="E1021" s="279" t="s">
        <v>300</v>
      </c>
      <c r="F1021" s="279" t="s">
        <v>298</v>
      </c>
      <c r="G1021" s="279" t="s">
        <v>300</v>
      </c>
      <c r="H1021" s="279" t="s">
        <v>300</v>
      </c>
      <c r="I1021" s="279" t="s">
        <v>299</v>
      </c>
      <c r="J1021" s="279" t="s">
        <v>299</v>
      </c>
      <c r="K1021" s="279" t="s">
        <v>299</v>
      </c>
      <c r="L1021" s="279" t="s">
        <v>299</v>
      </c>
      <c r="M1021" s="279" t="s">
        <v>299</v>
      </c>
      <c r="N1021" s="279" t="s">
        <v>299</v>
      </c>
      <c r="O1021" s="279" t="s">
        <v>299</v>
      </c>
      <c r="P1021" s="279" t="s">
        <v>299</v>
      </c>
      <c r="Q1021" s="279" t="s">
        <v>299</v>
      </c>
      <c r="AR1021" s="279" t="e">
        <v>#N/A</v>
      </c>
    </row>
    <row r="1022" spans="1:44" s="279" customFormat="1">
      <c r="A1022" s="279">
        <v>120569</v>
      </c>
      <c r="B1022" s="43" t="s">
        <v>2562</v>
      </c>
      <c r="C1022" s="279" t="s">
        <v>298</v>
      </c>
      <c r="D1022" s="279" t="s">
        <v>298</v>
      </c>
      <c r="E1022" s="279" t="s">
        <v>300</v>
      </c>
      <c r="F1022" s="279" t="s">
        <v>298</v>
      </c>
      <c r="G1022" s="279" t="s">
        <v>298</v>
      </c>
      <c r="H1022" s="279" t="s">
        <v>298</v>
      </c>
      <c r="I1022" s="279" t="s">
        <v>300</v>
      </c>
      <c r="J1022" s="279" t="s">
        <v>300</v>
      </c>
      <c r="K1022" s="279" t="s">
        <v>298</v>
      </c>
      <c r="L1022" s="279" t="s">
        <v>299</v>
      </c>
      <c r="M1022" s="279" t="s">
        <v>299</v>
      </c>
      <c r="N1022" s="279" t="s">
        <v>299</v>
      </c>
      <c r="O1022" s="279" t="s">
        <v>299</v>
      </c>
      <c r="P1022" s="279" t="s">
        <v>299</v>
      </c>
      <c r="Q1022" s="279" t="s">
        <v>299</v>
      </c>
      <c r="AR1022" s="279" t="e">
        <v>#N/A</v>
      </c>
    </row>
    <row r="1023" spans="1:44" s="279" customFormat="1">
      <c r="A1023" s="279">
        <v>120604</v>
      </c>
      <c r="B1023" s="43" t="s">
        <v>2562</v>
      </c>
      <c r="C1023" s="279" t="s">
        <v>300</v>
      </c>
      <c r="D1023" s="279" t="s">
        <v>298</v>
      </c>
      <c r="E1023" s="279" t="s">
        <v>298</v>
      </c>
      <c r="F1023" s="279" t="s">
        <v>300</v>
      </c>
      <c r="G1023" s="279" t="s">
        <v>298</v>
      </c>
      <c r="H1023" s="279" t="s">
        <v>298</v>
      </c>
      <c r="I1023" s="279" t="s">
        <v>298</v>
      </c>
      <c r="J1023" s="279" t="s">
        <v>298</v>
      </c>
      <c r="K1023" s="279" t="s">
        <v>298</v>
      </c>
      <c r="L1023" s="279" t="s">
        <v>298</v>
      </c>
      <c r="M1023" s="279" t="s">
        <v>299</v>
      </c>
      <c r="N1023" s="279" t="s">
        <v>299</v>
      </c>
      <c r="O1023" s="279" t="s">
        <v>299</v>
      </c>
      <c r="P1023" s="279" t="s">
        <v>299</v>
      </c>
      <c r="Q1023" s="279" t="s">
        <v>299</v>
      </c>
      <c r="AR1023" s="279" t="e">
        <v>#N/A</v>
      </c>
    </row>
    <row r="1024" spans="1:44" s="279" customFormat="1">
      <c r="A1024" s="279">
        <v>120633</v>
      </c>
      <c r="B1024" s="43" t="s">
        <v>2562</v>
      </c>
      <c r="C1024" s="279" t="s">
        <v>300</v>
      </c>
      <c r="D1024" s="279" t="s">
        <v>298</v>
      </c>
      <c r="E1024" s="279" t="s">
        <v>298</v>
      </c>
      <c r="F1024" s="279" t="s">
        <v>300</v>
      </c>
      <c r="G1024" s="279" t="s">
        <v>299</v>
      </c>
      <c r="H1024" s="279" t="s">
        <v>300</v>
      </c>
      <c r="I1024" s="279" t="s">
        <v>299</v>
      </c>
      <c r="J1024" s="279" t="s">
        <v>298</v>
      </c>
      <c r="K1024" s="279" t="s">
        <v>299</v>
      </c>
      <c r="L1024" s="279" t="s">
        <v>299</v>
      </c>
      <c r="M1024" s="279" t="s">
        <v>299</v>
      </c>
      <c r="N1024" s="279" t="s">
        <v>299</v>
      </c>
      <c r="O1024" s="279" t="s">
        <v>299</v>
      </c>
      <c r="P1024" s="279" t="s">
        <v>299</v>
      </c>
      <c r="Q1024" s="279" t="s">
        <v>299</v>
      </c>
      <c r="AR1024" s="279" t="e">
        <v>#N/A</v>
      </c>
    </row>
    <row r="1025" spans="1:44" s="279" customFormat="1">
      <c r="A1025" s="279">
        <v>120791</v>
      </c>
      <c r="B1025" s="43" t="s">
        <v>2562</v>
      </c>
      <c r="C1025" s="279" t="s">
        <v>298</v>
      </c>
      <c r="D1025" s="279" t="s">
        <v>300</v>
      </c>
      <c r="E1025" s="279" t="s">
        <v>298</v>
      </c>
      <c r="F1025" s="279" t="s">
        <v>300</v>
      </c>
      <c r="G1025" s="279" t="s">
        <v>300</v>
      </c>
      <c r="H1025" s="279" t="s">
        <v>300</v>
      </c>
      <c r="I1025" s="279" t="s">
        <v>300</v>
      </c>
      <c r="J1025" s="279" t="s">
        <v>300</v>
      </c>
      <c r="K1025" s="279" t="s">
        <v>300</v>
      </c>
      <c r="L1025" s="279" t="s">
        <v>300</v>
      </c>
      <c r="M1025" s="279" t="s">
        <v>299</v>
      </c>
      <c r="N1025" s="279" t="s">
        <v>299</v>
      </c>
      <c r="O1025" s="279" t="s">
        <v>299</v>
      </c>
      <c r="P1025" s="279" t="s">
        <v>299</v>
      </c>
      <c r="Q1025" s="279" t="s">
        <v>299</v>
      </c>
      <c r="AR1025" s="279" t="e">
        <v>#N/A</v>
      </c>
    </row>
    <row r="1026" spans="1:44" s="279" customFormat="1">
      <c r="A1026" s="279">
        <v>120809</v>
      </c>
      <c r="B1026" s="43" t="s">
        <v>2562</v>
      </c>
      <c r="C1026" s="279" t="s">
        <v>298</v>
      </c>
      <c r="D1026" s="279" t="s">
        <v>300</v>
      </c>
      <c r="E1026" s="279" t="s">
        <v>300</v>
      </c>
      <c r="F1026" s="279" t="s">
        <v>300</v>
      </c>
      <c r="G1026" s="279" t="s">
        <v>300</v>
      </c>
      <c r="H1026" s="279" t="s">
        <v>299</v>
      </c>
      <c r="I1026" s="279" t="s">
        <v>300</v>
      </c>
      <c r="J1026" s="279" t="s">
        <v>300</v>
      </c>
      <c r="K1026" s="279" t="s">
        <v>300</v>
      </c>
      <c r="L1026" s="279" t="s">
        <v>299</v>
      </c>
      <c r="M1026" s="279" t="s">
        <v>299</v>
      </c>
      <c r="N1026" s="279" t="s">
        <v>299</v>
      </c>
      <c r="O1026" s="279" t="s">
        <v>299</v>
      </c>
      <c r="P1026" s="279" t="s">
        <v>299</v>
      </c>
      <c r="Q1026" s="279" t="s">
        <v>299</v>
      </c>
      <c r="AR1026" s="279" t="e">
        <v>#N/A</v>
      </c>
    </row>
    <row r="1027" spans="1:44" s="279" customFormat="1">
      <c r="A1027" s="279">
        <v>120826</v>
      </c>
      <c r="B1027" s="43" t="s">
        <v>2562</v>
      </c>
      <c r="C1027" s="279" t="s">
        <v>300</v>
      </c>
      <c r="D1027" s="279" t="s">
        <v>298</v>
      </c>
      <c r="E1027" s="279" t="s">
        <v>298</v>
      </c>
      <c r="F1027" s="279" t="s">
        <v>298</v>
      </c>
      <c r="G1027" s="279" t="s">
        <v>298</v>
      </c>
      <c r="H1027" s="279" t="s">
        <v>300</v>
      </c>
      <c r="I1027" s="279" t="s">
        <v>298</v>
      </c>
      <c r="J1027" s="279" t="s">
        <v>298</v>
      </c>
      <c r="K1027" s="279" t="s">
        <v>299</v>
      </c>
      <c r="L1027" s="279" t="s">
        <v>298</v>
      </c>
      <c r="M1027" s="279" t="s">
        <v>299</v>
      </c>
      <c r="N1027" s="279" t="s">
        <v>299</v>
      </c>
      <c r="O1027" s="279" t="s">
        <v>299</v>
      </c>
      <c r="P1027" s="279" t="s">
        <v>299</v>
      </c>
      <c r="Q1027" s="279" t="s">
        <v>299</v>
      </c>
      <c r="AR1027" s="279" t="e">
        <v>#N/A</v>
      </c>
    </row>
    <row r="1028" spans="1:44" s="279" customFormat="1">
      <c r="A1028" s="279">
        <v>120836</v>
      </c>
      <c r="B1028" s="43" t="s">
        <v>2562</v>
      </c>
      <c r="C1028" s="279" t="s">
        <v>298</v>
      </c>
      <c r="D1028" s="279" t="s">
        <v>298</v>
      </c>
      <c r="E1028" s="279" t="s">
        <v>300</v>
      </c>
      <c r="F1028" s="279" t="s">
        <v>300</v>
      </c>
      <c r="G1028" s="279" t="s">
        <v>299</v>
      </c>
      <c r="H1028" s="279" t="s">
        <v>300</v>
      </c>
      <c r="I1028" s="279" t="s">
        <v>299</v>
      </c>
      <c r="J1028" s="279" t="s">
        <v>300</v>
      </c>
      <c r="K1028" s="279" t="s">
        <v>300</v>
      </c>
      <c r="L1028" s="279" t="s">
        <v>299</v>
      </c>
      <c r="M1028" s="279" t="s">
        <v>299</v>
      </c>
      <c r="N1028" s="279" t="s">
        <v>299</v>
      </c>
      <c r="O1028" s="279" t="s">
        <v>299</v>
      </c>
      <c r="P1028" s="279" t="s">
        <v>299</v>
      </c>
      <c r="Q1028" s="279" t="s">
        <v>299</v>
      </c>
      <c r="AR1028" s="279" t="e">
        <v>#N/A</v>
      </c>
    </row>
    <row r="1029" spans="1:44" s="279" customFormat="1">
      <c r="A1029" s="279">
        <v>120863</v>
      </c>
      <c r="B1029" s="43" t="s">
        <v>2562</v>
      </c>
      <c r="C1029" s="279" t="s">
        <v>298</v>
      </c>
      <c r="D1029" s="279" t="s">
        <v>298</v>
      </c>
      <c r="E1029" s="279" t="s">
        <v>298</v>
      </c>
      <c r="F1029" s="279" t="s">
        <v>298</v>
      </c>
      <c r="G1029" s="279" t="s">
        <v>300</v>
      </c>
      <c r="H1029" s="279" t="s">
        <v>298</v>
      </c>
      <c r="I1029" s="279" t="s">
        <v>300</v>
      </c>
      <c r="J1029" s="279" t="s">
        <v>300</v>
      </c>
      <c r="K1029" s="279" t="s">
        <v>300</v>
      </c>
      <c r="L1029" s="279" t="s">
        <v>300</v>
      </c>
      <c r="M1029" s="279" t="s">
        <v>299</v>
      </c>
      <c r="N1029" s="279" t="s">
        <v>299</v>
      </c>
      <c r="O1029" s="279" t="s">
        <v>299</v>
      </c>
      <c r="P1029" s="279" t="s">
        <v>299</v>
      </c>
      <c r="Q1029" s="279" t="s">
        <v>299</v>
      </c>
      <c r="AR1029" s="279" t="e">
        <v>#N/A</v>
      </c>
    </row>
    <row r="1030" spans="1:44" s="279" customFormat="1">
      <c r="A1030" s="279">
        <v>120886</v>
      </c>
      <c r="B1030" s="43" t="s">
        <v>2562</v>
      </c>
      <c r="C1030" s="279" t="s">
        <v>300</v>
      </c>
      <c r="D1030" s="279" t="s">
        <v>298</v>
      </c>
      <c r="E1030" s="279" t="s">
        <v>298</v>
      </c>
      <c r="F1030" s="279" t="s">
        <v>298</v>
      </c>
      <c r="G1030" s="279" t="s">
        <v>300</v>
      </c>
      <c r="H1030" s="279" t="s">
        <v>298</v>
      </c>
      <c r="I1030" s="279" t="s">
        <v>300</v>
      </c>
      <c r="J1030" s="279" t="s">
        <v>300</v>
      </c>
      <c r="K1030" s="279" t="s">
        <v>300</v>
      </c>
      <c r="L1030" s="279" t="s">
        <v>299</v>
      </c>
      <c r="M1030" s="279" t="s">
        <v>299</v>
      </c>
      <c r="N1030" s="279" t="s">
        <v>299</v>
      </c>
      <c r="O1030" s="279" t="s">
        <v>299</v>
      </c>
      <c r="P1030" s="279" t="s">
        <v>299</v>
      </c>
      <c r="Q1030" s="279" t="s">
        <v>299</v>
      </c>
      <c r="AR1030" s="279" t="e">
        <v>#N/A</v>
      </c>
    </row>
    <row r="1031" spans="1:44" s="279" customFormat="1">
      <c r="A1031" s="279">
        <v>120888</v>
      </c>
      <c r="B1031" s="43" t="s">
        <v>2562</v>
      </c>
      <c r="C1031" s="279" t="s">
        <v>300</v>
      </c>
      <c r="D1031" s="279" t="s">
        <v>298</v>
      </c>
      <c r="E1031" s="279" t="s">
        <v>298</v>
      </c>
      <c r="F1031" s="279" t="s">
        <v>298</v>
      </c>
      <c r="G1031" s="279" t="s">
        <v>298</v>
      </c>
      <c r="H1031" s="279" t="s">
        <v>300</v>
      </c>
      <c r="I1031" s="279" t="s">
        <v>300</v>
      </c>
      <c r="J1031" s="279" t="s">
        <v>300</v>
      </c>
      <c r="K1031" s="279" t="s">
        <v>300</v>
      </c>
      <c r="L1031" s="279" t="s">
        <v>298</v>
      </c>
      <c r="M1031" s="279" t="s">
        <v>299</v>
      </c>
      <c r="N1031" s="279" t="s">
        <v>299</v>
      </c>
      <c r="O1031" s="279" t="s">
        <v>299</v>
      </c>
      <c r="P1031" s="279" t="s">
        <v>299</v>
      </c>
      <c r="Q1031" s="279" t="s">
        <v>299</v>
      </c>
      <c r="AR1031" s="279" t="e">
        <v>#N/A</v>
      </c>
    </row>
    <row r="1032" spans="1:44" s="279" customFormat="1">
      <c r="A1032" s="279">
        <v>120976</v>
      </c>
      <c r="B1032" s="43" t="s">
        <v>2562</v>
      </c>
      <c r="C1032" s="279" t="s">
        <v>300</v>
      </c>
      <c r="D1032" s="279" t="s">
        <v>298</v>
      </c>
      <c r="E1032" s="279" t="s">
        <v>298</v>
      </c>
      <c r="F1032" s="279" t="s">
        <v>298</v>
      </c>
      <c r="G1032" s="279" t="s">
        <v>298</v>
      </c>
      <c r="H1032" s="279" t="s">
        <v>298</v>
      </c>
      <c r="I1032" s="279" t="s">
        <v>298</v>
      </c>
      <c r="J1032" s="279" t="s">
        <v>299</v>
      </c>
      <c r="K1032" s="279" t="s">
        <v>298</v>
      </c>
      <c r="L1032" s="279" t="s">
        <v>300</v>
      </c>
      <c r="M1032" s="279" t="s">
        <v>299</v>
      </c>
      <c r="N1032" s="279" t="s">
        <v>299</v>
      </c>
      <c r="O1032" s="279" t="s">
        <v>299</v>
      </c>
      <c r="P1032" s="279" t="s">
        <v>299</v>
      </c>
      <c r="Q1032" s="279" t="s">
        <v>299</v>
      </c>
      <c r="AR1032" s="279" t="e">
        <v>#N/A</v>
      </c>
    </row>
    <row r="1033" spans="1:44" s="279" customFormat="1">
      <c r="A1033" s="279">
        <v>120990</v>
      </c>
      <c r="B1033" s="43" t="s">
        <v>2562</v>
      </c>
      <c r="C1033" s="279" t="s">
        <v>300</v>
      </c>
      <c r="D1033" s="279" t="s">
        <v>298</v>
      </c>
      <c r="E1033" s="279" t="s">
        <v>300</v>
      </c>
      <c r="F1033" s="279" t="s">
        <v>300</v>
      </c>
      <c r="G1033" s="279" t="s">
        <v>298</v>
      </c>
      <c r="H1033" s="279" t="s">
        <v>298</v>
      </c>
      <c r="I1033" s="279" t="s">
        <v>300</v>
      </c>
      <c r="J1033" s="279" t="s">
        <v>298</v>
      </c>
      <c r="K1033" s="279" t="s">
        <v>300</v>
      </c>
      <c r="L1033" s="279" t="s">
        <v>299</v>
      </c>
      <c r="M1033" s="279" t="s">
        <v>299</v>
      </c>
      <c r="N1033" s="279" t="s">
        <v>299</v>
      </c>
      <c r="O1033" s="279" t="s">
        <v>299</v>
      </c>
      <c r="P1033" s="279" t="s">
        <v>299</v>
      </c>
      <c r="Q1033" s="279" t="s">
        <v>299</v>
      </c>
      <c r="AR1033" s="279" t="e">
        <v>#N/A</v>
      </c>
    </row>
    <row r="1034" spans="1:44" s="279" customFormat="1">
      <c r="A1034" s="279">
        <v>121044</v>
      </c>
      <c r="B1034" s="43" t="s">
        <v>2562</v>
      </c>
      <c r="C1034" s="279" t="s">
        <v>300</v>
      </c>
      <c r="D1034" s="279" t="s">
        <v>298</v>
      </c>
      <c r="E1034" s="279" t="s">
        <v>300</v>
      </c>
      <c r="F1034" s="279" t="s">
        <v>298</v>
      </c>
      <c r="G1034" s="279" t="s">
        <v>300</v>
      </c>
      <c r="H1034" s="279" t="s">
        <v>300</v>
      </c>
      <c r="I1034" s="279" t="s">
        <v>300</v>
      </c>
      <c r="J1034" s="279" t="s">
        <v>300</v>
      </c>
      <c r="K1034" s="279" t="s">
        <v>298</v>
      </c>
      <c r="L1034" s="279" t="s">
        <v>298</v>
      </c>
      <c r="M1034" s="279" t="s">
        <v>299</v>
      </c>
      <c r="N1034" s="279" t="s">
        <v>299</v>
      </c>
      <c r="O1034" s="279" t="s">
        <v>299</v>
      </c>
      <c r="P1034" s="279" t="s">
        <v>299</v>
      </c>
      <c r="Q1034" s="279" t="s">
        <v>299</v>
      </c>
      <c r="AR1034" s="279" t="e">
        <v>#N/A</v>
      </c>
    </row>
    <row r="1035" spans="1:44" s="279" customFormat="1">
      <c r="A1035" s="279">
        <v>121101</v>
      </c>
      <c r="B1035" s="43" t="s">
        <v>2562</v>
      </c>
      <c r="C1035" s="279" t="s">
        <v>300</v>
      </c>
      <c r="D1035" s="279" t="s">
        <v>300</v>
      </c>
      <c r="E1035" s="279" t="s">
        <v>298</v>
      </c>
      <c r="F1035" s="279" t="s">
        <v>298</v>
      </c>
      <c r="G1035" s="279" t="s">
        <v>298</v>
      </c>
      <c r="H1035" s="279" t="s">
        <v>300</v>
      </c>
      <c r="I1035" s="279" t="s">
        <v>298</v>
      </c>
      <c r="J1035" s="279" t="s">
        <v>300</v>
      </c>
      <c r="K1035" s="279" t="s">
        <v>298</v>
      </c>
      <c r="L1035" s="279" t="s">
        <v>299</v>
      </c>
      <c r="M1035" s="279" t="s">
        <v>299</v>
      </c>
      <c r="N1035" s="279" t="s">
        <v>299</v>
      </c>
      <c r="O1035" s="279" t="s">
        <v>299</v>
      </c>
      <c r="P1035" s="279" t="s">
        <v>299</v>
      </c>
      <c r="Q1035" s="279" t="s">
        <v>299</v>
      </c>
      <c r="AR1035" s="279" t="e">
        <v>#N/A</v>
      </c>
    </row>
    <row r="1036" spans="1:44" s="279" customFormat="1">
      <c r="A1036" s="279">
        <v>121108</v>
      </c>
      <c r="B1036" s="43" t="s">
        <v>2562</v>
      </c>
      <c r="C1036" s="279" t="s">
        <v>298</v>
      </c>
      <c r="D1036" s="279" t="s">
        <v>298</v>
      </c>
      <c r="E1036" s="279" t="s">
        <v>298</v>
      </c>
      <c r="F1036" s="279" t="s">
        <v>298</v>
      </c>
      <c r="G1036" s="279" t="s">
        <v>298</v>
      </c>
      <c r="H1036" s="279" t="s">
        <v>300</v>
      </c>
      <c r="I1036" s="279" t="s">
        <v>298</v>
      </c>
      <c r="J1036" s="279" t="s">
        <v>300</v>
      </c>
      <c r="K1036" s="279" t="s">
        <v>300</v>
      </c>
      <c r="L1036" s="279" t="s">
        <v>298</v>
      </c>
      <c r="M1036" s="279" t="s">
        <v>299</v>
      </c>
      <c r="N1036" s="279" t="s">
        <v>299</v>
      </c>
      <c r="O1036" s="279" t="s">
        <v>299</v>
      </c>
      <c r="P1036" s="279" t="s">
        <v>299</v>
      </c>
      <c r="Q1036" s="279" t="s">
        <v>299</v>
      </c>
      <c r="AR1036" s="279" t="e">
        <v>#N/A</v>
      </c>
    </row>
    <row r="1037" spans="1:44" s="279" customFormat="1">
      <c r="A1037" s="279">
        <v>121109</v>
      </c>
      <c r="B1037" s="43" t="s">
        <v>2562</v>
      </c>
      <c r="C1037" s="279" t="s">
        <v>298</v>
      </c>
      <c r="D1037" s="279" t="s">
        <v>298</v>
      </c>
      <c r="E1037" s="279" t="s">
        <v>298</v>
      </c>
      <c r="F1037" s="279" t="s">
        <v>300</v>
      </c>
      <c r="G1037" s="279" t="s">
        <v>298</v>
      </c>
      <c r="H1037" s="279" t="s">
        <v>300</v>
      </c>
      <c r="I1037" s="279" t="s">
        <v>299</v>
      </c>
      <c r="J1037" s="279" t="s">
        <v>300</v>
      </c>
      <c r="K1037" s="279" t="s">
        <v>299</v>
      </c>
      <c r="L1037" s="279" t="s">
        <v>300</v>
      </c>
      <c r="M1037" s="279" t="s">
        <v>299</v>
      </c>
      <c r="N1037" s="279" t="s">
        <v>299</v>
      </c>
      <c r="O1037" s="279" t="s">
        <v>299</v>
      </c>
      <c r="P1037" s="279" t="s">
        <v>299</v>
      </c>
      <c r="Q1037" s="279" t="s">
        <v>299</v>
      </c>
      <c r="AR1037" s="279" t="e">
        <v>#N/A</v>
      </c>
    </row>
    <row r="1038" spans="1:44" s="279" customFormat="1">
      <c r="A1038" s="279">
        <v>121154</v>
      </c>
      <c r="B1038" s="43" t="s">
        <v>2562</v>
      </c>
      <c r="C1038" s="279" t="s">
        <v>298</v>
      </c>
      <c r="D1038" s="279" t="s">
        <v>298</v>
      </c>
      <c r="E1038" s="279" t="s">
        <v>298</v>
      </c>
      <c r="F1038" s="279" t="s">
        <v>298</v>
      </c>
      <c r="G1038" s="279" t="s">
        <v>298</v>
      </c>
      <c r="H1038" s="279" t="s">
        <v>298</v>
      </c>
      <c r="I1038" s="279" t="s">
        <v>298</v>
      </c>
      <c r="J1038" s="279" t="s">
        <v>300</v>
      </c>
      <c r="K1038" s="279" t="s">
        <v>298</v>
      </c>
      <c r="L1038" s="279" t="s">
        <v>298</v>
      </c>
      <c r="M1038" s="279" t="s">
        <v>299</v>
      </c>
      <c r="N1038" s="279" t="s">
        <v>299</v>
      </c>
      <c r="O1038" s="279" t="s">
        <v>299</v>
      </c>
      <c r="P1038" s="279" t="s">
        <v>299</v>
      </c>
      <c r="Q1038" s="279" t="s">
        <v>299</v>
      </c>
      <c r="AR1038" s="279" t="e">
        <v>#N/A</v>
      </c>
    </row>
    <row r="1039" spans="1:44" s="279" customFormat="1">
      <c r="A1039" s="279">
        <v>121230</v>
      </c>
      <c r="B1039" s="43" t="s">
        <v>2562</v>
      </c>
      <c r="C1039" s="279" t="s">
        <v>300</v>
      </c>
      <c r="D1039" s="279" t="s">
        <v>298</v>
      </c>
      <c r="E1039" s="279" t="s">
        <v>298</v>
      </c>
      <c r="F1039" s="279" t="s">
        <v>298</v>
      </c>
      <c r="G1039" s="279" t="s">
        <v>298</v>
      </c>
      <c r="H1039" s="279" t="s">
        <v>298</v>
      </c>
      <c r="I1039" s="279" t="s">
        <v>298</v>
      </c>
      <c r="J1039" s="279" t="s">
        <v>298</v>
      </c>
      <c r="K1039" s="279" t="s">
        <v>298</v>
      </c>
      <c r="L1039" s="279" t="s">
        <v>298</v>
      </c>
      <c r="M1039" s="279" t="s">
        <v>299</v>
      </c>
      <c r="N1039" s="279" t="s">
        <v>299</v>
      </c>
      <c r="O1039" s="279" t="s">
        <v>299</v>
      </c>
      <c r="P1039" s="279" t="s">
        <v>299</v>
      </c>
      <c r="Q1039" s="279" t="s">
        <v>299</v>
      </c>
      <c r="AR1039" s="279" t="e">
        <v>#N/A</v>
      </c>
    </row>
    <row r="1040" spans="1:44" s="279" customFormat="1">
      <c r="A1040" s="279">
        <v>121266</v>
      </c>
      <c r="B1040" s="43" t="s">
        <v>2562</v>
      </c>
      <c r="C1040" s="279" t="s">
        <v>298</v>
      </c>
      <c r="D1040" s="279" t="s">
        <v>298</v>
      </c>
      <c r="E1040" s="279" t="s">
        <v>300</v>
      </c>
      <c r="F1040" s="279" t="s">
        <v>298</v>
      </c>
      <c r="G1040" s="279" t="s">
        <v>298</v>
      </c>
      <c r="H1040" s="279" t="s">
        <v>300</v>
      </c>
      <c r="I1040" s="279" t="s">
        <v>298</v>
      </c>
      <c r="J1040" s="279" t="s">
        <v>300</v>
      </c>
      <c r="K1040" s="279" t="s">
        <v>300</v>
      </c>
      <c r="L1040" s="279" t="s">
        <v>299</v>
      </c>
      <c r="M1040" s="279" t="s">
        <v>299</v>
      </c>
      <c r="N1040" s="279" t="s">
        <v>299</v>
      </c>
      <c r="O1040" s="279" t="s">
        <v>299</v>
      </c>
      <c r="P1040" s="279" t="s">
        <v>299</v>
      </c>
      <c r="Q1040" s="279" t="s">
        <v>299</v>
      </c>
      <c r="AR1040" s="279" t="e">
        <v>#N/A</v>
      </c>
    </row>
    <row r="1041" spans="1:44" s="279" customFormat="1">
      <c r="A1041" s="279">
        <v>121367</v>
      </c>
      <c r="B1041" s="43" t="s">
        <v>2562</v>
      </c>
      <c r="C1041" s="279" t="s">
        <v>298</v>
      </c>
      <c r="D1041" s="279" t="s">
        <v>298</v>
      </c>
      <c r="E1041" s="279" t="s">
        <v>298</v>
      </c>
      <c r="F1041" s="279" t="s">
        <v>298</v>
      </c>
      <c r="G1041" s="279" t="s">
        <v>298</v>
      </c>
      <c r="H1041" s="279" t="s">
        <v>298</v>
      </c>
      <c r="I1041" s="279" t="s">
        <v>298</v>
      </c>
      <c r="J1041" s="279" t="s">
        <v>300</v>
      </c>
      <c r="K1041" s="279" t="s">
        <v>299</v>
      </c>
      <c r="L1041" s="279" t="s">
        <v>300</v>
      </c>
      <c r="M1041" s="279" t="s">
        <v>299</v>
      </c>
      <c r="N1041" s="279" t="s">
        <v>299</v>
      </c>
      <c r="O1041" s="279" t="s">
        <v>299</v>
      </c>
      <c r="P1041" s="279" t="s">
        <v>299</v>
      </c>
      <c r="Q1041" s="279" t="s">
        <v>299</v>
      </c>
      <c r="AR1041" s="279" t="e">
        <v>#N/A</v>
      </c>
    </row>
    <row r="1042" spans="1:44" s="279" customFormat="1">
      <c r="A1042" s="279">
        <v>121447</v>
      </c>
      <c r="B1042" s="43" t="s">
        <v>2562</v>
      </c>
      <c r="C1042" s="279" t="s">
        <v>300</v>
      </c>
      <c r="D1042" s="279" t="s">
        <v>298</v>
      </c>
      <c r="E1042" s="279" t="s">
        <v>298</v>
      </c>
      <c r="F1042" s="279" t="s">
        <v>298</v>
      </c>
      <c r="G1042" s="279" t="s">
        <v>299</v>
      </c>
      <c r="H1042" s="279" t="s">
        <v>300</v>
      </c>
      <c r="I1042" s="279" t="s">
        <v>299</v>
      </c>
      <c r="J1042" s="279" t="s">
        <v>299</v>
      </c>
      <c r="K1042" s="279" t="s">
        <v>300</v>
      </c>
      <c r="L1042" s="279" t="s">
        <v>299</v>
      </c>
      <c r="M1042" s="279" t="s">
        <v>299</v>
      </c>
      <c r="N1042" s="279" t="s">
        <v>299</v>
      </c>
      <c r="O1042" s="279" t="s">
        <v>299</v>
      </c>
      <c r="P1042" s="279" t="s">
        <v>299</v>
      </c>
      <c r="Q1042" s="279" t="s">
        <v>299</v>
      </c>
      <c r="AR1042" s="279" t="e">
        <v>#N/A</v>
      </c>
    </row>
    <row r="1043" spans="1:44" s="279" customFormat="1">
      <c r="A1043" s="279">
        <v>121489</v>
      </c>
      <c r="B1043" s="43" t="s">
        <v>2562</v>
      </c>
      <c r="C1043" s="279" t="s">
        <v>300</v>
      </c>
      <c r="D1043" s="279" t="s">
        <v>300</v>
      </c>
      <c r="E1043" s="279" t="s">
        <v>298</v>
      </c>
      <c r="F1043" s="279" t="s">
        <v>298</v>
      </c>
      <c r="G1043" s="279" t="s">
        <v>298</v>
      </c>
      <c r="H1043" s="279" t="s">
        <v>298</v>
      </c>
      <c r="I1043" s="279" t="s">
        <v>299</v>
      </c>
      <c r="J1043" s="279" t="s">
        <v>300</v>
      </c>
      <c r="K1043" s="279" t="s">
        <v>300</v>
      </c>
      <c r="L1043" s="279" t="s">
        <v>298</v>
      </c>
      <c r="M1043" s="279" t="s">
        <v>299</v>
      </c>
      <c r="N1043" s="279" t="s">
        <v>299</v>
      </c>
      <c r="O1043" s="279" t="s">
        <v>299</v>
      </c>
      <c r="P1043" s="279" t="s">
        <v>299</v>
      </c>
      <c r="Q1043" s="279" t="s">
        <v>299</v>
      </c>
      <c r="AR1043" s="279" t="e">
        <v>#N/A</v>
      </c>
    </row>
    <row r="1044" spans="1:44" s="279" customFormat="1">
      <c r="A1044" s="279">
        <v>121537</v>
      </c>
      <c r="B1044" s="43" t="s">
        <v>2562</v>
      </c>
      <c r="C1044" s="279" t="s">
        <v>300</v>
      </c>
      <c r="D1044" s="279" t="s">
        <v>300</v>
      </c>
      <c r="E1044" s="279" t="s">
        <v>298</v>
      </c>
      <c r="F1044" s="279" t="s">
        <v>298</v>
      </c>
      <c r="G1044" s="279" t="s">
        <v>298</v>
      </c>
      <c r="H1044" s="279" t="s">
        <v>300</v>
      </c>
      <c r="I1044" s="279" t="s">
        <v>300</v>
      </c>
      <c r="J1044" s="279" t="s">
        <v>300</v>
      </c>
      <c r="K1044" s="279" t="s">
        <v>300</v>
      </c>
      <c r="L1044" s="279" t="s">
        <v>298</v>
      </c>
      <c r="M1044" s="279" t="s">
        <v>299</v>
      </c>
      <c r="N1044" s="279" t="s">
        <v>299</v>
      </c>
      <c r="O1044" s="279" t="s">
        <v>299</v>
      </c>
      <c r="P1044" s="279" t="s">
        <v>299</v>
      </c>
      <c r="Q1044" s="279" t="s">
        <v>299</v>
      </c>
      <c r="AR1044" s="279" t="e">
        <v>#N/A</v>
      </c>
    </row>
    <row r="1045" spans="1:44" s="279" customFormat="1">
      <c r="A1045" s="279">
        <v>121543</v>
      </c>
      <c r="B1045" s="43" t="s">
        <v>2562</v>
      </c>
      <c r="C1045" s="279" t="s">
        <v>300</v>
      </c>
      <c r="D1045" s="279" t="s">
        <v>300</v>
      </c>
      <c r="E1045" s="279" t="s">
        <v>300</v>
      </c>
      <c r="F1045" s="279" t="s">
        <v>300</v>
      </c>
      <c r="G1045" s="279" t="s">
        <v>298</v>
      </c>
      <c r="H1045" s="279" t="s">
        <v>300</v>
      </c>
      <c r="I1045" s="279" t="s">
        <v>300</v>
      </c>
      <c r="J1045" s="279" t="s">
        <v>300</v>
      </c>
      <c r="K1045" s="279" t="s">
        <v>300</v>
      </c>
      <c r="L1045" s="279" t="s">
        <v>300</v>
      </c>
      <c r="M1045" s="279" t="s">
        <v>299</v>
      </c>
      <c r="N1045" s="279" t="s">
        <v>299</v>
      </c>
      <c r="O1045" s="279" t="s">
        <v>299</v>
      </c>
      <c r="P1045" s="279" t="s">
        <v>299</v>
      </c>
      <c r="Q1045" s="279" t="s">
        <v>299</v>
      </c>
      <c r="AR1045" s="279" t="e">
        <v>#N/A</v>
      </c>
    </row>
    <row r="1046" spans="1:44" s="279" customFormat="1">
      <c r="A1046" s="279">
        <v>121557</v>
      </c>
      <c r="B1046" s="43" t="s">
        <v>2562</v>
      </c>
      <c r="C1046" s="279" t="s">
        <v>300</v>
      </c>
      <c r="D1046" s="279" t="s">
        <v>300</v>
      </c>
      <c r="E1046" s="279" t="s">
        <v>298</v>
      </c>
      <c r="F1046" s="279" t="s">
        <v>300</v>
      </c>
      <c r="G1046" s="279" t="s">
        <v>300</v>
      </c>
      <c r="H1046" s="279" t="s">
        <v>300</v>
      </c>
      <c r="I1046" s="279" t="s">
        <v>300</v>
      </c>
      <c r="J1046" s="279" t="s">
        <v>299</v>
      </c>
      <c r="K1046" s="279" t="s">
        <v>300</v>
      </c>
      <c r="L1046" s="279" t="s">
        <v>298</v>
      </c>
      <c r="M1046" s="279" t="s">
        <v>299</v>
      </c>
      <c r="N1046" s="279" t="s">
        <v>299</v>
      </c>
      <c r="O1046" s="279" t="s">
        <v>299</v>
      </c>
      <c r="P1046" s="279" t="s">
        <v>299</v>
      </c>
      <c r="Q1046" s="279" t="s">
        <v>299</v>
      </c>
      <c r="AR1046" s="279" t="e">
        <v>#N/A</v>
      </c>
    </row>
    <row r="1047" spans="1:44" s="279" customFormat="1">
      <c r="A1047" s="279">
        <v>121565</v>
      </c>
      <c r="B1047" s="43" t="s">
        <v>2562</v>
      </c>
      <c r="C1047" s="279" t="s">
        <v>300</v>
      </c>
      <c r="D1047" s="279" t="s">
        <v>300</v>
      </c>
      <c r="E1047" s="279" t="s">
        <v>298</v>
      </c>
      <c r="F1047" s="279" t="s">
        <v>300</v>
      </c>
      <c r="G1047" s="279" t="s">
        <v>298</v>
      </c>
      <c r="H1047" s="279" t="s">
        <v>300</v>
      </c>
      <c r="I1047" s="279" t="s">
        <v>300</v>
      </c>
      <c r="J1047" s="279" t="s">
        <v>300</v>
      </c>
      <c r="K1047" s="279" t="s">
        <v>298</v>
      </c>
      <c r="L1047" s="279" t="s">
        <v>299</v>
      </c>
      <c r="M1047" s="279" t="s">
        <v>299</v>
      </c>
      <c r="N1047" s="279" t="s">
        <v>299</v>
      </c>
      <c r="O1047" s="279" t="s">
        <v>299</v>
      </c>
      <c r="P1047" s="279" t="s">
        <v>299</v>
      </c>
      <c r="Q1047" s="279" t="s">
        <v>299</v>
      </c>
      <c r="AR1047" s="279" t="e">
        <v>#N/A</v>
      </c>
    </row>
    <row r="1048" spans="1:44" s="279" customFormat="1">
      <c r="A1048" s="279">
        <v>121566</v>
      </c>
      <c r="B1048" s="43" t="s">
        <v>2562</v>
      </c>
      <c r="C1048" s="279" t="s">
        <v>300</v>
      </c>
      <c r="D1048" s="279" t="s">
        <v>300</v>
      </c>
      <c r="E1048" s="279" t="s">
        <v>298</v>
      </c>
      <c r="F1048" s="279" t="s">
        <v>298</v>
      </c>
      <c r="G1048" s="279" t="s">
        <v>298</v>
      </c>
      <c r="H1048" s="279" t="s">
        <v>300</v>
      </c>
      <c r="I1048" s="279" t="s">
        <v>300</v>
      </c>
      <c r="J1048" s="279" t="s">
        <v>299</v>
      </c>
      <c r="K1048" s="279" t="s">
        <v>299</v>
      </c>
      <c r="L1048" s="279" t="s">
        <v>298</v>
      </c>
      <c r="M1048" s="279" t="s">
        <v>299</v>
      </c>
      <c r="N1048" s="279" t="s">
        <v>299</v>
      </c>
      <c r="O1048" s="279" t="s">
        <v>299</v>
      </c>
      <c r="P1048" s="279" t="s">
        <v>299</v>
      </c>
      <c r="Q1048" s="279" t="s">
        <v>299</v>
      </c>
      <c r="AR1048" s="279" t="e">
        <v>#N/A</v>
      </c>
    </row>
    <row r="1049" spans="1:44" s="279" customFormat="1">
      <c r="A1049" s="279">
        <v>121567</v>
      </c>
      <c r="B1049" s="43" t="s">
        <v>2562</v>
      </c>
      <c r="C1049" s="279" t="s">
        <v>300</v>
      </c>
      <c r="D1049" s="279" t="s">
        <v>300</v>
      </c>
      <c r="E1049" s="279" t="s">
        <v>300</v>
      </c>
      <c r="F1049" s="279" t="s">
        <v>300</v>
      </c>
      <c r="G1049" s="279" t="s">
        <v>300</v>
      </c>
      <c r="H1049" s="279" t="s">
        <v>299</v>
      </c>
      <c r="I1049" s="279" t="s">
        <v>300</v>
      </c>
      <c r="J1049" s="279" t="s">
        <v>299</v>
      </c>
      <c r="K1049" s="279" t="s">
        <v>300</v>
      </c>
      <c r="L1049" s="279" t="s">
        <v>299</v>
      </c>
      <c r="M1049" s="279" t="s">
        <v>299</v>
      </c>
      <c r="N1049" s="279" t="s">
        <v>299</v>
      </c>
      <c r="O1049" s="279" t="s">
        <v>299</v>
      </c>
      <c r="P1049" s="279" t="s">
        <v>299</v>
      </c>
      <c r="Q1049" s="279" t="s">
        <v>299</v>
      </c>
      <c r="AR1049" s="279" t="e">
        <v>#N/A</v>
      </c>
    </row>
    <row r="1050" spans="1:44" s="279" customFormat="1">
      <c r="A1050" s="279">
        <v>121590</v>
      </c>
      <c r="B1050" s="43" t="s">
        <v>2562</v>
      </c>
      <c r="C1050" s="279" t="s">
        <v>300</v>
      </c>
      <c r="D1050" s="279" t="s">
        <v>300</v>
      </c>
      <c r="E1050" s="279" t="s">
        <v>300</v>
      </c>
      <c r="F1050" s="279" t="s">
        <v>300</v>
      </c>
      <c r="G1050" s="279" t="s">
        <v>300</v>
      </c>
      <c r="H1050" s="279" t="s">
        <v>300</v>
      </c>
      <c r="I1050" s="279" t="s">
        <v>299</v>
      </c>
      <c r="J1050" s="279" t="s">
        <v>300</v>
      </c>
      <c r="K1050" s="279" t="s">
        <v>299</v>
      </c>
      <c r="L1050" s="279" t="s">
        <v>300</v>
      </c>
      <c r="M1050" s="279" t="s">
        <v>299</v>
      </c>
      <c r="N1050" s="279" t="s">
        <v>299</v>
      </c>
      <c r="O1050" s="279" t="s">
        <v>299</v>
      </c>
      <c r="P1050" s="279" t="s">
        <v>299</v>
      </c>
      <c r="Q1050" s="279" t="s">
        <v>299</v>
      </c>
      <c r="AR1050" s="279" t="e">
        <v>#N/A</v>
      </c>
    </row>
    <row r="1051" spans="1:44" s="279" customFormat="1">
      <c r="A1051" s="279">
        <v>121593</v>
      </c>
      <c r="B1051" s="43" t="s">
        <v>2562</v>
      </c>
      <c r="C1051" s="279" t="s">
        <v>300</v>
      </c>
      <c r="D1051" s="279" t="s">
        <v>298</v>
      </c>
      <c r="E1051" s="279" t="s">
        <v>298</v>
      </c>
      <c r="F1051" s="279" t="s">
        <v>298</v>
      </c>
      <c r="G1051" s="279" t="s">
        <v>300</v>
      </c>
      <c r="H1051" s="279" t="s">
        <v>300</v>
      </c>
      <c r="I1051" s="279" t="s">
        <v>299</v>
      </c>
      <c r="J1051" s="279" t="s">
        <v>298</v>
      </c>
      <c r="K1051" s="279" t="s">
        <v>300</v>
      </c>
      <c r="L1051" s="279" t="s">
        <v>299</v>
      </c>
      <c r="M1051" s="279" t="s">
        <v>299</v>
      </c>
      <c r="N1051" s="279" t="s">
        <v>299</v>
      </c>
      <c r="O1051" s="279" t="s">
        <v>299</v>
      </c>
      <c r="P1051" s="279" t="s">
        <v>299</v>
      </c>
      <c r="Q1051" s="279" t="s">
        <v>299</v>
      </c>
      <c r="AR1051" s="279" t="e">
        <v>#N/A</v>
      </c>
    </row>
    <row r="1052" spans="1:44" s="279" customFormat="1">
      <c r="A1052" s="279">
        <v>121598</v>
      </c>
      <c r="B1052" s="43" t="s">
        <v>2562</v>
      </c>
      <c r="C1052" s="279" t="s">
        <v>300</v>
      </c>
      <c r="D1052" s="279" t="s">
        <v>300</v>
      </c>
      <c r="E1052" s="279" t="s">
        <v>298</v>
      </c>
      <c r="F1052" s="279" t="s">
        <v>298</v>
      </c>
      <c r="G1052" s="279" t="s">
        <v>300</v>
      </c>
      <c r="H1052" s="279" t="s">
        <v>300</v>
      </c>
      <c r="I1052" s="279" t="s">
        <v>300</v>
      </c>
      <c r="J1052" s="279" t="s">
        <v>299</v>
      </c>
      <c r="K1052" s="279" t="s">
        <v>299</v>
      </c>
      <c r="L1052" s="279" t="s">
        <v>299</v>
      </c>
      <c r="M1052" s="279" t="s">
        <v>299</v>
      </c>
      <c r="N1052" s="279" t="s">
        <v>299</v>
      </c>
      <c r="O1052" s="279" t="s">
        <v>299</v>
      </c>
      <c r="P1052" s="279" t="s">
        <v>299</v>
      </c>
      <c r="Q1052" s="279" t="s">
        <v>299</v>
      </c>
      <c r="AR1052" s="279" t="e">
        <v>#N/A</v>
      </c>
    </row>
    <row r="1053" spans="1:44" s="279" customFormat="1">
      <c r="A1053" s="279">
        <v>121602</v>
      </c>
      <c r="B1053" s="43" t="s">
        <v>2562</v>
      </c>
      <c r="C1053" s="279" t="s">
        <v>300</v>
      </c>
      <c r="D1053" s="279" t="s">
        <v>298</v>
      </c>
      <c r="E1053" s="279" t="s">
        <v>298</v>
      </c>
      <c r="F1053" s="279" t="s">
        <v>298</v>
      </c>
      <c r="G1053" s="279" t="s">
        <v>300</v>
      </c>
      <c r="H1053" s="279" t="s">
        <v>300</v>
      </c>
      <c r="I1053" s="279" t="s">
        <v>298</v>
      </c>
      <c r="J1053" s="279" t="s">
        <v>298</v>
      </c>
      <c r="K1053" s="279" t="s">
        <v>300</v>
      </c>
      <c r="L1053" s="279" t="s">
        <v>300</v>
      </c>
      <c r="M1053" s="279" t="s">
        <v>299</v>
      </c>
      <c r="N1053" s="279" t="s">
        <v>299</v>
      </c>
      <c r="O1053" s="279" t="s">
        <v>299</v>
      </c>
      <c r="P1053" s="279" t="s">
        <v>299</v>
      </c>
      <c r="Q1053" s="279" t="s">
        <v>299</v>
      </c>
      <c r="AR1053" s="279" t="e">
        <v>#N/A</v>
      </c>
    </row>
    <row r="1054" spans="1:44" s="279" customFormat="1">
      <c r="A1054" s="279">
        <v>121606</v>
      </c>
      <c r="B1054" s="43" t="s">
        <v>2562</v>
      </c>
      <c r="C1054" s="279" t="s">
        <v>300</v>
      </c>
      <c r="D1054" s="279" t="s">
        <v>300</v>
      </c>
      <c r="E1054" s="279" t="s">
        <v>299</v>
      </c>
      <c r="F1054" s="279" t="s">
        <v>300</v>
      </c>
      <c r="G1054" s="279" t="s">
        <v>300</v>
      </c>
      <c r="H1054" s="279" t="s">
        <v>300</v>
      </c>
      <c r="I1054" s="279" t="s">
        <v>298</v>
      </c>
      <c r="J1054" s="279" t="s">
        <v>298</v>
      </c>
      <c r="K1054" s="279" t="s">
        <v>300</v>
      </c>
      <c r="L1054" s="279" t="s">
        <v>300</v>
      </c>
      <c r="M1054" s="279" t="s">
        <v>299</v>
      </c>
      <c r="N1054" s="279" t="s">
        <v>299</v>
      </c>
      <c r="O1054" s="279" t="s">
        <v>299</v>
      </c>
      <c r="P1054" s="279" t="s">
        <v>299</v>
      </c>
      <c r="Q1054" s="279" t="s">
        <v>299</v>
      </c>
      <c r="AR1054" s="279" t="e">
        <v>#N/A</v>
      </c>
    </row>
    <row r="1055" spans="1:44" s="279" customFormat="1">
      <c r="A1055" s="279">
        <v>121609</v>
      </c>
      <c r="B1055" s="43" t="s">
        <v>2562</v>
      </c>
      <c r="C1055" s="279" t="s">
        <v>300</v>
      </c>
      <c r="D1055" s="279" t="s">
        <v>300</v>
      </c>
      <c r="E1055" s="279" t="s">
        <v>298</v>
      </c>
      <c r="F1055" s="279" t="s">
        <v>298</v>
      </c>
      <c r="G1055" s="279" t="s">
        <v>300</v>
      </c>
      <c r="H1055" s="279" t="s">
        <v>300</v>
      </c>
      <c r="I1055" s="279" t="s">
        <v>300</v>
      </c>
      <c r="J1055" s="279" t="s">
        <v>299</v>
      </c>
      <c r="K1055" s="279" t="s">
        <v>299</v>
      </c>
      <c r="L1055" s="279" t="s">
        <v>298</v>
      </c>
      <c r="M1055" s="279" t="s">
        <v>299</v>
      </c>
      <c r="N1055" s="279" t="s">
        <v>299</v>
      </c>
      <c r="O1055" s="279" t="s">
        <v>299</v>
      </c>
      <c r="P1055" s="279" t="s">
        <v>299</v>
      </c>
      <c r="Q1055" s="279" t="s">
        <v>299</v>
      </c>
      <c r="AR1055" s="279" t="e">
        <v>#N/A</v>
      </c>
    </row>
    <row r="1056" spans="1:44" s="279" customFormat="1">
      <c r="A1056" s="279">
        <v>121622</v>
      </c>
      <c r="B1056" s="43" t="s">
        <v>2562</v>
      </c>
      <c r="C1056" s="279" t="s">
        <v>300</v>
      </c>
      <c r="D1056" s="279" t="s">
        <v>300</v>
      </c>
      <c r="E1056" s="279" t="s">
        <v>300</v>
      </c>
      <c r="F1056" s="279" t="s">
        <v>298</v>
      </c>
      <c r="G1056" s="279" t="s">
        <v>298</v>
      </c>
      <c r="H1056" s="279" t="s">
        <v>299</v>
      </c>
      <c r="I1056" s="279" t="s">
        <v>300</v>
      </c>
      <c r="J1056" s="279" t="s">
        <v>299</v>
      </c>
      <c r="K1056" s="279" t="s">
        <v>300</v>
      </c>
      <c r="L1056" s="279" t="s">
        <v>299</v>
      </c>
      <c r="M1056" s="279" t="s">
        <v>299</v>
      </c>
      <c r="N1056" s="279" t="s">
        <v>299</v>
      </c>
      <c r="O1056" s="279" t="s">
        <v>299</v>
      </c>
      <c r="P1056" s="279" t="s">
        <v>299</v>
      </c>
      <c r="Q1056" s="279" t="s">
        <v>299</v>
      </c>
      <c r="AR1056" s="279" t="e">
        <v>#N/A</v>
      </c>
    </row>
    <row r="1057" spans="1:44" s="279" customFormat="1">
      <c r="A1057" s="279">
        <v>121630</v>
      </c>
      <c r="B1057" s="43" t="s">
        <v>2562</v>
      </c>
      <c r="C1057" s="279" t="s">
        <v>300</v>
      </c>
      <c r="D1057" s="279" t="s">
        <v>300</v>
      </c>
      <c r="E1057" s="279" t="s">
        <v>298</v>
      </c>
      <c r="F1057" s="279" t="s">
        <v>300</v>
      </c>
      <c r="G1057" s="279" t="s">
        <v>298</v>
      </c>
      <c r="H1057" s="279" t="s">
        <v>300</v>
      </c>
      <c r="I1057" s="279" t="s">
        <v>298</v>
      </c>
      <c r="J1057" s="279" t="s">
        <v>298</v>
      </c>
      <c r="K1057" s="279" t="s">
        <v>300</v>
      </c>
      <c r="L1057" s="279" t="s">
        <v>300</v>
      </c>
      <c r="M1057" s="279" t="s">
        <v>299</v>
      </c>
      <c r="N1057" s="279" t="s">
        <v>299</v>
      </c>
      <c r="O1057" s="279" t="s">
        <v>299</v>
      </c>
      <c r="P1057" s="279" t="s">
        <v>299</v>
      </c>
      <c r="Q1057" s="279" t="s">
        <v>299</v>
      </c>
      <c r="AR1057" s="279" t="e">
        <v>#N/A</v>
      </c>
    </row>
    <row r="1058" spans="1:44" s="279" customFormat="1">
      <c r="A1058" s="279">
        <v>121643</v>
      </c>
      <c r="B1058" s="43" t="s">
        <v>2562</v>
      </c>
      <c r="C1058" s="279" t="s">
        <v>300</v>
      </c>
      <c r="D1058" s="279" t="s">
        <v>300</v>
      </c>
      <c r="E1058" s="279" t="s">
        <v>298</v>
      </c>
      <c r="F1058" s="279" t="s">
        <v>300</v>
      </c>
      <c r="G1058" s="279" t="s">
        <v>300</v>
      </c>
      <c r="H1058" s="279" t="s">
        <v>300</v>
      </c>
      <c r="I1058" s="279" t="s">
        <v>298</v>
      </c>
      <c r="J1058" s="279" t="s">
        <v>298</v>
      </c>
      <c r="K1058" s="279" t="s">
        <v>300</v>
      </c>
      <c r="L1058" s="279" t="s">
        <v>300</v>
      </c>
      <c r="M1058" s="279" t="s">
        <v>299</v>
      </c>
      <c r="N1058" s="279" t="s">
        <v>299</v>
      </c>
      <c r="O1058" s="279" t="s">
        <v>299</v>
      </c>
      <c r="P1058" s="279" t="s">
        <v>299</v>
      </c>
      <c r="Q1058" s="279" t="s">
        <v>299</v>
      </c>
      <c r="AR1058" s="279" t="e">
        <v>#N/A</v>
      </c>
    </row>
    <row r="1059" spans="1:44" s="279" customFormat="1">
      <c r="A1059" s="279">
        <v>121644</v>
      </c>
      <c r="B1059" s="43" t="s">
        <v>2562</v>
      </c>
      <c r="C1059" s="279" t="s">
        <v>300</v>
      </c>
      <c r="D1059" s="279" t="s">
        <v>298</v>
      </c>
      <c r="E1059" s="279" t="s">
        <v>298</v>
      </c>
      <c r="F1059" s="279" t="s">
        <v>298</v>
      </c>
      <c r="G1059" s="279" t="s">
        <v>298</v>
      </c>
      <c r="H1059" s="279" t="s">
        <v>300</v>
      </c>
      <c r="I1059" s="279" t="s">
        <v>300</v>
      </c>
      <c r="J1059" s="279" t="s">
        <v>298</v>
      </c>
      <c r="K1059" s="279" t="s">
        <v>300</v>
      </c>
      <c r="L1059" s="279" t="s">
        <v>300</v>
      </c>
      <c r="M1059" s="279" t="s">
        <v>299</v>
      </c>
      <c r="N1059" s="279" t="s">
        <v>299</v>
      </c>
      <c r="O1059" s="279" t="s">
        <v>299</v>
      </c>
      <c r="P1059" s="279" t="s">
        <v>299</v>
      </c>
      <c r="Q1059" s="279" t="s">
        <v>299</v>
      </c>
      <c r="AR1059" s="279" t="e">
        <v>#N/A</v>
      </c>
    </row>
    <row r="1060" spans="1:44" s="279" customFormat="1">
      <c r="A1060" s="279">
        <v>121662</v>
      </c>
      <c r="B1060" s="43" t="s">
        <v>2562</v>
      </c>
      <c r="C1060" s="279" t="s">
        <v>300</v>
      </c>
      <c r="D1060" s="279" t="s">
        <v>300</v>
      </c>
      <c r="E1060" s="279" t="s">
        <v>298</v>
      </c>
      <c r="F1060" s="279" t="s">
        <v>298</v>
      </c>
      <c r="G1060" s="279" t="s">
        <v>300</v>
      </c>
      <c r="H1060" s="279" t="s">
        <v>300</v>
      </c>
      <c r="I1060" s="279" t="s">
        <v>298</v>
      </c>
      <c r="J1060" s="279" t="s">
        <v>298</v>
      </c>
      <c r="K1060" s="279" t="s">
        <v>300</v>
      </c>
      <c r="L1060" s="279" t="s">
        <v>298</v>
      </c>
      <c r="M1060" s="279" t="s">
        <v>299</v>
      </c>
      <c r="N1060" s="279" t="s">
        <v>299</v>
      </c>
      <c r="O1060" s="279" t="s">
        <v>299</v>
      </c>
      <c r="P1060" s="279" t="s">
        <v>299</v>
      </c>
      <c r="Q1060" s="279" t="s">
        <v>299</v>
      </c>
      <c r="AR1060" s="279" t="e">
        <v>#N/A</v>
      </c>
    </row>
    <row r="1061" spans="1:44" s="279" customFormat="1">
      <c r="A1061" s="279">
        <v>121670</v>
      </c>
      <c r="B1061" s="43" t="s">
        <v>2562</v>
      </c>
      <c r="C1061" s="279" t="s">
        <v>300</v>
      </c>
      <c r="D1061" s="279" t="s">
        <v>300</v>
      </c>
      <c r="E1061" s="279" t="s">
        <v>298</v>
      </c>
      <c r="F1061" s="279" t="s">
        <v>300</v>
      </c>
      <c r="G1061" s="279" t="s">
        <v>300</v>
      </c>
      <c r="H1061" s="279" t="s">
        <v>300</v>
      </c>
      <c r="I1061" s="279" t="s">
        <v>298</v>
      </c>
      <c r="J1061" s="279" t="s">
        <v>300</v>
      </c>
      <c r="K1061" s="279" t="s">
        <v>300</v>
      </c>
      <c r="L1061" s="279" t="s">
        <v>299</v>
      </c>
      <c r="M1061" s="279" t="s">
        <v>299</v>
      </c>
      <c r="N1061" s="279" t="s">
        <v>299</v>
      </c>
      <c r="O1061" s="279" t="s">
        <v>299</v>
      </c>
      <c r="P1061" s="279" t="s">
        <v>299</v>
      </c>
      <c r="Q1061" s="279" t="s">
        <v>299</v>
      </c>
      <c r="AR1061" s="279" t="e">
        <v>#N/A</v>
      </c>
    </row>
    <row r="1062" spans="1:44" s="279" customFormat="1">
      <c r="A1062" s="279">
        <v>121672</v>
      </c>
      <c r="B1062" s="43" t="s">
        <v>2562</v>
      </c>
      <c r="C1062" s="279" t="s">
        <v>298</v>
      </c>
      <c r="D1062" s="279" t="s">
        <v>300</v>
      </c>
      <c r="E1062" s="279" t="s">
        <v>298</v>
      </c>
      <c r="F1062" s="279" t="s">
        <v>300</v>
      </c>
      <c r="G1062" s="279" t="s">
        <v>298</v>
      </c>
      <c r="H1062" s="279" t="s">
        <v>298</v>
      </c>
      <c r="I1062" s="279" t="s">
        <v>300</v>
      </c>
      <c r="J1062" s="279" t="s">
        <v>300</v>
      </c>
      <c r="K1062" s="279" t="s">
        <v>300</v>
      </c>
      <c r="L1062" s="279" t="s">
        <v>298</v>
      </c>
      <c r="M1062" s="279" t="s">
        <v>299</v>
      </c>
      <c r="N1062" s="279" t="s">
        <v>299</v>
      </c>
      <c r="O1062" s="279" t="s">
        <v>299</v>
      </c>
      <c r="P1062" s="279" t="s">
        <v>299</v>
      </c>
      <c r="Q1062" s="279" t="s">
        <v>299</v>
      </c>
      <c r="AR1062" s="279" t="e">
        <v>#N/A</v>
      </c>
    </row>
    <row r="1063" spans="1:44" s="279" customFormat="1">
      <c r="A1063" s="279">
        <v>121679</v>
      </c>
      <c r="B1063" s="43" t="s">
        <v>2562</v>
      </c>
      <c r="C1063" s="279" t="s">
        <v>300</v>
      </c>
      <c r="D1063" s="279" t="s">
        <v>300</v>
      </c>
      <c r="E1063" s="279" t="s">
        <v>300</v>
      </c>
      <c r="F1063" s="279" t="s">
        <v>298</v>
      </c>
      <c r="G1063" s="279" t="s">
        <v>298</v>
      </c>
      <c r="H1063" s="279" t="s">
        <v>300</v>
      </c>
      <c r="I1063" s="279" t="s">
        <v>298</v>
      </c>
      <c r="J1063" s="279" t="s">
        <v>298</v>
      </c>
      <c r="K1063" s="279" t="s">
        <v>298</v>
      </c>
      <c r="L1063" s="279" t="s">
        <v>298</v>
      </c>
      <c r="M1063" s="279" t="s">
        <v>299</v>
      </c>
      <c r="N1063" s="279" t="s">
        <v>299</v>
      </c>
      <c r="O1063" s="279" t="s">
        <v>299</v>
      </c>
      <c r="P1063" s="279" t="s">
        <v>299</v>
      </c>
      <c r="Q1063" s="279" t="s">
        <v>299</v>
      </c>
      <c r="AR1063" s="279" t="e">
        <v>#N/A</v>
      </c>
    </row>
    <row r="1064" spans="1:44" s="279" customFormat="1">
      <c r="A1064" s="279">
        <v>121682</v>
      </c>
      <c r="B1064" s="43" t="s">
        <v>2562</v>
      </c>
      <c r="C1064" s="279" t="s">
        <v>298</v>
      </c>
      <c r="D1064" s="279" t="s">
        <v>300</v>
      </c>
      <c r="E1064" s="279" t="s">
        <v>300</v>
      </c>
      <c r="F1064" s="279" t="s">
        <v>300</v>
      </c>
      <c r="G1064" s="279" t="s">
        <v>300</v>
      </c>
      <c r="H1064" s="279" t="s">
        <v>300</v>
      </c>
      <c r="I1064" s="279" t="s">
        <v>298</v>
      </c>
      <c r="J1064" s="279" t="s">
        <v>298</v>
      </c>
      <c r="K1064" s="279" t="s">
        <v>298</v>
      </c>
      <c r="L1064" s="279" t="s">
        <v>298</v>
      </c>
      <c r="M1064" s="279" t="s">
        <v>299</v>
      </c>
      <c r="N1064" s="279" t="s">
        <v>299</v>
      </c>
      <c r="O1064" s="279" t="s">
        <v>299</v>
      </c>
      <c r="P1064" s="279" t="s">
        <v>299</v>
      </c>
      <c r="Q1064" s="279" t="s">
        <v>299</v>
      </c>
      <c r="AR1064" s="279" t="e">
        <v>#N/A</v>
      </c>
    </row>
    <row r="1065" spans="1:44" s="279" customFormat="1">
      <c r="A1065" s="279">
        <v>121690</v>
      </c>
      <c r="B1065" s="43" t="s">
        <v>2562</v>
      </c>
      <c r="C1065" s="279" t="s">
        <v>300</v>
      </c>
      <c r="D1065" s="279" t="s">
        <v>300</v>
      </c>
      <c r="E1065" s="279" t="s">
        <v>300</v>
      </c>
      <c r="F1065" s="279" t="s">
        <v>300</v>
      </c>
      <c r="G1065" s="279" t="s">
        <v>298</v>
      </c>
      <c r="H1065" s="279" t="s">
        <v>300</v>
      </c>
      <c r="I1065" s="279" t="s">
        <v>300</v>
      </c>
      <c r="J1065" s="279" t="s">
        <v>298</v>
      </c>
      <c r="K1065" s="279" t="s">
        <v>300</v>
      </c>
      <c r="L1065" s="279" t="s">
        <v>300</v>
      </c>
      <c r="M1065" s="279" t="s">
        <v>299</v>
      </c>
      <c r="N1065" s="279" t="s">
        <v>299</v>
      </c>
      <c r="O1065" s="279" t="s">
        <v>299</v>
      </c>
      <c r="P1065" s="279" t="s">
        <v>299</v>
      </c>
      <c r="Q1065" s="279" t="s">
        <v>299</v>
      </c>
      <c r="AR1065" s="279" t="e">
        <v>#N/A</v>
      </c>
    </row>
    <row r="1066" spans="1:44" s="279" customFormat="1">
      <c r="A1066" s="279">
        <v>121698</v>
      </c>
      <c r="B1066" s="43" t="s">
        <v>2562</v>
      </c>
      <c r="C1066" s="279" t="s">
        <v>300</v>
      </c>
      <c r="D1066" s="279" t="s">
        <v>300</v>
      </c>
      <c r="E1066" s="279" t="s">
        <v>298</v>
      </c>
      <c r="F1066" s="279" t="s">
        <v>300</v>
      </c>
      <c r="G1066" s="279" t="s">
        <v>300</v>
      </c>
      <c r="H1066" s="279" t="s">
        <v>300</v>
      </c>
      <c r="I1066" s="279" t="s">
        <v>300</v>
      </c>
      <c r="J1066" s="279" t="s">
        <v>298</v>
      </c>
      <c r="K1066" s="279" t="s">
        <v>300</v>
      </c>
      <c r="L1066" s="279" t="s">
        <v>300</v>
      </c>
      <c r="M1066" s="279" t="s">
        <v>299</v>
      </c>
      <c r="N1066" s="279" t="s">
        <v>299</v>
      </c>
      <c r="O1066" s="279" t="s">
        <v>299</v>
      </c>
      <c r="P1066" s="279" t="s">
        <v>299</v>
      </c>
      <c r="Q1066" s="279" t="s">
        <v>299</v>
      </c>
      <c r="AR1066" s="279" t="e">
        <v>#N/A</v>
      </c>
    </row>
    <row r="1067" spans="1:44" s="279" customFormat="1">
      <c r="A1067" s="279">
        <v>121713</v>
      </c>
      <c r="B1067" s="43" t="s">
        <v>2562</v>
      </c>
      <c r="C1067" s="279" t="s">
        <v>300</v>
      </c>
      <c r="D1067" s="279" t="s">
        <v>300</v>
      </c>
      <c r="E1067" s="279" t="s">
        <v>298</v>
      </c>
      <c r="F1067" s="279" t="s">
        <v>300</v>
      </c>
      <c r="G1067" s="279" t="s">
        <v>300</v>
      </c>
      <c r="H1067" s="279" t="s">
        <v>300</v>
      </c>
      <c r="I1067" s="279" t="s">
        <v>298</v>
      </c>
      <c r="J1067" s="279" t="s">
        <v>300</v>
      </c>
      <c r="K1067" s="279" t="s">
        <v>300</v>
      </c>
      <c r="L1067" s="279" t="s">
        <v>300</v>
      </c>
      <c r="M1067" s="279" t="s">
        <v>299</v>
      </c>
      <c r="N1067" s="279" t="s">
        <v>299</v>
      </c>
      <c r="O1067" s="279" t="s">
        <v>299</v>
      </c>
      <c r="P1067" s="279" t="s">
        <v>299</v>
      </c>
      <c r="Q1067" s="279" t="s">
        <v>299</v>
      </c>
      <c r="AR1067" s="279" t="e">
        <v>#N/A</v>
      </c>
    </row>
    <row r="1068" spans="1:44" s="279" customFormat="1">
      <c r="A1068" s="279">
        <v>121735</v>
      </c>
      <c r="B1068" s="43" t="s">
        <v>2562</v>
      </c>
      <c r="C1068" s="279" t="s">
        <v>300</v>
      </c>
      <c r="D1068" s="279" t="s">
        <v>298</v>
      </c>
      <c r="E1068" s="279" t="s">
        <v>300</v>
      </c>
      <c r="F1068" s="279" t="s">
        <v>300</v>
      </c>
      <c r="G1068" s="279" t="s">
        <v>300</v>
      </c>
      <c r="H1068" s="279" t="s">
        <v>300</v>
      </c>
      <c r="I1068" s="279" t="s">
        <v>298</v>
      </c>
      <c r="J1068" s="279" t="s">
        <v>298</v>
      </c>
      <c r="K1068" s="279" t="s">
        <v>298</v>
      </c>
      <c r="L1068" s="279" t="s">
        <v>300</v>
      </c>
      <c r="M1068" s="279" t="s">
        <v>299</v>
      </c>
      <c r="N1068" s="279" t="s">
        <v>299</v>
      </c>
      <c r="O1068" s="279" t="s">
        <v>299</v>
      </c>
      <c r="P1068" s="279" t="s">
        <v>299</v>
      </c>
      <c r="Q1068" s="279" t="s">
        <v>299</v>
      </c>
      <c r="AR1068" s="279" t="e">
        <v>#N/A</v>
      </c>
    </row>
    <row r="1069" spans="1:44" s="279" customFormat="1">
      <c r="A1069" s="279">
        <v>121748</v>
      </c>
      <c r="B1069" s="43" t="s">
        <v>2562</v>
      </c>
      <c r="C1069" s="279" t="s">
        <v>300</v>
      </c>
      <c r="D1069" s="279" t="s">
        <v>298</v>
      </c>
      <c r="E1069" s="279" t="s">
        <v>298</v>
      </c>
      <c r="F1069" s="279" t="s">
        <v>300</v>
      </c>
      <c r="G1069" s="279" t="s">
        <v>298</v>
      </c>
      <c r="H1069" s="279" t="s">
        <v>300</v>
      </c>
      <c r="I1069" s="279" t="s">
        <v>299</v>
      </c>
      <c r="J1069" s="279" t="s">
        <v>300</v>
      </c>
      <c r="K1069" s="279" t="s">
        <v>298</v>
      </c>
      <c r="L1069" s="279" t="s">
        <v>299</v>
      </c>
      <c r="M1069" s="279" t="s">
        <v>299</v>
      </c>
      <c r="N1069" s="279" t="s">
        <v>299</v>
      </c>
      <c r="O1069" s="279" t="s">
        <v>299</v>
      </c>
      <c r="P1069" s="279" t="s">
        <v>299</v>
      </c>
      <c r="Q1069" s="279" t="s">
        <v>299</v>
      </c>
      <c r="AR1069" s="279" t="e">
        <v>#N/A</v>
      </c>
    </row>
    <row r="1070" spans="1:44" s="279" customFormat="1">
      <c r="A1070" s="279">
        <v>121752</v>
      </c>
      <c r="B1070" s="43" t="s">
        <v>2562</v>
      </c>
      <c r="C1070" s="279" t="s">
        <v>300</v>
      </c>
      <c r="D1070" s="279" t="s">
        <v>298</v>
      </c>
      <c r="E1070" s="279" t="s">
        <v>300</v>
      </c>
      <c r="F1070" s="279" t="s">
        <v>298</v>
      </c>
      <c r="G1070" s="279" t="s">
        <v>300</v>
      </c>
      <c r="H1070" s="279" t="s">
        <v>300</v>
      </c>
      <c r="I1070" s="279" t="s">
        <v>298</v>
      </c>
      <c r="J1070" s="279" t="s">
        <v>298</v>
      </c>
      <c r="K1070" s="279" t="s">
        <v>300</v>
      </c>
      <c r="L1070" s="279" t="s">
        <v>300</v>
      </c>
      <c r="M1070" s="279" t="s">
        <v>299</v>
      </c>
      <c r="N1070" s="279" t="s">
        <v>299</v>
      </c>
      <c r="O1070" s="279" t="s">
        <v>299</v>
      </c>
      <c r="P1070" s="279" t="s">
        <v>299</v>
      </c>
      <c r="Q1070" s="279" t="s">
        <v>299</v>
      </c>
      <c r="AR1070" s="279" t="e">
        <v>#N/A</v>
      </c>
    </row>
    <row r="1071" spans="1:44" s="279" customFormat="1">
      <c r="A1071" s="279">
        <v>121761</v>
      </c>
      <c r="B1071" s="43" t="s">
        <v>2562</v>
      </c>
      <c r="C1071" s="279" t="s">
        <v>300</v>
      </c>
      <c r="D1071" s="279" t="s">
        <v>300</v>
      </c>
      <c r="E1071" s="279" t="s">
        <v>300</v>
      </c>
      <c r="F1071" s="279" t="s">
        <v>300</v>
      </c>
      <c r="G1071" s="279" t="s">
        <v>298</v>
      </c>
      <c r="H1071" s="279" t="s">
        <v>300</v>
      </c>
      <c r="I1071" s="279" t="s">
        <v>298</v>
      </c>
      <c r="J1071" s="279" t="s">
        <v>300</v>
      </c>
      <c r="K1071" s="279" t="s">
        <v>300</v>
      </c>
      <c r="L1071" s="279" t="s">
        <v>299</v>
      </c>
      <c r="M1071" s="279" t="s">
        <v>299</v>
      </c>
      <c r="N1071" s="279" t="s">
        <v>299</v>
      </c>
      <c r="O1071" s="279" t="s">
        <v>299</v>
      </c>
      <c r="P1071" s="279" t="s">
        <v>299</v>
      </c>
      <c r="Q1071" s="279" t="s">
        <v>299</v>
      </c>
      <c r="AR1071" s="279" t="e">
        <v>#N/A</v>
      </c>
    </row>
    <row r="1072" spans="1:44" s="279" customFormat="1">
      <c r="A1072" s="279">
        <v>121763</v>
      </c>
      <c r="B1072" s="43" t="s">
        <v>2562</v>
      </c>
      <c r="C1072" s="279" t="s">
        <v>300</v>
      </c>
      <c r="D1072" s="279" t="s">
        <v>300</v>
      </c>
      <c r="E1072" s="279" t="s">
        <v>299</v>
      </c>
      <c r="F1072" s="279" t="s">
        <v>300</v>
      </c>
      <c r="G1072" s="279" t="s">
        <v>300</v>
      </c>
      <c r="H1072" s="279" t="s">
        <v>300</v>
      </c>
      <c r="I1072" s="279" t="s">
        <v>299</v>
      </c>
      <c r="J1072" s="279" t="s">
        <v>298</v>
      </c>
      <c r="K1072" s="279" t="s">
        <v>299</v>
      </c>
      <c r="L1072" s="279" t="s">
        <v>298</v>
      </c>
      <c r="M1072" s="279" t="s">
        <v>299</v>
      </c>
      <c r="N1072" s="279" t="s">
        <v>299</v>
      </c>
      <c r="O1072" s="279" t="s">
        <v>299</v>
      </c>
      <c r="P1072" s="279" t="s">
        <v>299</v>
      </c>
      <c r="Q1072" s="279" t="s">
        <v>299</v>
      </c>
      <c r="AR1072" s="279" t="e">
        <v>#N/A</v>
      </c>
    </row>
    <row r="1073" spans="1:44" s="279" customFormat="1">
      <c r="A1073" s="279">
        <v>121773</v>
      </c>
      <c r="B1073" s="43" t="s">
        <v>2562</v>
      </c>
      <c r="C1073" s="279" t="s">
        <v>300</v>
      </c>
      <c r="D1073" s="279" t="s">
        <v>298</v>
      </c>
      <c r="E1073" s="279" t="s">
        <v>298</v>
      </c>
      <c r="F1073" s="279" t="s">
        <v>298</v>
      </c>
      <c r="G1073" s="279" t="s">
        <v>298</v>
      </c>
      <c r="H1073" s="279" t="s">
        <v>300</v>
      </c>
      <c r="I1073" s="279" t="s">
        <v>300</v>
      </c>
      <c r="J1073" s="279" t="s">
        <v>298</v>
      </c>
      <c r="K1073" s="279" t="s">
        <v>298</v>
      </c>
      <c r="L1073" s="279" t="s">
        <v>300</v>
      </c>
      <c r="M1073" s="279" t="s">
        <v>299</v>
      </c>
      <c r="N1073" s="279" t="s">
        <v>299</v>
      </c>
      <c r="O1073" s="279" t="s">
        <v>299</v>
      </c>
      <c r="P1073" s="279" t="s">
        <v>299</v>
      </c>
      <c r="Q1073" s="279" t="s">
        <v>299</v>
      </c>
      <c r="AR1073" s="279" t="e">
        <v>#N/A</v>
      </c>
    </row>
    <row r="1074" spans="1:44" s="279" customFormat="1">
      <c r="A1074" s="279">
        <v>121790</v>
      </c>
      <c r="B1074" s="43" t="s">
        <v>2562</v>
      </c>
      <c r="C1074" s="279" t="s">
        <v>300</v>
      </c>
      <c r="D1074" s="279" t="s">
        <v>298</v>
      </c>
      <c r="E1074" s="279" t="s">
        <v>298</v>
      </c>
      <c r="F1074" s="279" t="s">
        <v>300</v>
      </c>
      <c r="G1074" s="279" t="s">
        <v>300</v>
      </c>
      <c r="H1074" s="279" t="s">
        <v>300</v>
      </c>
      <c r="I1074" s="279" t="s">
        <v>300</v>
      </c>
      <c r="J1074" s="279" t="s">
        <v>299</v>
      </c>
      <c r="K1074" s="279" t="s">
        <v>300</v>
      </c>
      <c r="L1074" s="279" t="s">
        <v>300</v>
      </c>
      <c r="M1074" s="279" t="s">
        <v>299</v>
      </c>
      <c r="N1074" s="279" t="s">
        <v>299</v>
      </c>
      <c r="O1074" s="279" t="s">
        <v>299</v>
      </c>
      <c r="P1074" s="279" t="s">
        <v>299</v>
      </c>
      <c r="Q1074" s="279" t="s">
        <v>299</v>
      </c>
      <c r="AR1074" s="279" t="e">
        <v>#N/A</v>
      </c>
    </row>
    <row r="1075" spans="1:44" s="279" customFormat="1">
      <c r="A1075" s="279">
        <v>121794</v>
      </c>
      <c r="B1075" s="43" t="s">
        <v>2562</v>
      </c>
      <c r="C1075" s="279" t="s">
        <v>300</v>
      </c>
      <c r="D1075" s="279" t="s">
        <v>300</v>
      </c>
      <c r="E1075" s="279" t="s">
        <v>300</v>
      </c>
      <c r="F1075" s="279" t="s">
        <v>300</v>
      </c>
      <c r="G1075" s="279" t="s">
        <v>298</v>
      </c>
      <c r="H1075" s="279" t="s">
        <v>300</v>
      </c>
      <c r="I1075" s="279" t="s">
        <v>298</v>
      </c>
      <c r="J1075" s="279" t="s">
        <v>300</v>
      </c>
      <c r="K1075" s="279" t="s">
        <v>300</v>
      </c>
      <c r="L1075" s="279" t="s">
        <v>300</v>
      </c>
      <c r="M1075" s="279" t="s">
        <v>299</v>
      </c>
      <c r="N1075" s="279" t="s">
        <v>299</v>
      </c>
      <c r="O1075" s="279" t="s">
        <v>299</v>
      </c>
      <c r="P1075" s="279" t="s">
        <v>299</v>
      </c>
      <c r="Q1075" s="279" t="s">
        <v>299</v>
      </c>
      <c r="AR1075" s="279" t="e">
        <v>#N/A</v>
      </c>
    </row>
    <row r="1076" spans="1:44" s="279" customFormat="1">
      <c r="A1076" s="279">
        <v>121799</v>
      </c>
      <c r="B1076" s="43" t="s">
        <v>2562</v>
      </c>
      <c r="C1076" s="279" t="s">
        <v>300</v>
      </c>
      <c r="D1076" s="279" t="s">
        <v>298</v>
      </c>
      <c r="E1076" s="279" t="s">
        <v>300</v>
      </c>
      <c r="F1076" s="279" t="s">
        <v>298</v>
      </c>
      <c r="G1076" s="279" t="s">
        <v>300</v>
      </c>
      <c r="H1076" s="279" t="s">
        <v>300</v>
      </c>
      <c r="I1076" s="279" t="s">
        <v>298</v>
      </c>
      <c r="J1076" s="279" t="s">
        <v>298</v>
      </c>
      <c r="K1076" s="279" t="s">
        <v>300</v>
      </c>
      <c r="L1076" s="279" t="s">
        <v>300</v>
      </c>
      <c r="M1076" s="279" t="s">
        <v>299</v>
      </c>
      <c r="N1076" s="279" t="s">
        <v>299</v>
      </c>
      <c r="O1076" s="279" t="s">
        <v>299</v>
      </c>
      <c r="P1076" s="279" t="s">
        <v>299</v>
      </c>
      <c r="Q1076" s="279" t="s">
        <v>299</v>
      </c>
      <c r="AR1076" s="279" t="e">
        <v>#N/A</v>
      </c>
    </row>
    <row r="1077" spans="1:44" s="279" customFormat="1">
      <c r="A1077" s="279">
        <v>121813</v>
      </c>
      <c r="B1077" s="43" t="s">
        <v>2562</v>
      </c>
      <c r="C1077" s="279" t="s">
        <v>300</v>
      </c>
      <c r="D1077" s="279" t="s">
        <v>300</v>
      </c>
      <c r="E1077" s="279" t="s">
        <v>298</v>
      </c>
      <c r="F1077" s="279" t="s">
        <v>300</v>
      </c>
      <c r="G1077" s="279" t="s">
        <v>298</v>
      </c>
      <c r="H1077" s="279" t="s">
        <v>300</v>
      </c>
      <c r="I1077" s="279" t="s">
        <v>299</v>
      </c>
      <c r="J1077" s="279" t="s">
        <v>298</v>
      </c>
      <c r="K1077" s="279" t="s">
        <v>300</v>
      </c>
      <c r="L1077" s="279" t="s">
        <v>300</v>
      </c>
      <c r="M1077" s="279" t="s">
        <v>299</v>
      </c>
      <c r="N1077" s="279" t="s">
        <v>299</v>
      </c>
      <c r="O1077" s="279" t="s">
        <v>299</v>
      </c>
      <c r="P1077" s="279" t="s">
        <v>299</v>
      </c>
      <c r="Q1077" s="279" t="s">
        <v>299</v>
      </c>
      <c r="AR1077" s="279" t="e">
        <v>#N/A</v>
      </c>
    </row>
    <row r="1078" spans="1:44" s="279" customFormat="1">
      <c r="A1078" s="279">
        <v>121843</v>
      </c>
      <c r="B1078" s="43" t="s">
        <v>2562</v>
      </c>
      <c r="C1078" s="279" t="s">
        <v>300</v>
      </c>
      <c r="D1078" s="279" t="s">
        <v>298</v>
      </c>
      <c r="E1078" s="279" t="s">
        <v>300</v>
      </c>
      <c r="F1078" s="279" t="s">
        <v>300</v>
      </c>
      <c r="G1078" s="279" t="s">
        <v>298</v>
      </c>
      <c r="H1078" s="279" t="s">
        <v>298</v>
      </c>
      <c r="I1078" s="279" t="s">
        <v>300</v>
      </c>
      <c r="J1078" s="279" t="s">
        <v>300</v>
      </c>
      <c r="K1078" s="279" t="s">
        <v>300</v>
      </c>
      <c r="L1078" s="279" t="s">
        <v>300</v>
      </c>
      <c r="M1078" s="279" t="s">
        <v>299</v>
      </c>
      <c r="N1078" s="279" t="s">
        <v>299</v>
      </c>
      <c r="O1078" s="279" t="s">
        <v>299</v>
      </c>
      <c r="P1078" s="279" t="s">
        <v>299</v>
      </c>
      <c r="Q1078" s="279" t="s">
        <v>299</v>
      </c>
      <c r="AR1078" s="279" t="e">
        <v>#N/A</v>
      </c>
    </row>
    <row r="1079" spans="1:44" s="279" customFormat="1">
      <c r="A1079" s="279">
        <v>121845</v>
      </c>
      <c r="B1079" s="43" t="s">
        <v>2562</v>
      </c>
      <c r="C1079" s="279" t="s">
        <v>300</v>
      </c>
      <c r="D1079" s="279" t="s">
        <v>300</v>
      </c>
      <c r="E1079" s="279" t="s">
        <v>300</v>
      </c>
      <c r="F1079" s="279" t="s">
        <v>298</v>
      </c>
      <c r="G1079" s="279" t="s">
        <v>298</v>
      </c>
      <c r="H1079" s="279" t="s">
        <v>300</v>
      </c>
      <c r="I1079" s="279" t="s">
        <v>300</v>
      </c>
      <c r="J1079" s="279" t="s">
        <v>300</v>
      </c>
      <c r="K1079" s="279" t="s">
        <v>300</v>
      </c>
      <c r="L1079" s="279" t="s">
        <v>300</v>
      </c>
      <c r="M1079" s="279" t="s">
        <v>299</v>
      </c>
      <c r="N1079" s="279" t="s">
        <v>299</v>
      </c>
      <c r="O1079" s="279" t="s">
        <v>299</v>
      </c>
      <c r="P1079" s="279" t="s">
        <v>299</v>
      </c>
      <c r="Q1079" s="279" t="s">
        <v>299</v>
      </c>
      <c r="AR1079" s="279" t="e">
        <v>#N/A</v>
      </c>
    </row>
    <row r="1080" spans="1:44" s="279" customFormat="1">
      <c r="A1080" s="279">
        <v>121851</v>
      </c>
      <c r="B1080" s="43" t="s">
        <v>2562</v>
      </c>
      <c r="C1080" s="279" t="s">
        <v>300</v>
      </c>
      <c r="D1080" s="279" t="s">
        <v>300</v>
      </c>
      <c r="E1080" s="279" t="s">
        <v>300</v>
      </c>
      <c r="F1080" s="279" t="s">
        <v>298</v>
      </c>
      <c r="G1080" s="279" t="s">
        <v>298</v>
      </c>
      <c r="H1080" s="279" t="s">
        <v>300</v>
      </c>
      <c r="I1080" s="279" t="s">
        <v>298</v>
      </c>
      <c r="J1080" s="279" t="s">
        <v>300</v>
      </c>
      <c r="K1080" s="279" t="s">
        <v>300</v>
      </c>
      <c r="L1080" s="279" t="s">
        <v>298</v>
      </c>
      <c r="M1080" s="279" t="s">
        <v>299</v>
      </c>
      <c r="N1080" s="279" t="s">
        <v>299</v>
      </c>
      <c r="O1080" s="279" t="s">
        <v>299</v>
      </c>
      <c r="P1080" s="279" t="s">
        <v>299</v>
      </c>
      <c r="Q1080" s="279" t="s">
        <v>299</v>
      </c>
      <c r="AR1080" s="279" t="e">
        <v>#N/A</v>
      </c>
    </row>
    <row r="1081" spans="1:44" s="279" customFormat="1">
      <c r="A1081" s="279">
        <v>121860</v>
      </c>
      <c r="B1081" s="43" t="s">
        <v>2562</v>
      </c>
      <c r="C1081" s="279" t="s">
        <v>300</v>
      </c>
      <c r="D1081" s="279" t="s">
        <v>298</v>
      </c>
      <c r="E1081" s="279" t="s">
        <v>300</v>
      </c>
      <c r="F1081" s="279" t="s">
        <v>300</v>
      </c>
      <c r="G1081" s="279" t="s">
        <v>300</v>
      </c>
      <c r="H1081" s="279" t="s">
        <v>300</v>
      </c>
      <c r="I1081" s="279" t="s">
        <v>300</v>
      </c>
      <c r="J1081" s="279" t="s">
        <v>300</v>
      </c>
      <c r="K1081" s="279" t="s">
        <v>298</v>
      </c>
      <c r="L1081" s="279" t="s">
        <v>299</v>
      </c>
      <c r="M1081" s="279" t="s">
        <v>299</v>
      </c>
      <c r="N1081" s="279" t="s">
        <v>299</v>
      </c>
      <c r="O1081" s="279" t="s">
        <v>299</v>
      </c>
      <c r="P1081" s="279" t="s">
        <v>299</v>
      </c>
      <c r="Q1081" s="279" t="s">
        <v>299</v>
      </c>
      <c r="AR1081" s="279" t="e">
        <v>#N/A</v>
      </c>
    </row>
    <row r="1082" spans="1:44" s="279" customFormat="1">
      <c r="A1082" s="279">
        <v>121861</v>
      </c>
      <c r="B1082" s="43" t="s">
        <v>2562</v>
      </c>
      <c r="C1082" s="279" t="s">
        <v>300</v>
      </c>
      <c r="D1082" s="279" t="s">
        <v>298</v>
      </c>
      <c r="E1082" s="279" t="s">
        <v>298</v>
      </c>
      <c r="F1082" s="279" t="s">
        <v>298</v>
      </c>
      <c r="G1082" s="279" t="s">
        <v>298</v>
      </c>
      <c r="H1082" s="279" t="s">
        <v>300</v>
      </c>
      <c r="I1082" s="279" t="s">
        <v>298</v>
      </c>
      <c r="J1082" s="279" t="s">
        <v>300</v>
      </c>
      <c r="K1082" s="279" t="s">
        <v>300</v>
      </c>
      <c r="L1082" s="279" t="s">
        <v>300</v>
      </c>
      <c r="M1082" s="279" t="s">
        <v>299</v>
      </c>
      <c r="N1082" s="279" t="s">
        <v>299</v>
      </c>
      <c r="O1082" s="279" t="s">
        <v>299</v>
      </c>
      <c r="P1082" s="279" t="s">
        <v>299</v>
      </c>
      <c r="Q1082" s="279" t="s">
        <v>299</v>
      </c>
      <c r="AR1082" s="279" t="e">
        <v>#N/A</v>
      </c>
    </row>
    <row r="1083" spans="1:44" s="279" customFormat="1">
      <c r="A1083" s="279">
        <v>121875</v>
      </c>
      <c r="B1083" s="43" t="s">
        <v>2562</v>
      </c>
      <c r="C1083" s="279" t="s">
        <v>300</v>
      </c>
      <c r="D1083" s="279" t="s">
        <v>298</v>
      </c>
      <c r="E1083" s="279" t="s">
        <v>299</v>
      </c>
      <c r="F1083" s="279" t="s">
        <v>298</v>
      </c>
      <c r="G1083" s="279" t="s">
        <v>299</v>
      </c>
      <c r="H1083" s="279" t="s">
        <v>300</v>
      </c>
      <c r="I1083" s="279" t="s">
        <v>298</v>
      </c>
      <c r="J1083" s="279" t="s">
        <v>300</v>
      </c>
      <c r="K1083" s="279" t="s">
        <v>300</v>
      </c>
      <c r="L1083" s="279" t="s">
        <v>300</v>
      </c>
      <c r="M1083" s="279" t="s">
        <v>299</v>
      </c>
      <c r="N1083" s="279" t="s">
        <v>299</v>
      </c>
      <c r="O1083" s="279" t="s">
        <v>299</v>
      </c>
      <c r="P1083" s="279" t="s">
        <v>299</v>
      </c>
      <c r="Q1083" s="279" t="s">
        <v>299</v>
      </c>
      <c r="AR1083" s="279" t="e">
        <v>#N/A</v>
      </c>
    </row>
    <row r="1084" spans="1:44" s="279" customFormat="1">
      <c r="A1084" s="279">
        <v>121880</v>
      </c>
      <c r="B1084" s="43" t="s">
        <v>2562</v>
      </c>
      <c r="C1084" s="279" t="s">
        <v>300</v>
      </c>
      <c r="D1084" s="279" t="s">
        <v>298</v>
      </c>
      <c r="E1084" s="279" t="s">
        <v>298</v>
      </c>
      <c r="F1084" s="279" t="s">
        <v>300</v>
      </c>
      <c r="G1084" s="279" t="s">
        <v>300</v>
      </c>
      <c r="H1084" s="279" t="s">
        <v>300</v>
      </c>
      <c r="I1084" s="279" t="s">
        <v>300</v>
      </c>
      <c r="J1084" s="279" t="s">
        <v>300</v>
      </c>
      <c r="K1084" s="279" t="s">
        <v>298</v>
      </c>
      <c r="L1084" s="279" t="s">
        <v>300</v>
      </c>
      <c r="M1084" s="279" t="s">
        <v>299</v>
      </c>
      <c r="N1084" s="279" t="s">
        <v>299</v>
      </c>
      <c r="O1084" s="279" t="s">
        <v>299</v>
      </c>
      <c r="P1084" s="279" t="s">
        <v>299</v>
      </c>
      <c r="Q1084" s="279" t="s">
        <v>299</v>
      </c>
      <c r="AR1084" s="279" t="e">
        <v>#N/A</v>
      </c>
    </row>
    <row r="1085" spans="1:44" s="279" customFormat="1">
      <c r="A1085" s="279">
        <v>121901</v>
      </c>
      <c r="B1085" s="43" t="s">
        <v>2562</v>
      </c>
      <c r="C1085" s="279" t="s">
        <v>300</v>
      </c>
      <c r="D1085" s="279" t="s">
        <v>300</v>
      </c>
      <c r="E1085" s="279" t="s">
        <v>298</v>
      </c>
      <c r="F1085" s="279" t="s">
        <v>300</v>
      </c>
      <c r="G1085" s="279" t="s">
        <v>300</v>
      </c>
      <c r="H1085" s="279" t="s">
        <v>298</v>
      </c>
      <c r="I1085" s="279" t="s">
        <v>298</v>
      </c>
      <c r="J1085" s="279" t="s">
        <v>298</v>
      </c>
      <c r="K1085" s="279" t="s">
        <v>298</v>
      </c>
      <c r="L1085" s="279" t="s">
        <v>298</v>
      </c>
      <c r="M1085" s="279" t="s">
        <v>299</v>
      </c>
      <c r="N1085" s="279" t="s">
        <v>299</v>
      </c>
      <c r="O1085" s="279" t="s">
        <v>299</v>
      </c>
      <c r="P1085" s="279" t="s">
        <v>299</v>
      </c>
      <c r="Q1085" s="279" t="s">
        <v>299</v>
      </c>
      <c r="AR1085" s="279" t="e">
        <v>#N/A</v>
      </c>
    </row>
    <row r="1086" spans="1:44" s="279" customFormat="1">
      <c r="A1086" s="279">
        <v>121905</v>
      </c>
      <c r="B1086" s="43" t="s">
        <v>2562</v>
      </c>
      <c r="C1086" s="279" t="s">
        <v>300</v>
      </c>
      <c r="D1086" s="279" t="s">
        <v>300</v>
      </c>
      <c r="E1086" s="279" t="s">
        <v>300</v>
      </c>
      <c r="F1086" s="279" t="s">
        <v>298</v>
      </c>
      <c r="G1086" s="279" t="s">
        <v>300</v>
      </c>
      <c r="H1086" s="279" t="s">
        <v>300</v>
      </c>
      <c r="I1086" s="279" t="s">
        <v>299</v>
      </c>
      <c r="J1086" s="279" t="s">
        <v>300</v>
      </c>
      <c r="K1086" s="279" t="s">
        <v>299</v>
      </c>
      <c r="L1086" s="279" t="s">
        <v>299</v>
      </c>
      <c r="M1086" s="279" t="s">
        <v>299</v>
      </c>
      <c r="N1086" s="279" t="s">
        <v>299</v>
      </c>
      <c r="O1086" s="279" t="s">
        <v>299</v>
      </c>
      <c r="P1086" s="279" t="s">
        <v>299</v>
      </c>
      <c r="Q1086" s="279" t="s">
        <v>299</v>
      </c>
      <c r="AR1086" s="279" t="e">
        <v>#N/A</v>
      </c>
    </row>
    <row r="1087" spans="1:44" s="279" customFormat="1">
      <c r="A1087" s="279">
        <v>121910</v>
      </c>
      <c r="B1087" s="43" t="s">
        <v>2562</v>
      </c>
      <c r="C1087" s="279" t="s">
        <v>300</v>
      </c>
      <c r="D1087" s="279" t="s">
        <v>300</v>
      </c>
      <c r="E1087" s="279" t="s">
        <v>300</v>
      </c>
      <c r="F1087" s="279" t="s">
        <v>298</v>
      </c>
      <c r="G1087" s="279" t="s">
        <v>298</v>
      </c>
      <c r="H1087" s="279" t="s">
        <v>300</v>
      </c>
      <c r="I1087" s="279" t="s">
        <v>298</v>
      </c>
      <c r="J1087" s="279" t="s">
        <v>300</v>
      </c>
      <c r="K1087" s="279" t="s">
        <v>298</v>
      </c>
      <c r="L1087" s="279" t="s">
        <v>300</v>
      </c>
      <c r="M1087" s="279" t="s">
        <v>299</v>
      </c>
      <c r="N1087" s="279" t="s">
        <v>299</v>
      </c>
      <c r="O1087" s="279" t="s">
        <v>299</v>
      </c>
      <c r="P1087" s="279" t="s">
        <v>299</v>
      </c>
      <c r="Q1087" s="279" t="s">
        <v>299</v>
      </c>
      <c r="AR1087" s="279" t="e">
        <v>#N/A</v>
      </c>
    </row>
    <row r="1088" spans="1:44" s="279" customFormat="1">
      <c r="A1088" s="279">
        <v>121942</v>
      </c>
      <c r="B1088" s="43" t="s">
        <v>2562</v>
      </c>
      <c r="C1088" s="279" t="s">
        <v>300</v>
      </c>
      <c r="D1088" s="279" t="s">
        <v>298</v>
      </c>
      <c r="E1088" s="279" t="s">
        <v>299</v>
      </c>
      <c r="F1088" s="279" t="s">
        <v>300</v>
      </c>
      <c r="G1088" s="279" t="s">
        <v>298</v>
      </c>
      <c r="H1088" s="279" t="s">
        <v>300</v>
      </c>
      <c r="I1088" s="279" t="s">
        <v>299</v>
      </c>
      <c r="J1088" s="279" t="s">
        <v>298</v>
      </c>
      <c r="K1088" s="279" t="s">
        <v>300</v>
      </c>
      <c r="L1088" s="279" t="s">
        <v>300</v>
      </c>
      <c r="M1088" s="279" t="s">
        <v>299</v>
      </c>
      <c r="N1088" s="279" t="s">
        <v>299</v>
      </c>
      <c r="O1088" s="279" t="s">
        <v>299</v>
      </c>
      <c r="P1088" s="279" t="s">
        <v>299</v>
      </c>
      <c r="Q1088" s="279" t="s">
        <v>299</v>
      </c>
      <c r="AR1088" s="279" t="e">
        <v>#N/A</v>
      </c>
    </row>
    <row r="1089" spans="1:44" s="279" customFormat="1">
      <c r="A1089" s="279">
        <v>121949</v>
      </c>
      <c r="B1089" s="43" t="s">
        <v>2562</v>
      </c>
      <c r="C1089" s="279" t="s">
        <v>300</v>
      </c>
      <c r="D1089" s="279" t="s">
        <v>300</v>
      </c>
      <c r="E1089" s="279" t="s">
        <v>300</v>
      </c>
      <c r="F1089" s="279" t="s">
        <v>300</v>
      </c>
      <c r="G1089" s="279" t="s">
        <v>300</v>
      </c>
      <c r="H1089" s="279" t="s">
        <v>300</v>
      </c>
      <c r="I1089" s="279" t="s">
        <v>300</v>
      </c>
      <c r="J1089" s="279" t="s">
        <v>299</v>
      </c>
      <c r="K1089" s="279" t="s">
        <v>299</v>
      </c>
      <c r="L1089" s="279" t="s">
        <v>300</v>
      </c>
      <c r="M1089" s="279" t="s">
        <v>299</v>
      </c>
      <c r="N1089" s="279" t="s">
        <v>299</v>
      </c>
      <c r="O1089" s="279" t="s">
        <v>299</v>
      </c>
      <c r="P1089" s="279" t="s">
        <v>299</v>
      </c>
      <c r="Q1089" s="279" t="s">
        <v>299</v>
      </c>
      <c r="AR1089" s="279" t="e">
        <v>#N/A</v>
      </c>
    </row>
    <row r="1090" spans="1:44" s="279" customFormat="1">
      <c r="A1090" s="279">
        <v>121950</v>
      </c>
      <c r="B1090" s="43" t="s">
        <v>2562</v>
      </c>
      <c r="C1090" s="279" t="s">
        <v>300</v>
      </c>
      <c r="D1090" s="279" t="s">
        <v>298</v>
      </c>
      <c r="E1090" s="279" t="s">
        <v>300</v>
      </c>
      <c r="F1090" s="279" t="s">
        <v>298</v>
      </c>
      <c r="G1090" s="279" t="s">
        <v>300</v>
      </c>
      <c r="H1090" s="279" t="s">
        <v>300</v>
      </c>
      <c r="I1090" s="279" t="s">
        <v>300</v>
      </c>
      <c r="J1090" s="279" t="s">
        <v>300</v>
      </c>
      <c r="K1090" s="279" t="s">
        <v>300</v>
      </c>
      <c r="L1090" s="279" t="s">
        <v>300</v>
      </c>
      <c r="M1090" s="279" t="s">
        <v>299</v>
      </c>
      <c r="N1090" s="279" t="s">
        <v>299</v>
      </c>
      <c r="O1090" s="279" t="s">
        <v>299</v>
      </c>
      <c r="P1090" s="279" t="s">
        <v>299</v>
      </c>
      <c r="Q1090" s="279" t="s">
        <v>299</v>
      </c>
      <c r="AR1090" s="279" t="e">
        <v>#N/A</v>
      </c>
    </row>
    <row r="1091" spans="1:44" s="279" customFormat="1">
      <c r="A1091" s="279">
        <v>121960</v>
      </c>
      <c r="B1091" s="43" t="s">
        <v>2562</v>
      </c>
      <c r="C1091" s="279" t="s">
        <v>300</v>
      </c>
      <c r="D1091" s="279" t="s">
        <v>300</v>
      </c>
      <c r="E1091" s="279" t="s">
        <v>300</v>
      </c>
      <c r="F1091" s="279" t="s">
        <v>300</v>
      </c>
      <c r="G1091" s="279" t="s">
        <v>300</v>
      </c>
      <c r="H1091" s="279" t="s">
        <v>298</v>
      </c>
      <c r="I1091" s="279" t="s">
        <v>298</v>
      </c>
      <c r="J1091" s="279" t="s">
        <v>298</v>
      </c>
      <c r="K1091" s="279" t="s">
        <v>298</v>
      </c>
      <c r="L1091" s="279" t="s">
        <v>298</v>
      </c>
      <c r="M1091" s="279" t="s">
        <v>299</v>
      </c>
      <c r="N1091" s="279" t="s">
        <v>299</v>
      </c>
      <c r="O1091" s="279" t="s">
        <v>299</v>
      </c>
      <c r="P1091" s="279" t="s">
        <v>299</v>
      </c>
      <c r="Q1091" s="279" t="s">
        <v>299</v>
      </c>
      <c r="AR1091" s="279" t="e">
        <v>#N/A</v>
      </c>
    </row>
    <row r="1092" spans="1:44" s="279" customFormat="1">
      <c r="A1092" s="279">
        <v>121977</v>
      </c>
      <c r="B1092" s="43" t="s">
        <v>2562</v>
      </c>
      <c r="C1092" s="279" t="s">
        <v>300</v>
      </c>
      <c r="D1092" s="279" t="s">
        <v>298</v>
      </c>
      <c r="E1092" s="279" t="s">
        <v>300</v>
      </c>
      <c r="F1092" s="279" t="s">
        <v>300</v>
      </c>
      <c r="G1092" s="279" t="s">
        <v>300</v>
      </c>
      <c r="H1092" s="279" t="s">
        <v>300</v>
      </c>
      <c r="I1092" s="279" t="s">
        <v>298</v>
      </c>
      <c r="J1092" s="279" t="s">
        <v>298</v>
      </c>
      <c r="K1092" s="279" t="s">
        <v>298</v>
      </c>
      <c r="L1092" s="279" t="s">
        <v>300</v>
      </c>
      <c r="M1092" s="279" t="s">
        <v>299</v>
      </c>
      <c r="N1092" s="279" t="s">
        <v>299</v>
      </c>
      <c r="O1092" s="279" t="s">
        <v>299</v>
      </c>
      <c r="P1092" s="279" t="s">
        <v>299</v>
      </c>
      <c r="Q1092" s="279" t="s">
        <v>299</v>
      </c>
      <c r="AR1092" s="279" t="e">
        <v>#N/A</v>
      </c>
    </row>
    <row r="1093" spans="1:44" s="279" customFormat="1">
      <c r="A1093" s="279">
        <v>121978</v>
      </c>
      <c r="B1093" s="43" t="s">
        <v>2562</v>
      </c>
      <c r="C1093" s="279" t="s">
        <v>299</v>
      </c>
      <c r="D1093" s="279" t="s">
        <v>300</v>
      </c>
      <c r="E1093" s="279" t="s">
        <v>300</v>
      </c>
      <c r="F1093" s="279" t="s">
        <v>300</v>
      </c>
      <c r="G1093" s="279" t="s">
        <v>299</v>
      </c>
      <c r="H1093" s="279" t="s">
        <v>300</v>
      </c>
      <c r="I1093" s="279" t="s">
        <v>298</v>
      </c>
      <c r="J1093" s="279" t="s">
        <v>298</v>
      </c>
      <c r="K1093" s="279" t="s">
        <v>300</v>
      </c>
      <c r="L1093" s="279" t="s">
        <v>299</v>
      </c>
      <c r="M1093" s="279" t="s">
        <v>299</v>
      </c>
      <c r="N1093" s="279" t="s">
        <v>299</v>
      </c>
      <c r="O1093" s="279" t="s">
        <v>299</v>
      </c>
      <c r="P1093" s="279" t="s">
        <v>299</v>
      </c>
      <c r="Q1093" s="279" t="s">
        <v>299</v>
      </c>
      <c r="AR1093" s="279" t="e">
        <v>#N/A</v>
      </c>
    </row>
    <row r="1094" spans="1:44" s="279" customFormat="1">
      <c r="A1094" s="279">
        <v>121982</v>
      </c>
      <c r="B1094" s="43" t="s">
        <v>2562</v>
      </c>
      <c r="C1094" s="279" t="s">
        <v>300</v>
      </c>
      <c r="D1094" s="279" t="s">
        <v>298</v>
      </c>
      <c r="E1094" s="279" t="s">
        <v>298</v>
      </c>
      <c r="F1094" s="279" t="s">
        <v>300</v>
      </c>
      <c r="G1094" s="279" t="s">
        <v>298</v>
      </c>
      <c r="H1094" s="279" t="s">
        <v>300</v>
      </c>
      <c r="I1094" s="279" t="s">
        <v>298</v>
      </c>
      <c r="J1094" s="279" t="s">
        <v>299</v>
      </c>
      <c r="K1094" s="279" t="s">
        <v>300</v>
      </c>
      <c r="L1094" s="279" t="s">
        <v>299</v>
      </c>
      <c r="M1094" s="279" t="s">
        <v>299</v>
      </c>
      <c r="N1094" s="279" t="s">
        <v>299</v>
      </c>
      <c r="O1094" s="279" t="s">
        <v>299</v>
      </c>
      <c r="P1094" s="279" t="s">
        <v>299</v>
      </c>
      <c r="Q1094" s="279" t="s">
        <v>299</v>
      </c>
      <c r="AR1094" s="279" t="e">
        <v>#N/A</v>
      </c>
    </row>
    <row r="1095" spans="1:44" s="279" customFormat="1">
      <c r="A1095" s="279">
        <v>121987</v>
      </c>
      <c r="B1095" s="43" t="s">
        <v>2562</v>
      </c>
      <c r="C1095" s="279" t="s">
        <v>300</v>
      </c>
      <c r="D1095" s="279" t="s">
        <v>300</v>
      </c>
      <c r="E1095" s="279" t="s">
        <v>300</v>
      </c>
      <c r="F1095" s="279" t="s">
        <v>300</v>
      </c>
      <c r="G1095" s="279" t="s">
        <v>300</v>
      </c>
      <c r="H1095" s="279" t="s">
        <v>300</v>
      </c>
      <c r="I1095" s="279" t="s">
        <v>300</v>
      </c>
      <c r="J1095" s="279" t="s">
        <v>298</v>
      </c>
      <c r="K1095" s="279" t="s">
        <v>300</v>
      </c>
      <c r="L1095" s="279" t="s">
        <v>300</v>
      </c>
      <c r="M1095" s="279" t="s">
        <v>299</v>
      </c>
      <c r="N1095" s="279" t="s">
        <v>299</v>
      </c>
      <c r="O1095" s="279" t="s">
        <v>299</v>
      </c>
      <c r="P1095" s="279" t="s">
        <v>299</v>
      </c>
      <c r="Q1095" s="279" t="s">
        <v>299</v>
      </c>
      <c r="AR1095" s="279" t="e">
        <v>#N/A</v>
      </c>
    </row>
    <row r="1096" spans="1:44" s="279" customFormat="1">
      <c r="A1096" s="279">
        <v>122002</v>
      </c>
      <c r="B1096" s="43" t="s">
        <v>2562</v>
      </c>
      <c r="C1096" s="279" t="s">
        <v>300</v>
      </c>
      <c r="D1096" s="279" t="s">
        <v>300</v>
      </c>
      <c r="E1096" s="279" t="s">
        <v>300</v>
      </c>
      <c r="F1096" s="279" t="s">
        <v>300</v>
      </c>
      <c r="G1096" s="279" t="s">
        <v>300</v>
      </c>
      <c r="H1096" s="279" t="s">
        <v>299</v>
      </c>
      <c r="I1096" s="279" t="s">
        <v>300</v>
      </c>
      <c r="J1096" s="279" t="s">
        <v>298</v>
      </c>
      <c r="K1096" s="279" t="s">
        <v>300</v>
      </c>
      <c r="L1096" s="279" t="s">
        <v>299</v>
      </c>
      <c r="M1096" s="279" t="s">
        <v>299</v>
      </c>
      <c r="N1096" s="279" t="s">
        <v>299</v>
      </c>
      <c r="O1096" s="279" t="s">
        <v>299</v>
      </c>
      <c r="P1096" s="279" t="s">
        <v>299</v>
      </c>
      <c r="Q1096" s="279" t="s">
        <v>299</v>
      </c>
      <c r="AR1096" s="279" t="e">
        <v>#N/A</v>
      </c>
    </row>
    <row r="1097" spans="1:44" s="279" customFormat="1">
      <c r="A1097" s="279">
        <v>122012</v>
      </c>
      <c r="B1097" s="43" t="s">
        <v>2562</v>
      </c>
      <c r="C1097" s="279" t="s">
        <v>300</v>
      </c>
      <c r="D1097" s="279" t="s">
        <v>300</v>
      </c>
      <c r="E1097" s="279" t="s">
        <v>300</v>
      </c>
      <c r="F1097" s="279" t="s">
        <v>300</v>
      </c>
      <c r="G1097" s="279" t="s">
        <v>300</v>
      </c>
      <c r="H1097" s="279" t="s">
        <v>300</v>
      </c>
      <c r="I1097" s="279" t="s">
        <v>300</v>
      </c>
      <c r="J1097" s="279" t="s">
        <v>300</v>
      </c>
      <c r="K1097" s="279" t="s">
        <v>299</v>
      </c>
      <c r="L1097" s="279" t="s">
        <v>299</v>
      </c>
      <c r="M1097" s="279" t="s">
        <v>299</v>
      </c>
      <c r="N1097" s="279" t="s">
        <v>299</v>
      </c>
      <c r="O1097" s="279" t="s">
        <v>299</v>
      </c>
      <c r="P1097" s="279" t="s">
        <v>299</v>
      </c>
      <c r="Q1097" s="279" t="s">
        <v>299</v>
      </c>
      <c r="AR1097" s="279" t="e">
        <v>#N/A</v>
      </c>
    </row>
    <row r="1098" spans="1:44" s="279" customFormat="1">
      <c r="A1098" s="279">
        <v>122028</v>
      </c>
      <c r="B1098" s="43" t="s">
        <v>2562</v>
      </c>
      <c r="C1098" s="279" t="s">
        <v>300</v>
      </c>
      <c r="D1098" s="279" t="s">
        <v>300</v>
      </c>
      <c r="E1098" s="279" t="s">
        <v>300</v>
      </c>
      <c r="F1098" s="279" t="s">
        <v>300</v>
      </c>
      <c r="G1098" s="279" t="s">
        <v>300</v>
      </c>
      <c r="H1098" s="279" t="s">
        <v>300</v>
      </c>
      <c r="I1098" s="279" t="s">
        <v>298</v>
      </c>
      <c r="J1098" s="279" t="s">
        <v>299</v>
      </c>
      <c r="K1098" s="279" t="s">
        <v>299</v>
      </c>
      <c r="L1098" s="279" t="s">
        <v>299</v>
      </c>
      <c r="M1098" s="279" t="s">
        <v>299</v>
      </c>
      <c r="N1098" s="279" t="s">
        <v>299</v>
      </c>
      <c r="O1098" s="279" t="s">
        <v>299</v>
      </c>
      <c r="P1098" s="279" t="s">
        <v>299</v>
      </c>
      <c r="Q1098" s="279" t="s">
        <v>299</v>
      </c>
      <c r="AR1098" s="279" t="e">
        <v>#N/A</v>
      </c>
    </row>
    <row r="1099" spans="1:44" s="279" customFormat="1">
      <c r="A1099" s="279">
        <v>122029</v>
      </c>
      <c r="B1099" s="43" t="s">
        <v>2562</v>
      </c>
      <c r="C1099" s="279" t="s">
        <v>298</v>
      </c>
      <c r="D1099" s="279" t="s">
        <v>300</v>
      </c>
      <c r="E1099" s="279" t="s">
        <v>300</v>
      </c>
      <c r="F1099" s="279" t="s">
        <v>300</v>
      </c>
      <c r="G1099" s="279" t="s">
        <v>300</v>
      </c>
      <c r="H1099" s="279" t="s">
        <v>300</v>
      </c>
      <c r="I1099" s="279" t="s">
        <v>298</v>
      </c>
      <c r="J1099" s="279" t="s">
        <v>298</v>
      </c>
      <c r="K1099" s="279" t="s">
        <v>300</v>
      </c>
      <c r="L1099" s="279" t="s">
        <v>300</v>
      </c>
      <c r="M1099" s="279" t="s">
        <v>299</v>
      </c>
      <c r="N1099" s="279" t="s">
        <v>299</v>
      </c>
      <c r="O1099" s="279" t="s">
        <v>299</v>
      </c>
      <c r="P1099" s="279" t="s">
        <v>299</v>
      </c>
      <c r="Q1099" s="279" t="s">
        <v>299</v>
      </c>
      <c r="AR1099" s="279" t="e">
        <v>#N/A</v>
      </c>
    </row>
    <row r="1100" spans="1:44" s="279" customFormat="1">
      <c r="A1100" s="279">
        <v>122032</v>
      </c>
      <c r="B1100" s="43" t="s">
        <v>2562</v>
      </c>
      <c r="C1100" s="279" t="s">
        <v>300</v>
      </c>
      <c r="D1100" s="279" t="s">
        <v>300</v>
      </c>
      <c r="E1100" s="279" t="s">
        <v>298</v>
      </c>
      <c r="F1100" s="279" t="s">
        <v>298</v>
      </c>
      <c r="G1100" s="279" t="s">
        <v>300</v>
      </c>
      <c r="H1100" s="279" t="s">
        <v>300</v>
      </c>
      <c r="I1100" s="279" t="s">
        <v>298</v>
      </c>
      <c r="J1100" s="279" t="s">
        <v>298</v>
      </c>
      <c r="K1100" s="279" t="s">
        <v>298</v>
      </c>
      <c r="L1100" s="279" t="s">
        <v>298</v>
      </c>
      <c r="M1100" s="279" t="s">
        <v>299</v>
      </c>
      <c r="N1100" s="279" t="s">
        <v>299</v>
      </c>
      <c r="O1100" s="279" t="s">
        <v>299</v>
      </c>
      <c r="P1100" s="279" t="s">
        <v>299</v>
      </c>
      <c r="Q1100" s="279" t="s">
        <v>299</v>
      </c>
      <c r="AR1100" s="279" t="e">
        <v>#N/A</v>
      </c>
    </row>
    <row r="1101" spans="1:44" s="279" customFormat="1">
      <c r="A1101" s="279">
        <v>122034</v>
      </c>
      <c r="B1101" s="43" t="s">
        <v>2562</v>
      </c>
      <c r="C1101" s="279" t="s">
        <v>300</v>
      </c>
      <c r="D1101" s="279" t="s">
        <v>298</v>
      </c>
      <c r="E1101" s="279" t="s">
        <v>298</v>
      </c>
      <c r="F1101" s="279" t="s">
        <v>298</v>
      </c>
      <c r="G1101" s="279" t="s">
        <v>299</v>
      </c>
      <c r="H1101" s="279" t="s">
        <v>300</v>
      </c>
      <c r="I1101" s="279" t="s">
        <v>298</v>
      </c>
      <c r="J1101" s="279" t="s">
        <v>300</v>
      </c>
      <c r="K1101" s="279" t="s">
        <v>300</v>
      </c>
      <c r="L1101" s="279" t="s">
        <v>300</v>
      </c>
      <c r="M1101" s="279" t="s">
        <v>299</v>
      </c>
      <c r="N1101" s="279" t="s">
        <v>299</v>
      </c>
      <c r="O1101" s="279" t="s">
        <v>299</v>
      </c>
      <c r="P1101" s="279" t="s">
        <v>299</v>
      </c>
      <c r="Q1101" s="279" t="s">
        <v>299</v>
      </c>
      <c r="AR1101" s="279" t="e">
        <v>#N/A</v>
      </c>
    </row>
    <row r="1102" spans="1:44" s="279" customFormat="1">
      <c r="A1102" s="279">
        <v>122059</v>
      </c>
      <c r="B1102" s="43" t="s">
        <v>2562</v>
      </c>
      <c r="C1102" s="279" t="s">
        <v>300</v>
      </c>
      <c r="D1102" s="279" t="s">
        <v>300</v>
      </c>
      <c r="E1102" s="279" t="s">
        <v>300</v>
      </c>
      <c r="F1102" s="279" t="s">
        <v>300</v>
      </c>
      <c r="G1102" s="279" t="s">
        <v>300</v>
      </c>
      <c r="H1102" s="279" t="s">
        <v>300</v>
      </c>
      <c r="I1102" s="279" t="s">
        <v>300</v>
      </c>
      <c r="J1102" s="279" t="s">
        <v>300</v>
      </c>
      <c r="K1102" s="279" t="s">
        <v>300</v>
      </c>
      <c r="L1102" s="279" t="s">
        <v>298</v>
      </c>
      <c r="M1102" s="279" t="s">
        <v>299</v>
      </c>
      <c r="N1102" s="279" t="s">
        <v>299</v>
      </c>
      <c r="O1102" s="279" t="s">
        <v>299</v>
      </c>
      <c r="P1102" s="279" t="s">
        <v>299</v>
      </c>
      <c r="Q1102" s="279" t="s">
        <v>299</v>
      </c>
      <c r="AR1102" s="279" t="e">
        <v>#N/A</v>
      </c>
    </row>
    <row r="1103" spans="1:44" s="279" customFormat="1">
      <c r="A1103" s="279">
        <v>122060</v>
      </c>
      <c r="B1103" s="43" t="s">
        <v>2562</v>
      </c>
      <c r="C1103" s="279" t="s">
        <v>300</v>
      </c>
      <c r="D1103" s="279" t="s">
        <v>300</v>
      </c>
      <c r="E1103" s="279" t="s">
        <v>300</v>
      </c>
      <c r="F1103" s="279" t="s">
        <v>299</v>
      </c>
      <c r="G1103" s="279" t="s">
        <v>300</v>
      </c>
      <c r="H1103" s="279" t="s">
        <v>299</v>
      </c>
      <c r="I1103" s="279" t="s">
        <v>299</v>
      </c>
      <c r="J1103" s="279" t="s">
        <v>298</v>
      </c>
      <c r="K1103" s="279" t="s">
        <v>300</v>
      </c>
      <c r="L1103" s="279" t="s">
        <v>300</v>
      </c>
      <c r="M1103" s="279" t="s">
        <v>299</v>
      </c>
      <c r="N1103" s="279" t="s">
        <v>299</v>
      </c>
      <c r="O1103" s="279" t="s">
        <v>299</v>
      </c>
      <c r="P1103" s="279" t="s">
        <v>299</v>
      </c>
      <c r="Q1103" s="279" t="s">
        <v>299</v>
      </c>
      <c r="AR1103" s="279" t="e">
        <v>#N/A</v>
      </c>
    </row>
    <row r="1104" spans="1:44" s="279" customFormat="1">
      <c r="A1104" s="279">
        <v>122078</v>
      </c>
      <c r="B1104" s="43" t="s">
        <v>2562</v>
      </c>
      <c r="C1104" s="279" t="s">
        <v>300</v>
      </c>
      <c r="D1104" s="279" t="s">
        <v>298</v>
      </c>
      <c r="E1104" s="279" t="s">
        <v>298</v>
      </c>
      <c r="F1104" s="279" t="s">
        <v>300</v>
      </c>
      <c r="G1104" s="279" t="s">
        <v>298</v>
      </c>
      <c r="H1104" s="279" t="s">
        <v>300</v>
      </c>
      <c r="I1104" s="279" t="s">
        <v>298</v>
      </c>
      <c r="J1104" s="279" t="s">
        <v>298</v>
      </c>
      <c r="K1104" s="279" t="s">
        <v>300</v>
      </c>
      <c r="L1104" s="279" t="s">
        <v>298</v>
      </c>
      <c r="M1104" s="279" t="s">
        <v>299</v>
      </c>
      <c r="N1104" s="279" t="s">
        <v>299</v>
      </c>
      <c r="O1104" s="279" t="s">
        <v>299</v>
      </c>
      <c r="P1104" s="279" t="s">
        <v>299</v>
      </c>
      <c r="Q1104" s="279" t="s">
        <v>299</v>
      </c>
      <c r="AR1104" s="279" t="e">
        <v>#N/A</v>
      </c>
    </row>
    <row r="1105" spans="1:44" s="279" customFormat="1">
      <c r="A1105" s="279">
        <v>122079</v>
      </c>
      <c r="B1105" s="43" t="s">
        <v>2562</v>
      </c>
      <c r="C1105" s="279" t="s">
        <v>300</v>
      </c>
      <c r="D1105" s="279" t="s">
        <v>300</v>
      </c>
      <c r="E1105" s="279" t="s">
        <v>298</v>
      </c>
      <c r="F1105" s="279" t="s">
        <v>300</v>
      </c>
      <c r="G1105" s="279" t="s">
        <v>298</v>
      </c>
      <c r="H1105" s="279" t="s">
        <v>300</v>
      </c>
      <c r="I1105" s="279" t="s">
        <v>298</v>
      </c>
      <c r="J1105" s="279" t="s">
        <v>298</v>
      </c>
      <c r="K1105" s="279" t="s">
        <v>300</v>
      </c>
      <c r="L1105" s="279" t="s">
        <v>300</v>
      </c>
      <c r="M1105" s="279" t="s">
        <v>299</v>
      </c>
      <c r="N1105" s="279" t="s">
        <v>299</v>
      </c>
      <c r="O1105" s="279" t="s">
        <v>299</v>
      </c>
      <c r="P1105" s="279" t="s">
        <v>299</v>
      </c>
      <c r="Q1105" s="279" t="s">
        <v>299</v>
      </c>
      <c r="AR1105" s="279" t="e">
        <v>#N/A</v>
      </c>
    </row>
    <row r="1106" spans="1:44" s="279" customFormat="1">
      <c r="A1106" s="279">
        <v>122086</v>
      </c>
      <c r="B1106" s="43" t="s">
        <v>2562</v>
      </c>
      <c r="C1106" s="279" t="s">
        <v>300</v>
      </c>
      <c r="D1106" s="279" t="s">
        <v>300</v>
      </c>
      <c r="E1106" s="279" t="s">
        <v>300</v>
      </c>
      <c r="F1106" s="279" t="s">
        <v>298</v>
      </c>
      <c r="G1106" s="279" t="s">
        <v>298</v>
      </c>
      <c r="H1106" s="279" t="s">
        <v>300</v>
      </c>
      <c r="I1106" s="279" t="s">
        <v>300</v>
      </c>
      <c r="J1106" s="279" t="s">
        <v>298</v>
      </c>
      <c r="K1106" s="279" t="s">
        <v>299</v>
      </c>
      <c r="L1106" s="279" t="s">
        <v>299</v>
      </c>
      <c r="M1106" s="279" t="s">
        <v>299</v>
      </c>
      <c r="N1106" s="279" t="s">
        <v>299</v>
      </c>
      <c r="O1106" s="279" t="s">
        <v>299</v>
      </c>
      <c r="P1106" s="279" t="s">
        <v>299</v>
      </c>
      <c r="Q1106" s="279" t="s">
        <v>299</v>
      </c>
      <c r="AR1106" s="279" t="e">
        <v>#N/A</v>
      </c>
    </row>
    <row r="1107" spans="1:44" s="279" customFormat="1">
      <c r="A1107" s="279">
        <v>122093</v>
      </c>
      <c r="B1107" s="43" t="s">
        <v>2562</v>
      </c>
      <c r="C1107" s="279" t="s">
        <v>300</v>
      </c>
      <c r="D1107" s="279" t="s">
        <v>300</v>
      </c>
      <c r="E1107" s="279" t="s">
        <v>298</v>
      </c>
      <c r="F1107" s="279" t="s">
        <v>298</v>
      </c>
      <c r="G1107" s="279" t="s">
        <v>300</v>
      </c>
      <c r="H1107" s="279" t="s">
        <v>300</v>
      </c>
      <c r="I1107" s="279" t="s">
        <v>300</v>
      </c>
      <c r="J1107" s="279" t="s">
        <v>299</v>
      </c>
      <c r="K1107" s="279" t="s">
        <v>300</v>
      </c>
      <c r="L1107" s="279" t="s">
        <v>299</v>
      </c>
      <c r="M1107" s="279" t="s">
        <v>299</v>
      </c>
      <c r="N1107" s="279" t="s">
        <v>299</v>
      </c>
      <c r="O1107" s="279" t="s">
        <v>299</v>
      </c>
      <c r="P1107" s="279" t="s">
        <v>299</v>
      </c>
      <c r="Q1107" s="279" t="s">
        <v>299</v>
      </c>
      <c r="AR1107" s="279" t="e">
        <v>#N/A</v>
      </c>
    </row>
    <row r="1108" spans="1:44" s="279" customFormat="1">
      <c r="A1108" s="279">
        <v>122111</v>
      </c>
      <c r="B1108" s="43" t="s">
        <v>2562</v>
      </c>
      <c r="C1108" s="279" t="s">
        <v>300</v>
      </c>
      <c r="D1108" s="279" t="s">
        <v>298</v>
      </c>
      <c r="E1108" s="279" t="s">
        <v>298</v>
      </c>
      <c r="F1108" s="279" t="s">
        <v>300</v>
      </c>
      <c r="G1108" s="279" t="s">
        <v>298</v>
      </c>
      <c r="H1108" s="279" t="s">
        <v>300</v>
      </c>
      <c r="I1108" s="279" t="s">
        <v>300</v>
      </c>
      <c r="J1108" s="279" t="s">
        <v>298</v>
      </c>
      <c r="K1108" s="279" t="s">
        <v>300</v>
      </c>
      <c r="L1108" s="279" t="s">
        <v>299</v>
      </c>
      <c r="M1108" s="279" t="s">
        <v>299</v>
      </c>
      <c r="N1108" s="279" t="s">
        <v>299</v>
      </c>
      <c r="O1108" s="279" t="s">
        <v>299</v>
      </c>
      <c r="P1108" s="279" t="s">
        <v>299</v>
      </c>
      <c r="Q1108" s="279" t="s">
        <v>299</v>
      </c>
      <c r="AR1108" s="279" t="e">
        <v>#N/A</v>
      </c>
    </row>
    <row r="1109" spans="1:44" s="279" customFormat="1">
      <c r="A1109" s="279">
        <v>122112</v>
      </c>
      <c r="B1109" s="43" t="s">
        <v>2562</v>
      </c>
      <c r="C1109" s="279" t="s">
        <v>300</v>
      </c>
      <c r="D1109" s="279" t="s">
        <v>300</v>
      </c>
      <c r="E1109" s="279" t="s">
        <v>300</v>
      </c>
      <c r="F1109" s="279" t="s">
        <v>300</v>
      </c>
      <c r="G1109" s="279" t="s">
        <v>300</v>
      </c>
      <c r="H1109" s="279" t="s">
        <v>300</v>
      </c>
      <c r="I1109" s="279" t="s">
        <v>299</v>
      </c>
      <c r="J1109" s="279" t="s">
        <v>298</v>
      </c>
      <c r="K1109" s="279" t="s">
        <v>300</v>
      </c>
      <c r="L1109" s="279" t="s">
        <v>298</v>
      </c>
      <c r="M1109" s="279" t="s">
        <v>299</v>
      </c>
      <c r="N1109" s="279" t="s">
        <v>299</v>
      </c>
      <c r="O1109" s="279" t="s">
        <v>299</v>
      </c>
      <c r="P1109" s="279" t="s">
        <v>299</v>
      </c>
      <c r="Q1109" s="279" t="s">
        <v>299</v>
      </c>
      <c r="AR1109" s="279" t="e">
        <v>#N/A</v>
      </c>
    </row>
    <row r="1110" spans="1:44" s="279" customFormat="1">
      <c r="A1110" s="279">
        <v>122126</v>
      </c>
      <c r="B1110" s="43" t="s">
        <v>2562</v>
      </c>
      <c r="C1110" s="279" t="s">
        <v>298</v>
      </c>
      <c r="D1110" s="279" t="s">
        <v>300</v>
      </c>
      <c r="E1110" s="279" t="s">
        <v>298</v>
      </c>
      <c r="F1110" s="279" t="s">
        <v>300</v>
      </c>
      <c r="G1110" s="279" t="s">
        <v>300</v>
      </c>
      <c r="H1110" s="279" t="s">
        <v>299</v>
      </c>
      <c r="I1110" s="279" t="s">
        <v>299</v>
      </c>
      <c r="J1110" s="279" t="s">
        <v>299</v>
      </c>
      <c r="K1110" s="279" t="s">
        <v>299</v>
      </c>
      <c r="L1110" s="279" t="s">
        <v>298</v>
      </c>
      <c r="M1110" s="279" t="s">
        <v>299</v>
      </c>
      <c r="N1110" s="279" t="s">
        <v>299</v>
      </c>
      <c r="O1110" s="279" t="s">
        <v>299</v>
      </c>
      <c r="P1110" s="279" t="s">
        <v>299</v>
      </c>
      <c r="Q1110" s="279" t="s">
        <v>299</v>
      </c>
      <c r="AR1110" s="279" t="e">
        <v>#N/A</v>
      </c>
    </row>
    <row r="1111" spans="1:44" s="279" customFormat="1">
      <c r="A1111" s="279">
        <v>122136</v>
      </c>
      <c r="B1111" s="43" t="s">
        <v>2562</v>
      </c>
      <c r="C1111" s="279" t="s">
        <v>300</v>
      </c>
      <c r="D1111" s="279" t="s">
        <v>298</v>
      </c>
      <c r="E1111" s="279" t="s">
        <v>300</v>
      </c>
      <c r="F1111" s="279" t="s">
        <v>298</v>
      </c>
      <c r="G1111" s="279" t="s">
        <v>300</v>
      </c>
      <c r="H1111" s="279" t="s">
        <v>300</v>
      </c>
      <c r="I1111" s="279" t="s">
        <v>300</v>
      </c>
      <c r="J1111" s="279" t="s">
        <v>299</v>
      </c>
      <c r="K1111" s="279" t="s">
        <v>298</v>
      </c>
      <c r="L1111" s="279" t="s">
        <v>299</v>
      </c>
      <c r="M1111" s="279" t="s">
        <v>299</v>
      </c>
      <c r="N1111" s="279" t="s">
        <v>299</v>
      </c>
      <c r="O1111" s="279" t="s">
        <v>299</v>
      </c>
      <c r="P1111" s="279" t="s">
        <v>299</v>
      </c>
      <c r="Q1111" s="279" t="s">
        <v>299</v>
      </c>
      <c r="AR1111" s="279" t="e">
        <v>#N/A</v>
      </c>
    </row>
    <row r="1112" spans="1:44" s="279" customFormat="1">
      <c r="A1112" s="279">
        <v>122137</v>
      </c>
      <c r="B1112" s="43" t="s">
        <v>2562</v>
      </c>
      <c r="C1112" s="279" t="s">
        <v>300</v>
      </c>
      <c r="D1112" s="279" t="s">
        <v>300</v>
      </c>
      <c r="E1112" s="279" t="s">
        <v>298</v>
      </c>
      <c r="F1112" s="279" t="s">
        <v>300</v>
      </c>
      <c r="G1112" s="279" t="s">
        <v>300</v>
      </c>
      <c r="H1112" s="279" t="s">
        <v>298</v>
      </c>
      <c r="I1112" s="279" t="s">
        <v>300</v>
      </c>
      <c r="J1112" s="279" t="s">
        <v>300</v>
      </c>
      <c r="K1112" s="279" t="s">
        <v>300</v>
      </c>
      <c r="L1112" s="279" t="s">
        <v>300</v>
      </c>
      <c r="M1112" s="279" t="s">
        <v>299</v>
      </c>
      <c r="N1112" s="279" t="s">
        <v>299</v>
      </c>
      <c r="O1112" s="279" t="s">
        <v>299</v>
      </c>
      <c r="P1112" s="279" t="s">
        <v>299</v>
      </c>
      <c r="Q1112" s="279" t="s">
        <v>299</v>
      </c>
      <c r="AR1112" s="279" t="e">
        <v>#N/A</v>
      </c>
    </row>
    <row r="1113" spans="1:44" s="279" customFormat="1">
      <c r="A1113" s="279">
        <v>122143</v>
      </c>
      <c r="B1113" s="43" t="s">
        <v>2562</v>
      </c>
      <c r="C1113" s="279" t="s">
        <v>300</v>
      </c>
      <c r="D1113" s="279" t="s">
        <v>300</v>
      </c>
      <c r="E1113" s="279" t="s">
        <v>300</v>
      </c>
      <c r="F1113" s="279" t="s">
        <v>300</v>
      </c>
      <c r="G1113" s="279" t="s">
        <v>300</v>
      </c>
      <c r="H1113" s="279" t="s">
        <v>300</v>
      </c>
      <c r="I1113" s="279" t="s">
        <v>300</v>
      </c>
      <c r="J1113" s="279" t="s">
        <v>300</v>
      </c>
      <c r="K1113" s="279" t="s">
        <v>300</v>
      </c>
      <c r="L1113" s="279" t="s">
        <v>300</v>
      </c>
      <c r="M1113" s="279" t="s">
        <v>299</v>
      </c>
      <c r="N1113" s="279" t="s">
        <v>299</v>
      </c>
      <c r="O1113" s="279" t="s">
        <v>299</v>
      </c>
      <c r="P1113" s="279" t="s">
        <v>299</v>
      </c>
      <c r="Q1113" s="279" t="s">
        <v>299</v>
      </c>
      <c r="AR1113" s="279" t="e">
        <v>#N/A</v>
      </c>
    </row>
    <row r="1114" spans="1:44" s="279" customFormat="1">
      <c r="A1114" s="279">
        <v>122150</v>
      </c>
      <c r="B1114" s="43" t="s">
        <v>2562</v>
      </c>
      <c r="C1114" s="279" t="s">
        <v>300</v>
      </c>
      <c r="D1114" s="279" t="s">
        <v>300</v>
      </c>
      <c r="E1114" s="279" t="s">
        <v>300</v>
      </c>
      <c r="F1114" s="279" t="s">
        <v>300</v>
      </c>
      <c r="G1114" s="279" t="s">
        <v>300</v>
      </c>
      <c r="H1114" s="279" t="s">
        <v>300</v>
      </c>
      <c r="I1114" s="279" t="s">
        <v>299</v>
      </c>
      <c r="J1114" s="279" t="s">
        <v>298</v>
      </c>
      <c r="K1114" s="279" t="s">
        <v>299</v>
      </c>
      <c r="L1114" s="279" t="s">
        <v>298</v>
      </c>
      <c r="M1114" s="279" t="s">
        <v>299</v>
      </c>
      <c r="N1114" s="279" t="s">
        <v>299</v>
      </c>
      <c r="O1114" s="279" t="s">
        <v>299</v>
      </c>
      <c r="P1114" s="279" t="s">
        <v>299</v>
      </c>
      <c r="Q1114" s="279" t="s">
        <v>299</v>
      </c>
      <c r="AR1114" s="279" t="e">
        <v>#N/A</v>
      </c>
    </row>
    <row r="1115" spans="1:44" s="279" customFormat="1">
      <c r="A1115" s="279">
        <v>122151</v>
      </c>
      <c r="B1115" s="43" t="s">
        <v>2562</v>
      </c>
      <c r="C1115" s="279" t="s">
        <v>300</v>
      </c>
      <c r="D1115" s="279" t="s">
        <v>300</v>
      </c>
      <c r="E1115" s="279" t="s">
        <v>300</v>
      </c>
      <c r="F1115" s="279" t="s">
        <v>300</v>
      </c>
      <c r="G1115" s="279" t="s">
        <v>298</v>
      </c>
      <c r="H1115" s="279" t="s">
        <v>300</v>
      </c>
      <c r="I1115" s="279" t="s">
        <v>300</v>
      </c>
      <c r="J1115" s="279" t="s">
        <v>298</v>
      </c>
      <c r="K1115" s="279" t="s">
        <v>298</v>
      </c>
      <c r="L1115" s="279" t="s">
        <v>300</v>
      </c>
      <c r="M1115" s="279" t="s">
        <v>299</v>
      </c>
      <c r="N1115" s="279" t="s">
        <v>299</v>
      </c>
      <c r="O1115" s="279" t="s">
        <v>299</v>
      </c>
      <c r="P1115" s="279" t="s">
        <v>299</v>
      </c>
      <c r="Q1115" s="279" t="s">
        <v>299</v>
      </c>
      <c r="AR1115" s="279" t="e">
        <v>#N/A</v>
      </c>
    </row>
    <row r="1116" spans="1:44" s="279" customFormat="1">
      <c r="A1116" s="279">
        <v>122159</v>
      </c>
      <c r="B1116" s="43" t="s">
        <v>2562</v>
      </c>
      <c r="C1116" s="279" t="s">
        <v>300</v>
      </c>
      <c r="D1116" s="279" t="s">
        <v>300</v>
      </c>
      <c r="E1116" s="279" t="s">
        <v>300</v>
      </c>
      <c r="F1116" s="279" t="s">
        <v>300</v>
      </c>
      <c r="G1116" s="279" t="s">
        <v>298</v>
      </c>
      <c r="H1116" s="279" t="s">
        <v>300</v>
      </c>
      <c r="I1116" s="279" t="s">
        <v>299</v>
      </c>
      <c r="J1116" s="279" t="s">
        <v>300</v>
      </c>
      <c r="K1116" s="279" t="s">
        <v>299</v>
      </c>
      <c r="L1116" s="279" t="s">
        <v>298</v>
      </c>
      <c r="M1116" s="279" t="s">
        <v>299</v>
      </c>
      <c r="N1116" s="279" t="s">
        <v>299</v>
      </c>
      <c r="O1116" s="279" t="s">
        <v>299</v>
      </c>
      <c r="P1116" s="279" t="s">
        <v>299</v>
      </c>
      <c r="Q1116" s="279" t="s">
        <v>299</v>
      </c>
      <c r="AR1116" s="279" t="e">
        <v>#N/A</v>
      </c>
    </row>
    <row r="1117" spans="1:44" s="279" customFormat="1">
      <c r="A1117" s="279">
        <v>122167</v>
      </c>
      <c r="B1117" s="43" t="s">
        <v>2562</v>
      </c>
      <c r="C1117" s="279" t="s">
        <v>300</v>
      </c>
      <c r="D1117" s="279" t="s">
        <v>298</v>
      </c>
      <c r="E1117" s="279" t="s">
        <v>298</v>
      </c>
      <c r="F1117" s="279" t="s">
        <v>300</v>
      </c>
      <c r="G1117" s="279" t="s">
        <v>300</v>
      </c>
      <c r="H1117" s="279" t="s">
        <v>300</v>
      </c>
      <c r="I1117" s="279" t="s">
        <v>298</v>
      </c>
      <c r="J1117" s="279" t="s">
        <v>298</v>
      </c>
      <c r="K1117" s="279" t="s">
        <v>300</v>
      </c>
      <c r="L1117" s="279" t="s">
        <v>299</v>
      </c>
      <c r="M1117" s="279" t="s">
        <v>299</v>
      </c>
      <c r="N1117" s="279" t="s">
        <v>299</v>
      </c>
      <c r="O1117" s="279" t="s">
        <v>299</v>
      </c>
      <c r="P1117" s="279" t="s">
        <v>299</v>
      </c>
      <c r="Q1117" s="279" t="s">
        <v>299</v>
      </c>
      <c r="AR1117" s="279" t="e">
        <v>#N/A</v>
      </c>
    </row>
    <row r="1118" spans="1:44" s="279" customFormat="1">
      <c r="A1118" s="279">
        <v>122170</v>
      </c>
      <c r="B1118" s="43" t="s">
        <v>2562</v>
      </c>
      <c r="C1118" s="279" t="s">
        <v>300</v>
      </c>
      <c r="D1118" s="279" t="s">
        <v>300</v>
      </c>
      <c r="E1118" s="279" t="s">
        <v>298</v>
      </c>
      <c r="F1118" s="279" t="s">
        <v>298</v>
      </c>
      <c r="G1118" s="279" t="s">
        <v>300</v>
      </c>
      <c r="H1118" s="279" t="s">
        <v>300</v>
      </c>
      <c r="I1118" s="279" t="s">
        <v>300</v>
      </c>
      <c r="J1118" s="279" t="s">
        <v>298</v>
      </c>
      <c r="K1118" s="279" t="s">
        <v>300</v>
      </c>
      <c r="L1118" s="279" t="s">
        <v>300</v>
      </c>
      <c r="M1118" s="279" t="s">
        <v>299</v>
      </c>
      <c r="N1118" s="279" t="s">
        <v>299</v>
      </c>
      <c r="O1118" s="279" t="s">
        <v>299</v>
      </c>
      <c r="P1118" s="279" t="s">
        <v>299</v>
      </c>
      <c r="Q1118" s="279" t="s">
        <v>299</v>
      </c>
      <c r="AR1118" s="279" t="e">
        <v>#N/A</v>
      </c>
    </row>
    <row r="1119" spans="1:44" s="279" customFormat="1">
      <c r="A1119" s="279">
        <v>122181</v>
      </c>
      <c r="B1119" s="43" t="s">
        <v>2562</v>
      </c>
      <c r="C1119" s="279" t="s">
        <v>298</v>
      </c>
      <c r="D1119" s="279" t="s">
        <v>300</v>
      </c>
      <c r="E1119" s="279" t="s">
        <v>300</v>
      </c>
      <c r="F1119" s="279" t="s">
        <v>300</v>
      </c>
      <c r="G1119" s="279" t="s">
        <v>298</v>
      </c>
      <c r="H1119" s="279" t="s">
        <v>300</v>
      </c>
      <c r="I1119" s="279" t="s">
        <v>300</v>
      </c>
      <c r="J1119" s="279" t="s">
        <v>300</v>
      </c>
      <c r="K1119" s="279" t="s">
        <v>300</v>
      </c>
      <c r="L1119" s="279" t="s">
        <v>300</v>
      </c>
      <c r="M1119" s="279" t="s">
        <v>299</v>
      </c>
      <c r="N1119" s="279" t="s">
        <v>299</v>
      </c>
      <c r="O1119" s="279" t="s">
        <v>299</v>
      </c>
      <c r="P1119" s="279" t="s">
        <v>299</v>
      </c>
      <c r="Q1119" s="279" t="s">
        <v>299</v>
      </c>
      <c r="AR1119" s="279" t="e">
        <v>#N/A</v>
      </c>
    </row>
    <row r="1120" spans="1:44" s="279" customFormat="1">
      <c r="A1120" s="279">
        <v>122207</v>
      </c>
      <c r="B1120" s="43" t="s">
        <v>2562</v>
      </c>
      <c r="C1120" s="279" t="s">
        <v>300</v>
      </c>
      <c r="D1120" s="279" t="s">
        <v>298</v>
      </c>
      <c r="E1120" s="279" t="s">
        <v>300</v>
      </c>
      <c r="F1120" s="279" t="s">
        <v>300</v>
      </c>
      <c r="G1120" s="279" t="s">
        <v>300</v>
      </c>
      <c r="H1120" s="279" t="s">
        <v>300</v>
      </c>
      <c r="I1120" s="279" t="s">
        <v>298</v>
      </c>
      <c r="J1120" s="279" t="s">
        <v>299</v>
      </c>
      <c r="K1120" s="279" t="s">
        <v>298</v>
      </c>
      <c r="L1120" s="279" t="s">
        <v>299</v>
      </c>
      <c r="M1120" s="279" t="s">
        <v>299</v>
      </c>
      <c r="N1120" s="279" t="s">
        <v>299</v>
      </c>
      <c r="O1120" s="279" t="s">
        <v>299</v>
      </c>
      <c r="P1120" s="279" t="s">
        <v>299</v>
      </c>
      <c r="Q1120" s="279" t="s">
        <v>299</v>
      </c>
      <c r="AR1120" s="279" t="e">
        <v>#N/A</v>
      </c>
    </row>
    <row r="1121" spans="1:44" s="279" customFormat="1">
      <c r="A1121" s="279">
        <v>122208</v>
      </c>
      <c r="B1121" s="43" t="s">
        <v>2562</v>
      </c>
      <c r="C1121" s="279" t="s">
        <v>300</v>
      </c>
      <c r="D1121" s="279" t="s">
        <v>300</v>
      </c>
      <c r="E1121" s="279" t="s">
        <v>300</v>
      </c>
      <c r="F1121" s="279" t="s">
        <v>300</v>
      </c>
      <c r="G1121" s="279" t="s">
        <v>300</v>
      </c>
      <c r="H1121" s="279" t="s">
        <v>300</v>
      </c>
      <c r="I1121" s="279" t="s">
        <v>300</v>
      </c>
      <c r="J1121" s="279" t="s">
        <v>300</v>
      </c>
      <c r="K1121" s="279" t="s">
        <v>300</v>
      </c>
      <c r="L1121" s="279" t="s">
        <v>299</v>
      </c>
      <c r="M1121" s="279" t="s">
        <v>299</v>
      </c>
      <c r="N1121" s="279" t="s">
        <v>299</v>
      </c>
      <c r="O1121" s="279" t="s">
        <v>299</v>
      </c>
      <c r="P1121" s="279" t="s">
        <v>299</v>
      </c>
      <c r="Q1121" s="279" t="s">
        <v>299</v>
      </c>
      <c r="AR1121" s="279" t="e">
        <v>#N/A</v>
      </c>
    </row>
    <row r="1122" spans="1:44" s="279" customFormat="1">
      <c r="A1122" s="279">
        <v>122216</v>
      </c>
      <c r="B1122" s="43" t="s">
        <v>2562</v>
      </c>
      <c r="C1122" s="279" t="s">
        <v>300</v>
      </c>
      <c r="D1122" s="279" t="s">
        <v>300</v>
      </c>
      <c r="E1122" s="279" t="s">
        <v>298</v>
      </c>
      <c r="F1122" s="279" t="s">
        <v>300</v>
      </c>
      <c r="G1122" s="279" t="s">
        <v>300</v>
      </c>
      <c r="H1122" s="279" t="s">
        <v>300</v>
      </c>
      <c r="I1122" s="279" t="s">
        <v>300</v>
      </c>
      <c r="J1122" s="279" t="s">
        <v>300</v>
      </c>
      <c r="K1122" s="279" t="s">
        <v>298</v>
      </c>
      <c r="L1122" s="279" t="s">
        <v>299</v>
      </c>
      <c r="M1122" s="279" t="s">
        <v>299</v>
      </c>
      <c r="N1122" s="279" t="s">
        <v>299</v>
      </c>
      <c r="O1122" s="279" t="s">
        <v>299</v>
      </c>
      <c r="P1122" s="279" t="s">
        <v>299</v>
      </c>
      <c r="Q1122" s="279" t="s">
        <v>299</v>
      </c>
      <c r="AR1122" s="279" t="e">
        <v>#N/A</v>
      </c>
    </row>
    <row r="1123" spans="1:44" s="279" customFormat="1">
      <c r="A1123" s="279">
        <v>122225</v>
      </c>
      <c r="B1123" s="43" t="s">
        <v>2562</v>
      </c>
      <c r="C1123" s="279" t="s">
        <v>300</v>
      </c>
      <c r="D1123" s="279" t="s">
        <v>300</v>
      </c>
      <c r="E1123" s="279" t="s">
        <v>300</v>
      </c>
      <c r="F1123" s="279" t="s">
        <v>300</v>
      </c>
      <c r="G1123" s="279" t="s">
        <v>299</v>
      </c>
      <c r="H1123" s="279" t="s">
        <v>300</v>
      </c>
      <c r="I1123" s="279" t="s">
        <v>300</v>
      </c>
      <c r="J1123" s="279" t="s">
        <v>298</v>
      </c>
      <c r="K1123" s="279" t="s">
        <v>298</v>
      </c>
      <c r="L1123" s="279" t="s">
        <v>300</v>
      </c>
      <c r="M1123" s="279" t="s">
        <v>299</v>
      </c>
      <c r="N1123" s="279" t="s">
        <v>299</v>
      </c>
      <c r="O1123" s="279" t="s">
        <v>299</v>
      </c>
      <c r="P1123" s="279" t="s">
        <v>299</v>
      </c>
      <c r="Q1123" s="279" t="s">
        <v>299</v>
      </c>
      <c r="AR1123" s="279" t="e">
        <v>#N/A</v>
      </c>
    </row>
    <row r="1124" spans="1:44" s="279" customFormat="1">
      <c r="A1124" s="279">
        <v>122230</v>
      </c>
      <c r="B1124" s="43" t="s">
        <v>2562</v>
      </c>
      <c r="C1124" s="279" t="s">
        <v>300</v>
      </c>
      <c r="D1124" s="279" t="s">
        <v>300</v>
      </c>
      <c r="E1124" s="279" t="s">
        <v>300</v>
      </c>
      <c r="F1124" s="279" t="s">
        <v>300</v>
      </c>
      <c r="G1124" s="279" t="s">
        <v>300</v>
      </c>
      <c r="H1124" s="279" t="s">
        <v>300</v>
      </c>
      <c r="I1124" s="279" t="s">
        <v>299</v>
      </c>
      <c r="J1124" s="279" t="s">
        <v>300</v>
      </c>
      <c r="K1124" s="279" t="s">
        <v>299</v>
      </c>
      <c r="L1124" s="279" t="s">
        <v>300</v>
      </c>
      <c r="M1124" s="279" t="s">
        <v>299</v>
      </c>
      <c r="N1124" s="279" t="s">
        <v>299</v>
      </c>
      <c r="O1124" s="279" t="s">
        <v>299</v>
      </c>
      <c r="P1124" s="279" t="s">
        <v>299</v>
      </c>
      <c r="Q1124" s="279" t="s">
        <v>299</v>
      </c>
      <c r="AR1124" s="279" t="e">
        <v>#N/A</v>
      </c>
    </row>
    <row r="1125" spans="1:44" s="279" customFormat="1">
      <c r="A1125" s="279">
        <v>122245</v>
      </c>
      <c r="B1125" s="43" t="s">
        <v>2562</v>
      </c>
      <c r="C1125" s="279" t="s">
        <v>300</v>
      </c>
      <c r="D1125" s="279" t="s">
        <v>298</v>
      </c>
      <c r="E1125" s="279" t="s">
        <v>300</v>
      </c>
      <c r="F1125" s="279" t="s">
        <v>300</v>
      </c>
      <c r="G1125" s="279" t="s">
        <v>298</v>
      </c>
      <c r="H1125" s="279" t="s">
        <v>300</v>
      </c>
      <c r="I1125" s="279" t="s">
        <v>298</v>
      </c>
      <c r="J1125" s="279" t="s">
        <v>300</v>
      </c>
      <c r="K1125" s="279" t="s">
        <v>300</v>
      </c>
      <c r="L1125" s="279" t="s">
        <v>300</v>
      </c>
      <c r="M1125" s="279" t="s">
        <v>299</v>
      </c>
      <c r="N1125" s="279" t="s">
        <v>299</v>
      </c>
      <c r="O1125" s="279" t="s">
        <v>299</v>
      </c>
      <c r="P1125" s="279" t="s">
        <v>299</v>
      </c>
      <c r="Q1125" s="279" t="s">
        <v>299</v>
      </c>
      <c r="AR1125" s="279" t="e">
        <v>#N/A</v>
      </c>
    </row>
    <row r="1126" spans="1:44" s="279" customFormat="1">
      <c r="A1126" s="279">
        <v>122250</v>
      </c>
      <c r="B1126" s="43" t="s">
        <v>2562</v>
      </c>
      <c r="C1126" s="279" t="s">
        <v>300</v>
      </c>
      <c r="D1126" s="279" t="s">
        <v>300</v>
      </c>
      <c r="E1126" s="279" t="s">
        <v>298</v>
      </c>
      <c r="F1126" s="279" t="s">
        <v>300</v>
      </c>
      <c r="G1126" s="279" t="s">
        <v>300</v>
      </c>
      <c r="H1126" s="279" t="s">
        <v>300</v>
      </c>
      <c r="I1126" s="279" t="s">
        <v>298</v>
      </c>
      <c r="J1126" s="279" t="s">
        <v>298</v>
      </c>
      <c r="K1126" s="279" t="s">
        <v>300</v>
      </c>
      <c r="L1126" s="279" t="s">
        <v>298</v>
      </c>
      <c r="M1126" s="279" t="s">
        <v>299</v>
      </c>
      <c r="N1126" s="279" t="s">
        <v>299</v>
      </c>
      <c r="O1126" s="279" t="s">
        <v>299</v>
      </c>
      <c r="P1126" s="279" t="s">
        <v>299</v>
      </c>
      <c r="Q1126" s="279" t="s">
        <v>299</v>
      </c>
      <c r="AR1126" s="279" t="e">
        <v>#N/A</v>
      </c>
    </row>
    <row r="1127" spans="1:44" s="279" customFormat="1">
      <c r="A1127" s="279">
        <v>122260</v>
      </c>
      <c r="B1127" s="43" t="s">
        <v>2562</v>
      </c>
      <c r="C1127" s="279" t="s">
        <v>298</v>
      </c>
      <c r="D1127" s="279" t="s">
        <v>300</v>
      </c>
      <c r="E1127" s="279" t="s">
        <v>299</v>
      </c>
      <c r="F1127" s="279" t="s">
        <v>298</v>
      </c>
      <c r="G1127" s="279" t="s">
        <v>300</v>
      </c>
      <c r="H1127" s="279" t="s">
        <v>300</v>
      </c>
      <c r="I1127" s="279" t="s">
        <v>299</v>
      </c>
      <c r="J1127" s="279" t="s">
        <v>298</v>
      </c>
      <c r="K1127" s="279" t="s">
        <v>300</v>
      </c>
      <c r="L1127" s="279" t="s">
        <v>300</v>
      </c>
      <c r="M1127" s="279" t="s">
        <v>299</v>
      </c>
      <c r="N1127" s="279" t="s">
        <v>299</v>
      </c>
      <c r="O1127" s="279" t="s">
        <v>299</v>
      </c>
      <c r="P1127" s="279" t="s">
        <v>299</v>
      </c>
      <c r="Q1127" s="279" t="s">
        <v>299</v>
      </c>
      <c r="AR1127" s="279" t="e">
        <v>#N/A</v>
      </c>
    </row>
    <row r="1128" spans="1:44" s="279" customFormat="1">
      <c r="A1128" s="279">
        <v>122270</v>
      </c>
      <c r="B1128" s="43" t="s">
        <v>2562</v>
      </c>
      <c r="C1128" s="279" t="s">
        <v>300</v>
      </c>
      <c r="D1128" s="279" t="s">
        <v>300</v>
      </c>
      <c r="E1128" s="279" t="s">
        <v>298</v>
      </c>
      <c r="F1128" s="279" t="s">
        <v>300</v>
      </c>
      <c r="G1128" s="279" t="s">
        <v>300</v>
      </c>
      <c r="H1128" s="279" t="s">
        <v>300</v>
      </c>
      <c r="I1128" s="279" t="s">
        <v>299</v>
      </c>
      <c r="J1128" s="279" t="s">
        <v>298</v>
      </c>
      <c r="K1128" s="279" t="s">
        <v>298</v>
      </c>
      <c r="L1128" s="279" t="s">
        <v>298</v>
      </c>
      <c r="M1128" s="279" t="s">
        <v>299</v>
      </c>
      <c r="N1128" s="279" t="s">
        <v>299</v>
      </c>
      <c r="O1128" s="279" t="s">
        <v>299</v>
      </c>
      <c r="P1128" s="279" t="s">
        <v>299</v>
      </c>
      <c r="Q1128" s="279" t="s">
        <v>299</v>
      </c>
      <c r="AR1128" s="279" t="e">
        <v>#N/A</v>
      </c>
    </row>
    <row r="1129" spans="1:44" s="279" customFormat="1">
      <c r="A1129" s="279">
        <v>122271</v>
      </c>
      <c r="B1129" s="43" t="s">
        <v>2562</v>
      </c>
      <c r="C1129" s="279" t="s">
        <v>300</v>
      </c>
      <c r="D1129" s="279" t="s">
        <v>300</v>
      </c>
      <c r="E1129" s="279" t="s">
        <v>298</v>
      </c>
      <c r="F1129" s="279" t="s">
        <v>300</v>
      </c>
      <c r="G1129" s="279" t="s">
        <v>299</v>
      </c>
      <c r="H1129" s="279" t="s">
        <v>300</v>
      </c>
      <c r="I1129" s="279" t="s">
        <v>300</v>
      </c>
      <c r="J1129" s="279" t="s">
        <v>300</v>
      </c>
      <c r="K1129" s="279" t="s">
        <v>299</v>
      </c>
      <c r="L1129" s="279" t="s">
        <v>299</v>
      </c>
      <c r="M1129" s="279" t="s">
        <v>299</v>
      </c>
      <c r="N1129" s="279" t="s">
        <v>299</v>
      </c>
      <c r="O1129" s="279" t="s">
        <v>299</v>
      </c>
      <c r="P1129" s="279" t="s">
        <v>299</v>
      </c>
      <c r="Q1129" s="279" t="s">
        <v>299</v>
      </c>
      <c r="AR1129" s="279" t="e">
        <v>#N/A</v>
      </c>
    </row>
    <row r="1130" spans="1:44" s="279" customFormat="1">
      <c r="A1130" s="279">
        <v>122321</v>
      </c>
      <c r="B1130" s="43" t="s">
        <v>2562</v>
      </c>
      <c r="C1130" s="279" t="s">
        <v>298</v>
      </c>
      <c r="D1130" s="279" t="s">
        <v>298</v>
      </c>
      <c r="E1130" s="279" t="s">
        <v>298</v>
      </c>
      <c r="F1130" s="279" t="s">
        <v>300</v>
      </c>
      <c r="G1130" s="279" t="s">
        <v>299</v>
      </c>
      <c r="H1130" s="279" t="s">
        <v>300</v>
      </c>
      <c r="I1130" s="279" t="s">
        <v>298</v>
      </c>
      <c r="J1130" s="279" t="s">
        <v>298</v>
      </c>
      <c r="K1130" s="279" t="s">
        <v>300</v>
      </c>
      <c r="L1130" s="279" t="s">
        <v>299</v>
      </c>
      <c r="M1130" s="279" t="s">
        <v>299</v>
      </c>
      <c r="N1130" s="279" t="s">
        <v>299</v>
      </c>
      <c r="O1130" s="279" t="s">
        <v>299</v>
      </c>
      <c r="P1130" s="279" t="s">
        <v>299</v>
      </c>
      <c r="Q1130" s="279" t="s">
        <v>299</v>
      </c>
      <c r="AR1130" s="279" t="e">
        <v>#N/A</v>
      </c>
    </row>
    <row r="1131" spans="1:44" s="279" customFormat="1">
      <c r="A1131" s="279">
        <v>122337</v>
      </c>
      <c r="B1131" s="43" t="s">
        <v>2562</v>
      </c>
      <c r="C1131" s="279" t="s">
        <v>300</v>
      </c>
      <c r="D1131" s="279" t="s">
        <v>300</v>
      </c>
      <c r="E1131" s="279" t="s">
        <v>300</v>
      </c>
      <c r="F1131" s="279" t="s">
        <v>298</v>
      </c>
      <c r="G1131" s="279" t="s">
        <v>300</v>
      </c>
      <c r="H1131" s="279" t="s">
        <v>300</v>
      </c>
      <c r="I1131" s="279" t="s">
        <v>298</v>
      </c>
      <c r="J1131" s="279" t="s">
        <v>300</v>
      </c>
      <c r="K1131" s="279" t="s">
        <v>298</v>
      </c>
      <c r="L1131" s="279" t="s">
        <v>299</v>
      </c>
      <c r="M1131" s="279" t="s">
        <v>299</v>
      </c>
      <c r="N1131" s="279" t="s">
        <v>299</v>
      </c>
      <c r="O1131" s="279" t="s">
        <v>299</v>
      </c>
      <c r="P1131" s="279" t="s">
        <v>299</v>
      </c>
      <c r="Q1131" s="279" t="s">
        <v>299</v>
      </c>
      <c r="AR1131" s="279" t="e">
        <v>#N/A</v>
      </c>
    </row>
    <row r="1132" spans="1:44" s="279" customFormat="1">
      <c r="A1132" s="279">
        <v>122346</v>
      </c>
      <c r="B1132" s="43" t="s">
        <v>2562</v>
      </c>
      <c r="C1132" s="279" t="s">
        <v>300</v>
      </c>
      <c r="D1132" s="279" t="s">
        <v>298</v>
      </c>
      <c r="E1132" s="279" t="s">
        <v>298</v>
      </c>
      <c r="F1132" s="279" t="s">
        <v>298</v>
      </c>
      <c r="G1132" s="279" t="s">
        <v>298</v>
      </c>
      <c r="H1132" s="279" t="s">
        <v>300</v>
      </c>
      <c r="I1132" s="279" t="s">
        <v>299</v>
      </c>
      <c r="J1132" s="279" t="s">
        <v>298</v>
      </c>
      <c r="K1132" s="279" t="s">
        <v>299</v>
      </c>
      <c r="L1132" s="279" t="s">
        <v>300</v>
      </c>
      <c r="M1132" s="279" t="s">
        <v>299</v>
      </c>
      <c r="N1132" s="279" t="s">
        <v>299</v>
      </c>
      <c r="O1132" s="279" t="s">
        <v>299</v>
      </c>
      <c r="P1132" s="279" t="s">
        <v>299</v>
      </c>
      <c r="Q1132" s="279" t="s">
        <v>299</v>
      </c>
      <c r="AR1132" s="279" t="e">
        <v>#N/A</v>
      </c>
    </row>
    <row r="1133" spans="1:44" s="279" customFormat="1">
      <c r="A1133" s="279">
        <v>122351</v>
      </c>
      <c r="B1133" s="43" t="s">
        <v>2562</v>
      </c>
      <c r="C1133" s="279" t="s">
        <v>300</v>
      </c>
      <c r="D1133" s="279" t="s">
        <v>300</v>
      </c>
      <c r="E1133" s="279" t="s">
        <v>298</v>
      </c>
      <c r="F1133" s="279" t="s">
        <v>298</v>
      </c>
      <c r="G1133" s="279" t="s">
        <v>298</v>
      </c>
      <c r="H1133" s="279" t="s">
        <v>300</v>
      </c>
      <c r="I1133" s="279" t="s">
        <v>300</v>
      </c>
      <c r="J1133" s="279" t="s">
        <v>300</v>
      </c>
      <c r="K1133" s="279" t="s">
        <v>300</v>
      </c>
      <c r="L1133" s="279" t="s">
        <v>300</v>
      </c>
      <c r="M1133" s="279" t="s">
        <v>299</v>
      </c>
      <c r="N1133" s="279" t="s">
        <v>299</v>
      </c>
      <c r="O1133" s="279" t="s">
        <v>299</v>
      </c>
      <c r="P1133" s="279" t="s">
        <v>299</v>
      </c>
      <c r="Q1133" s="279" t="s">
        <v>299</v>
      </c>
      <c r="AR1133" s="279" t="e">
        <v>#N/A</v>
      </c>
    </row>
    <row r="1134" spans="1:44" s="279" customFormat="1">
      <c r="A1134" s="279">
        <v>122364</v>
      </c>
      <c r="B1134" s="43" t="s">
        <v>2562</v>
      </c>
      <c r="C1134" s="279" t="s">
        <v>298</v>
      </c>
      <c r="D1134" s="279" t="s">
        <v>300</v>
      </c>
      <c r="E1134" s="279" t="s">
        <v>298</v>
      </c>
      <c r="F1134" s="279" t="s">
        <v>300</v>
      </c>
      <c r="G1134" s="279" t="s">
        <v>300</v>
      </c>
      <c r="H1134" s="279" t="s">
        <v>300</v>
      </c>
      <c r="I1134" s="279" t="s">
        <v>298</v>
      </c>
      <c r="J1134" s="279" t="s">
        <v>298</v>
      </c>
      <c r="K1134" s="279" t="s">
        <v>300</v>
      </c>
      <c r="L1134" s="279" t="s">
        <v>300</v>
      </c>
      <c r="M1134" s="279" t="s">
        <v>299</v>
      </c>
      <c r="N1134" s="279" t="s">
        <v>299</v>
      </c>
      <c r="O1134" s="279" t="s">
        <v>299</v>
      </c>
      <c r="P1134" s="279" t="s">
        <v>299</v>
      </c>
      <c r="Q1134" s="279" t="s">
        <v>299</v>
      </c>
      <c r="AR1134" s="279" t="e">
        <v>#N/A</v>
      </c>
    </row>
    <row r="1135" spans="1:44" s="279" customFormat="1">
      <c r="A1135" s="279">
        <v>122369</v>
      </c>
      <c r="B1135" s="43" t="s">
        <v>2562</v>
      </c>
      <c r="C1135" s="279" t="s">
        <v>300</v>
      </c>
      <c r="D1135" s="279" t="s">
        <v>300</v>
      </c>
      <c r="E1135" s="279" t="s">
        <v>300</v>
      </c>
      <c r="F1135" s="279" t="s">
        <v>300</v>
      </c>
      <c r="G1135" s="279" t="s">
        <v>300</v>
      </c>
      <c r="H1135" s="279" t="s">
        <v>300</v>
      </c>
      <c r="I1135" s="279" t="s">
        <v>298</v>
      </c>
      <c r="J1135" s="279" t="s">
        <v>298</v>
      </c>
      <c r="K1135" s="279" t="s">
        <v>300</v>
      </c>
      <c r="L1135" s="279" t="s">
        <v>299</v>
      </c>
      <c r="M1135" s="279" t="s">
        <v>299</v>
      </c>
      <c r="N1135" s="279" t="s">
        <v>299</v>
      </c>
      <c r="O1135" s="279" t="s">
        <v>299</v>
      </c>
      <c r="P1135" s="279" t="s">
        <v>299</v>
      </c>
      <c r="Q1135" s="279" t="s">
        <v>299</v>
      </c>
      <c r="AR1135" s="279" t="e">
        <v>#N/A</v>
      </c>
    </row>
    <row r="1136" spans="1:44" s="279" customFormat="1">
      <c r="A1136" s="279">
        <v>122371</v>
      </c>
      <c r="B1136" s="43" t="s">
        <v>2562</v>
      </c>
      <c r="C1136" s="279" t="s">
        <v>300</v>
      </c>
      <c r="D1136" s="279" t="s">
        <v>300</v>
      </c>
      <c r="E1136" s="279" t="s">
        <v>300</v>
      </c>
      <c r="F1136" s="279" t="s">
        <v>298</v>
      </c>
      <c r="G1136" s="279" t="s">
        <v>300</v>
      </c>
      <c r="H1136" s="279" t="s">
        <v>300</v>
      </c>
      <c r="I1136" s="279" t="s">
        <v>300</v>
      </c>
      <c r="J1136" s="279" t="s">
        <v>298</v>
      </c>
      <c r="K1136" s="279" t="s">
        <v>298</v>
      </c>
      <c r="L1136" s="279" t="s">
        <v>300</v>
      </c>
      <c r="M1136" s="279" t="s">
        <v>299</v>
      </c>
      <c r="N1136" s="279" t="s">
        <v>299</v>
      </c>
      <c r="O1136" s="279" t="s">
        <v>299</v>
      </c>
      <c r="P1136" s="279" t="s">
        <v>299</v>
      </c>
      <c r="Q1136" s="279" t="s">
        <v>299</v>
      </c>
      <c r="AR1136" s="279" t="e">
        <v>#N/A</v>
      </c>
    </row>
    <row r="1137" spans="1:44" s="279" customFormat="1">
      <c r="A1137" s="279">
        <v>122384</v>
      </c>
      <c r="B1137" s="43" t="s">
        <v>2562</v>
      </c>
      <c r="C1137" s="279" t="s">
        <v>300</v>
      </c>
      <c r="D1137" s="279" t="s">
        <v>300</v>
      </c>
      <c r="E1137" s="279" t="s">
        <v>298</v>
      </c>
      <c r="F1137" s="279" t="s">
        <v>300</v>
      </c>
      <c r="G1137" s="279" t="s">
        <v>300</v>
      </c>
      <c r="H1137" s="279" t="s">
        <v>300</v>
      </c>
      <c r="I1137" s="279" t="s">
        <v>298</v>
      </c>
      <c r="J1137" s="279" t="s">
        <v>298</v>
      </c>
      <c r="K1137" s="279" t="s">
        <v>300</v>
      </c>
      <c r="L1137" s="279" t="s">
        <v>299</v>
      </c>
      <c r="M1137" s="279" t="s">
        <v>299</v>
      </c>
      <c r="N1137" s="279" t="s">
        <v>299</v>
      </c>
      <c r="O1137" s="279" t="s">
        <v>299</v>
      </c>
      <c r="P1137" s="279" t="s">
        <v>299</v>
      </c>
      <c r="Q1137" s="279" t="s">
        <v>299</v>
      </c>
      <c r="AR1137" s="279" t="e">
        <v>#N/A</v>
      </c>
    </row>
    <row r="1138" spans="1:44" s="279" customFormat="1">
      <c r="A1138" s="279">
        <v>122390</v>
      </c>
      <c r="B1138" s="43" t="s">
        <v>2562</v>
      </c>
      <c r="C1138" s="279" t="s">
        <v>299</v>
      </c>
      <c r="D1138" s="279" t="s">
        <v>300</v>
      </c>
      <c r="E1138" s="279" t="s">
        <v>300</v>
      </c>
      <c r="F1138" s="279" t="s">
        <v>300</v>
      </c>
      <c r="G1138" s="279" t="s">
        <v>300</v>
      </c>
      <c r="H1138" s="279" t="s">
        <v>300</v>
      </c>
      <c r="I1138" s="279" t="s">
        <v>300</v>
      </c>
      <c r="J1138" s="279" t="s">
        <v>298</v>
      </c>
      <c r="K1138" s="279" t="s">
        <v>300</v>
      </c>
      <c r="L1138" s="279" t="s">
        <v>299</v>
      </c>
      <c r="M1138" s="279" t="s">
        <v>299</v>
      </c>
      <c r="N1138" s="279" t="s">
        <v>299</v>
      </c>
      <c r="O1138" s="279" t="s">
        <v>299</v>
      </c>
      <c r="P1138" s="279" t="s">
        <v>299</v>
      </c>
      <c r="Q1138" s="279" t="s">
        <v>299</v>
      </c>
      <c r="AR1138" s="279" t="e">
        <v>#N/A</v>
      </c>
    </row>
    <row r="1139" spans="1:44" s="279" customFormat="1">
      <c r="A1139" s="279">
        <v>122397</v>
      </c>
      <c r="B1139" s="43" t="s">
        <v>2562</v>
      </c>
      <c r="C1139" s="279" t="s">
        <v>300</v>
      </c>
      <c r="D1139" s="279" t="s">
        <v>298</v>
      </c>
      <c r="E1139" s="279" t="s">
        <v>300</v>
      </c>
      <c r="F1139" s="279" t="s">
        <v>298</v>
      </c>
      <c r="G1139" s="279" t="s">
        <v>300</v>
      </c>
      <c r="H1139" s="279" t="s">
        <v>299</v>
      </c>
      <c r="I1139" s="279" t="s">
        <v>300</v>
      </c>
      <c r="J1139" s="279" t="s">
        <v>300</v>
      </c>
      <c r="K1139" s="279" t="s">
        <v>300</v>
      </c>
      <c r="L1139" s="279" t="s">
        <v>299</v>
      </c>
      <c r="M1139" s="279" t="s">
        <v>299</v>
      </c>
      <c r="N1139" s="279" t="s">
        <v>299</v>
      </c>
      <c r="O1139" s="279" t="s">
        <v>299</v>
      </c>
      <c r="P1139" s="279" t="s">
        <v>299</v>
      </c>
      <c r="Q1139" s="279" t="s">
        <v>299</v>
      </c>
      <c r="AR1139" s="279" t="e">
        <v>#N/A</v>
      </c>
    </row>
    <row r="1140" spans="1:44" s="279" customFormat="1">
      <c r="A1140" s="279">
        <v>122408</v>
      </c>
      <c r="B1140" s="43" t="s">
        <v>2562</v>
      </c>
      <c r="C1140" s="279" t="s">
        <v>300</v>
      </c>
      <c r="D1140" s="279" t="s">
        <v>300</v>
      </c>
      <c r="E1140" s="279" t="s">
        <v>298</v>
      </c>
      <c r="F1140" s="279" t="s">
        <v>300</v>
      </c>
      <c r="G1140" s="279" t="s">
        <v>300</v>
      </c>
      <c r="H1140" s="279" t="s">
        <v>300</v>
      </c>
      <c r="I1140" s="279" t="s">
        <v>300</v>
      </c>
      <c r="J1140" s="279" t="s">
        <v>300</v>
      </c>
      <c r="K1140" s="279" t="s">
        <v>298</v>
      </c>
      <c r="L1140" s="279" t="s">
        <v>299</v>
      </c>
      <c r="M1140" s="279" t="s">
        <v>299</v>
      </c>
      <c r="N1140" s="279" t="s">
        <v>299</v>
      </c>
      <c r="O1140" s="279" t="s">
        <v>299</v>
      </c>
      <c r="P1140" s="279" t="s">
        <v>299</v>
      </c>
      <c r="Q1140" s="279" t="s">
        <v>299</v>
      </c>
      <c r="AR1140" s="279" t="e">
        <v>#N/A</v>
      </c>
    </row>
    <row r="1141" spans="1:44" s="279" customFormat="1">
      <c r="A1141" s="279">
        <v>122415</v>
      </c>
      <c r="B1141" s="43" t="s">
        <v>2562</v>
      </c>
      <c r="C1141" s="279" t="s">
        <v>298</v>
      </c>
      <c r="D1141" s="279" t="s">
        <v>300</v>
      </c>
      <c r="E1141" s="279" t="s">
        <v>298</v>
      </c>
      <c r="F1141" s="279" t="s">
        <v>300</v>
      </c>
      <c r="G1141" s="279" t="s">
        <v>300</v>
      </c>
      <c r="H1141" s="279" t="s">
        <v>300</v>
      </c>
      <c r="I1141" s="279" t="s">
        <v>300</v>
      </c>
      <c r="J1141" s="279" t="s">
        <v>298</v>
      </c>
      <c r="K1141" s="279" t="s">
        <v>300</v>
      </c>
      <c r="L1141" s="279" t="s">
        <v>300</v>
      </c>
      <c r="M1141" s="279" t="s">
        <v>299</v>
      </c>
      <c r="N1141" s="279" t="s">
        <v>299</v>
      </c>
      <c r="O1141" s="279" t="s">
        <v>299</v>
      </c>
      <c r="P1141" s="279" t="s">
        <v>299</v>
      </c>
      <c r="Q1141" s="279" t="s">
        <v>299</v>
      </c>
      <c r="AR1141" s="279" t="e">
        <v>#N/A</v>
      </c>
    </row>
    <row r="1142" spans="1:44" s="279" customFormat="1">
      <c r="A1142" s="279">
        <v>122419</v>
      </c>
      <c r="B1142" s="43" t="s">
        <v>2562</v>
      </c>
      <c r="C1142" s="279" t="s">
        <v>300</v>
      </c>
      <c r="D1142" s="279" t="s">
        <v>298</v>
      </c>
      <c r="E1142" s="279" t="s">
        <v>298</v>
      </c>
      <c r="F1142" s="279" t="s">
        <v>298</v>
      </c>
      <c r="G1142" s="279" t="s">
        <v>298</v>
      </c>
      <c r="H1142" s="279" t="s">
        <v>300</v>
      </c>
      <c r="I1142" s="279" t="s">
        <v>298</v>
      </c>
      <c r="J1142" s="279" t="s">
        <v>298</v>
      </c>
      <c r="K1142" s="279" t="s">
        <v>300</v>
      </c>
      <c r="L1142" s="279" t="s">
        <v>299</v>
      </c>
      <c r="M1142" s="279" t="s">
        <v>299</v>
      </c>
      <c r="N1142" s="279" t="s">
        <v>299</v>
      </c>
      <c r="O1142" s="279" t="s">
        <v>299</v>
      </c>
      <c r="P1142" s="279" t="s">
        <v>299</v>
      </c>
      <c r="Q1142" s="279" t="s">
        <v>299</v>
      </c>
      <c r="AR1142" s="279" t="e">
        <v>#N/A</v>
      </c>
    </row>
    <row r="1143" spans="1:44" s="279" customFormat="1">
      <c r="A1143" s="279">
        <v>122427</v>
      </c>
      <c r="B1143" s="43" t="s">
        <v>2562</v>
      </c>
      <c r="C1143" s="279" t="s">
        <v>300</v>
      </c>
      <c r="D1143" s="279" t="s">
        <v>298</v>
      </c>
      <c r="E1143" s="279" t="s">
        <v>298</v>
      </c>
      <c r="F1143" s="279" t="s">
        <v>300</v>
      </c>
      <c r="G1143" s="279" t="s">
        <v>300</v>
      </c>
      <c r="H1143" s="279" t="s">
        <v>300</v>
      </c>
      <c r="I1143" s="279" t="s">
        <v>299</v>
      </c>
      <c r="J1143" s="279" t="s">
        <v>298</v>
      </c>
      <c r="K1143" s="279" t="s">
        <v>298</v>
      </c>
      <c r="L1143" s="279" t="s">
        <v>300</v>
      </c>
      <c r="M1143" s="279" t="s">
        <v>299</v>
      </c>
      <c r="N1143" s="279" t="s">
        <v>299</v>
      </c>
      <c r="O1143" s="279" t="s">
        <v>299</v>
      </c>
      <c r="P1143" s="279" t="s">
        <v>299</v>
      </c>
      <c r="Q1143" s="279" t="s">
        <v>299</v>
      </c>
      <c r="AR1143" s="279" t="e">
        <v>#N/A</v>
      </c>
    </row>
    <row r="1144" spans="1:44" s="279" customFormat="1">
      <c r="A1144" s="279">
        <v>122432</v>
      </c>
      <c r="B1144" s="43" t="s">
        <v>2562</v>
      </c>
      <c r="C1144" s="279" t="s">
        <v>300</v>
      </c>
      <c r="D1144" s="279" t="s">
        <v>298</v>
      </c>
      <c r="E1144" s="279" t="s">
        <v>300</v>
      </c>
      <c r="F1144" s="279" t="s">
        <v>298</v>
      </c>
      <c r="G1144" s="279" t="s">
        <v>300</v>
      </c>
      <c r="H1144" s="279" t="s">
        <v>300</v>
      </c>
      <c r="I1144" s="279" t="s">
        <v>298</v>
      </c>
      <c r="J1144" s="279" t="s">
        <v>298</v>
      </c>
      <c r="K1144" s="279" t="s">
        <v>298</v>
      </c>
      <c r="L1144" s="279" t="s">
        <v>300</v>
      </c>
      <c r="M1144" s="279" t="s">
        <v>299</v>
      </c>
      <c r="N1144" s="279" t="s">
        <v>299</v>
      </c>
      <c r="O1144" s="279" t="s">
        <v>299</v>
      </c>
      <c r="P1144" s="279" t="s">
        <v>299</v>
      </c>
      <c r="Q1144" s="279" t="s">
        <v>299</v>
      </c>
      <c r="AR1144" s="279" t="e">
        <v>#N/A</v>
      </c>
    </row>
    <row r="1145" spans="1:44" s="279" customFormat="1">
      <c r="A1145" s="43">
        <v>119867</v>
      </c>
      <c r="B1145" s="43" t="s">
        <v>2562</v>
      </c>
      <c r="C1145" s="43" t="s">
        <v>298</v>
      </c>
      <c r="D1145" s="43" t="s">
        <v>300</v>
      </c>
      <c r="E1145" s="43" t="s">
        <v>300</v>
      </c>
      <c r="F1145" s="43" t="s">
        <v>298</v>
      </c>
      <c r="G1145" s="43" t="s">
        <v>298</v>
      </c>
      <c r="H1145" s="43" t="s">
        <v>299</v>
      </c>
      <c r="I1145" s="43" t="s">
        <v>298</v>
      </c>
      <c r="J1145" s="43" t="s">
        <v>298</v>
      </c>
      <c r="K1145" s="43" t="s">
        <v>300</v>
      </c>
      <c r="L1145" s="43" t="s">
        <v>299</v>
      </c>
      <c r="M1145" s="43" t="s">
        <v>299</v>
      </c>
      <c r="N1145" s="43" t="s">
        <v>299</v>
      </c>
      <c r="O1145" s="43" t="s">
        <v>299</v>
      </c>
      <c r="P1145" s="43" t="s">
        <v>299</v>
      </c>
      <c r="Q1145" s="43" t="s">
        <v>299</v>
      </c>
      <c r="R1145" s="43"/>
      <c r="S1145" s="43"/>
      <c r="T1145" s="43"/>
      <c r="U1145" s="43"/>
      <c r="V1145" s="43"/>
      <c r="W1145" s="43"/>
      <c r="X1145" s="43"/>
      <c r="Y1145" s="43"/>
      <c r="Z1145" s="43"/>
      <c r="AA1145" s="43"/>
      <c r="AB1145" s="43"/>
      <c r="AC1145" s="43"/>
      <c r="AD1145" s="43"/>
      <c r="AE1145" s="43"/>
      <c r="AF1145" s="43"/>
      <c r="AG1145" s="43"/>
      <c r="AH1145" s="43"/>
      <c r="AI1145" s="43"/>
      <c r="AJ1145" s="43"/>
      <c r="AK1145" s="43"/>
      <c r="AL1145" s="43"/>
      <c r="AM1145" s="43"/>
      <c r="AN1145" s="43"/>
      <c r="AO1145" s="43"/>
      <c r="AP1145" s="43"/>
      <c r="AQ1145" s="43"/>
      <c r="AR1145" s="279" t="e">
        <v>#N/A</v>
      </c>
    </row>
    <row r="1146" spans="1:44" s="279" customFormat="1">
      <c r="A1146" s="43">
        <v>119995</v>
      </c>
      <c r="B1146" s="43" t="s">
        <v>2562</v>
      </c>
      <c r="C1146" s="43" t="s">
        <v>298</v>
      </c>
      <c r="D1146" s="43" t="s">
        <v>298</v>
      </c>
      <c r="E1146" s="43" t="s">
        <v>298</v>
      </c>
      <c r="F1146" s="43" t="s">
        <v>298</v>
      </c>
      <c r="G1146" s="43" t="s">
        <v>300</v>
      </c>
      <c r="H1146" s="43" t="s">
        <v>298</v>
      </c>
      <c r="I1146" s="43" t="s">
        <v>298</v>
      </c>
      <c r="J1146" s="43" t="s">
        <v>300</v>
      </c>
      <c r="K1146" s="43" t="s">
        <v>300</v>
      </c>
      <c r="L1146" s="43" t="s">
        <v>299</v>
      </c>
      <c r="M1146" s="43" t="s">
        <v>299</v>
      </c>
      <c r="N1146" s="43" t="s">
        <v>299</v>
      </c>
      <c r="O1146" s="43" t="s">
        <v>299</v>
      </c>
      <c r="P1146" s="43" t="s">
        <v>299</v>
      </c>
      <c r="Q1146" s="43" t="s">
        <v>299</v>
      </c>
      <c r="R1146" s="43"/>
      <c r="S1146" s="43"/>
      <c r="T1146" s="43"/>
      <c r="U1146" s="43"/>
      <c r="V1146" s="43"/>
      <c r="W1146" s="43"/>
      <c r="X1146" s="43"/>
      <c r="Y1146" s="43"/>
      <c r="Z1146" s="43"/>
      <c r="AA1146" s="43"/>
      <c r="AB1146" s="43"/>
      <c r="AC1146" s="43"/>
      <c r="AD1146" s="43"/>
      <c r="AE1146" s="43"/>
      <c r="AF1146" s="43"/>
      <c r="AG1146" s="43"/>
      <c r="AH1146" s="43"/>
      <c r="AI1146" s="43"/>
      <c r="AJ1146" s="43"/>
      <c r="AK1146" s="43"/>
      <c r="AL1146" s="43"/>
      <c r="AM1146" s="43"/>
      <c r="AN1146" s="43"/>
      <c r="AO1146" s="43"/>
      <c r="AP1146" s="43"/>
      <c r="AQ1146" s="43"/>
      <c r="AR1146" s="279" t="e">
        <v>#N/A</v>
      </c>
    </row>
    <row r="1147" spans="1:44" s="279" customFormat="1">
      <c r="A1147" s="43">
        <v>120408</v>
      </c>
      <c r="B1147" s="43" t="s">
        <v>2562</v>
      </c>
      <c r="C1147" s="43" t="s">
        <v>300</v>
      </c>
      <c r="D1147" s="43" t="s">
        <v>300</v>
      </c>
      <c r="E1147" s="43" t="s">
        <v>298</v>
      </c>
      <c r="F1147" s="43" t="s">
        <v>298</v>
      </c>
      <c r="G1147" s="43" t="s">
        <v>300</v>
      </c>
      <c r="H1147" s="43" t="s">
        <v>300</v>
      </c>
      <c r="I1147" s="43" t="s">
        <v>300</v>
      </c>
      <c r="J1147" s="43" t="s">
        <v>298</v>
      </c>
      <c r="K1147" s="43" t="s">
        <v>300</v>
      </c>
      <c r="L1147" s="43" t="s">
        <v>300</v>
      </c>
      <c r="M1147" s="43" t="s">
        <v>299</v>
      </c>
      <c r="N1147" s="43" t="s">
        <v>299</v>
      </c>
      <c r="O1147" s="43" t="s">
        <v>299</v>
      </c>
      <c r="P1147" s="43" t="s">
        <v>299</v>
      </c>
      <c r="Q1147" s="43" t="s">
        <v>299</v>
      </c>
      <c r="R1147" s="43"/>
      <c r="S1147" s="43"/>
      <c r="T1147" s="43"/>
      <c r="U1147" s="43"/>
      <c r="V1147" s="43"/>
      <c r="W1147" s="43"/>
      <c r="X1147" s="43"/>
      <c r="Y1147" s="43"/>
      <c r="Z1147" s="43"/>
      <c r="AA1147" s="43"/>
      <c r="AB1147" s="43"/>
      <c r="AC1147" s="43"/>
      <c r="AD1147" s="43"/>
      <c r="AE1147" s="43"/>
      <c r="AF1147" s="43"/>
      <c r="AG1147" s="43"/>
      <c r="AH1147" s="43"/>
      <c r="AI1147" s="43"/>
      <c r="AJ1147" s="43"/>
      <c r="AK1147" s="43"/>
      <c r="AL1147" s="43"/>
      <c r="AM1147" s="43"/>
      <c r="AN1147" s="43"/>
      <c r="AO1147" s="43"/>
      <c r="AP1147" s="43"/>
      <c r="AQ1147" s="43"/>
      <c r="AR1147" s="279" t="e">
        <v>#N/A</v>
      </c>
    </row>
    <row r="1148" spans="1:44" s="279" customFormat="1">
      <c r="A1148" s="43">
        <v>120882</v>
      </c>
      <c r="B1148" s="43" t="s">
        <v>2562</v>
      </c>
      <c r="C1148" s="43" t="s">
        <v>298</v>
      </c>
      <c r="D1148" s="43" t="s">
        <v>298</v>
      </c>
      <c r="E1148" s="43" t="s">
        <v>298</v>
      </c>
      <c r="F1148" s="43" t="s">
        <v>298</v>
      </c>
      <c r="G1148" s="43" t="s">
        <v>300</v>
      </c>
      <c r="H1148" s="43" t="s">
        <v>300</v>
      </c>
      <c r="I1148" s="43" t="s">
        <v>300</v>
      </c>
      <c r="J1148" s="43" t="s">
        <v>300</v>
      </c>
      <c r="K1148" s="43" t="s">
        <v>300</v>
      </c>
      <c r="L1148" s="43" t="s">
        <v>300</v>
      </c>
      <c r="M1148" s="43" t="s">
        <v>299</v>
      </c>
      <c r="N1148" s="43" t="s">
        <v>299</v>
      </c>
      <c r="O1148" s="43" t="s">
        <v>299</v>
      </c>
      <c r="P1148" s="43" t="s">
        <v>299</v>
      </c>
      <c r="Q1148" s="43" t="s">
        <v>299</v>
      </c>
      <c r="R1148" s="43"/>
      <c r="S1148" s="43"/>
      <c r="T1148" s="43"/>
      <c r="U1148" s="43"/>
      <c r="V1148" s="43"/>
      <c r="W1148" s="43"/>
      <c r="X1148" s="43"/>
      <c r="Y1148" s="43"/>
      <c r="Z1148" s="43"/>
      <c r="AA1148" s="43"/>
      <c r="AB1148" s="43"/>
      <c r="AC1148" s="43"/>
      <c r="AD1148" s="43"/>
      <c r="AE1148" s="43"/>
      <c r="AF1148" s="43"/>
      <c r="AG1148" s="43"/>
      <c r="AH1148" s="43"/>
      <c r="AI1148" s="43"/>
      <c r="AJ1148" s="43"/>
      <c r="AK1148" s="43"/>
      <c r="AL1148" s="43"/>
      <c r="AM1148" s="43"/>
      <c r="AN1148" s="43"/>
      <c r="AO1148" s="43"/>
      <c r="AP1148" s="43"/>
      <c r="AQ1148" s="43"/>
      <c r="AR1148" s="279" t="e">
        <v>#N/A</v>
      </c>
    </row>
    <row r="1149" spans="1:44" s="279" customFormat="1">
      <c r="A1149" s="43">
        <v>120895</v>
      </c>
      <c r="B1149" s="43" t="s">
        <v>2562</v>
      </c>
      <c r="C1149" s="43" t="s">
        <v>300</v>
      </c>
      <c r="D1149" s="43" t="s">
        <v>298</v>
      </c>
      <c r="E1149" s="43" t="s">
        <v>298</v>
      </c>
      <c r="F1149" s="43" t="s">
        <v>298</v>
      </c>
      <c r="G1149" s="43" t="s">
        <v>298</v>
      </c>
      <c r="H1149" s="43" t="s">
        <v>300</v>
      </c>
      <c r="I1149" s="43" t="s">
        <v>298</v>
      </c>
      <c r="J1149" s="43" t="s">
        <v>299</v>
      </c>
      <c r="K1149" s="43" t="s">
        <v>300</v>
      </c>
      <c r="L1149" s="43" t="s">
        <v>299</v>
      </c>
      <c r="M1149" s="43" t="s">
        <v>299</v>
      </c>
      <c r="N1149" s="43" t="s">
        <v>299</v>
      </c>
      <c r="O1149" s="43" t="s">
        <v>299</v>
      </c>
      <c r="P1149" s="43" t="s">
        <v>299</v>
      </c>
      <c r="Q1149" s="43" t="s">
        <v>299</v>
      </c>
      <c r="R1149" s="43"/>
      <c r="S1149" s="43"/>
      <c r="T1149" s="43"/>
      <c r="U1149" s="43"/>
      <c r="V1149" s="43"/>
      <c r="W1149" s="43"/>
      <c r="X1149" s="43"/>
      <c r="Y1149" s="43"/>
      <c r="Z1149" s="43"/>
      <c r="AA1149" s="43"/>
      <c r="AB1149" s="43"/>
      <c r="AC1149" s="43"/>
      <c r="AD1149" s="43"/>
      <c r="AE1149" s="43"/>
      <c r="AF1149" s="43"/>
      <c r="AG1149" s="43"/>
      <c r="AH1149" s="43"/>
      <c r="AI1149" s="43"/>
      <c r="AJ1149" s="43"/>
      <c r="AK1149" s="43"/>
      <c r="AL1149" s="43"/>
      <c r="AM1149" s="43"/>
      <c r="AN1149" s="43"/>
      <c r="AO1149" s="43"/>
      <c r="AP1149" s="43"/>
      <c r="AQ1149" s="43"/>
      <c r="AR1149" s="279" t="e">
        <v>#N/A</v>
      </c>
    </row>
    <row r="1150" spans="1:44" s="279" customFormat="1">
      <c r="A1150" s="43">
        <v>121078</v>
      </c>
      <c r="B1150" s="43" t="s">
        <v>2562</v>
      </c>
      <c r="C1150" s="43" t="s">
        <v>300</v>
      </c>
      <c r="D1150" s="43" t="s">
        <v>300</v>
      </c>
      <c r="E1150" s="43" t="s">
        <v>300</v>
      </c>
      <c r="F1150" s="43" t="s">
        <v>300</v>
      </c>
      <c r="G1150" s="43" t="s">
        <v>298</v>
      </c>
      <c r="H1150" s="43" t="s">
        <v>298</v>
      </c>
      <c r="I1150" s="43" t="s">
        <v>298</v>
      </c>
      <c r="J1150" s="43" t="s">
        <v>298</v>
      </c>
      <c r="K1150" s="43" t="s">
        <v>298</v>
      </c>
      <c r="L1150" s="43" t="s">
        <v>299</v>
      </c>
      <c r="M1150" s="43" t="s">
        <v>299</v>
      </c>
      <c r="N1150" s="43" t="s">
        <v>299</v>
      </c>
      <c r="O1150" s="43" t="s">
        <v>299</v>
      </c>
      <c r="P1150" s="43" t="s">
        <v>299</v>
      </c>
      <c r="Q1150" s="43" t="s">
        <v>299</v>
      </c>
      <c r="R1150" s="43"/>
      <c r="S1150" s="43"/>
      <c r="T1150" s="43"/>
      <c r="U1150" s="43"/>
      <c r="V1150" s="43"/>
      <c r="W1150" s="43"/>
      <c r="X1150" s="43"/>
      <c r="Y1150" s="43"/>
      <c r="Z1150" s="43"/>
      <c r="AA1150" s="43"/>
      <c r="AB1150" s="43"/>
      <c r="AC1150" s="43"/>
      <c r="AD1150" s="43"/>
      <c r="AE1150" s="43"/>
      <c r="AF1150" s="43"/>
      <c r="AG1150" s="43"/>
      <c r="AH1150" s="43"/>
      <c r="AI1150" s="43"/>
      <c r="AJ1150" s="43"/>
      <c r="AK1150" s="43"/>
      <c r="AL1150" s="43"/>
      <c r="AM1150" s="43"/>
      <c r="AN1150" s="43"/>
      <c r="AO1150" s="43"/>
      <c r="AP1150" s="43"/>
      <c r="AQ1150" s="43"/>
      <c r="AR1150" s="279" t="e">
        <v>#N/A</v>
      </c>
    </row>
    <row r="1151" spans="1:44" s="279" customFormat="1">
      <c r="A1151" s="43">
        <v>121276</v>
      </c>
      <c r="B1151" s="43" t="s">
        <v>2562</v>
      </c>
      <c r="C1151" s="43" t="s">
        <v>298</v>
      </c>
      <c r="D1151" s="43" t="s">
        <v>298</v>
      </c>
      <c r="E1151" s="43" t="s">
        <v>298</v>
      </c>
      <c r="F1151" s="43" t="s">
        <v>298</v>
      </c>
      <c r="G1151" s="43" t="s">
        <v>300</v>
      </c>
      <c r="H1151" s="43" t="s">
        <v>300</v>
      </c>
      <c r="I1151" s="43" t="s">
        <v>299</v>
      </c>
      <c r="J1151" s="43" t="s">
        <v>300</v>
      </c>
      <c r="K1151" s="43" t="s">
        <v>300</v>
      </c>
      <c r="L1151" s="43" t="s">
        <v>300</v>
      </c>
      <c r="M1151" s="43" t="s">
        <v>299</v>
      </c>
      <c r="N1151" s="43" t="s">
        <v>299</v>
      </c>
      <c r="O1151" s="43" t="s">
        <v>299</v>
      </c>
      <c r="P1151" s="43" t="s">
        <v>299</v>
      </c>
      <c r="Q1151" s="43" t="s">
        <v>299</v>
      </c>
      <c r="R1151" s="43"/>
      <c r="S1151" s="43"/>
      <c r="T1151" s="43"/>
      <c r="U1151" s="43"/>
      <c r="V1151" s="43"/>
      <c r="W1151" s="43"/>
      <c r="X1151" s="43"/>
      <c r="Y1151" s="43"/>
      <c r="Z1151" s="43"/>
      <c r="AA1151" s="43"/>
      <c r="AB1151" s="43"/>
      <c r="AC1151" s="43"/>
      <c r="AD1151" s="43"/>
      <c r="AE1151" s="43"/>
      <c r="AF1151" s="43"/>
      <c r="AG1151" s="43"/>
      <c r="AH1151" s="43"/>
      <c r="AI1151" s="43"/>
      <c r="AJ1151" s="43"/>
      <c r="AK1151" s="43"/>
      <c r="AL1151" s="43"/>
      <c r="AM1151" s="43"/>
      <c r="AN1151" s="43"/>
      <c r="AO1151" s="43"/>
      <c r="AP1151" s="43"/>
      <c r="AQ1151" s="43"/>
      <c r="AR1151" s="279" t="e">
        <v>#N/A</v>
      </c>
    </row>
    <row r="1152" spans="1:44" s="279" customFormat="1">
      <c r="A1152" s="43">
        <v>121293</v>
      </c>
      <c r="B1152" s="43" t="s">
        <v>2562</v>
      </c>
      <c r="C1152" s="43" t="s">
        <v>298</v>
      </c>
      <c r="D1152" s="43" t="s">
        <v>298</v>
      </c>
      <c r="E1152" s="43" t="s">
        <v>298</v>
      </c>
      <c r="F1152" s="43" t="s">
        <v>298</v>
      </c>
      <c r="G1152" s="43" t="s">
        <v>300</v>
      </c>
      <c r="H1152" s="43" t="s">
        <v>300</v>
      </c>
      <c r="I1152" s="43" t="s">
        <v>299</v>
      </c>
      <c r="J1152" s="43" t="s">
        <v>300</v>
      </c>
      <c r="K1152" s="43" t="s">
        <v>300</v>
      </c>
      <c r="L1152" s="43" t="s">
        <v>300</v>
      </c>
      <c r="M1152" s="43" t="s">
        <v>299</v>
      </c>
      <c r="N1152" s="43" t="s">
        <v>299</v>
      </c>
      <c r="O1152" s="43" t="s">
        <v>299</v>
      </c>
      <c r="P1152" s="43" t="s">
        <v>299</v>
      </c>
      <c r="Q1152" s="43" t="s">
        <v>299</v>
      </c>
      <c r="R1152" s="43"/>
      <c r="S1152" s="43"/>
      <c r="T1152" s="43"/>
      <c r="U1152" s="43"/>
      <c r="V1152" s="43"/>
      <c r="W1152" s="43"/>
      <c r="X1152" s="43"/>
      <c r="Y1152" s="43"/>
      <c r="Z1152" s="43"/>
      <c r="AA1152" s="43"/>
      <c r="AB1152" s="43"/>
      <c r="AC1152" s="43"/>
      <c r="AD1152" s="43"/>
      <c r="AE1152" s="43"/>
      <c r="AF1152" s="43"/>
      <c r="AG1152" s="43"/>
      <c r="AH1152" s="43"/>
      <c r="AI1152" s="43"/>
      <c r="AJ1152" s="43"/>
      <c r="AK1152" s="43"/>
      <c r="AL1152" s="43"/>
      <c r="AM1152" s="43"/>
      <c r="AN1152" s="43"/>
      <c r="AO1152" s="43"/>
      <c r="AP1152" s="43"/>
      <c r="AQ1152" s="43"/>
      <c r="AR1152" s="279" t="e">
        <v>#N/A</v>
      </c>
    </row>
    <row r="1153" spans="1:44" s="279" customFormat="1">
      <c r="A1153" s="43">
        <v>121634</v>
      </c>
      <c r="B1153" s="43" t="s">
        <v>2562</v>
      </c>
      <c r="C1153" s="43" t="s">
        <v>300</v>
      </c>
      <c r="D1153" s="43" t="s">
        <v>300</v>
      </c>
      <c r="E1153" s="43" t="s">
        <v>300</v>
      </c>
      <c r="F1153" s="43" t="s">
        <v>300</v>
      </c>
      <c r="G1153" s="43" t="s">
        <v>300</v>
      </c>
      <c r="H1153" s="43" t="s">
        <v>300</v>
      </c>
      <c r="I1153" s="43" t="s">
        <v>299</v>
      </c>
      <c r="J1153" s="43" t="s">
        <v>300</v>
      </c>
      <c r="K1153" s="43" t="s">
        <v>300</v>
      </c>
      <c r="L1153" s="43" t="s">
        <v>299</v>
      </c>
      <c r="M1153" s="43" t="s">
        <v>299</v>
      </c>
      <c r="N1153" s="43" t="s">
        <v>299</v>
      </c>
      <c r="O1153" s="43" t="s">
        <v>299</v>
      </c>
      <c r="P1153" s="43" t="s">
        <v>299</v>
      </c>
      <c r="Q1153" s="43" t="s">
        <v>299</v>
      </c>
      <c r="R1153" s="43"/>
      <c r="S1153" s="43"/>
      <c r="T1153" s="43"/>
      <c r="U1153" s="43"/>
      <c r="V1153" s="43"/>
      <c r="W1153" s="43"/>
      <c r="X1153" s="43"/>
      <c r="Y1153" s="43"/>
      <c r="Z1153" s="43"/>
      <c r="AA1153" s="43"/>
      <c r="AB1153" s="43"/>
      <c r="AC1153" s="43"/>
      <c r="AD1153" s="43"/>
      <c r="AE1153" s="43"/>
      <c r="AF1153" s="43"/>
      <c r="AG1153" s="43"/>
      <c r="AH1153" s="43"/>
      <c r="AI1153" s="43"/>
      <c r="AJ1153" s="43"/>
      <c r="AK1153" s="43"/>
      <c r="AL1153" s="43"/>
      <c r="AM1153" s="43"/>
      <c r="AN1153" s="43"/>
      <c r="AO1153" s="43"/>
      <c r="AP1153" s="43"/>
      <c r="AQ1153" s="43"/>
      <c r="AR1153" s="279" t="e">
        <v>#N/A</v>
      </c>
    </row>
    <row r="1154" spans="1:44" s="279" customFormat="1">
      <c r="A1154" s="43">
        <v>121638</v>
      </c>
      <c r="B1154" s="43" t="s">
        <v>2562</v>
      </c>
      <c r="C1154" s="43" t="s">
        <v>300</v>
      </c>
      <c r="D1154" s="43" t="s">
        <v>300</v>
      </c>
      <c r="E1154" s="43" t="s">
        <v>300</v>
      </c>
      <c r="F1154" s="43" t="s">
        <v>300</v>
      </c>
      <c r="G1154" s="43" t="s">
        <v>300</v>
      </c>
      <c r="H1154" s="43" t="s">
        <v>300</v>
      </c>
      <c r="I1154" s="43" t="s">
        <v>299</v>
      </c>
      <c r="J1154" s="43" t="s">
        <v>300</v>
      </c>
      <c r="K1154" s="43" t="s">
        <v>299</v>
      </c>
      <c r="L1154" s="43" t="s">
        <v>299</v>
      </c>
      <c r="M1154" s="43" t="s">
        <v>299</v>
      </c>
      <c r="N1154" s="43" t="s">
        <v>299</v>
      </c>
      <c r="O1154" s="43" t="s">
        <v>299</v>
      </c>
      <c r="P1154" s="43" t="s">
        <v>299</v>
      </c>
      <c r="Q1154" s="43" t="s">
        <v>299</v>
      </c>
      <c r="R1154" s="43"/>
      <c r="S1154" s="43"/>
      <c r="T1154" s="43"/>
      <c r="U1154" s="43"/>
      <c r="V1154" s="43"/>
      <c r="W1154" s="43"/>
      <c r="X1154" s="43"/>
      <c r="Y1154" s="43"/>
      <c r="Z1154" s="43"/>
      <c r="AA1154" s="43"/>
      <c r="AB1154" s="43"/>
      <c r="AC1154" s="43"/>
      <c r="AD1154" s="43"/>
      <c r="AE1154" s="43"/>
      <c r="AF1154" s="43"/>
      <c r="AG1154" s="43"/>
      <c r="AH1154" s="43"/>
      <c r="AI1154" s="43"/>
      <c r="AJ1154" s="43"/>
      <c r="AK1154" s="43"/>
      <c r="AL1154" s="43"/>
      <c r="AM1154" s="43"/>
      <c r="AN1154" s="43"/>
      <c r="AO1154" s="43"/>
      <c r="AP1154" s="43"/>
      <c r="AQ1154" s="43"/>
      <c r="AR1154" s="279" t="e">
        <v>#N/A</v>
      </c>
    </row>
    <row r="1155" spans="1:44" s="279" customFormat="1">
      <c r="A1155" s="43">
        <v>121640</v>
      </c>
      <c r="B1155" s="43" t="s">
        <v>2562</v>
      </c>
      <c r="C1155" s="43" t="s">
        <v>300</v>
      </c>
      <c r="D1155" s="43" t="s">
        <v>300</v>
      </c>
      <c r="E1155" s="43" t="s">
        <v>300</v>
      </c>
      <c r="F1155" s="43" t="s">
        <v>300</v>
      </c>
      <c r="G1155" s="43" t="s">
        <v>298</v>
      </c>
      <c r="H1155" s="43" t="s">
        <v>300</v>
      </c>
      <c r="I1155" s="43" t="s">
        <v>299</v>
      </c>
      <c r="J1155" s="43" t="s">
        <v>299</v>
      </c>
      <c r="K1155" s="43" t="s">
        <v>299</v>
      </c>
      <c r="L1155" s="43" t="s">
        <v>299</v>
      </c>
      <c r="M1155" s="43" t="s">
        <v>299</v>
      </c>
      <c r="N1155" s="43" t="s">
        <v>299</v>
      </c>
      <c r="O1155" s="43" t="s">
        <v>299</v>
      </c>
      <c r="P1155" s="43" t="s">
        <v>299</v>
      </c>
      <c r="Q1155" s="43" t="s">
        <v>299</v>
      </c>
      <c r="R1155" s="43"/>
      <c r="S1155" s="43"/>
      <c r="T1155" s="43"/>
      <c r="U1155" s="43"/>
      <c r="V1155" s="43"/>
      <c r="W1155" s="43"/>
      <c r="X1155" s="43"/>
      <c r="Y1155" s="43"/>
      <c r="Z1155" s="43"/>
      <c r="AA1155" s="43"/>
      <c r="AB1155" s="43"/>
      <c r="AC1155" s="43"/>
      <c r="AD1155" s="43"/>
      <c r="AE1155" s="43"/>
      <c r="AF1155" s="43"/>
      <c r="AG1155" s="43"/>
      <c r="AH1155" s="43"/>
      <c r="AI1155" s="43"/>
      <c r="AJ1155" s="43"/>
      <c r="AK1155" s="43"/>
      <c r="AL1155" s="43"/>
      <c r="AM1155" s="43"/>
      <c r="AN1155" s="43"/>
      <c r="AO1155" s="43"/>
      <c r="AP1155" s="43"/>
      <c r="AQ1155" s="43"/>
      <c r="AR1155" s="279" t="e">
        <v>#N/A</v>
      </c>
    </row>
    <row r="1156" spans="1:44" s="279" customFormat="1">
      <c r="A1156" s="43">
        <v>121781</v>
      </c>
      <c r="B1156" s="43" t="s">
        <v>2562</v>
      </c>
      <c r="C1156" s="43" t="s">
        <v>300</v>
      </c>
      <c r="D1156" s="43" t="s">
        <v>300</v>
      </c>
      <c r="E1156" s="43" t="s">
        <v>300</v>
      </c>
      <c r="F1156" s="43" t="s">
        <v>300</v>
      </c>
      <c r="G1156" s="43" t="s">
        <v>300</v>
      </c>
      <c r="H1156" s="43" t="s">
        <v>300</v>
      </c>
      <c r="I1156" s="43" t="s">
        <v>299</v>
      </c>
      <c r="J1156" s="43" t="s">
        <v>300</v>
      </c>
      <c r="K1156" s="43" t="s">
        <v>300</v>
      </c>
      <c r="L1156" s="43" t="s">
        <v>299</v>
      </c>
      <c r="M1156" s="43" t="s">
        <v>299</v>
      </c>
      <c r="N1156" s="43" t="s">
        <v>299</v>
      </c>
      <c r="O1156" s="43" t="s">
        <v>299</v>
      </c>
      <c r="P1156" s="43" t="s">
        <v>299</v>
      </c>
      <c r="Q1156" s="43" t="s">
        <v>299</v>
      </c>
      <c r="R1156" s="43"/>
      <c r="S1156" s="43"/>
      <c r="T1156" s="43"/>
      <c r="U1156" s="43"/>
      <c r="V1156" s="43"/>
      <c r="W1156" s="43"/>
      <c r="X1156" s="43"/>
      <c r="Y1156" s="43"/>
      <c r="Z1156" s="43"/>
      <c r="AA1156" s="43"/>
      <c r="AB1156" s="43"/>
      <c r="AC1156" s="43"/>
      <c r="AD1156" s="43"/>
      <c r="AE1156" s="43"/>
      <c r="AF1156" s="43"/>
      <c r="AG1156" s="43"/>
      <c r="AH1156" s="43"/>
      <c r="AI1156" s="43"/>
      <c r="AJ1156" s="43"/>
      <c r="AK1156" s="43"/>
      <c r="AL1156" s="43"/>
      <c r="AM1156" s="43"/>
      <c r="AN1156" s="43"/>
      <c r="AO1156" s="43"/>
      <c r="AP1156" s="43"/>
      <c r="AQ1156" s="43"/>
      <c r="AR1156" s="279" t="e">
        <v>#N/A</v>
      </c>
    </row>
    <row r="1157" spans="1:44" s="279" customFormat="1">
      <c r="A1157" s="43">
        <v>121866</v>
      </c>
      <c r="B1157" s="43" t="s">
        <v>2562</v>
      </c>
      <c r="C1157" s="43" t="s">
        <v>300</v>
      </c>
      <c r="D1157" s="43" t="s">
        <v>300</v>
      </c>
      <c r="E1157" s="43" t="s">
        <v>300</v>
      </c>
      <c r="F1157" s="43" t="s">
        <v>298</v>
      </c>
      <c r="G1157" s="43" t="s">
        <v>300</v>
      </c>
      <c r="H1157" s="43" t="s">
        <v>300</v>
      </c>
      <c r="I1157" s="43" t="s">
        <v>300</v>
      </c>
      <c r="J1157" s="43" t="s">
        <v>300</v>
      </c>
      <c r="K1157" s="43" t="s">
        <v>300</v>
      </c>
      <c r="L1157" s="43" t="s">
        <v>300</v>
      </c>
      <c r="M1157" s="43" t="s">
        <v>299</v>
      </c>
      <c r="N1157" s="43" t="s">
        <v>299</v>
      </c>
      <c r="O1157" s="43" t="s">
        <v>299</v>
      </c>
      <c r="P1157" s="43" t="s">
        <v>299</v>
      </c>
      <c r="Q1157" s="43" t="s">
        <v>299</v>
      </c>
      <c r="R1157" s="43"/>
      <c r="S1157" s="43"/>
      <c r="T1157" s="43"/>
      <c r="U1157" s="43"/>
      <c r="V1157" s="43"/>
      <c r="W1157" s="43"/>
      <c r="X1157" s="43"/>
      <c r="Y1157" s="43"/>
      <c r="Z1157" s="43"/>
      <c r="AA1157" s="43"/>
      <c r="AB1157" s="43"/>
      <c r="AC1157" s="43"/>
      <c r="AD1157" s="43"/>
      <c r="AE1157" s="43"/>
      <c r="AF1157" s="43"/>
      <c r="AG1157" s="43"/>
      <c r="AH1157" s="43"/>
      <c r="AI1157" s="43"/>
      <c r="AJ1157" s="43"/>
      <c r="AK1157" s="43"/>
      <c r="AL1157" s="43"/>
      <c r="AM1157" s="43"/>
      <c r="AN1157" s="43"/>
      <c r="AO1157" s="43"/>
      <c r="AP1157" s="43"/>
      <c r="AQ1157" s="43"/>
      <c r="AR1157" s="279" t="e">
        <v>#N/A</v>
      </c>
    </row>
    <row r="1158" spans="1:44" s="279" customFormat="1">
      <c r="A1158" s="43">
        <v>121888</v>
      </c>
      <c r="B1158" s="43" t="s">
        <v>2562</v>
      </c>
      <c r="C1158" s="43" t="s">
        <v>300</v>
      </c>
      <c r="D1158" s="43" t="s">
        <v>300</v>
      </c>
      <c r="E1158" s="43" t="s">
        <v>300</v>
      </c>
      <c r="F1158" s="43" t="s">
        <v>300</v>
      </c>
      <c r="G1158" s="43" t="s">
        <v>300</v>
      </c>
      <c r="H1158" s="43" t="s">
        <v>300</v>
      </c>
      <c r="I1158" s="43" t="s">
        <v>300</v>
      </c>
      <c r="J1158" s="43" t="s">
        <v>300</v>
      </c>
      <c r="K1158" s="43" t="s">
        <v>299</v>
      </c>
      <c r="L1158" s="43" t="s">
        <v>299</v>
      </c>
      <c r="M1158" s="43" t="s">
        <v>299</v>
      </c>
      <c r="N1158" s="43" t="s">
        <v>299</v>
      </c>
      <c r="O1158" s="43" t="s">
        <v>299</v>
      </c>
      <c r="P1158" s="43" t="s">
        <v>299</v>
      </c>
      <c r="Q1158" s="43" t="s">
        <v>299</v>
      </c>
      <c r="R1158" s="43"/>
      <c r="S1158" s="43"/>
      <c r="T1158" s="43"/>
      <c r="U1158" s="43"/>
      <c r="V1158" s="43"/>
      <c r="W1158" s="43"/>
      <c r="X1158" s="43"/>
      <c r="Y1158" s="43"/>
      <c r="Z1158" s="43"/>
      <c r="AA1158" s="43"/>
      <c r="AB1158" s="43"/>
      <c r="AC1158" s="43"/>
      <c r="AD1158" s="43"/>
      <c r="AE1158" s="43"/>
      <c r="AF1158" s="43"/>
      <c r="AG1158" s="43"/>
      <c r="AH1158" s="43"/>
      <c r="AI1158" s="43"/>
      <c r="AJ1158" s="43"/>
      <c r="AK1158" s="43"/>
      <c r="AL1158" s="43"/>
      <c r="AM1158" s="43"/>
      <c r="AN1158" s="43"/>
      <c r="AO1158" s="43"/>
      <c r="AP1158" s="43"/>
      <c r="AQ1158" s="43"/>
      <c r="AR1158" s="279" t="e">
        <v>#N/A</v>
      </c>
    </row>
    <row r="1159" spans="1:44" s="279" customFormat="1">
      <c r="A1159" s="43">
        <v>121914</v>
      </c>
      <c r="B1159" s="43" t="s">
        <v>2562</v>
      </c>
      <c r="C1159" s="43" t="s">
        <v>300</v>
      </c>
      <c r="D1159" s="43" t="s">
        <v>300</v>
      </c>
      <c r="E1159" s="43" t="s">
        <v>300</v>
      </c>
      <c r="F1159" s="43" t="s">
        <v>300</v>
      </c>
      <c r="G1159" s="43" t="s">
        <v>300</v>
      </c>
      <c r="H1159" s="43" t="s">
        <v>300</v>
      </c>
      <c r="I1159" s="43" t="s">
        <v>299</v>
      </c>
      <c r="J1159" s="43" t="s">
        <v>300</v>
      </c>
      <c r="K1159" s="43" t="s">
        <v>300</v>
      </c>
      <c r="L1159" s="43" t="s">
        <v>299</v>
      </c>
      <c r="M1159" s="43" t="s">
        <v>299</v>
      </c>
      <c r="N1159" s="43" t="s">
        <v>299</v>
      </c>
      <c r="O1159" s="43" t="s">
        <v>299</v>
      </c>
      <c r="P1159" s="43" t="s">
        <v>299</v>
      </c>
      <c r="Q1159" s="43" t="s">
        <v>299</v>
      </c>
      <c r="R1159" s="43"/>
      <c r="S1159" s="43"/>
      <c r="T1159" s="43"/>
      <c r="U1159" s="43"/>
      <c r="V1159" s="43"/>
      <c r="W1159" s="43"/>
      <c r="X1159" s="43"/>
      <c r="Y1159" s="43"/>
      <c r="Z1159" s="43"/>
      <c r="AA1159" s="43"/>
      <c r="AB1159" s="43"/>
      <c r="AC1159" s="43"/>
      <c r="AD1159" s="43"/>
      <c r="AE1159" s="43"/>
      <c r="AF1159" s="43"/>
      <c r="AG1159" s="43"/>
      <c r="AH1159" s="43"/>
      <c r="AI1159" s="43"/>
      <c r="AJ1159" s="43"/>
      <c r="AK1159" s="43"/>
      <c r="AL1159" s="43"/>
      <c r="AM1159" s="43"/>
      <c r="AN1159" s="43"/>
      <c r="AO1159" s="43"/>
      <c r="AP1159" s="43"/>
      <c r="AQ1159" s="43"/>
      <c r="AR1159" s="279" t="e">
        <v>#N/A</v>
      </c>
    </row>
    <row r="1160" spans="1:44" s="279" customFormat="1">
      <c r="A1160" s="43">
        <v>121948</v>
      </c>
      <c r="B1160" s="43" t="s">
        <v>2562</v>
      </c>
      <c r="C1160" s="43" t="s">
        <v>300</v>
      </c>
      <c r="D1160" s="43" t="s">
        <v>300</v>
      </c>
      <c r="E1160" s="43" t="s">
        <v>300</v>
      </c>
      <c r="F1160" s="43" t="s">
        <v>300</v>
      </c>
      <c r="G1160" s="43" t="s">
        <v>299</v>
      </c>
      <c r="H1160" s="43" t="s">
        <v>300</v>
      </c>
      <c r="I1160" s="43" t="s">
        <v>299</v>
      </c>
      <c r="J1160" s="43" t="s">
        <v>300</v>
      </c>
      <c r="K1160" s="43" t="s">
        <v>299</v>
      </c>
      <c r="L1160" s="43" t="s">
        <v>299</v>
      </c>
      <c r="M1160" s="43" t="s">
        <v>299</v>
      </c>
      <c r="N1160" s="43" t="s">
        <v>299</v>
      </c>
      <c r="O1160" s="43" t="s">
        <v>299</v>
      </c>
      <c r="P1160" s="43" t="s">
        <v>299</v>
      </c>
      <c r="Q1160" s="43" t="s">
        <v>299</v>
      </c>
      <c r="R1160" s="43"/>
      <c r="S1160" s="43"/>
      <c r="T1160" s="43"/>
      <c r="U1160" s="43"/>
      <c r="V1160" s="43"/>
      <c r="W1160" s="43"/>
      <c r="X1160" s="43"/>
      <c r="Y1160" s="43"/>
      <c r="Z1160" s="43"/>
      <c r="AA1160" s="43"/>
      <c r="AB1160" s="43"/>
      <c r="AC1160" s="43"/>
      <c r="AD1160" s="43"/>
      <c r="AE1160" s="43"/>
      <c r="AF1160" s="43"/>
      <c r="AG1160" s="43"/>
      <c r="AH1160" s="43"/>
      <c r="AI1160" s="43"/>
      <c r="AJ1160" s="43"/>
      <c r="AK1160" s="43"/>
      <c r="AL1160" s="43"/>
      <c r="AM1160" s="43"/>
      <c r="AN1160" s="43"/>
      <c r="AO1160" s="43"/>
      <c r="AP1160" s="43"/>
      <c r="AQ1160" s="43"/>
      <c r="AR1160" s="279" t="e">
        <v>#N/A</v>
      </c>
    </row>
    <row r="1161" spans="1:44" s="279" customFormat="1">
      <c r="A1161" s="43">
        <v>121974</v>
      </c>
      <c r="B1161" s="43" t="s">
        <v>2562</v>
      </c>
      <c r="C1161" s="43" t="s">
        <v>300</v>
      </c>
      <c r="D1161" s="43" t="s">
        <v>300</v>
      </c>
      <c r="E1161" s="43" t="s">
        <v>300</v>
      </c>
      <c r="F1161" s="43" t="s">
        <v>300</v>
      </c>
      <c r="G1161" s="43" t="s">
        <v>300</v>
      </c>
      <c r="H1161" s="43" t="s">
        <v>299</v>
      </c>
      <c r="I1161" s="43" t="s">
        <v>299</v>
      </c>
      <c r="J1161" s="43" t="s">
        <v>299</v>
      </c>
      <c r="K1161" s="43" t="s">
        <v>300</v>
      </c>
      <c r="L1161" s="43" t="s">
        <v>300</v>
      </c>
      <c r="M1161" s="43" t="s">
        <v>299</v>
      </c>
      <c r="N1161" s="43" t="s">
        <v>299</v>
      </c>
      <c r="O1161" s="43" t="s">
        <v>299</v>
      </c>
      <c r="P1161" s="43" t="s">
        <v>299</v>
      </c>
      <c r="Q1161" s="43" t="s">
        <v>299</v>
      </c>
      <c r="R1161" s="43"/>
      <c r="S1161" s="43"/>
      <c r="T1161" s="43"/>
      <c r="U1161" s="43"/>
      <c r="V1161" s="43"/>
      <c r="W1161" s="43"/>
      <c r="X1161" s="43"/>
      <c r="Y1161" s="43"/>
      <c r="Z1161" s="43"/>
      <c r="AA1161" s="43"/>
      <c r="AB1161" s="43"/>
      <c r="AC1161" s="43"/>
      <c r="AD1161" s="43"/>
      <c r="AE1161" s="43"/>
      <c r="AF1161" s="43"/>
      <c r="AG1161" s="43"/>
      <c r="AH1161" s="43"/>
      <c r="AI1161" s="43"/>
      <c r="AJ1161" s="43"/>
      <c r="AK1161" s="43"/>
      <c r="AL1161" s="43"/>
      <c r="AM1161" s="43"/>
      <c r="AN1161" s="43"/>
      <c r="AO1161" s="43"/>
      <c r="AP1161" s="43"/>
      <c r="AQ1161" s="43"/>
      <c r="AR1161" s="279" t="e">
        <v>#N/A</v>
      </c>
    </row>
    <row r="1162" spans="1:44" s="279" customFormat="1">
      <c r="A1162" s="43">
        <v>121984</v>
      </c>
      <c r="B1162" s="43" t="s">
        <v>2562</v>
      </c>
      <c r="C1162" s="43" t="s">
        <v>298</v>
      </c>
      <c r="D1162" s="43" t="s">
        <v>300</v>
      </c>
      <c r="E1162" s="43" t="s">
        <v>298</v>
      </c>
      <c r="F1162" s="43" t="s">
        <v>300</v>
      </c>
      <c r="G1162" s="43" t="s">
        <v>299</v>
      </c>
      <c r="H1162" s="43" t="s">
        <v>300</v>
      </c>
      <c r="I1162" s="43" t="s">
        <v>300</v>
      </c>
      <c r="J1162" s="43" t="s">
        <v>300</v>
      </c>
      <c r="K1162" s="43" t="s">
        <v>300</v>
      </c>
      <c r="L1162" s="43" t="s">
        <v>299</v>
      </c>
      <c r="M1162" s="43" t="s">
        <v>299</v>
      </c>
      <c r="N1162" s="43" t="s">
        <v>299</v>
      </c>
      <c r="O1162" s="43" t="s">
        <v>299</v>
      </c>
      <c r="P1162" s="43" t="s">
        <v>299</v>
      </c>
      <c r="Q1162" s="43" t="s">
        <v>299</v>
      </c>
      <c r="R1162" s="43"/>
      <c r="S1162" s="43"/>
      <c r="T1162" s="43"/>
      <c r="U1162" s="43"/>
      <c r="V1162" s="43"/>
      <c r="W1162" s="43"/>
      <c r="X1162" s="43"/>
      <c r="Y1162" s="43"/>
      <c r="Z1162" s="43"/>
      <c r="AA1162" s="43"/>
      <c r="AB1162" s="43"/>
      <c r="AC1162" s="43"/>
      <c r="AD1162" s="43"/>
      <c r="AE1162" s="43"/>
      <c r="AF1162" s="43"/>
      <c r="AG1162" s="43"/>
      <c r="AH1162" s="43"/>
      <c r="AI1162" s="43"/>
      <c r="AJ1162" s="43"/>
      <c r="AK1162" s="43"/>
      <c r="AL1162" s="43"/>
      <c r="AM1162" s="43"/>
      <c r="AN1162" s="43"/>
      <c r="AO1162" s="43"/>
      <c r="AP1162" s="43"/>
      <c r="AQ1162" s="43"/>
      <c r="AR1162" s="279" t="e">
        <v>#N/A</v>
      </c>
    </row>
    <row r="1163" spans="1:44" s="279" customFormat="1">
      <c r="A1163" s="43">
        <v>121993</v>
      </c>
      <c r="B1163" s="43" t="s">
        <v>2562</v>
      </c>
      <c r="C1163" s="43" t="s">
        <v>300</v>
      </c>
      <c r="D1163" s="43" t="s">
        <v>300</v>
      </c>
      <c r="E1163" s="43" t="s">
        <v>300</v>
      </c>
      <c r="F1163" s="43" t="s">
        <v>300</v>
      </c>
      <c r="G1163" s="43" t="s">
        <v>300</v>
      </c>
      <c r="H1163" s="43" t="s">
        <v>300</v>
      </c>
      <c r="I1163" s="43" t="s">
        <v>299</v>
      </c>
      <c r="J1163" s="43" t="s">
        <v>299</v>
      </c>
      <c r="K1163" s="43" t="s">
        <v>300</v>
      </c>
      <c r="L1163" s="43" t="s">
        <v>300</v>
      </c>
      <c r="M1163" s="43" t="s">
        <v>299</v>
      </c>
      <c r="N1163" s="43" t="s">
        <v>299</v>
      </c>
      <c r="O1163" s="43" t="s">
        <v>299</v>
      </c>
      <c r="P1163" s="43" t="s">
        <v>299</v>
      </c>
      <c r="Q1163" s="43" t="s">
        <v>299</v>
      </c>
      <c r="R1163" s="43"/>
      <c r="S1163" s="43"/>
      <c r="T1163" s="43"/>
      <c r="U1163" s="43"/>
      <c r="V1163" s="43"/>
      <c r="W1163" s="43"/>
      <c r="X1163" s="43"/>
      <c r="Y1163" s="43"/>
      <c r="Z1163" s="43"/>
      <c r="AA1163" s="43"/>
      <c r="AB1163" s="43"/>
      <c r="AC1163" s="43"/>
      <c r="AD1163" s="43"/>
      <c r="AE1163" s="43"/>
      <c r="AF1163" s="43"/>
      <c r="AG1163" s="43"/>
      <c r="AH1163" s="43"/>
      <c r="AI1163" s="43"/>
      <c r="AJ1163" s="43"/>
      <c r="AK1163" s="43"/>
      <c r="AL1163" s="43"/>
      <c r="AM1163" s="43"/>
      <c r="AN1163" s="43"/>
      <c r="AO1163" s="43"/>
      <c r="AP1163" s="43"/>
      <c r="AQ1163" s="43"/>
      <c r="AR1163" s="279" t="e">
        <v>#N/A</v>
      </c>
    </row>
    <row r="1164" spans="1:44" s="279" customFormat="1">
      <c r="A1164" s="43">
        <v>122056</v>
      </c>
      <c r="B1164" s="43" t="s">
        <v>2562</v>
      </c>
      <c r="C1164" s="43" t="s">
        <v>300</v>
      </c>
      <c r="D1164" s="43" t="s">
        <v>298</v>
      </c>
      <c r="E1164" s="43" t="s">
        <v>300</v>
      </c>
      <c r="F1164" s="43" t="s">
        <v>300</v>
      </c>
      <c r="G1164" s="43" t="s">
        <v>300</v>
      </c>
      <c r="H1164" s="43" t="s">
        <v>300</v>
      </c>
      <c r="I1164" s="43" t="s">
        <v>299</v>
      </c>
      <c r="J1164" s="43" t="s">
        <v>300</v>
      </c>
      <c r="K1164" s="43" t="s">
        <v>299</v>
      </c>
      <c r="L1164" s="43" t="s">
        <v>299</v>
      </c>
      <c r="M1164" s="43" t="s">
        <v>299</v>
      </c>
      <c r="N1164" s="43" t="s">
        <v>299</v>
      </c>
      <c r="O1164" s="43" t="s">
        <v>299</v>
      </c>
      <c r="P1164" s="43" t="s">
        <v>299</v>
      </c>
      <c r="Q1164" s="43" t="s">
        <v>299</v>
      </c>
      <c r="R1164" s="43"/>
      <c r="S1164" s="43"/>
      <c r="T1164" s="43"/>
      <c r="U1164" s="43"/>
      <c r="V1164" s="43"/>
      <c r="W1164" s="43"/>
      <c r="X1164" s="43"/>
      <c r="Y1164" s="43"/>
      <c r="Z1164" s="43"/>
      <c r="AA1164" s="43"/>
      <c r="AB1164" s="43"/>
      <c r="AC1164" s="43"/>
      <c r="AD1164" s="43"/>
      <c r="AE1164" s="43"/>
      <c r="AF1164" s="43"/>
      <c r="AG1164" s="43"/>
      <c r="AH1164" s="43"/>
      <c r="AI1164" s="43"/>
      <c r="AJ1164" s="43"/>
      <c r="AK1164" s="43"/>
      <c r="AL1164" s="43"/>
      <c r="AM1164" s="43"/>
      <c r="AN1164" s="43"/>
      <c r="AO1164" s="43"/>
      <c r="AP1164" s="43"/>
      <c r="AQ1164" s="43"/>
      <c r="AR1164" s="279" t="e">
        <v>#N/A</v>
      </c>
    </row>
    <row r="1165" spans="1:44" s="279" customFormat="1">
      <c r="A1165" s="43">
        <v>122108</v>
      </c>
      <c r="B1165" s="43" t="s">
        <v>2562</v>
      </c>
      <c r="C1165" s="43" t="s">
        <v>300</v>
      </c>
      <c r="D1165" s="43" t="s">
        <v>300</v>
      </c>
      <c r="E1165" s="43" t="s">
        <v>300</v>
      </c>
      <c r="F1165" s="43" t="s">
        <v>300</v>
      </c>
      <c r="G1165" s="43" t="s">
        <v>298</v>
      </c>
      <c r="H1165" s="43" t="s">
        <v>300</v>
      </c>
      <c r="I1165" s="43" t="s">
        <v>300</v>
      </c>
      <c r="J1165" s="43" t="s">
        <v>300</v>
      </c>
      <c r="K1165" s="43" t="s">
        <v>300</v>
      </c>
      <c r="L1165" s="43" t="s">
        <v>300</v>
      </c>
      <c r="M1165" s="43" t="s">
        <v>299</v>
      </c>
      <c r="N1165" s="43" t="s">
        <v>299</v>
      </c>
      <c r="O1165" s="43" t="s">
        <v>299</v>
      </c>
      <c r="P1165" s="43" t="s">
        <v>299</v>
      </c>
      <c r="Q1165" s="43" t="s">
        <v>299</v>
      </c>
      <c r="R1165" s="43"/>
      <c r="S1165" s="43"/>
      <c r="T1165" s="43"/>
      <c r="U1165" s="43"/>
      <c r="V1165" s="43"/>
      <c r="W1165" s="43"/>
      <c r="X1165" s="43"/>
      <c r="Y1165" s="43"/>
      <c r="Z1165" s="43"/>
      <c r="AA1165" s="43"/>
      <c r="AB1165" s="43"/>
      <c r="AC1165" s="43"/>
      <c r="AD1165" s="43"/>
      <c r="AE1165" s="43"/>
      <c r="AF1165" s="43"/>
      <c r="AG1165" s="43"/>
      <c r="AH1165" s="43"/>
      <c r="AI1165" s="43"/>
      <c r="AJ1165" s="43"/>
      <c r="AK1165" s="43"/>
      <c r="AL1165" s="43"/>
      <c r="AM1165" s="43"/>
      <c r="AN1165" s="43"/>
      <c r="AO1165" s="43"/>
      <c r="AP1165" s="43"/>
      <c r="AQ1165" s="43"/>
      <c r="AR1165" s="279" t="e">
        <v>#N/A</v>
      </c>
    </row>
    <row r="1166" spans="1:44" s="279" customFormat="1">
      <c r="A1166" s="43">
        <v>122129</v>
      </c>
      <c r="B1166" s="43" t="s">
        <v>2562</v>
      </c>
      <c r="C1166" s="43" t="s">
        <v>300</v>
      </c>
      <c r="D1166" s="43" t="s">
        <v>300</v>
      </c>
      <c r="E1166" s="43" t="s">
        <v>298</v>
      </c>
      <c r="F1166" s="43" t="s">
        <v>300</v>
      </c>
      <c r="G1166" s="43" t="s">
        <v>300</v>
      </c>
      <c r="H1166" s="43" t="s">
        <v>299</v>
      </c>
      <c r="I1166" s="43" t="s">
        <v>299</v>
      </c>
      <c r="J1166" s="43" t="s">
        <v>300</v>
      </c>
      <c r="K1166" s="43" t="s">
        <v>300</v>
      </c>
      <c r="L1166" s="43" t="s">
        <v>300</v>
      </c>
      <c r="M1166" s="43" t="s">
        <v>299</v>
      </c>
      <c r="N1166" s="43" t="s">
        <v>299</v>
      </c>
      <c r="O1166" s="43" t="s">
        <v>299</v>
      </c>
      <c r="P1166" s="43" t="s">
        <v>299</v>
      </c>
      <c r="Q1166" s="43" t="s">
        <v>299</v>
      </c>
      <c r="R1166" s="43"/>
      <c r="S1166" s="43"/>
      <c r="T1166" s="43"/>
      <c r="U1166" s="43"/>
      <c r="V1166" s="43"/>
      <c r="W1166" s="43"/>
      <c r="X1166" s="43"/>
      <c r="Y1166" s="43"/>
      <c r="Z1166" s="43"/>
      <c r="AA1166" s="43"/>
      <c r="AB1166" s="43"/>
      <c r="AC1166" s="43"/>
      <c r="AD1166" s="43"/>
      <c r="AE1166" s="43"/>
      <c r="AF1166" s="43"/>
      <c r="AG1166" s="43"/>
      <c r="AH1166" s="43"/>
      <c r="AI1166" s="43"/>
      <c r="AJ1166" s="43"/>
      <c r="AK1166" s="43"/>
      <c r="AL1166" s="43"/>
      <c r="AM1166" s="43"/>
      <c r="AN1166" s="43"/>
      <c r="AO1166" s="43"/>
      <c r="AP1166" s="43"/>
      <c r="AQ1166" s="43"/>
      <c r="AR1166" s="279" t="e">
        <v>#N/A</v>
      </c>
    </row>
    <row r="1167" spans="1:44" s="279" customFormat="1">
      <c r="A1167" s="43">
        <v>122201</v>
      </c>
      <c r="B1167" s="43" t="s">
        <v>2562</v>
      </c>
      <c r="C1167" s="43" t="s">
        <v>300</v>
      </c>
      <c r="D1167" s="43" t="s">
        <v>299</v>
      </c>
      <c r="E1167" s="43" t="s">
        <v>299</v>
      </c>
      <c r="F1167" s="43" t="s">
        <v>300</v>
      </c>
      <c r="G1167" s="43" t="s">
        <v>300</v>
      </c>
      <c r="H1167" s="43" t="s">
        <v>300</v>
      </c>
      <c r="I1167" s="43" t="s">
        <v>300</v>
      </c>
      <c r="J1167" s="43" t="s">
        <v>300</v>
      </c>
      <c r="K1167" s="43" t="s">
        <v>300</v>
      </c>
      <c r="L1167" s="43" t="s">
        <v>300</v>
      </c>
      <c r="M1167" s="43" t="s">
        <v>299</v>
      </c>
      <c r="N1167" s="43" t="s">
        <v>299</v>
      </c>
      <c r="O1167" s="43" t="s">
        <v>299</v>
      </c>
      <c r="P1167" s="43" t="s">
        <v>299</v>
      </c>
      <c r="Q1167" s="43" t="s">
        <v>299</v>
      </c>
      <c r="R1167" s="43"/>
      <c r="S1167" s="43"/>
      <c r="T1167" s="43"/>
      <c r="U1167" s="43"/>
      <c r="V1167" s="43"/>
      <c r="W1167" s="43"/>
      <c r="X1167" s="43"/>
      <c r="Y1167" s="43"/>
      <c r="Z1167" s="43"/>
      <c r="AA1167" s="43"/>
      <c r="AB1167" s="43"/>
      <c r="AC1167" s="43"/>
      <c r="AD1167" s="43"/>
      <c r="AE1167" s="43"/>
      <c r="AF1167" s="43"/>
      <c r="AG1167" s="43"/>
      <c r="AH1167" s="43"/>
      <c r="AI1167" s="43"/>
      <c r="AJ1167" s="43"/>
      <c r="AK1167" s="43"/>
      <c r="AL1167" s="43"/>
      <c r="AM1167" s="43"/>
      <c r="AN1167" s="43"/>
      <c r="AO1167" s="43"/>
      <c r="AP1167" s="43"/>
      <c r="AQ1167" s="43"/>
      <c r="AR1167" s="279" t="e">
        <v>#N/A</v>
      </c>
    </row>
    <row r="1168" spans="1:44" s="279" customFormat="1">
      <c r="A1168" s="43">
        <v>122214</v>
      </c>
      <c r="B1168" s="43" t="s">
        <v>2562</v>
      </c>
      <c r="C1168" s="43" t="s">
        <v>300</v>
      </c>
      <c r="D1168" s="43" t="s">
        <v>300</v>
      </c>
      <c r="E1168" s="43" t="s">
        <v>300</v>
      </c>
      <c r="F1168" s="43" t="s">
        <v>300</v>
      </c>
      <c r="G1168" s="43" t="s">
        <v>300</v>
      </c>
      <c r="H1168" s="43" t="s">
        <v>300</v>
      </c>
      <c r="I1168" s="43" t="s">
        <v>300</v>
      </c>
      <c r="J1168" s="43" t="s">
        <v>300</v>
      </c>
      <c r="K1168" s="43" t="s">
        <v>300</v>
      </c>
      <c r="L1168" s="43" t="s">
        <v>300</v>
      </c>
      <c r="M1168" s="43" t="s">
        <v>299</v>
      </c>
      <c r="N1168" s="43" t="s">
        <v>299</v>
      </c>
      <c r="O1168" s="43" t="s">
        <v>299</v>
      </c>
      <c r="P1168" s="43" t="s">
        <v>299</v>
      </c>
      <c r="Q1168" s="43" t="s">
        <v>299</v>
      </c>
      <c r="R1168" s="43"/>
      <c r="S1168" s="43"/>
      <c r="T1168" s="43"/>
      <c r="U1168" s="43"/>
      <c r="V1168" s="43"/>
      <c r="W1168" s="43"/>
      <c r="X1168" s="43"/>
      <c r="Y1168" s="43"/>
      <c r="Z1168" s="43"/>
      <c r="AA1168" s="43"/>
      <c r="AB1168" s="43"/>
      <c r="AC1168" s="43"/>
      <c r="AD1168" s="43"/>
      <c r="AE1168" s="43"/>
      <c r="AF1168" s="43"/>
      <c r="AG1168" s="43"/>
      <c r="AH1168" s="43"/>
      <c r="AI1168" s="43"/>
      <c r="AJ1168" s="43"/>
      <c r="AK1168" s="43"/>
      <c r="AL1168" s="43"/>
      <c r="AM1168" s="43"/>
      <c r="AN1168" s="43"/>
      <c r="AO1168" s="43"/>
      <c r="AP1168" s="43"/>
      <c r="AQ1168" s="43"/>
      <c r="AR1168" s="279" t="e">
        <v>#N/A</v>
      </c>
    </row>
    <row r="1169" spans="1:44" s="279" customFormat="1">
      <c r="A1169" s="43">
        <v>122243</v>
      </c>
      <c r="B1169" s="43" t="s">
        <v>2562</v>
      </c>
      <c r="C1169" s="43" t="s">
        <v>300</v>
      </c>
      <c r="D1169" s="43" t="s">
        <v>300</v>
      </c>
      <c r="E1169" s="43" t="s">
        <v>298</v>
      </c>
      <c r="F1169" s="43" t="s">
        <v>300</v>
      </c>
      <c r="G1169" s="43" t="s">
        <v>300</v>
      </c>
      <c r="H1169" s="43" t="s">
        <v>300</v>
      </c>
      <c r="I1169" s="43" t="s">
        <v>300</v>
      </c>
      <c r="J1169" s="43" t="s">
        <v>300</v>
      </c>
      <c r="K1169" s="43" t="s">
        <v>300</v>
      </c>
      <c r="L1169" s="43" t="s">
        <v>300</v>
      </c>
      <c r="M1169" s="43" t="s">
        <v>299</v>
      </c>
      <c r="N1169" s="43" t="s">
        <v>299</v>
      </c>
      <c r="O1169" s="43" t="s">
        <v>299</v>
      </c>
      <c r="P1169" s="43" t="s">
        <v>299</v>
      </c>
      <c r="Q1169" s="43" t="s">
        <v>299</v>
      </c>
      <c r="R1169" s="43"/>
      <c r="S1169" s="43"/>
      <c r="T1169" s="43"/>
      <c r="U1169" s="43"/>
      <c r="V1169" s="43"/>
      <c r="W1169" s="43"/>
      <c r="X1169" s="43"/>
      <c r="Y1169" s="43"/>
      <c r="Z1169" s="43"/>
      <c r="AA1169" s="43"/>
      <c r="AB1169" s="43"/>
      <c r="AC1169" s="43"/>
      <c r="AD1169" s="43"/>
      <c r="AE1169" s="43"/>
      <c r="AF1169" s="43"/>
      <c r="AG1169" s="43"/>
      <c r="AH1169" s="43"/>
      <c r="AI1169" s="43"/>
      <c r="AJ1169" s="43"/>
      <c r="AK1169" s="43"/>
      <c r="AL1169" s="43"/>
      <c r="AM1169" s="43"/>
      <c r="AN1169" s="43"/>
      <c r="AO1169" s="43"/>
      <c r="AP1169" s="43"/>
      <c r="AQ1169" s="43"/>
      <c r="AR1169" s="279" t="e">
        <v>#N/A</v>
      </c>
    </row>
    <row r="1170" spans="1:44" s="279" customFormat="1">
      <c r="A1170" s="43">
        <v>122276</v>
      </c>
      <c r="B1170" s="43" t="s">
        <v>2562</v>
      </c>
      <c r="C1170" s="43" t="s">
        <v>300</v>
      </c>
      <c r="D1170" s="43" t="s">
        <v>300</v>
      </c>
      <c r="E1170" s="43" t="s">
        <v>300</v>
      </c>
      <c r="F1170" s="43" t="s">
        <v>300</v>
      </c>
      <c r="G1170" s="43" t="s">
        <v>300</v>
      </c>
      <c r="H1170" s="43" t="s">
        <v>300</v>
      </c>
      <c r="I1170" s="43" t="s">
        <v>300</v>
      </c>
      <c r="J1170" s="43" t="s">
        <v>300</v>
      </c>
      <c r="K1170" s="43" t="s">
        <v>300</v>
      </c>
      <c r="L1170" s="43" t="s">
        <v>300</v>
      </c>
      <c r="M1170" s="43" t="s">
        <v>299</v>
      </c>
      <c r="N1170" s="43" t="s">
        <v>299</v>
      </c>
      <c r="O1170" s="43" t="s">
        <v>299</v>
      </c>
      <c r="P1170" s="43" t="s">
        <v>299</v>
      </c>
      <c r="Q1170" s="43" t="s">
        <v>299</v>
      </c>
      <c r="R1170" s="43"/>
      <c r="S1170" s="43"/>
      <c r="T1170" s="43"/>
      <c r="U1170" s="43"/>
      <c r="V1170" s="43"/>
      <c r="W1170" s="43"/>
      <c r="X1170" s="43"/>
      <c r="Y1170" s="43"/>
      <c r="Z1170" s="43"/>
      <c r="AA1170" s="43"/>
      <c r="AB1170" s="43"/>
      <c r="AC1170" s="43"/>
      <c r="AD1170" s="43"/>
      <c r="AE1170" s="43"/>
      <c r="AF1170" s="43"/>
      <c r="AG1170" s="43"/>
      <c r="AH1170" s="43"/>
      <c r="AI1170" s="43"/>
      <c r="AJ1170" s="43"/>
      <c r="AK1170" s="43"/>
      <c r="AL1170" s="43"/>
      <c r="AM1170" s="43"/>
      <c r="AN1170" s="43"/>
      <c r="AO1170" s="43"/>
      <c r="AP1170" s="43"/>
      <c r="AQ1170" s="43"/>
      <c r="AR1170" s="279" t="e">
        <v>#N/A</v>
      </c>
    </row>
    <row r="1171" spans="1:44" s="279" customFormat="1">
      <c r="A1171" s="43">
        <v>122324</v>
      </c>
      <c r="B1171" s="43" t="s">
        <v>2562</v>
      </c>
      <c r="C1171" s="43" t="s">
        <v>300</v>
      </c>
      <c r="D1171" s="43" t="s">
        <v>300</v>
      </c>
      <c r="E1171" s="43" t="s">
        <v>300</v>
      </c>
      <c r="F1171" s="43" t="s">
        <v>300</v>
      </c>
      <c r="G1171" s="43" t="s">
        <v>300</v>
      </c>
      <c r="H1171" s="43" t="s">
        <v>300</v>
      </c>
      <c r="I1171" s="43" t="s">
        <v>299</v>
      </c>
      <c r="J1171" s="43" t="s">
        <v>299</v>
      </c>
      <c r="K1171" s="43" t="s">
        <v>300</v>
      </c>
      <c r="L1171" s="43" t="s">
        <v>300</v>
      </c>
      <c r="M1171" s="43" t="s">
        <v>299</v>
      </c>
      <c r="N1171" s="43" t="s">
        <v>299</v>
      </c>
      <c r="O1171" s="43" t="s">
        <v>299</v>
      </c>
      <c r="P1171" s="43" t="s">
        <v>299</v>
      </c>
      <c r="Q1171" s="43" t="s">
        <v>299</v>
      </c>
      <c r="R1171" s="43"/>
      <c r="S1171" s="43"/>
      <c r="T1171" s="43"/>
      <c r="U1171" s="43"/>
      <c r="V1171" s="43"/>
      <c r="W1171" s="43"/>
      <c r="X1171" s="43"/>
      <c r="Y1171" s="43"/>
      <c r="Z1171" s="43"/>
      <c r="AA1171" s="43"/>
      <c r="AB1171" s="43"/>
      <c r="AC1171" s="43"/>
      <c r="AD1171" s="43"/>
      <c r="AE1171" s="43"/>
      <c r="AF1171" s="43"/>
      <c r="AG1171" s="43"/>
      <c r="AH1171" s="43"/>
      <c r="AI1171" s="43"/>
      <c r="AJ1171" s="43"/>
      <c r="AK1171" s="43"/>
      <c r="AL1171" s="43"/>
      <c r="AM1171" s="43"/>
      <c r="AN1171" s="43"/>
      <c r="AO1171" s="43"/>
      <c r="AP1171" s="43"/>
      <c r="AQ1171" s="43"/>
      <c r="AR1171" s="279" t="e">
        <v>#N/A</v>
      </c>
    </row>
    <row r="1172" spans="1:44" s="279" customFormat="1">
      <c r="A1172" s="43">
        <v>122331</v>
      </c>
      <c r="B1172" s="43" t="s">
        <v>2562</v>
      </c>
      <c r="C1172" s="43" t="s">
        <v>300</v>
      </c>
      <c r="D1172" s="43" t="s">
        <v>300</v>
      </c>
      <c r="E1172" s="43" t="s">
        <v>300</v>
      </c>
      <c r="F1172" s="43" t="s">
        <v>300</v>
      </c>
      <c r="G1172" s="43" t="s">
        <v>300</v>
      </c>
      <c r="H1172" s="43" t="s">
        <v>300</v>
      </c>
      <c r="I1172" s="43" t="s">
        <v>300</v>
      </c>
      <c r="J1172" s="43" t="s">
        <v>300</v>
      </c>
      <c r="K1172" s="43" t="s">
        <v>300</v>
      </c>
      <c r="L1172" s="43" t="s">
        <v>300</v>
      </c>
      <c r="M1172" s="43" t="s">
        <v>299</v>
      </c>
      <c r="N1172" s="43" t="s">
        <v>299</v>
      </c>
      <c r="O1172" s="43" t="s">
        <v>299</v>
      </c>
      <c r="P1172" s="43" t="s">
        <v>299</v>
      </c>
      <c r="Q1172" s="43" t="s">
        <v>299</v>
      </c>
      <c r="R1172" s="43"/>
      <c r="S1172" s="43"/>
      <c r="T1172" s="43"/>
      <c r="U1172" s="43"/>
      <c r="V1172" s="43"/>
      <c r="W1172" s="43"/>
      <c r="X1172" s="43"/>
      <c r="Y1172" s="43"/>
      <c r="Z1172" s="43"/>
      <c r="AA1172" s="43"/>
      <c r="AB1172" s="43"/>
      <c r="AC1172" s="43"/>
      <c r="AD1172" s="43"/>
      <c r="AE1172" s="43"/>
      <c r="AF1172" s="43"/>
      <c r="AG1172" s="43"/>
      <c r="AH1172" s="43"/>
      <c r="AI1172" s="43"/>
      <c r="AJ1172" s="43"/>
      <c r="AK1172" s="43"/>
      <c r="AL1172" s="43"/>
      <c r="AM1172" s="43"/>
      <c r="AN1172" s="43"/>
      <c r="AO1172" s="43"/>
      <c r="AP1172" s="43"/>
      <c r="AQ1172" s="43"/>
      <c r="AR1172" s="279" t="e">
        <v>#N/A</v>
      </c>
    </row>
    <row r="1173" spans="1:44" s="279" customFormat="1">
      <c r="A1173" s="43">
        <v>122368</v>
      </c>
      <c r="B1173" s="43" t="s">
        <v>2562</v>
      </c>
      <c r="C1173" s="43" t="s">
        <v>300</v>
      </c>
      <c r="D1173" s="43" t="s">
        <v>300</v>
      </c>
      <c r="E1173" s="43" t="s">
        <v>300</v>
      </c>
      <c r="F1173" s="43" t="s">
        <v>300</v>
      </c>
      <c r="G1173" s="43" t="s">
        <v>300</v>
      </c>
      <c r="H1173" s="43" t="s">
        <v>300</v>
      </c>
      <c r="I1173" s="43" t="s">
        <v>300</v>
      </c>
      <c r="J1173" s="43" t="s">
        <v>300</v>
      </c>
      <c r="K1173" s="43" t="s">
        <v>299</v>
      </c>
      <c r="L1173" s="43" t="s">
        <v>300</v>
      </c>
      <c r="M1173" s="43" t="s">
        <v>299</v>
      </c>
      <c r="N1173" s="43" t="s">
        <v>299</v>
      </c>
      <c r="O1173" s="43" t="s">
        <v>299</v>
      </c>
      <c r="P1173" s="43" t="s">
        <v>299</v>
      </c>
      <c r="Q1173" s="43" t="s">
        <v>299</v>
      </c>
      <c r="R1173" s="43"/>
      <c r="S1173" s="43"/>
      <c r="T1173" s="43"/>
      <c r="U1173" s="43"/>
      <c r="V1173" s="43"/>
      <c r="W1173" s="43"/>
      <c r="X1173" s="43"/>
      <c r="Y1173" s="43"/>
      <c r="Z1173" s="43"/>
      <c r="AA1173" s="43"/>
      <c r="AB1173" s="43"/>
      <c r="AC1173" s="43"/>
      <c r="AD1173" s="43"/>
      <c r="AE1173" s="43"/>
      <c r="AF1173" s="43"/>
      <c r="AG1173" s="43"/>
      <c r="AH1173" s="43"/>
      <c r="AI1173" s="43"/>
      <c r="AJ1173" s="43"/>
      <c r="AK1173" s="43"/>
      <c r="AL1173" s="43"/>
      <c r="AM1173" s="43"/>
      <c r="AN1173" s="43"/>
      <c r="AO1173" s="43"/>
      <c r="AP1173" s="43"/>
      <c r="AQ1173" s="43"/>
      <c r="AR1173" s="279" t="e">
        <v>#N/A</v>
      </c>
    </row>
    <row r="1174" spans="1:44" s="279" customFormat="1">
      <c r="A1174" s="43">
        <v>122440</v>
      </c>
      <c r="B1174" s="43" t="s">
        <v>2562</v>
      </c>
      <c r="C1174" s="43" t="s">
        <v>300</v>
      </c>
      <c r="D1174" s="43" t="s">
        <v>300</v>
      </c>
      <c r="E1174" s="43" t="s">
        <v>299</v>
      </c>
      <c r="F1174" s="43" t="s">
        <v>300</v>
      </c>
      <c r="G1174" s="43" t="s">
        <v>299</v>
      </c>
      <c r="H1174" s="43" t="s">
        <v>300</v>
      </c>
      <c r="I1174" s="43" t="s">
        <v>300</v>
      </c>
      <c r="J1174" s="43" t="s">
        <v>300</v>
      </c>
      <c r="K1174" s="43" t="s">
        <v>300</v>
      </c>
      <c r="L1174" s="43" t="s">
        <v>300</v>
      </c>
      <c r="M1174" s="43" t="s">
        <v>299</v>
      </c>
      <c r="N1174" s="43" t="s">
        <v>299</v>
      </c>
      <c r="O1174" s="43" t="s">
        <v>299</v>
      </c>
      <c r="P1174" s="43" t="s">
        <v>299</v>
      </c>
      <c r="Q1174" s="43" t="s">
        <v>299</v>
      </c>
      <c r="R1174" s="43"/>
      <c r="S1174" s="43"/>
      <c r="T1174" s="43"/>
      <c r="U1174" s="43"/>
      <c r="V1174" s="43"/>
      <c r="W1174" s="43"/>
      <c r="X1174" s="43"/>
      <c r="Y1174" s="43"/>
      <c r="Z1174" s="43"/>
      <c r="AA1174" s="43"/>
      <c r="AB1174" s="43"/>
      <c r="AC1174" s="43"/>
      <c r="AD1174" s="43"/>
      <c r="AE1174" s="43"/>
      <c r="AF1174" s="43"/>
      <c r="AG1174" s="43"/>
      <c r="AH1174" s="43"/>
      <c r="AI1174" s="43"/>
      <c r="AJ1174" s="43"/>
      <c r="AK1174" s="43"/>
      <c r="AL1174" s="43"/>
      <c r="AM1174" s="43"/>
      <c r="AN1174" s="43"/>
      <c r="AO1174" s="43"/>
      <c r="AP1174" s="43"/>
      <c r="AQ1174" s="43"/>
      <c r="AR1174" s="279" t="e">
        <v>#N/A</v>
      </c>
    </row>
  </sheetData>
  <sheetProtection password="DA6D" sheet="1" objects="1" scenarios="1" selectLockedCells="1" selectUnlockedCells="1"/>
  <conditionalFormatting sqref="A7155:A1048576">
    <cfRule type="duplicateValues" dxfId="64" priority="7"/>
  </conditionalFormatting>
  <conditionalFormatting sqref="A2851:A7154">
    <cfRule type="duplicateValues" dxfId="63" priority="4"/>
  </conditionalFormatting>
  <conditionalFormatting sqref="A1175:AQ1048576 A2:A1174 C2:AQ1174">
    <cfRule type="cellIs" dxfId="62" priority="2" operator="equal">
      <formula>"tt"</formula>
    </cfRule>
  </conditionalFormatting>
  <conditionalFormatting sqref="A2:A1048576">
    <cfRule type="duplicateValues" dxfId="61" priority="11"/>
  </conditionalFormatting>
  <conditionalFormatting sqref="A1">
    <cfRule type="duplicateValues" dxfId="60" priority="15"/>
  </conditionalFormatting>
  <conditionalFormatting sqref="A1175:A2850">
    <cfRule type="duplicateValues" dxfId="59" priority="16"/>
  </conditionalFormatting>
  <conditionalFormatting sqref="A2:A1174">
    <cfRule type="duplicateValues" dxfId="58" priority="19"/>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3" sqref="B3:I3"/>
    </sheetView>
  </sheetViews>
  <sheetFormatPr defaultColWidth="9" defaultRowHeight="18"/>
  <cols>
    <col min="1" max="1" width="2.25" style="203" customWidth="1"/>
    <col min="2" max="2" width="4.375" style="203" customWidth="1"/>
    <col min="3" max="6" width="9" style="203"/>
    <col min="7" max="7" width="1.375" style="203" customWidth="1"/>
    <col min="8" max="8" width="12.75" style="203" customWidth="1"/>
    <col min="9" max="9" width="16.875" style="203" customWidth="1"/>
    <col min="10" max="10" width="5" style="203" customWidth="1"/>
    <col min="11" max="11" width="9" style="203" customWidth="1"/>
    <col min="12" max="12" width="2.75" style="203" customWidth="1"/>
    <col min="13" max="13" width="9" style="203"/>
    <col min="14" max="14" width="9" style="203" customWidth="1"/>
    <col min="15" max="15" width="3.375" style="203" customWidth="1"/>
    <col min="16" max="17" width="9" style="203"/>
    <col min="18" max="18" width="4.75" style="203" customWidth="1"/>
    <col min="19" max="19" width="2" style="203" customWidth="1"/>
    <col min="20" max="20" width="8.875" style="203" customWidth="1"/>
    <col min="21" max="21" width="15.375" style="203" customWidth="1"/>
    <col min="22" max="16384" width="9" style="203"/>
  </cols>
  <sheetData>
    <row r="1" spans="1:22" ht="28.5" thickBot="1">
      <c r="B1" s="330" t="s">
        <v>754</v>
      </c>
      <c r="C1" s="330"/>
      <c r="D1" s="330"/>
      <c r="E1" s="330"/>
      <c r="F1" s="330"/>
      <c r="G1" s="330"/>
      <c r="H1" s="330"/>
      <c r="I1" s="330"/>
      <c r="J1" s="330"/>
      <c r="K1" s="330"/>
      <c r="L1" s="330"/>
      <c r="M1" s="330"/>
      <c r="N1" s="330"/>
      <c r="O1" s="330"/>
      <c r="P1" s="330"/>
      <c r="Q1" s="330"/>
      <c r="R1" s="330"/>
      <c r="S1" s="330"/>
      <c r="T1" s="330"/>
      <c r="U1" s="330"/>
    </row>
    <row r="2" spans="1:22" ht="19.5" customHeight="1" thickBot="1">
      <c r="B2" s="331" t="s">
        <v>290</v>
      </c>
      <c r="C2" s="331"/>
      <c r="D2" s="331"/>
      <c r="E2" s="331"/>
      <c r="F2" s="331"/>
      <c r="G2" s="331"/>
      <c r="H2" s="331"/>
      <c r="I2" s="331"/>
      <c r="J2" s="204"/>
      <c r="K2" s="332" t="s">
        <v>755</v>
      </c>
      <c r="L2" s="333"/>
      <c r="M2" s="333"/>
      <c r="N2" s="333"/>
      <c r="O2" s="333"/>
      <c r="P2" s="333"/>
      <c r="Q2" s="333"/>
      <c r="R2" s="333"/>
      <c r="S2" s="333"/>
      <c r="T2" s="336" t="s">
        <v>756</v>
      </c>
      <c r="U2" s="337"/>
    </row>
    <row r="3" spans="1:22" ht="22.5" customHeight="1" thickBot="1">
      <c r="A3" s="205">
        <v>1</v>
      </c>
      <c r="B3" s="340" t="s">
        <v>757</v>
      </c>
      <c r="C3" s="341"/>
      <c r="D3" s="341"/>
      <c r="E3" s="341"/>
      <c r="F3" s="341"/>
      <c r="G3" s="341"/>
      <c r="H3" s="341"/>
      <c r="I3" s="342"/>
      <c r="K3" s="334"/>
      <c r="L3" s="335"/>
      <c r="M3" s="335"/>
      <c r="N3" s="335"/>
      <c r="O3" s="335"/>
      <c r="P3" s="335"/>
      <c r="Q3" s="335"/>
      <c r="R3" s="335"/>
      <c r="S3" s="335"/>
      <c r="T3" s="338"/>
      <c r="U3" s="339"/>
    </row>
    <row r="4" spans="1:22" ht="22.5" customHeight="1" thickBot="1">
      <c r="A4" s="205">
        <v>2</v>
      </c>
      <c r="B4" s="349" t="s">
        <v>758</v>
      </c>
      <c r="C4" s="350"/>
      <c r="D4" s="350"/>
      <c r="E4" s="350"/>
      <c r="F4" s="350"/>
      <c r="G4" s="350"/>
      <c r="H4" s="350"/>
      <c r="I4" s="351"/>
      <c r="K4" s="302" t="s">
        <v>16</v>
      </c>
      <c r="L4" s="303"/>
      <c r="M4" s="303"/>
      <c r="N4" s="303"/>
      <c r="O4" s="303"/>
      <c r="P4" s="303"/>
      <c r="Q4" s="303"/>
      <c r="R4" s="303"/>
      <c r="S4" s="304"/>
      <c r="T4" s="343">
        <v>1</v>
      </c>
      <c r="U4" s="344"/>
    </row>
    <row r="5" spans="1:22" ht="22.5" customHeight="1" thickBot="1">
      <c r="A5" s="205"/>
      <c r="B5" s="345" t="s">
        <v>759</v>
      </c>
      <c r="C5" s="346"/>
      <c r="D5" s="346"/>
      <c r="E5" s="346"/>
      <c r="F5" s="346"/>
      <c r="G5" s="346"/>
      <c r="H5" s="346"/>
      <c r="I5" s="206"/>
      <c r="K5" s="347" t="s">
        <v>760</v>
      </c>
      <c r="L5" s="348"/>
      <c r="M5" s="348"/>
      <c r="N5" s="348"/>
      <c r="O5" s="348"/>
      <c r="P5" s="348"/>
      <c r="Q5" s="348"/>
      <c r="R5" s="348"/>
      <c r="S5" s="348"/>
      <c r="T5" s="343">
        <v>1</v>
      </c>
      <c r="U5" s="344"/>
    </row>
    <row r="6" spans="1:22" ht="22.5" customHeight="1" thickBot="1">
      <c r="A6" s="205"/>
      <c r="B6" s="352" t="s">
        <v>761</v>
      </c>
      <c r="C6" s="353"/>
      <c r="D6" s="353"/>
      <c r="E6" s="353"/>
      <c r="F6" s="353"/>
      <c r="G6" s="353"/>
      <c r="H6" s="353"/>
      <c r="I6" s="354"/>
      <c r="K6" s="347" t="s">
        <v>762</v>
      </c>
      <c r="L6" s="348"/>
      <c r="M6" s="348"/>
      <c r="N6" s="348"/>
      <c r="O6" s="348"/>
      <c r="P6" s="348"/>
      <c r="Q6" s="348"/>
      <c r="R6" s="348"/>
      <c r="S6" s="348"/>
      <c r="T6" s="355" t="s">
        <v>763</v>
      </c>
      <c r="U6" s="356"/>
    </row>
    <row r="7" spans="1:22" ht="22.5" customHeight="1" thickBot="1">
      <c r="A7" s="205">
        <v>3</v>
      </c>
      <c r="B7" s="345" t="s">
        <v>293</v>
      </c>
      <c r="C7" s="346"/>
      <c r="D7" s="346"/>
      <c r="E7" s="346"/>
      <c r="F7" s="346"/>
      <c r="G7" s="346"/>
      <c r="H7" s="286" t="s">
        <v>291</v>
      </c>
      <c r="I7" s="287"/>
      <c r="K7" s="288" t="s">
        <v>764</v>
      </c>
      <c r="L7" s="289"/>
      <c r="M7" s="289"/>
      <c r="N7" s="289"/>
      <c r="O7" s="289"/>
      <c r="P7" s="289"/>
      <c r="Q7" s="289"/>
      <c r="R7" s="289"/>
      <c r="S7" s="290"/>
      <c r="T7" s="291">
        <v>0.5</v>
      </c>
      <c r="U7" s="292"/>
      <c r="V7" s="207"/>
    </row>
    <row r="8" spans="1:22" ht="22.5" customHeight="1">
      <c r="A8" s="205">
        <v>4</v>
      </c>
      <c r="B8" s="295" t="s">
        <v>2625</v>
      </c>
      <c r="C8" s="295"/>
      <c r="D8" s="295"/>
      <c r="E8" s="295"/>
      <c r="F8" s="295"/>
      <c r="G8" s="295"/>
      <c r="H8" s="295"/>
      <c r="I8" s="295"/>
      <c r="J8" s="207"/>
      <c r="K8" s="298" t="s">
        <v>765</v>
      </c>
      <c r="L8" s="299"/>
      <c r="M8" s="299"/>
      <c r="N8" s="299"/>
      <c r="O8" s="299"/>
      <c r="P8" s="299"/>
      <c r="Q8" s="299"/>
      <c r="R8" s="299"/>
      <c r="S8" s="299"/>
      <c r="T8" s="300" t="s">
        <v>766</v>
      </c>
      <c r="U8" s="301"/>
    </row>
    <row r="9" spans="1:22" ht="22.5" customHeight="1">
      <c r="A9" s="205"/>
      <c r="B9" s="296"/>
      <c r="C9" s="296"/>
      <c r="D9" s="296"/>
      <c r="E9" s="296"/>
      <c r="F9" s="296"/>
      <c r="G9" s="296"/>
      <c r="H9" s="296"/>
      <c r="I9" s="296"/>
      <c r="J9" s="208"/>
      <c r="K9" s="298"/>
      <c r="L9" s="299"/>
      <c r="M9" s="299"/>
      <c r="N9" s="299"/>
      <c r="O9" s="299"/>
      <c r="P9" s="299"/>
      <c r="Q9" s="299"/>
      <c r="R9" s="299"/>
      <c r="S9" s="299"/>
      <c r="T9" s="300"/>
      <c r="U9" s="301"/>
    </row>
    <row r="10" spans="1:22" ht="22.5" customHeight="1">
      <c r="A10" s="205"/>
      <c r="B10" s="296"/>
      <c r="C10" s="296"/>
      <c r="D10" s="296"/>
      <c r="E10" s="296"/>
      <c r="F10" s="296"/>
      <c r="G10" s="296"/>
      <c r="H10" s="296"/>
      <c r="I10" s="296"/>
      <c r="K10" s="302" t="s">
        <v>767</v>
      </c>
      <c r="L10" s="303"/>
      <c r="M10" s="303"/>
      <c r="N10" s="303"/>
      <c r="O10" s="303"/>
      <c r="P10" s="303"/>
      <c r="Q10" s="303"/>
      <c r="R10" s="303"/>
      <c r="S10" s="304"/>
      <c r="T10" s="305">
        <v>0.2</v>
      </c>
      <c r="U10" s="306"/>
    </row>
    <row r="11" spans="1:22" ht="45" customHeight="1">
      <c r="A11" s="205"/>
      <c r="B11" s="296"/>
      <c r="C11" s="296"/>
      <c r="D11" s="296"/>
      <c r="E11" s="296"/>
      <c r="F11" s="296"/>
      <c r="G11" s="296"/>
      <c r="H11" s="296"/>
      <c r="I11" s="296"/>
      <c r="K11" s="307" t="s">
        <v>768</v>
      </c>
      <c r="L11" s="308"/>
      <c r="M11" s="308"/>
      <c r="N11" s="308"/>
      <c r="O11" s="308"/>
      <c r="P11" s="308"/>
      <c r="Q11" s="308"/>
      <c r="R11" s="308"/>
      <c r="S11" s="309"/>
      <c r="T11" s="281" t="s">
        <v>766</v>
      </c>
      <c r="U11" s="282"/>
    </row>
    <row r="12" spans="1:22" ht="22.5" customHeight="1" thickBot="1">
      <c r="A12" s="205"/>
      <c r="B12" s="297"/>
      <c r="C12" s="297"/>
      <c r="D12" s="297"/>
      <c r="E12" s="297"/>
      <c r="F12" s="297"/>
      <c r="G12" s="297"/>
      <c r="H12" s="297"/>
      <c r="I12" s="297"/>
      <c r="K12" s="283" t="s">
        <v>769</v>
      </c>
      <c r="L12" s="284"/>
      <c r="M12" s="284"/>
      <c r="N12" s="284"/>
      <c r="O12" s="284"/>
      <c r="P12" s="284"/>
      <c r="Q12" s="284"/>
      <c r="R12" s="284"/>
      <c r="S12" s="285"/>
      <c r="T12" s="293">
        <v>0.5</v>
      </c>
      <c r="U12" s="294"/>
    </row>
    <row r="13" spans="1:22" ht="22.5" customHeight="1" thickBot="1">
      <c r="A13" s="205">
        <v>5</v>
      </c>
      <c r="B13" s="310" t="s">
        <v>770</v>
      </c>
      <c r="C13" s="311"/>
      <c r="D13" s="311"/>
      <c r="E13" s="311"/>
      <c r="F13" s="311"/>
      <c r="G13" s="311"/>
      <c r="H13" s="311"/>
      <c r="I13" s="312"/>
      <c r="K13" s="313" t="s">
        <v>771</v>
      </c>
      <c r="L13" s="314"/>
      <c r="M13" s="314"/>
      <c r="N13" s="314"/>
      <c r="O13" s="314"/>
      <c r="P13" s="314"/>
      <c r="Q13" s="314"/>
      <c r="R13" s="314"/>
      <c r="S13" s="314"/>
      <c r="T13" s="314"/>
      <c r="U13" s="314"/>
    </row>
    <row r="14" spans="1:22" ht="22.5" customHeight="1">
      <c r="A14" s="205"/>
      <c r="B14" s="315" t="s">
        <v>2624</v>
      </c>
      <c r="C14" s="315"/>
      <c r="D14" s="315"/>
      <c r="E14" s="315"/>
      <c r="F14" s="315"/>
      <c r="G14" s="315"/>
      <c r="H14" s="315"/>
      <c r="I14" s="315"/>
      <c r="K14" s="314"/>
      <c r="L14" s="314"/>
      <c r="M14" s="314"/>
      <c r="N14" s="314"/>
      <c r="O14" s="314"/>
      <c r="P14" s="314"/>
      <c r="Q14" s="314"/>
      <c r="R14" s="314"/>
      <c r="S14" s="314"/>
      <c r="T14" s="314"/>
      <c r="U14" s="314"/>
    </row>
    <row r="15" spans="1:22" ht="3.75" customHeight="1">
      <c r="A15" s="205"/>
      <c r="B15" s="316"/>
      <c r="C15" s="316"/>
      <c r="D15" s="316"/>
      <c r="E15" s="316"/>
      <c r="F15" s="316"/>
      <c r="G15" s="316"/>
      <c r="H15" s="316"/>
      <c r="I15" s="316"/>
      <c r="K15" s="318"/>
      <c r="L15" s="318"/>
      <c r="M15" s="318"/>
      <c r="N15" s="318"/>
      <c r="O15" s="318"/>
      <c r="P15" s="318"/>
      <c r="Q15" s="318"/>
      <c r="R15" s="318"/>
      <c r="S15" s="318"/>
      <c r="T15" s="318"/>
      <c r="U15" s="318"/>
    </row>
    <row r="16" spans="1:22" ht="26.25" customHeight="1">
      <c r="A16" s="205">
        <v>6</v>
      </c>
      <c r="B16" s="316"/>
      <c r="C16" s="316"/>
      <c r="D16" s="316"/>
      <c r="E16" s="316"/>
      <c r="F16" s="316"/>
      <c r="G16" s="316"/>
      <c r="H16" s="316"/>
      <c r="I16" s="316"/>
      <c r="K16" s="318"/>
      <c r="L16" s="318"/>
      <c r="M16" s="318"/>
      <c r="N16" s="318"/>
      <c r="O16" s="318"/>
      <c r="P16" s="318"/>
      <c r="Q16" s="318"/>
      <c r="R16" s="318"/>
      <c r="S16" s="318"/>
      <c r="T16" s="318"/>
      <c r="U16" s="318"/>
    </row>
    <row r="17" spans="2:22" ht="19.5" customHeight="1">
      <c r="B17" s="316"/>
      <c r="C17" s="316"/>
      <c r="D17" s="316"/>
      <c r="E17" s="316"/>
      <c r="F17" s="316"/>
      <c r="G17" s="316"/>
      <c r="H17" s="316"/>
      <c r="I17" s="316"/>
      <c r="K17" s="318"/>
      <c r="L17" s="318"/>
      <c r="M17" s="318"/>
      <c r="N17" s="318"/>
      <c r="O17" s="318"/>
      <c r="P17" s="318"/>
      <c r="Q17" s="318"/>
      <c r="R17" s="318"/>
      <c r="S17" s="318"/>
      <c r="T17" s="318"/>
      <c r="U17" s="318"/>
    </row>
    <row r="18" spans="2:22" ht="19.5" customHeight="1">
      <c r="B18" s="316"/>
      <c r="C18" s="316"/>
      <c r="D18" s="316"/>
      <c r="E18" s="316"/>
      <c r="F18" s="316"/>
      <c r="G18" s="316"/>
      <c r="H18" s="316"/>
      <c r="I18" s="316"/>
      <c r="K18" s="209"/>
      <c r="L18" s="210"/>
      <c r="M18" s="319"/>
      <c r="N18" s="319"/>
      <c r="O18" s="319"/>
      <c r="P18" s="211"/>
      <c r="Q18" s="320"/>
      <c r="R18" s="320"/>
      <c r="S18" s="209"/>
      <c r="T18" s="209"/>
      <c r="U18" s="209"/>
      <c r="V18" s="210"/>
    </row>
    <row r="19" spans="2:22" ht="21.75" customHeight="1" thickBot="1">
      <c r="B19" s="317"/>
      <c r="C19" s="317"/>
      <c r="D19" s="317"/>
      <c r="E19" s="317"/>
      <c r="F19" s="317"/>
      <c r="G19" s="317"/>
      <c r="H19" s="317"/>
      <c r="I19" s="317"/>
      <c r="Q19" s="212"/>
      <c r="R19" s="212"/>
      <c r="S19" s="212"/>
      <c r="T19" s="212"/>
      <c r="U19" s="212"/>
    </row>
    <row r="20" spans="2:22" ht="3.75" customHeight="1" thickBot="1"/>
    <row r="21" spans="2:22" ht="35.25" customHeight="1">
      <c r="B21" s="321" t="s">
        <v>292</v>
      </c>
      <c r="C21" s="322"/>
      <c r="D21" s="322"/>
      <c r="E21" s="322"/>
      <c r="F21" s="322"/>
      <c r="G21" s="322"/>
      <c r="H21" s="322"/>
      <c r="I21" s="322"/>
      <c r="J21" s="322"/>
      <c r="K21" s="322"/>
      <c r="L21" s="322"/>
      <c r="M21" s="322"/>
      <c r="N21" s="322"/>
      <c r="O21" s="322"/>
      <c r="P21" s="322"/>
      <c r="Q21" s="322"/>
      <c r="R21" s="322"/>
      <c r="S21" s="322"/>
      <c r="T21" s="322"/>
      <c r="U21" s="323"/>
    </row>
    <row r="22" spans="2:22" ht="14.25" customHeight="1">
      <c r="B22" s="324"/>
      <c r="C22" s="325"/>
      <c r="D22" s="325"/>
      <c r="E22" s="325"/>
      <c r="F22" s="325"/>
      <c r="G22" s="325"/>
      <c r="H22" s="325"/>
      <c r="I22" s="325"/>
      <c r="J22" s="325"/>
      <c r="K22" s="325"/>
      <c r="L22" s="325"/>
      <c r="M22" s="325"/>
      <c r="N22" s="325"/>
      <c r="O22" s="325"/>
      <c r="P22" s="325"/>
      <c r="Q22" s="325"/>
      <c r="R22" s="325"/>
      <c r="S22" s="325"/>
      <c r="T22" s="325"/>
      <c r="U22" s="326"/>
    </row>
    <row r="23" spans="2:22" ht="15" customHeight="1" thickBot="1">
      <c r="B23" s="327"/>
      <c r="C23" s="328"/>
      <c r="D23" s="328"/>
      <c r="E23" s="328"/>
      <c r="F23" s="328"/>
      <c r="G23" s="328"/>
      <c r="H23" s="328"/>
      <c r="I23" s="328"/>
      <c r="J23" s="328"/>
      <c r="K23" s="328"/>
      <c r="L23" s="328"/>
      <c r="M23" s="328"/>
      <c r="N23" s="328"/>
      <c r="O23" s="328"/>
      <c r="P23" s="328"/>
      <c r="Q23" s="328"/>
      <c r="R23" s="328"/>
      <c r="S23" s="328"/>
      <c r="T23" s="328"/>
      <c r="U23" s="329"/>
    </row>
  </sheetData>
  <sheetProtection password="DA6D" sheet="1" objects="1" scenarios="1"/>
  <mergeCells count="34">
    <mergeCell ref="B21:U23"/>
    <mergeCell ref="B1:U1"/>
    <mergeCell ref="B2:I2"/>
    <mergeCell ref="K2:S3"/>
    <mergeCell ref="T2:U3"/>
    <mergeCell ref="B3:I3"/>
    <mergeCell ref="K4:S4"/>
    <mergeCell ref="T4:U4"/>
    <mergeCell ref="B5:H5"/>
    <mergeCell ref="K5:S5"/>
    <mergeCell ref="T5:U5"/>
    <mergeCell ref="B4:I4"/>
    <mergeCell ref="B6:I6"/>
    <mergeCell ref="K6:S6"/>
    <mergeCell ref="T6:U6"/>
    <mergeCell ref="B7:G7"/>
    <mergeCell ref="B13:I13"/>
    <mergeCell ref="K13:U14"/>
    <mergeCell ref="B14:I19"/>
    <mergeCell ref="K15:U17"/>
    <mergeCell ref="M18:O18"/>
    <mergeCell ref="Q18:R18"/>
    <mergeCell ref="T11:U11"/>
    <mergeCell ref="K12:S12"/>
    <mergeCell ref="H7:I7"/>
    <mergeCell ref="K7:S7"/>
    <mergeCell ref="T7:U7"/>
    <mergeCell ref="T12:U12"/>
    <mergeCell ref="B8:I12"/>
    <mergeCell ref="K8:S9"/>
    <mergeCell ref="T8:U9"/>
    <mergeCell ref="K10:S10"/>
    <mergeCell ref="T10:U10"/>
    <mergeCell ref="K11:S11"/>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S28"/>
  <sheetViews>
    <sheetView showGridLines="0" showRowColHeaders="0" rightToLeft="1" workbookViewId="0">
      <selection sqref="A1:A2"/>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06" customWidth="1"/>
    <col min="19" max="19" width="18.375" style="106" customWidth="1"/>
    <col min="20" max="20" width="16.25" style="33" customWidth="1"/>
    <col min="21" max="16384" width="9" style="33"/>
  </cols>
  <sheetData>
    <row r="1" spans="1:10" ht="23.25" customHeight="1">
      <c r="A1" s="617" t="s">
        <v>62</v>
      </c>
      <c r="B1" s="615" t="s">
        <v>63</v>
      </c>
      <c r="C1" s="104" t="s">
        <v>64</v>
      </c>
      <c r="D1" s="105"/>
      <c r="H1" s="33" t="s">
        <v>578</v>
      </c>
      <c r="I1" s="33" t="s">
        <v>579</v>
      </c>
    </row>
    <row r="2" spans="1:10" s="202" customFormat="1" ht="33.75" customHeight="1">
      <c r="A2" s="618">
        <f>'اختيار المقررات'!E1</f>
        <v>0</v>
      </c>
      <c r="B2" s="616"/>
      <c r="C2" s="108"/>
      <c r="D2" s="109"/>
      <c r="H2" s="202" t="s">
        <v>580</v>
      </c>
      <c r="I2" s="202" t="s">
        <v>607</v>
      </c>
    </row>
    <row r="3" spans="1:10" ht="23.25" customHeight="1">
      <c r="A3" s="114" t="s">
        <v>581</v>
      </c>
      <c r="B3" s="104" t="s">
        <v>582</v>
      </c>
      <c r="C3" s="104" t="s">
        <v>583</v>
      </c>
      <c r="D3" s="104" t="s">
        <v>584</v>
      </c>
      <c r="E3" s="104" t="s">
        <v>585</v>
      </c>
      <c r="F3" s="104" t="s">
        <v>586</v>
      </c>
      <c r="H3" s="110" t="s">
        <v>587</v>
      </c>
      <c r="I3" s="201" t="s">
        <v>753</v>
      </c>
    </row>
    <row r="4" spans="1:10" ht="33.75" customHeight="1">
      <c r="A4" s="108"/>
      <c r="B4" s="108"/>
      <c r="C4" s="107" t="str">
        <f>A4&amp;" "&amp;B4</f>
        <v xml:space="preserve"> </v>
      </c>
      <c r="D4" s="108"/>
      <c r="E4" s="108"/>
      <c r="F4" s="108"/>
      <c r="H4" s="33" t="s">
        <v>588</v>
      </c>
      <c r="J4" s="202"/>
    </row>
    <row r="5" spans="1:10" ht="23.25" customHeight="1">
      <c r="A5" s="111" t="s">
        <v>12</v>
      </c>
      <c r="B5" s="104" t="s">
        <v>65</v>
      </c>
      <c r="C5" s="104" t="s">
        <v>7</v>
      </c>
      <c r="D5" s="104" t="s">
        <v>575</v>
      </c>
      <c r="E5" s="104" t="s">
        <v>11</v>
      </c>
      <c r="F5" s="104" t="s">
        <v>66</v>
      </c>
      <c r="H5" s="110" t="s">
        <v>589</v>
      </c>
    </row>
    <row r="6" spans="1:10" ht="33.75" customHeight="1">
      <c r="A6" s="108"/>
      <c r="B6" s="112"/>
      <c r="C6" s="108"/>
      <c r="D6" s="108"/>
      <c r="E6" s="108"/>
      <c r="F6" s="113"/>
      <c r="H6" s="33" t="s">
        <v>590</v>
      </c>
      <c r="J6" s="202"/>
    </row>
    <row r="7" spans="1:10" ht="23.25" customHeight="1">
      <c r="A7" s="104" t="s">
        <v>17</v>
      </c>
      <c r="B7" s="114" t="s">
        <v>296</v>
      </c>
      <c r="C7" s="115" t="s">
        <v>591</v>
      </c>
      <c r="D7" s="115" t="s">
        <v>606</v>
      </c>
      <c r="E7" s="357" t="s">
        <v>69</v>
      </c>
      <c r="F7" s="358"/>
      <c r="H7" s="110" t="s">
        <v>592</v>
      </c>
    </row>
    <row r="8" spans="1:10" ht="33.75" customHeight="1">
      <c r="A8" s="108"/>
      <c r="B8" s="108"/>
      <c r="C8" s="113"/>
      <c r="D8" s="113"/>
      <c r="E8" s="359"/>
      <c r="F8" s="360"/>
      <c r="H8" s="95" t="s">
        <v>593</v>
      </c>
      <c r="J8" s="202"/>
    </row>
    <row r="9" spans="1:10" ht="23.25" customHeight="1">
      <c r="A9" s="116" t="s">
        <v>594</v>
      </c>
      <c r="B9" s="104" t="s">
        <v>595</v>
      </c>
      <c r="C9" s="104" t="s">
        <v>596</v>
      </c>
      <c r="H9" s="117" t="s">
        <v>597</v>
      </c>
    </row>
    <row r="10" spans="1:10" ht="33.75" customHeight="1">
      <c r="A10" s="108"/>
      <c r="B10" s="108"/>
      <c r="C10" s="108"/>
      <c r="H10" s="95" t="s">
        <v>598</v>
      </c>
      <c r="J10" s="202"/>
    </row>
    <row r="11" spans="1:10" ht="18.75">
      <c r="H11" s="117" t="s">
        <v>601</v>
      </c>
    </row>
    <row r="12" spans="1:10">
      <c r="H12" s="95" t="s">
        <v>602</v>
      </c>
      <c r="J12" s="202"/>
    </row>
    <row r="14" spans="1:10">
      <c r="J14" s="202"/>
    </row>
    <row r="16" spans="1:10">
      <c r="J16" s="202"/>
    </row>
    <row r="18" spans="7:10">
      <c r="G18" s="118" t="s">
        <v>603</v>
      </c>
      <c r="J18" s="202"/>
    </row>
    <row r="19" spans="7:10">
      <c r="G19" s="118" t="s">
        <v>604</v>
      </c>
    </row>
    <row r="20" spans="7:10">
      <c r="J20" s="202"/>
    </row>
    <row r="22" spans="7:10">
      <c r="J22" s="202"/>
    </row>
    <row r="24" spans="7:10">
      <c r="J24" s="202"/>
    </row>
    <row r="26" spans="7:10">
      <c r="J26" s="202"/>
    </row>
    <row r="28" spans="7:10">
      <c r="J28" s="202"/>
    </row>
  </sheetData>
  <sheetProtection password="DA6D" sheet="1" objects="1" scenarios="1"/>
  <mergeCells count="2">
    <mergeCell ref="E7:F7"/>
    <mergeCell ref="E8:F8"/>
  </mergeCells>
  <conditionalFormatting sqref="A1">
    <cfRule type="duplicateValues" dxfId="57" priority="1"/>
  </conditionalFormatting>
  <dataValidations count="6">
    <dataValidation type="list" allowBlank="1" showInputMessage="1" showErrorMessage="1" sqref="A10">
      <formula1>$I$1:$I$3</formula1>
    </dataValidation>
    <dataValidation type="list" allowBlank="1" showInputMessage="1" showErrorMessage="1" sqref="C10 A8">
      <formula1>$H$1:$H$12</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ورقة4"/>
  <dimension ref="A1:BD57"/>
  <sheetViews>
    <sheetView showGridLines="0" rightToLeft="1" topLeftCell="B1" workbookViewId="0">
      <selection activeCell="E1" sqref="E1:G1"/>
    </sheetView>
  </sheetViews>
  <sheetFormatPr defaultColWidth="9" defaultRowHeight="14.25" customHeight="1"/>
  <cols>
    <col min="1" max="1" width="7.875" style="1" hidden="1" customWidth="1"/>
    <col min="2" max="2" width="0.25" style="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4.25" style="1" customWidth="1"/>
    <col min="10" max="10" width="0.75" style="1" customWidth="1"/>
    <col min="11" max="11" width="6.75" style="1" hidden="1" customWidth="1"/>
    <col min="12" max="12" width="4.375" style="1" customWidth="1"/>
    <col min="13" max="13" width="9.375" style="1" customWidth="1"/>
    <col min="14" max="14" width="6.375" style="1" customWidth="1"/>
    <col min="15" max="15" width="4.375" style="1" customWidth="1"/>
    <col min="16" max="16" width="3.625" style="1" customWidth="1"/>
    <col min="17" max="17" width="3.375" style="1" customWidth="1"/>
    <col min="18" max="18" width="2.25" style="1" customWidth="1"/>
    <col min="19" max="19" width="0.25" style="1" customWidth="1"/>
    <col min="20" max="20" width="7.875" style="1" bestFit="1" customWidth="1"/>
    <col min="21" max="21" width="5.375" style="1" customWidth="1"/>
    <col min="22" max="22" width="5.375" style="1" bestFit="1" customWidth="1"/>
    <col min="23" max="23" width="17.375" style="1" customWidth="1"/>
    <col min="24" max="24" width="3.875" style="1" bestFit="1" customWidth="1"/>
    <col min="25" max="25" width="3.125" style="1" bestFit="1" customWidth="1"/>
    <col min="26" max="26" width="1" style="1" customWidth="1"/>
    <col min="27" max="27" width="6.625" style="1" hidden="1" customWidth="1"/>
    <col min="28" max="28" width="3.875" style="1" bestFit="1" customWidth="1"/>
    <col min="29" max="29" width="10" style="1" customWidth="1"/>
    <col min="30" max="30" width="8.125" style="1" bestFit="1" customWidth="1"/>
    <col min="31" max="31" width="6.375" style="1" customWidth="1"/>
    <col min="32" max="32" width="3.875" style="1" bestFit="1" customWidth="1"/>
    <col min="33" max="33" width="5" style="1" bestFit="1" customWidth="1"/>
    <col min="34" max="34" width="9.375" style="1" customWidth="1"/>
    <col min="35" max="35" width="3.875" style="1" customWidth="1"/>
    <col min="36" max="36" width="10.25" style="1" customWidth="1"/>
    <col min="37" max="37" width="6.625" style="1" customWidth="1"/>
    <col min="38" max="38" width="5.625" style="1" customWidth="1"/>
    <col min="39" max="39" width="2.875" style="1" customWidth="1"/>
    <col min="40" max="40" width="10.875" style="1" customWidth="1"/>
    <col min="41" max="41" width="30.875" style="1" customWidth="1"/>
    <col min="42" max="46" width="9" style="1" customWidth="1"/>
    <col min="47" max="47" width="2.875" style="138" customWidth="1"/>
    <col min="48" max="48" width="3.875" style="138" customWidth="1"/>
    <col min="49" max="49" width="29.625" style="153" customWidth="1"/>
    <col min="50" max="50" width="14.125" style="138" customWidth="1"/>
    <col min="51" max="51" width="5.625" style="138" customWidth="1"/>
    <col min="52" max="52" width="2.25" style="138" customWidth="1"/>
    <col min="53" max="54" width="9" style="138" customWidth="1"/>
    <col min="55" max="55" width="3.125" style="62" customWidth="1"/>
    <col min="56" max="56" width="9" style="62" customWidth="1"/>
    <col min="57" max="70" width="9" style="1" customWidth="1"/>
    <col min="71" max="16384" width="9" style="1"/>
  </cols>
  <sheetData>
    <row r="1" spans="1:56" s="97" customFormat="1" ht="21" customHeight="1" thickTop="1" thickBot="1">
      <c r="B1" s="258"/>
      <c r="C1" s="379" t="s">
        <v>3</v>
      </c>
      <c r="D1" s="379"/>
      <c r="E1" s="380"/>
      <c r="F1" s="380"/>
      <c r="G1" s="380"/>
      <c r="H1" s="379" t="s">
        <v>4</v>
      </c>
      <c r="I1" s="379"/>
      <c r="J1" s="379"/>
      <c r="K1" s="98"/>
      <c r="L1" s="381" t="e">
        <f>VLOOKUP($E$1,ورقة2!$A$1:$T$6042,2,0)</f>
        <v>#N/A</v>
      </c>
      <c r="M1" s="381"/>
      <c r="N1" s="381"/>
      <c r="O1" s="379" t="s">
        <v>5</v>
      </c>
      <c r="P1" s="379"/>
      <c r="Q1" s="386" t="b">
        <f>IF('إدخال البيانات'!A2&gt;0,IF('إدخال البيانات'!B2&lt;&gt;"",'إدخال البيانات'!B2,VLOOKUP($E$1,ورقة2!$A$1:$T$6042,3,0)))</f>
        <v>0</v>
      </c>
      <c r="R1" s="386"/>
      <c r="S1" s="386"/>
      <c r="T1" s="386"/>
      <c r="U1" s="382" t="s">
        <v>6</v>
      </c>
      <c r="V1" s="382"/>
      <c r="W1" s="256" t="b">
        <f>IF('إدخال البيانات'!A2&gt;0,IF('إدخال البيانات'!C2&lt;&gt;"",'إدخال البيانات'!C2,VLOOKUP($E$1,ورقة2!A1:T6042,4,0)))</f>
        <v>0</v>
      </c>
      <c r="X1" s="384" t="s">
        <v>65</v>
      </c>
      <c r="Y1" s="384"/>
      <c r="Z1" s="224"/>
      <c r="AA1" s="224"/>
      <c r="AB1" s="371" t="b">
        <f>IF('إدخال البيانات'!A2&gt;0,IF('إدخال البيانات'!B6&lt;&gt;"",'إدخال البيانات'!B6,VLOOKUP($E$1,ورقة2!A1:T6042,6,0)))</f>
        <v>0</v>
      </c>
      <c r="AC1" s="371"/>
      <c r="AD1" s="225" t="s">
        <v>7</v>
      </c>
      <c r="AE1" s="383" t="b">
        <f>IF('إدخال البيانات'!A2&gt;0,IF('إدخال البيانات'!C6&lt;&gt;"",'إدخال البيانات'!C6,VLOOKUP($E$1,ورقة2!A1:T6042,7,0)))</f>
        <v>0</v>
      </c>
      <c r="AF1" s="383"/>
      <c r="AG1" s="383"/>
      <c r="AH1" s="235"/>
      <c r="AI1" s="235"/>
      <c r="AJ1" s="235"/>
      <c r="AK1" s="161"/>
      <c r="AL1" s="100"/>
      <c r="AO1" s="97" t="s">
        <v>302</v>
      </c>
      <c r="AV1" s="99"/>
      <c r="AW1" s="99"/>
      <c r="AX1" s="99"/>
      <c r="AY1" s="99"/>
      <c r="AZ1" s="99"/>
      <c r="BA1" s="99"/>
      <c r="BB1" s="99"/>
      <c r="BC1" s="99"/>
    </row>
    <row r="2" spans="1:56" s="100" customFormat="1" ht="21" customHeight="1" thickTop="1" thickBot="1">
      <c r="B2" s="255"/>
      <c r="C2" s="382" t="s">
        <v>10</v>
      </c>
      <c r="D2" s="382"/>
      <c r="E2" s="403" t="e">
        <f>VLOOKUP($E$1,ورقة2!A1:T6042,9,0)</f>
        <v>#N/A</v>
      </c>
      <c r="F2" s="403"/>
      <c r="G2" s="403"/>
      <c r="H2" s="404"/>
      <c r="I2" s="404"/>
      <c r="J2" s="404"/>
      <c r="K2" s="101"/>
      <c r="L2" s="363">
        <f>'إدخال البيانات'!F4</f>
        <v>0</v>
      </c>
      <c r="M2" s="363"/>
      <c r="N2" s="363"/>
      <c r="O2" s="405" t="s">
        <v>571</v>
      </c>
      <c r="P2" s="405"/>
      <c r="Q2" s="396">
        <f>'إدخال البيانات'!E4</f>
        <v>0</v>
      </c>
      <c r="R2" s="396"/>
      <c r="S2" s="396"/>
      <c r="T2" s="396"/>
      <c r="U2" s="385" t="s">
        <v>572</v>
      </c>
      <c r="V2" s="385"/>
      <c r="W2" s="256">
        <f>'إدخال البيانات'!D4</f>
        <v>0</v>
      </c>
      <c r="X2" s="378" t="s">
        <v>573</v>
      </c>
      <c r="Y2" s="378"/>
      <c r="Z2" s="378"/>
      <c r="AA2" s="378"/>
      <c r="AB2" s="363" t="str">
        <f>'إدخال البيانات'!C4</f>
        <v xml:space="preserve"> </v>
      </c>
      <c r="AC2" s="363"/>
      <c r="AD2" s="363"/>
      <c r="AE2" s="376" t="s">
        <v>574</v>
      </c>
      <c r="AF2" s="376"/>
      <c r="AG2" s="376"/>
      <c r="AH2" s="235"/>
      <c r="AI2" s="235"/>
      <c r="AJ2" s="235"/>
      <c r="AO2" s="100" t="s">
        <v>303</v>
      </c>
      <c r="AV2" s="99"/>
      <c r="AW2" s="99"/>
      <c r="AX2" s="99"/>
      <c r="AY2" s="99"/>
      <c r="AZ2" s="99"/>
      <c r="BA2" s="99"/>
      <c r="BB2" s="99"/>
      <c r="BC2" s="99"/>
    </row>
    <row r="3" spans="1:56" s="100" customFormat="1" ht="21" customHeight="1" thickTop="1" thickBot="1">
      <c r="B3" s="362" t="s">
        <v>12</v>
      </c>
      <c r="C3" s="362"/>
      <c r="D3" s="362"/>
      <c r="E3" s="386" t="b">
        <f>IF('إدخال البيانات'!A2&gt;0,IF('إدخال البيانات'!A6&lt;&gt;"",'إدخال البيانات'!A6,VLOOKUP($E$1,ورقة2!A1:T6042,5,0)))</f>
        <v>0</v>
      </c>
      <c r="F3" s="386"/>
      <c r="G3" s="386"/>
      <c r="H3" s="379" t="s">
        <v>11</v>
      </c>
      <c r="I3" s="379"/>
      <c r="J3" s="379"/>
      <c r="K3" s="102"/>
      <c r="L3" s="381" t="b">
        <f>IF('إدخال البيانات'!A2&gt;0,IF('إدخال البيانات'!E6&lt;&gt;"",'إدخال البيانات'!E6,VLOOKUP($E$1,ورقة2!A1:T6042,8,0)))</f>
        <v>0</v>
      </c>
      <c r="M3" s="381"/>
      <c r="N3" s="381"/>
      <c r="O3" s="382" t="s">
        <v>66</v>
      </c>
      <c r="P3" s="382"/>
      <c r="Q3" s="387">
        <f>'إدخال البيانات'!F6</f>
        <v>0</v>
      </c>
      <c r="R3" s="387"/>
      <c r="S3" s="387"/>
      <c r="T3" s="387"/>
      <c r="U3" s="388" t="s">
        <v>17</v>
      </c>
      <c r="V3" s="388"/>
      <c r="W3" s="256" t="b">
        <f>IF('إدخال البيانات'!A2&gt;0,IF('إدخال البيانات'!A8&lt;&gt;"",'إدخال البيانات'!A8,VLOOKUP($E$1,ورقة2!A1:T6042,13,0)))</f>
        <v>0</v>
      </c>
      <c r="X3" s="373" t="s">
        <v>575</v>
      </c>
      <c r="Y3" s="373"/>
      <c r="Z3" s="373"/>
      <c r="AA3" s="373"/>
      <c r="AB3" s="363">
        <f>'إدخال البيانات'!D6</f>
        <v>0</v>
      </c>
      <c r="AC3" s="363"/>
      <c r="AD3" s="226" t="s">
        <v>296</v>
      </c>
      <c r="AE3" s="377">
        <f>'إدخال البيانات'!B8</f>
        <v>0</v>
      </c>
      <c r="AF3" s="377"/>
      <c r="AG3" s="377"/>
      <c r="AH3" s="235"/>
      <c r="AI3" s="235"/>
      <c r="AJ3" s="235"/>
      <c r="AO3" s="100" t="s">
        <v>58</v>
      </c>
      <c r="AV3" s="99"/>
      <c r="AW3" s="99"/>
      <c r="AX3" s="99"/>
      <c r="AY3" s="99"/>
      <c r="AZ3" s="99"/>
      <c r="BA3" s="99"/>
      <c r="BB3" s="99"/>
      <c r="BC3" s="99"/>
    </row>
    <row r="4" spans="1:56" s="100" customFormat="1" ht="21" customHeight="1" thickTop="1" thickBot="1">
      <c r="B4" s="223"/>
      <c r="C4" s="364" t="s">
        <v>13</v>
      </c>
      <c r="D4" s="364"/>
      <c r="E4" s="365" t="b">
        <f>IF('إدخال البيانات'!A2&gt;0,IF('إدخال البيانات'!A10&lt;&gt;"",'إدخال البيانات'!A10,VLOOKUP($E$1,ورقة2!A1:T6042,10,0)))</f>
        <v>0</v>
      </c>
      <c r="F4" s="365"/>
      <c r="G4" s="365"/>
      <c r="H4" s="364" t="s">
        <v>14</v>
      </c>
      <c r="I4" s="364"/>
      <c r="J4" s="364"/>
      <c r="K4" s="103"/>
      <c r="L4" s="365" t="b">
        <f>IF('إدخال البيانات'!A2&gt;0,IF('إدخال البيانات'!B10&lt;&gt;"",'إدخال البيانات'!B10,VLOOKUP($E$1,ورقة2!A1:T6042,11,0)))</f>
        <v>0</v>
      </c>
      <c r="M4" s="365"/>
      <c r="N4" s="365"/>
      <c r="O4" s="366" t="s">
        <v>15</v>
      </c>
      <c r="P4" s="366"/>
      <c r="Q4" s="367" t="b">
        <f>IF('إدخال البيانات'!A2&gt;0,IF('إدخال البيانات'!C10&lt;&gt;"",'إدخال البيانات'!C10,VLOOKUP($E$1,ورقة2!A1:T6042,12,0)))</f>
        <v>0</v>
      </c>
      <c r="R4" s="367"/>
      <c r="S4" s="367"/>
      <c r="T4" s="367"/>
      <c r="U4" s="368" t="s">
        <v>294</v>
      </c>
      <c r="V4" s="368"/>
      <c r="W4" s="251">
        <f>'إدخال البيانات'!C8</f>
        <v>0</v>
      </c>
      <c r="X4" s="374" t="s">
        <v>295</v>
      </c>
      <c r="Y4" s="374"/>
      <c r="Z4" s="374"/>
      <c r="AA4" s="374"/>
      <c r="AB4" s="375">
        <f>'إدخال البيانات'!D8</f>
        <v>0</v>
      </c>
      <c r="AC4" s="363"/>
      <c r="AD4" s="227" t="s">
        <v>69</v>
      </c>
      <c r="AE4" s="369">
        <f>'إدخال البيانات'!E8</f>
        <v>0</v>
      </c>
      <c r="AF4" s="369"/>
      <c r="AG4" s="369"/>
      <c r="AH4" s="369"/>
      <c r="AI4" s="369"/>
      <c r="AJ4" s="369"/>
      <c r="AM4" s="97"/>
      <c r="AO4" s="45" t="s">
        <v>72</v>
      </c>
      <c r="AV4" s="99"/>
      <c r="AW4" s="99"/>
      <c r="AX4" s="99"/>
      <c r="AY4" s="99"/>
      <c r="AZ4" s="99"/>
      <c r="BA4" s="99"/>
      <c r="BB4" s="99"/>
      <c r="BC4" s="99" t="s">
        <v>576</v>
      </c>
    </row>
    <row r="5" spans="1:56" s="100" customFormat="1" ht="21" customHeight="1" thickTop="1" thickBot="1">
      <c r="B5" s="257"/>
      <c r="C5" s="392" t="s">
        <v>16</v>
      </c>
      <c r="D5" s="392"/>
      <c r="E5" s="361" t="e">
        <f>VLOOKUP($E$1,ورقة2!A1:T6042,16,0)</f>
        <v>#N/A</v>
      </c>
      <c r="F5" s="361"/>
      <c r="G5" s="361"/>
      <c r="H5" s="370" t="s">
        <v>301</v>
      </c>
      <c r="I5" s="370"/>
      <c r="J5" s="370"/>
      <c r="K5" s="101"/>
      <c r="L5" s="372"/>
      <c r="M5" s="372"/>
      <c r="N5" s="372"/>
      <c r="O5" s="372"/>
      <c r="P5" s="372"/>
      <c r="Q5" s="372"/>
      <c r="R5" s="372"/>
      <c r="S5" s="372"/>
      <c r="T5" s="372"/>
      <c r="U5" s="372"/>
      <c r="V5" s="372"/>
      <c r="W5" s="372"/>
      <c r="X5" s="362" t="s">
        <v>1</v>
      </c>
      <c r="Y5" s="362"/>
      <c r="Z5" s="362"/>
      <c r="AA5" s="362"/>
      <c r="AB5" s="363" t="str">
        <f>IFERROR(VLOOKUP(E1,ورقة2!#REF!,18,0),"")</f>
        <v/>
      </c>
      <c r="AC5" s="363"/>
      <c r="AD5" s="259" t="s">
        <v>0</v>
      </c>
      <c r="AE5" s="371" t="str">
        <f>IFERROR(VLOOKUP(E1,ورقة2!#REF!,19,0),"")</f>
        <v/>
      </c>
      <c r="AF5" s="371"/>
      <c r="AG5" s="371"/>
      <c r="AH5" s="259" t="s">
        <v>2</v>
      </c>
      <c r="AI5" s="361">
        <f>IFERROR(VLOOKUP(E1,ورقة2!#REF!,20,0),0)</f>
        <v>0</v>
      </c>
      <c r="AJ5" s="361"/>
      <c r="AL5" s="240"/>
      <c r="AO5" s="100" t="s">
        <v>899</v>
      </c>
      <c r="AU5" s="100">
        <v>1</v>
      </c>
      <c r="AV5" s="217">
        <v>111</v>
      </c>
      <c r="AW5" s="218" t="s">
        <v>772</v>
      </c>
      <c r="AX5" s="219">
        <f>H8</f>
        <v>0</v>
      </c>
      <c r="AY5" s="219" t="e">
        <f>I8</f>
        <v>#N/A</v>
      </c>
      <c r="AZ5" s="119"/>
      <c r="BA5" s="87"/>
      <c r="BC5" s="100" t="s">
        <v>577</v>
      </c>
    </row>
    <row r="6" spans="1:56" ht="43.5" customHeight="1" thickTop="1" thickBot="1">
      <c r="B6" s="393"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94"/>
      <c r="D6" s="394"/>
      <c r="E6" s="394"/>
      <c r="F6" s="394"/>
      <c r="G6" s="394"/>
      <c r="H6" s="394"/>
      <c r="I6" s="394"/>
      <c r="J6" s="394"/>
      <c r="K6" s="394"/>
      <c r="L6" s="394"/>
      <c r="M6" s="394"/>
      <c r="N6" s="394"/>
      <c r="O6" s="394"/>
      <c r="P6" s="394"/>
      <c r="Q6" s="395"/>
      <c r="R6" s="137"/>
      <c r="S6" s="254"/>
      <c r="T6" s="400"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401"/>
      <c r="V6" s="401"/>
      <c r="W6" s="401"/>
      <c r="X6" s="401"/>
      <c r="Y6" s="401"/>
      <c r="Z6" s="401"/>
      <c r="AA6" s="401"/>
      <c r="AB6" s="401"/>
      <c r="AC6" s="401"/>
      <c r="AD6" s="401"/>
      <c r="AE6" s="401"/>
      <c r="AF6" s="401"/>
      <c r="AG6" s="401"/>
      <c r="AH6" s="241"/>
      <c r="AI6" s="241"/>
      <c r="AJ6" s="241"/>
      <c r="AK6" s="163"/>
      <c r="AL6" s="161"/>
      <c r="AO6" s="100" t="s">
        <v>304</v>
      </c>
      <c r="AU6" s="86">
        <v>2</v>
      </c>
      <c r="AV6" s="220">
        <v>112</v>
      </c>
      <c r="AW6" s="221" t="s">
        <v>609</v>
      </c>
      <c r="AX6" s="219">
        <f t="shared" ref="AX6:AY6" si="0">H9</f>
        <v>0</v>
      </c>
      <c r="AY6" s="219" t="e">
        <f t="shared" si="0"/>
        <v>#N/A</v>
      </c>
      <c r="BB6" s="86"/>
      <c r="BC6" s="86"/>
      <c r="BD6" s="86"/>
    </row>
    <row r="7" spans="1:56" ht="23.25" customHeight="1" thickBot="1">
      <c r="B7" s="430" t="s">
        <v>18</v>
      </c>
      <c r="C7" s="430"/>
      <c r="D7" s="430"/>
      <c r="E7" s="430"/>
      <c r="F7" s="430"/>
      <c r="G7" s="430"/>
      <c r="H7" s="430"/>
      <c r="I7" s="431"/>
      <c r="J7" s="231"/>
      <c r="K7" s="252"/>
      <c r="L7" s="432" t="s">
        <v>21</v>
      </c>
      <c r="M7" s="430"/>
      <c r="N7" s="430"/>
      <c r="O7" s="430"/>
      <c r="P7" s="430"/>
      <c r="Q7" s="431"/>
      <c r="R7" s="139"/>
      <c r="S7" s="140"/>
      <c r="T7" s="433" t="s">
        <v>22</v>
      </c>
      <c r="U7" s="434"/>
      <c r="V7" s="434"/>
      <c r="W7" s="434"/>
      <c r="X7" s="434"/>
      <c r="Y7" s="435"/>
      <c r="Z7" s="233"/>
      <c r="AA7" s="141"/>
      <c r="AB7" s="433" t="s">
        <v>21</v>
      </c>
      <c r="AC7" s="434"/>
      <c r="AD7" s="434"/>
      <c r="AE7" s="434"/>
      <c r="AF7" s="434"/>
      <c r="AG7" s="435"/>
      <c r="AH7" s="241"/>
      <c r="AI7" s="241"/>
      <c r="AJ7" s="241"/>
      <c r="AK7" s="163"/>
      <c r="AL7" s="100"/>
      <c r="AO7" s="100" t="s">
        <v>305</v>
      </c>
      <c r="AU7" s="100">
        <v>3</v>
      </c>
      <c r="AV7" s="220">
        <v>113</v>
      </c>
      <c r="AW7" s="221" t="s">
        <v>610</v>
      </c>
      <c r="AX7" s="219">
        <f t="shared" ref="AX7:AY7" si="1">H10</f>
        <v>0</v>
      </c>
      <c r="AY7" s="219" t="e">
        <f t="shared" si="1"/>
        <v>#N/A</v>
      </c>
      <c r="BB7" s="86"/>
      <c r="BC7" s="86"/>
      <c r="BD7" s="86"/>
    </row>
    <row r="8" spans="1:56" ht="29.25" customHeight="1" thickBot="1">
      <c r="A8" s="1" t="e">
        <f>IF(AND(I8&lt;&gt;"",H8=1),1,"")</f>
        <v>#N/A</v>
      </c>
      <c r="B8" s="142" t="e">
        <f>IF(OR(I8="ج",I8="ر1",I8="ر2"),IF(H8=1,IF($L$5=$AO$7,0,IF($L$5=$AO$2,IF(I8="ج",4000,IF(I8="ر1",5200,IF(I8="ر2",6000,""))),IF(OR($L$5=$AO$3,$L$5=$AO$6),IF(I8="ج",2500,IF(I8="ر1",3250,IF(I8="ر2",3750,""))),IF($L$5=$AO$4,500,IF(OR($L$5=$AO$1,$L$5=$AO$5),IF(I8="ج",4000,IF(I8="ر1",5500,IF(I8="ر2",6500,""))),IF(I8="ج",5000,IF(I8="ر1",6500,IF(I8="ر2",7500,""))))))))))</f>
        <v>#N/A</v>
      </c>
      <c r="C8" s="120">
        <v>111</v>
      </c>
      <c r="D8" s="389" t="s">
        <v>608</v>
      </c>
      <c r="E8" s="389"/>
      <c r="F8" s="389"/>
      <c r="G8" s="389"/>
      <c r="H8" s="243"/>
      <c r="I8" s="245" t="e">
        <f>IF(VLOOKUP(E1,'ورقة 4'!A2:AP108596,3,0)=0,"",VLOOKUP(E1,'ورقة 4'!A2:AP6065,3,0))</f>
        <v>#N/A</v>
      </c>
      <c r="J8" s="232" t="e">
        <f>IF(AND(Q8&lt;&gt;"",P8=1),6,"")</f>
        <v>#N/A</v>
      </c>
      <c r="K8" s="144" t="e">
        <f>IF(OR(Q8="ج",Q8="ر1",Q8="ر2"),IF(P8=1,IF($L$5=$AO$7,0,IF($L$5=$AO$2,IF(Q8="ج",4000,IF(Q8="ر1",5200,IF(Q8="ر2",6000,""))),IF(OR($L$5=$AO$3,$L$5=$AO$6),IF(Q8="ج",2500,IF(Q8="ر1",3250,IF(Q8="ر2",3750,""))),IF($L$5=$AO$4,500,IF(OR($L$5=$AO$1,$L$5=$AO$5),IF(Q8="ج",4000,IF(Q8="ر1",5500,IF(Q8="ر2",6500,""))),IF(Q8="ج",5000,IF(Q8="ر1",6500,IF(Q8="ر2",7500,""))))))))))</f>
        <v>#N/A</v>
      </c>
      <c r="L8" s="120">
        <v>121</v>
      </c>
      <c r="M8" s="441" t="s">
        <v>537</v>
      </c>
      <c r="N8" s="442"/>
      <c r="O8" s="443"/>
      <c r="P8" s="244"/>
      <c r="Q8" s="245" t="e">
        <f>IF(VLOOKUP(E1,'ورقة 4'!A2:$AP$6065,8,0)=0,"",VLOOKUP(E1,'ورقة 4'!A2:$AP$6065,8,0))</f>
        <v>#N/A</v>
      </c>
      <c r="R8" s="145" t="e">
        <f>IF(AND(Y8&lt;&gt;"",X8=1),21,"")</f>
        <v>#N/A</v>
      </c>
      <c r="S8" s="144" t="e">
        <f>IF(OR(Y8="ج",Y8="ر1",Y8="ر2"),IF(X8=1,IF($L$5=$AO$7,0,IF($L$5=$AO$2,IF(Y8="ج",4000,IF(Y8="ر1",5200,IF(Y8="ر2",6000,""))),IF(OR($L$5=$AO$3,$L$5=$AO$6),IF(Y8="ج",2500,IF(Y8="ر1",3250,IF(Y8="ر2",3750,""))),IF($L$5=$AO$4,500,IF(OR($L$5=$AO$1,$L$5=$AO$5),IF(Y8="ج",4000,IF(Y8="ر1",5500,IF(Y8="ر2",6500,""))),IF(Y8="ج",5000,IF(Y8="ر1",6500,IF(Y8="ر2",7500,""))))))))))</f>
        <v>#N/A</v>
      </c>
      <c r="T8" s="120">
        <v>311</v>
      </c>
      <c r="U8" s="406" t="s">
        <v>620</v>
      </c>
      <c r="V8" s="406"/>
      <c r="W8" s="406"/>
      <c r="X8" s="260"/>
      <c r="Y8" s="245" t="e">
        <f>IF(VLOOKUP(E1,'ورقة 4'!A2:$AP$6065,23,0)=0,"",VLOOKUP(E1,'ورقة 4'!A2:$AP$6065,23,0))</f>
        <v>#N/A</v>
      </c>
      <c r="Z8" s="232" t="e">
        <f>IF(AND(AG8&lt;&gt;"",AF8=1),26,"")</f>
        <v>#N/A</v>
      </c>
      <c r="AA8" s="144" t="e">
        <f>IF(OR(AG8="ج",AG8="ر1",AG8="ر2"),IF(AF8=1,IF($L$5=$AO$7,0,IF($L$5=$AO$2,IF(AG8="ج",4000,IF(AG8="ر1",5200,IF(AG8="ر2",6000,""))),IF(OR($L$5=$AO$3,$L$5=$AO$6),IF(AG8="ج",2500,IF(AG8="ر1",3250,IF(AG8="ر2",3750,""))),IF($L$5=$AO$4,500,IF(OR($L$5=$AO$1,$L$5=$AO$5),IF(AG8="ج",4000,IF(AG8="ر1",5500,IF(AG8="ر2",6500,""))),IF(AG8="ج",5000,IF(AG8="ر1",6500,IF(AG8="ر2",7500,""))))))))))</f>
        <v>#N/A</v>
      </c>
      <c r="AB8" s="120">
        <v>321</v>
      </c>
      <c r="AC8" s="389" t="s">
        <v>569</v>
      </c>
      <c r="AD8" s="389"/>
      <c r="AE8" s="389"/>
      <c r="AF8" s="260"/>
      <c r="AG8" s="245" t="e">
        <f>IF(VLOOKUP(E1,'ورقة 4'!A2:$AP$6065,28,0)=0,"",VLOOKUP(E1,'ورقة 4'!A2:$AP$6065,28,0))</f>
        <v>#N/A</v>
      </c>
      <c r="AH8" s="242"/>
      <c r="AI8" s="242"/>
      <c r="AJ8" s="242"/>
      <c r="AK8" s="163"/>
      <c r="AL8" s="161" t="e">
        <f>IF(A8&lt;&gt;"",A8,"")</f>
        <v>#N/A</v>
      </c>
      <c r="AM8" s="1">
        <v>1</v>
      </c>
      <c r="AO8" s="100" t="s">
        <v>9</v>
      </c>
      <c r="AU8" s="86">
        <v>4</v>
      </c>
      <c r="AV8" s="220">
        <v>114</v>
      </c>
      <c r="AW8" s="221" t="s">
        <v>536</v>
      </c>
      <c r="AX8" s="219">
        <f t="shared" ref="AX8:AY8" si="2">H11</f>
        <v>0</v>
      </c>
      <c r="AY8" s="219" t="e">
        <f t="shared" si="2"/>
        <v>#N/A</v>
      </c>
      <c r="BB8" s="86"/>
      <c r="BC8" s="86"/>
      <c r="BD8" s="86"/>
    </row>
    <row r="9" spans="1:56" ht="29.25" customHeight="1" thickTop="1" thickBot="1">
      <c r="A9" s="1" t="e">
        <f>IF(AND(I9&lt;&gt;"",H9=1),2,"")</f>
        <v>#N/A</v>
      </c>
      <c r="B9" s="142" t="e">
        <f t="shared" ref="B9:B12" si="3">IF(OR(I9="ج",I9="ر1",I9="ر2"),IF(H9=1,IF($L$5=$AO$7,0,IF($L$5=$AO$2,IF(I9="ج",4000,IF(I9="ر1",5200,IF(I9="ر2",6000,""))),IF(OR($L$5=$AO$3,$L$5=$AO$6),IF(I9="ج",2500,IF(I9="ر1",3250,IF(I9="ر2",3750,""))),IF($L$5=$AO$4,500,IF(OR($L$5=$AO$1,$L$5=$AO$5),IF(I9="ج",4000,IF(I9="ر1",5500,IF(I9="ر2",6500,""))),IF(I9="ج",5000,IF(I9="ر1",6500,IF(I9="ر2",7500,""))))))))))</f>
        <v>#N/A</v>
      </c>
      <c r="C9" s="121">
        <v>112</v>
      </c>
      <c r="D9" s="390" t="s">
        <v>609</v>
      </c>
      <c r="E9" s="390"/>
      <c r="F9" s="390"/>
      <c r="G9" s="390"/>
      <c r="H9" s="244"/>
      <c r="I9" s="246" t="e">
        <f>IF(VLOOKUP(E1,'ورقة 4'!A2:AP6065,4,0)=0,"",VLOOKUP(E1,'ورقة 4'!A2:AP6065,4,0))</f>
        <v>#N/A</v>
      </c>
      <c r="J9" s="232" t="e">
        <f>IF(AND(Q9&lt;&gt;"",P9=1),7,"")</f>
        <v>#N/A</v>
      </c>
      <c r="K9" s="144" t="e">
        <f t="shared" ref="K9:K12" si="4">IF(OR(Q9="ج",Q9="ر1",Q9="ر2"),IF(P9=1,IF($L$5=$AO$7,0,IF($L$5=$AO$2,IF(Q9="ج",4000,IF(Q9="ر1",5200,IF(Q9="ر2",6000,""))),IF(OR($L$5=$AO$3,$L$5=$AO$6),IF(Q9="ج",2500,IF(Q9="ر1",3250,IF(Q9="ر2",3750,""))),IF($L$5=$AO$4,500,IF(OR($L$5=$AO$1,$L$5=$AO$5),IF(Q9="ج",4000,IF(Q9="ر1",5500,IF(Q9="ر2",6500,""))),IF(Q9="ج",5000,IF(Q9="ر1",6500,IF(Q9="ر2",7500,""))))))))))</f>
        <v>#N/A</v>
      </c>
      <c r="L9" s="121">
        <v>122</v>
      </c>
      <c r="M9" s="397" t="s">
        <v>612</v>
      </c>
      <c r="N9" s="398"/>
      <c r="O9" s="399"/>
      <c r="P9" s="244"/>
      <c r="Q9" s="246" t="e">
        <f>IF(VLOOKUP(E1,'ورقة 4'!A2:$AP$6065,9,0)=0,"",VLOOKUP(E1,'ورقة 4'!A2:$AP$6065,9,0))</f>
        <v>#N/A</v>
      </c>
      <c r="R9" s="145" t="e">
        <f>IF(AND(Y9&lt;&gt;"",X9=1),22,"")</f>
        <v>#N/A</v>
      </c>
      <c r="S9" s="144" t="e">
        <f t="shared" ref="S9:S12" si="5">IF(OR(Y9="ج",Y9="ر1",Y9="ر2"),IF(X9=1,IF($L$5=$AO$7,0,IF($L$5=$AO$2,IF(Y9="ج",4000,IF(Y9="ر1",5200,IF(Y9="ر2",6000,""))),IF(OR($L$5=$AO$3,$L$5=$AO$6),IF(Y9="ج",2500,IF(Y9="ر1",3250,IF(Y9="ر2",3750,""))),IF($L$5=$AO$4,500,IF(OR($L$5=$AO$1,$L$5=$AO$5),IF(Y9="ج",4000,IF(Y9="ر1",5500,IF(Y9="ر2",6500,""))),IF(Y9="ج",5000,IF(Y9="ر1",6500,IF(Y9="ر2",7500,""))))))))))</f>
        <v>#N/A</v>
      </c>
      <c r="T9" s="121">
        <v>312</v>
      </c>
      <c r="U9" s="402" t="s">
        <v>539</v>
      </c>
      <c r="V9" s="402"/>
      <c r="W9" s="402"/>
      <c r="X9" s="260"/>
      <c r="Y9" s="246" t="e">
        <f>IF(VLOOKUP(E1,'ورقة 4'!A2:$AP$6065,24,0)=0,"",VLOOKUP(E1,'ورقة 4'!A2:$AP$6065,24,0))</f>
        <v>#N/A</v>
      </c>
      <c r="Z9" s="232" t="e">
        <f>IF(AND(AG9&lt;&gt;"",AF9=1),27,"")</f>
        <v>#N/A</v>
      </c>
      <c r="AA9" s="144" t="e">
        <f t="shared" ref="AA9:AA12" si="6">IF(OR(AG9="ج",AG9="ر1",AG9="ر2"),IF(AF9=1,IF($L$5=$AO$7,0,IF($L$5=$AO$2,IF(AG9="ج",4000,IF(AG9="ر1",5200,IF(AG9="ر2",6000,""))),IF(OR($L$5=$AO$3,$L$5=$AO$6),IF(AG9="ج",2500,IF(AG9="ر1",3250,IF(AG9="ر2",3750,""))),IF($L$5=$AO$4,500,IF(OR($L$5=$AO$1,$L$5=$AO$5),IF(AG9="ج",4000,IF(AG9="ر1",5500,IF(AG9="ر2",6500,""))),IF(AG9="ج",5000,IF(AG9="ر1",6500,IF(AG9="ر2",7500,""))))))))))</f>
        <v>#N/A</v>
      </c>
      <c r="AB9" s="121">
        <v>322</v>
      </c>
      <c r="AC9" s="402" t="s">
        <v>540</v>
      </c>
      <c r="AD9" s="402"/>
      <c r="AE9" s="402"/>
      <c r="AF9" s="260"/>
      <c r="AG9" s="246" t="e">
        <f>IF(VLOOKUP(E1,'ورقة 4'!A2:$AP$6065,29,0)=0,"",VLOOKUP(E1,'ورقة 4'!A2:$AP$6065,29,0))</f>
        <v>#N/A</v>
      </c>
      <c r="AH9" s="412"/>
      <c r="AI9" s="413"/>
      <c r="AJ9" s="413"/>
      <c r="AK9" s="163"/>
      <c r="AL9" s="161" t="e">
        <f>IF(A9&lt;&gt;"",A9,"")</f>
        <v>#N/A</v>
      </c>
      <c r="AM9" s="1">
        <v>2</v>
      </c>
      <c r="AU9" s="100">
        <v>5</v>
      </c>
      <c r="AV9" s="220">
        <v>115</v>
      </c>
      <c r="AW9" s="221" t="s">
        <v>611</v>
      </c>
      <c r="AX9" s="219">
        <f t="shared" ref="AX9:AY9" si="7">H12</f>
        <v>0</v>
      </c>
      <c r="AY9" s="219" t="e">
        <f t="shared" si="7"/>
        <v>#N/A</v>
      </c>
      <c r="BB9" s="86"/>
      <c r="BC9" s="86"/>
      <c r="BD9" s="86"/>
    </row>
    <row r="10" spans="1:56" ht="29.25" customHeight="1" thickTop="1" thickBot="1">
      <c r="A10" s="1" t="e">
        <f>IF(AND(I10&lt;&gt;"",H10=1),3,"")</f>
        <v>#N/A</v>
      </c>
      <c r="B10" s="142" t="e">
        <f t="shared" si="3"/>
        <v>#N/A</v>
      </c>
      <c r="C10" s="121">
        <v>113</v>
      </c>
      <c r="D10" s="390" t="s">
        <v>610</v>
      </c>
      <c r="E10" s="390"/>
      <c r="F10" s="390"/>
      <c r="G10" s="390"/>
      <c r="H10" s="244"/>
      <c r="I10" s="246" t="e">
        <f>IF(VLOOKUP(E1,'ورقة 4'!$A$2:$AP$6065,5,0)=0,"",VLOOKUP(E1,'ورقة 4'!$A$2:$AP$6065,5,0))</f>
        <v>#N/A</v>
      </c>
      <c r="J10" s="232" t="e">
        <f>IF(AND(Q10&lt;&gt;"",P10=1),8,"")</f>
        <v>#N/A</v>
      </c>
      <c r="K10" s="144" t="e">
        <f t="shared" si="4"/>
        <v>#N/A</v>
      </c>
      <c r="L10" s="121">
        <v>123</v>
      </c>
      <c r="M10" s="397" t="s">
        <v>613</v>
      </c>
      <c r="N10" s="398"/>
      <c r="O10" s="399"/>
      <c r="P10" s="244"/>
      <c r="Q10" s="246" t="e">
        <f>IF(VLOOKUP(E1,'ورقة 4'!A2:$AP$6065,10,0)=0,"",VLOOKUP(E1,'ورقة 4'!A2:$AP$6065,10,0))</f>
        <v>#N/A</v>
      </c>
      <c r="R10" s="145" t="e">
        <f>IF(AND(Y10&lt;&gt;"",X10=1),23,"")</f>
        <v>#N/A</v>
      </c>
      <c r="S10" s="144" t="e">
        <f t="shared" si="5"/>
        <v>#N/A</v>
      </c>
      <c r="T10" s="121">
        <v>313</v>
      </c>
      <c r="U10" s="390" t="s">
        <v>621</v>
      </c>
      <c r="V10" s="390"/>
      <c r="W10" s="390"/>
      <c r="X10" s="260"/>
      <c r="Y10" s="246" t="e">
        <f>IF(VLOOKUP(E1,'ورقة 4'!A2:$AP$6065,25,0)=0,"",VLOOKUP(E1,'ورقة 4'!A2:$AP$6065,25,0))</f>
        <v>#N/A</v>
      </c>
      <c r="Z10" s="232" t="e">
        <f>IF(AND(AG10&lt;&gt;"",AF10=1),28,"")</f>
        <v>#N/A</v>
      </c>
      <c r="AA10" s="144" t="e">
        <f t="shared" si="6"/>
        <v>#N/A</v>
      </c>
      <c r="AB10" s="121">
        <v>323</v>
      </c>
      <c r="AC10" s="390" t="s">
        <v>624</v>
      </c>
      <c r="AD10" s="390"/>
      <c r="AE10" s="390"/>
      <c r="AF10" s="260"/>
      <c r="AG10" s="246" t="e">
        <f>IF(VLOOKUP(E1,'ورقة 4'!A2:$AP$6065,30,0)=0,"",VLOOKUP(E1,'ورقة 4'!A2:$AP$6065,30,0))</f>
        <v>#N/A</v>
      </c>
      <c r="AH10" s="414"/>
      <c r="AI10" s="415"/>
      <c r="AJ10" s="415"/>
      <c r="AK10" s="163"/>
      <c r="AL10" s="161" t="e">
        <f>IF(A10&lt;&gt;"",A10,"")</f>
        <v>#N/A</v>
      </c>
      <c r="AM10" s="1">
        <v>3</v>
      </c>
      <c r="AU10" s="86">
        <v>6</v>
      </c>
      <c r="AV10" s="213">
        <v>121</v>
      </c>
      <c r="AW10" s="214" t="s">
        <v>537</v>
      </c>
      <c r="AX10" s="99">
        <f>P8</f>
        <v>0</v>
      </c>
      <c r="AY10" s="99" t="e">
        <f>Q8</f>
        <v>#N/A</v>
      </c>
      <c r="BB10" s="96"/>
      <c r="BC10" s="96"/>
    </row>
    <row r="11" spans="1:56" ht="29.25" customHeight="1" thickTop="1" thickBot="1">
      <c r="A11" s="1" t="e">
        <f>IF(AND(I11&lt;&gt;"",H11=1),4,"")</f>
        <v>#N/A</v>
      </c>
      <c r="B11" s="142" t="e">
        <f t="shared" si="3"/>
        <v>#N/A</v>
      </c>
      <c r="C11" s="121">
        <v>114</v>
      </c>
      <c r="D11" s="390" t="s">
        <v>536</v>
      </c>
      <c r="E11" s="390"/>
      <c r="F11" s="390"/>
      <c r="G11" s="390"/>
      <c r="H11" s="244"/>
      <c r="I11" s="246" t="e">
        <f>IF(VLOOKUP(E1,'ورقة 4'!A2:$AP$6065,6,0)=0,"",VLOOKUP(E1,'ورقة 4'!A2:$AP$6065,6,0))</f>
        <v>#N/A</v>
      </c>
      <c r="J11" s="232" t="e">
        <f>IF(AND(Q11&lt;&gt;"",P11=1),9,"")</f>
        <v>#N/A</v>
      </c>
      <c r="K11" s="144" t="e">
        <f t="shared" si="4"/>
        <v>#N/A</v>
      </c>
      <c r="L11" s="121">
        <v>124</v>
      </c>
      <c r="M11" s="397" t="s">
        <v>538</v>
      </c>
      <c r="N11" s="398"/>
      <c r="O11" s="399"/>
      <c r="P11" s="244"/>
      <c r="Q11" s="246" t="e">
        <f>IF(VLOOKUP(E1,'ورقة 4'!A2:$AP$6065,11,0)=0,"",VLOOKUP(E1,'ورقة 4'!A2:$AP$6065,11,0))</f>
        <v>#N/A</v>
      </c>
      <c r="R11" s="145" t="e">
        <f>IF(AND(Y11&lt;&gt;"",X11=1),24,"")</f>
        <v>#N/A</v>
      </c>
      <c r="S11" s="144" t="e">
        <f t="shared" si="5"/>
        <v>#N/A</v>
      </c>
      <c r="T11" s="121">
        <v>314</v>
      </c>
      <c r="U11" s="390" t="s">
        <v>622</v>
      </c>
      <c r="V11" s="390"/>
      <c r="W11" s="390"/>
      <c r="X11" s="260"/>
      <c r="Y11" s="246" t="e">
        <f>IF(VLOOKUP(E1,'ورقة 4'!A2:$AP$6065,26,0)=0,"",VLOOKUP(E1,'ورقة 4'!A2:$AP$6065,26,0))</f>
        <v>#N/A</v>
      </c>
      <c r="Z11" s="232" t="e">
        <f>IF(AND(AG11&lt;&gt;"",AF11=1),29,"")</f>
        <v>#N/A</v>
      </c>
      <c r="AA11" s="144" t="e">
        <f t="shared" si="6"/>
        <v>#N/A</v>
      </c>
      <c r="AB11" s="121">
        <v>324</v>
      </c>
      <c r="AC11" s="390" t="s">
        <v>625</v>
      </c>
      <c r="AD11" s="390"/>
      <c r="AE11" s="390"/>
      <c r="AF11" s="260"/>
      <c r="AG11" s="246" t="e">
        <f>IF(VLOOKUP(E1,'ورقة 4'!A2:$AP$6065,31,0)=0,"",VLOOKUP(E1,'ورقة 4'!A2:$AP$6065,31,0))</f>
        <v>#N/A</v>
      </c>
      <c r="AH11" s="414"/>
      <c r="AI11" s="415"/>
      <c r="AJ11" s="415"/>
      <c r="AK11" s="163"/>
      <c r="AL11" s="161" t="e">
        <f>IF(A11&lt;&gt;"",A11,"")</f>
        <v>#N/A</v>
      </c>
      <c r="AM11" s="1">
        <v>4</v>
      </c>
      <c r="AU11" s="100">
        <v>7</v>
      </c>
      <c r="AV11" s="213">
        <v>122</v>
      </c>
      <c r="AW11" s="214" t="s">
        <v>612</v>
      </c>
      <c r="AX11" s="99">
        <f t="shared" ref="AX11:AY11" si="8">P9</f>
        <v>0</v>
      </c>
      <c r="AY11" s="99" t="e">
        <f t="shared" si="8"/>
        <v>#N/A</v>
      </c>
      <c r="BB11" s="86"/>
      <c r="BC11" s="86"/>
    </row>
    <row r="12" spans="1:56" ht="29.25" customHeight="1" thickTop="1" thickBot="1">
      <c r="A12" s="1" t="e">
        <f>IF(AND(I12&lt;&gt;"",H12=1),5,"")</f>
        <v>#N/A</v>
      </c>
      <c r="B12" s="142" t="e">
        <f t="shared" si="3"/>
        <v>#N/A</v>
      </c>
      <c r="C12" s="122">
        <v>115</v>
      </c>
      <c r="D12" s="391" t="s">
        <v>611</v>
      </c>
      <c r="E12" s="391"/>
      <c r="F12" s="391"/>
      <c r="G12" s="391"/>
      <c r="H12" s="244"/>
      <c r="I12" s="247" t="e">
        <f>IF(VLOOKUP(E1,'ورقة 4'!A2:$AP$6065,7,0)=0,"",VLOOKUP(E1,'ورقة 4'!A2:$AP$6065,7,0))</f>
        <v>#N/A</v>
      </c>
      <c r="J12" s="232" t="e">
        <f>IF(AND(Q12&lt;&gt;"",P12=1),10,"")</f>
        <v>#N/A</v>
      </c>
      <c r="K12" s="144" t="e">
        <f t="shared" si="4"/>
        <v>#N/A</v>
      </c>
      <c r="L12" s="122">
        <v>125</v>
      </c>
      <c r="M12" s="444" t="s">
        <v>614</v>
      </c>
      <c r="N12" s="445"/>
      <c r="O12" s="446"/>
      <c r="P12" s="244"/>
      <c r="Q12" s="247" t="e">
        <f>IF(VLOOKUP(E1,'ورقة 4'!A2:$AP$6065,12,0)=0,"",VLOOKUP(E1,'ورقة 4'!A2:$AP$6065,12,0))</f>
        <v>#N/A</v>
      </c>
      <c r="R12" s="145" t="e">
        <f>IF(AND(Y12&lt;&gt;"",X12=1),25,"")</f>
        <v>#N/A</v>
      </c>
      <c r="S12" s="144" t="e">
        <f t="shared" si="5"/>
        <v>#N/A</v>
      </c>
      <c r="T12" s="122">
        <v>315</v>
      </c>
      <c r="U12" s="391" t="s">
        <v>623</v>
      </c>
      <c r="V12" s="391"/>
      <c r="W12" s="391"/>
      <c r="X12" s="260"/>
      <c r="Y12" s="247" t="e">
        <f>IF(VLOOKUP(E1,'ورقة 4'!A2:$AP$6065,27,0)=0,"",VLOOKUP(E1,'ورقة 4'!A2:$AP$6065,27,0))</f>
        <v>#N/A</v>
      </c>
      <c r="Z12" s="232" t="e">
        <f>IF(AND(AG12&lt;&gt;"",AF12=1),30,"")</f>
        <v>#N/A</v>
      </c>
      <c r="AA12" s="144" t="e">
        <f t="shared" si="6"/>
        <v>#N/A</v>
      </c>
      <c r="AB12" s="122">
        <v>325</v>
      </c>
      <c r="AC12" s="407" t="s">
        <v>626</v>
      </c>
      <c r="AD12" s="407"/>
      <c r="AE12" s="407"/>
      <c r="AF12" s="260"/>
      <c r="AG12" s="247" t="e">
        <f>IF(VLOOKUP(E1,'ورقة 4'!A2:$AP$6065,32,0)=0,"",VLOOKUP(E1,'ورقة 4'!A2:$AP$6065,32,0))</f>
        <v>#N/A</v>
      </c>
      <c r="AH12" s="417"/>
      <c r="AI12" s="417"/>
      <c r="AJ12" s="417"/>
      <c r="AK12" s="163"/>
      <c r="AL12" s="161" t="e">
        <f>IF(A12&lt;&gt;"",A12,"")</f>
        <v>#N/A</v>
      </c>
      <c r="AM12" s="1">
        <v>5</v>
      </c>
      <c r="AU12" s="86">
        <v>8</v>
      </c>
      <c r="AV12" s="213">
        <v>123</v>
      </c>
      <c r="AW12" s="214" t="s">
        <v>613</v>
      </c>
      <c r="AX12" s="99">
        <f t="shared" ref="AX12:AY12" si="9">P10</f>
        <v>0</v>
      </c>
      <c r="AY12" s="99" t="e">
        <f t="shared" si="9"/>
        <v>#N/A</v>
      </c>
      <c r="BB12" s="86"/>
      <c r="BC12" s="86"/>
    </row>
    <row r="13" spans="1:56" ht="18.75" hidden="1" thickBot="1">
      <c r="B13" s="142" t="e">
        <f>SUM(B8:B12)</f>
        <v>#N/A</v>
      </c>
      <c r="C13" s="146"/>
      <c r="D13" s="147"/>
      <c r="E13" s="147"/>
      <c r="F13" s="147"/>
      <c r="G13" s="147">
        <f>COUNTIFS(I8:I12,$C$25,H8:H12,1)</f>
        <v>0</v>
      </c>
      <c r="H13" s="148">
        <f>COUNTIFS(I8:I12,$C$26,H8:H12,1)</f>
        <v>0</v>
      </c>
      <c r="I13" s="136">
        <f>COUNTIFS(I8:I12,$C$28,H8:H12,1)</f>
        <v>0</v>
      </c>
      <c r="J13" s="143"/>
      <c r="K13" s="32" t="e">
        <f>SUM(K8:K12)</f>
        <v>#N/A</v>
      </c>
      <c r="L13" s="123"/>
      <c r="M13" s="124"/>
      <c r="N13" s="124"/>
      <c r="O13" s="147">
        <f>COUNTIFS(Q8:Q12,$C$25,P8:P12,1)</f>
        <v>0</v>
      </c>
      <c r="P13" s="148">
        <f>COUNTIFS(Q8:Q12,$C$26,P8:P12,1)</f>
        <v>0</v>
      </c>
      <c r="Q13" s="136">
        <f>COUNTIFS(Q8:Q12,$C$28,P8:P12,1)</f>
        <v>0</v>
      </c>
      <c r="R13" s="145"/>
      <c r="S13" s="142" t="e">
        <f>SUM(S8:S12)</f>
        <v>#N/A</v>
      </c>
      <c r="T13" s="35"/>
      <c r="U13" s="36"/>
      <c r="V13" s="36"/>
      <c r="W13" s="147">
        <f>COUNTIFS(Y8:Y12,$C$25,X8:X12,1)</f>
        <v>0</v>
      </c>
      <c r="X13" s="148">
        <f>COUNTIFS(Y8:Y12,$C$26,X8:X12,1)</f>
        <v>0</v>
      </c>
      <c r="Y13" s="136">
        <f>COUNTIFS(Y8:Y12,$C$28,X8:X12,1)</f>
        <v>0</v>
      </c>
      <c r="Z13" s="149"/>
      <c r="AA13" s="37" t="e">
        <f>SUM(AA8:AA12)</f>
        <v>#N/A</v>
      </c>
      <c r="AB13" s="36"/>
      <c r="AC13" s="36"/>
      <c r="AD13" s="36"/>
      <c r="AE13" s="147">
        <f>COUNTIFS(AG8:AG12,$C$25,AF8:AF12,1)</f>
        <v>0</v>
      </c>
      <c r="AF13" s="148">
        <f>COUNTIFS(AG8:AG12,$C$26,AF8:AF12,1)</f>
        <v>0</v>
      </c>
      <c r="AG13" s="136">
        <f>COUNTIFS(AG8:AG12,$C$28,AF8:AF12,1)</f>
        <v>0</v>
      </c>
      <c r="AH13" s="417"/>
      <c r="AI13" s="417"/>
      <c r="AJ13" s="417"/>
      <c r="AK13" s="163"/>
      <c r="AL13" s="161" t="e">
        <f>IF(J8&lt;&gt;"",J8,"")</f>
        <v>#N/A</v>
      </c>
      <c r="AM13" s="1">
        <v>6</v>
      </c>
      <c r="AU13" s="100">
        <v>9</v>
      </c>
      <c r="AV13" s="213">
        <v>124</v>
      </c>
      <c r="AW13" s="214" t="s">
        <v>538</v>
      </c>
      <c r="AX13" s="99">
        <f t="shared" ref="AX13:AY13" si="10">P11</f>
        <v>0</v>
      </c>
      <c r="AY13" s="99" t="e">
        <f t="shared" si="10"/>
        <v>#N/A</v>
      </c>
      <c r="BB13" s="86"/>
      <c r="BC13" s="86"/>
    </row>
    <row r="14" spans="1:56" ht="21" thickBot="1">
      <c r="B14" s="408" t="s">
        <v>24</v>
      </c>
      <c r="C14" s="408"/>
      <c r="D14" s="408"/>
      <c r="E14" s="408"/>
      <c r="F14" s="408"/>
      <c r="G14" s="408"/>
      <c r="H14" s="408"/>
      <c r="I14" s="408"/>
      <c r="J14" s="408"/>
      <c r="K14" s="408"/>
      <c r="L14" s="408"/>
      <c r="M14" s="408"/>
      <c r="N14" s="408"/>
      <c r="O14" s="408"/>
      <c r="P14" s="408"/>
      <c r="Q14" s="409"/>
      <c r="R14" s="139"/>
      <c r="S14" s="416" t="s">
        <v>25</v>
      </c>
      <c r="T14" s="408"/>
      <c r="U14" s="408"/>
      <c r="V14" s="408"/>
      <c r="W14" s="408"/>
      <c r="X14" s="408"/>
      <c r="Y14" s="408"/>
      <c r="Z14" s="408"/>
      <c r="AA14" s="408"/>
      <c r="AB14" s="408"/>
      <c r="AC14" s="408"/>
      <c r="AD14" s="408"/>
      <c r="AE14" s="408"/>
      <c r="AF14" s="408"/>
      <c r="AG14" s="408"/>
      <c r="AH14" s="417"/>
      <c r="AI14" s="417"/>
      <c r="AJ14" s="417"/>
      <c r="AK14" s="163"/>
      <c r="AL14" s="161" t="e">
        <f>IF(J9&lt;&gt;"",J9,"")</f>
        <v>#N/A</v>
      </c>
      <c r="AM14" s="1">
        <v>7</v>
      </c>
      <c r="AU14" s="86">
        <v>10</v>
      </c>
      <c r="AV14" s="213">
        <v>125</v>
      </c>
      <c r="AW14" s="214" t="s">
        <v>614</v>
      </c>
      <c r="AX14" s="99">
        <f t="shared" ref="AX14:AY14" si="11">P12</f>
        <v>0</v>
      </c>
      <c r="AY14" s="99" t="e">
        <f t="shared" si="11"/>
        <v>#N/A</v>
      </c>
      <c r="BB14" s="86"/>
      <c r="BC14" s="86"/>
    </row>
    <row r="15" spans="1:56" ht="29.25" customHeight="1" thickBot="1">
      <c r="A15" s="150" t="e">
        <f>IF(AND(I15&lt;&gt;"",H15=1),11,"")</f>
        <v>#N/A</v>
      </c>
      <c r="B15" s="142" t="e">
        <f t="shared" ref="B15:B19" si="12">IF(OR(I15="ج",I15="ر1",I15="ر2"),IF(H15=1,IF($L$5=$AO$7,0,IF($L$5=$AO$2,IF(I15="ج",4000,IF(I15="ر1",5200,IF(I15="ر2",6000,""))),IF(OR($L$5=$AO$3,$L$5=$AO$6),IF(I15="ج",2500,IF(I15="ر1",3250,IF(I15="ر2",3750,""))),IF($L$5=$AO$4,500,IF(OR($L$5=$AO$1,$L$5=$AO$5),IF(I15="ج",4000,IF(I15="ر1",5500,IF(I15="ر2",6500,""))),IF(I15="ج",5000,IF(I15="ر1",6500,IF(I15="ر2",7500,""))))))))))</f>
        <v>#N/A</v>
      </c>
      <c r="C15" s="120">
        <v>211</v>
      </c>
      <c r="D15" s="389" t="s">
        <v>541</v>
      </c>
      <c r="E15" s="389"/>
      <c r="F15" s="389"/>
      <c r="G15" s="389"/>
      <c r="H15" s="244"/>
      <c r="I15" s="248" t="e">
        <f>IF(VLOOKUP(E1,'ورقة 4'!A2:$AP$6065,13,0)=0,"",VLOOKUP(E1,'ورقة 4'!A2:$AP$6065,13,0))</f>
        <v>#N/A</v>
      </c>
      <c r="J15" s="232" t="e">
        <f>IF(AND(Q15&lt;&gt;"",P15=1),16,"")</f>
        <v>#N/A</v>
      </c>
      <c r="K15" s="144" t="e">
        <f t="shared" ref="K15:K19" si="13">IF(OR(Q15="ج",Q15="ر1",Q15="ر2"),IF(P15=1,IF($L$5=$AO$7,0,IF($L$5=$AO$2,IF(Q15="ج",4000,IF(Q15="ر1",5200,IF(Q15="ر2",6000,""))),IF(OR($L$5=$AO$3,$L$5=$AO$6),IF(Q15="ج",2500,IF(Q15="ر1",3250,IF(Q15="ر2",3750,""))),IF($L$5=$AO$4,500,IF(OR($L$5=$AO$1,$L$5=$AO$5),IF(Q15="ج",4000,IF(Q15="ر1",5500,IF(Q15="ر2",6500,""))),IF(Q15="ج",5000,IF(Q15="ر1",6500,IF(Q15="ر2",7500,""))))))))))</f>
        <v>#N/A</v>
      </c>
      <c r="L15" s="228">
        <v>221</v>
      </c>
      <c r="M15" s="389" t="s">
        <v>618</v>
      </c>
      <c r="N15" s="389"/>
      <c r="O15" s="389"/>
      <c r="P15" s="244"/>
      <c r="Q15" s="248" t="e">
        <f>IF(VLOOKUP(E1,'ورقة 4'!A2:$AP$6065,18,0)=0,"",VLOOKUP(E1,'ورقة 4'!A2:$AP$6065,18,0))</f>
        <v>#N/A</v>
      </c>
      <c r="R15" s="145" t="e">
        <f>IF(AND(Y15&lt;&gt;"",X15=1),31,"")</f>
        <v>#N/A</v>
      </c>
      <c r="S15" s="144" t="e">
        <f>IF(OR(Y15="ج",Y15="ر1",Y15="ر2"),IF(X15=1,IF($L$5=$AO$7,0,IF($L$5=$AO$2,IF(Y15="ج",4000,IF(Y15="ر1",5200,IF(Y15="ر2",6000,""))),IF(OR($L$5=$AO$3,$L$5=$AO$6),IF(Y15="ج",2500,IF(Y15="ر1",3250,IF(Y15="ر2",3750,""))),IF($L$5=$AO$4,500,IF(OR($L$5=$AO$1,$L$5=$AO$5),IF(Y15="ج",4000,IF(Y15="ر1",5500,IF(Y15="ر2",6500,""))),IF(Y15="ج",5000,IF(Y15="ر1",6500,IF(Y15="ر2",7500,""))))))))))</f>
        <v>#N/A</v>
      </c>
      <c r="T15" s="120">
        <v>411</v>
      </c>
      <c r="U15" s="389" t="s">
        <v>546</v>
      </c>
      <c r="V15" s="389"/>
      <c r="W15" s="389"/>
      <c r="X15" s="260"/>
      <c r="Y15" s="248" t="e">
        <f>IF(VLOOKUP(E1,'ورقة 4'!A2:$AP$6065,33,0)=0,"",VLOOKUP(E1,'ورقة 4'!A2:$AP$6065,33,0))</f>
        <v>#N/A</v>
      </c>
      <c r="Z15" s="232" t="e">
        <f>IF(AND(AG15&lt;&gt;"",AF15=1),36,"")</f>
        <v>#N/A</v>
      </c>
      <c r="AA15" s="144" t="e">
        <f>IF(OR(AG15="ج",AG15="ر1",AG15="ر2"),IF(AF15=1,IF($L$5=$AO$7,0,IF($L$5=$AO$2,IF(AG15="ج",4000,IF(AG15="ر1",5200,IF(AG15="ر2",6000,""))),IF(OR($L$5=$AO$3,$L$5=$AO$6),IF(AG15="ج",2500,IF(AG15="ر1",3250,IF(AG15="ر2",3750,""))),IF($L$5=$AO$4,500,IF(OR($L$5=$AO$1,$L$5=$AO$5),IF(AG15="ج",4000,IF(AG15="ر1",5500,IF(AG15="ر2",6500,""))),IF(AG15="ج",5000,IF(AG15="ر1",6500,IF(AG15="ر2",7500,""))))))))))</f>
        <v>#N/A</v>
      </c>
      <c r="AB15" s="120">
        <v>421</v>
      </c>
      <c r="AC15" s="406" t="s">
        <v>570</v>
      </c>
      <c r="AD15" s="406"/>
      <c r="AE15" s="406"/>
      <c r="AF15" s="260"/>
      <c r="AG15" s="245" t="e">
        <f>IF(VLOOKUP(E1,'ورقة 4'!A2:$AP$6065,38,0)=0,"",VLOOKUP(E1,'ورقة 4'!A2:$AP$6065,38,0))</f>
        <v>#N/A</v>
      </c>
      <c r="AH15" s="417"/>
      <c r="AI15" s="417"/>
      <c r="AJ15" s="417"/>
      <c r="AK15" s="163"/>
      <c r="AL15" s="161" t="e">
        <f>IF(J10&lt;&gt;"",J10,"")</f>
        <v>#N/A</v>
      </c>
      <c r="AM15" s="1">
        <v>8</v>
      </c>
      <c r="AU15" s="100">
        <v>11</v>
      </c>
      <c r="AV15" s="220">
        <v>211</v>
      </c>
      <c r="AW15" s="221" t="s">
        <v>541</v>
      </c>
      <c r="AX15" s="219">
        <f>H15</f>
        <v>0</v>
      </c>
      <c r="AY15" s="219" t="e">
        <f>I15</f>
        <v>#N/A</v>
      </c>
      <c r="BB15" s="86"/>
      <c r="BC15" s="86"/>
      <c r="BD15" s="86"/>
    </row>
    <row r="16" spans="1:56" ht="29.25" customHeight="1" thickTop="1" thickBot="1">
      <c r="A16" s="150" t="e">
        <f>IF(AND(I16&lt;&gt;"",H16=1),12,"")</f>
        <v>#N/A</v>
      </c>
      <c r="B16" s="142" t="e">
        <f t="shared" si="12"/>
        <v>#N/A</v>
      </c>
      <c r="C16" s="121">
        <v>212</v>
      </c>
      <c r="D16" s="390" t="s">
        <v>615</v>
      </c>
      <c r="E16" s="390"/>
      <c r="F16" s="390"/>
      <c r="G16" s="390"/>
      <c r="H16" s="244"/>
      <c r="I16" s="249" t="e">
        <f>IF(VLOOKUP(E1,'ورقة 4'!A2:$AP$6065,14,0)=0,"",VLOOKUP(E1,'ورقة 4'!A2:$AP$6065,14,0))</f>
        <v>#N/A</v>
      </c>
      <c r="J16" s="232" t="e">
        <f>IF(AND(Q16&lt;&gt;"",P16=1),17,"")</f>
        <v>#N/A</v>
      </c>
      <c r="K16" s="144" t="e">
        <f t="shared" si="13"/>
        <v>#N/A</v>
      </c>
      <c r="L16" s="229">
        <v>222</v>
      </c>
      <c r="M16" s="390" t="s">
        <v>543</v>
      </c>
      <c r="N16" s="390"/>
      <c r="O16" s="390"/>
      <c r="P16" s="244"/>
      <c r="Q16" s="249" t="e">
        <f>IF(VLOOKUP(E1,'ورقة 4'!A2:$AP$6065,19,0)=0,"",VLOOKUP(E1,'ورقة 4'!A2:$AP$6065,19,0))</f>
        <v>#N/A</v>
      </c>
      <c r="R16" s="145" t="e">
        <f>IF(AND(Y16&lt;&gt;"",X16=1),32,"")</f>
        <v>#N/A</v>
      </c>
      <c r="S16" s="144" t="e">
        <f t="shared" ref="S16:S19" si="14">IF(OR(Y16="ج",Y16="ر1",Y16="ر2"),IF(X16=1,IF($L$5=$AO$7,0,IF($L$5=$AO$2,IF(Y16="ج",4000,IF(Y16="ر1",5200,IF(Y16="ر2",6000,""))),IF(OR($L$5=$AO$3,$L$5=$AO$6),IF(Y16="ج",2500,IF(Y16="ر1",3250,IF(Y16="ر2",3750,""))),IF($L$5=$AO$4,500,IF(OR($L$5=$AO$1,$L$5=$AO$5),IF(Y16="ج",4000,IF(Y16="ر1",5500,IF(Y16="ر2",6500,""))),IF(Y16="ج",5000,IF(Y16="ر1",6500,IF(Y16="ر2",7500,""))))))))))</f>
        <v>#N/A</v>
      </c>
      <c r="T16" s="121">
        <v>412</v>
      </c>
      <c r="U16" s="390" t="s">
        <v>567</v>
      </c>
      <c r="V16" s="390"/>
      <c r="W16" s="390"/>
      <c r="X16" s="260"/>
      <c r="Y16" s="249" t="e">
        <f>IF(VLOOKUP(E1,'ورقة 4'!A2:$AP$6065,34,0)=0,"",VLOOKUP(E1,'ورقة 4'!A2:$AP$6065,34,0))</f>
        <v>#N/A</v>
      </c>
      <c r="Z16" s="232" t="e">
        <f>IF(AND(AG16&lt;&gt;"",AF16=1),37,"")</f>
        <v>#N/A</v>
      </c>
      <c r="AA16" s="144" t="e">
        <f t="shared" ref="AA16:AA19" si="15">IF(OR(AG16="ج",AG16="ر1",AG16="ر2"),IF(AF16=1,IF($L$5=$AO$7,0,IF($L$5=$AO$2,IF(AG16="ج",4000,IF(AG16="ر1",5200,IF(AG16="ر2",6000,""))),IF(OR($L$5=$AO$3,$L$5=$AO$6),IF(AG16="ج",2500,IF(AG16="ر1",3250,IF(AG16="ر2",3750,""))),IF($L$5=$AO$4,500,IF(OR($L$5=$AO$1,$L$5=$AO$5),IF(AG16="ج",4000,IF(AG16="ر1",5500,IF(AG16="ر2",6500,""))),IF(AG16="ج",5000,IF(AG16="ر1",6500,IF(AG16="ر2",7500,""))))))))))</f>
        <v>#N/A</v>
      </c>
      <c r="AB16" s="121">
        <v>422</v>
      </c>
      <c r="AC16" s="402" t="s">
        <v>568</v>
      </c>
      <c r="AD16" s="402"/>
      <c r="AE16" s="402"/>
      <c r="AF16" s="260"/>
      <c r="AG16" s="246" t="e">
        <f>IF(VLOOKUP(E1,'ورقة 4'!A2:$AP$6065,39,0)=0,"",VLOOKUP(E1,'ورقة 4'!A2:$AP$6065,39,0))</f>
        <v>#N/A</v>
      </c>
      <c r="AH16" s="417"/>
      <c r="AI16" s="417"/>
      <c r="AJ16" s="417"/>
      <c r="AK16" s="163"/>
      <c r="AL16" s="161" t="e">
        <f>IF(J11&lt;&gt;"",J11,"")</f>
        <v>#N/A</v>
      </c>
      <c r="AM16" s="1">
        <v>9</v>
      </c>
      <c r="AU16" s="86">
        <v>12</v>
      </c>
      <c r="AV16" s="220">
        <v>212</v>
      </c>
      <c r="AW16" s="221" t="s">
        <v>615</v>
      </c>
      <c r="AX16" s="219">
        <f t="shared" ref="AX16:AX19" si="16">H16</f>
        <v>0</v>
      </c>
      <c r="AY16" s="219" t="e">
        <f t="shared" ref="AY16:AY19" si="17">I16</f>
        <v>#N/A</v>
      </c>
      <c r="BB16" s="86"/>
      <c r="BC16" s="86"/>
      <c r="BD16" s="86"/>
    </row>
    <row r="17" spans="1:56" ht="29.25" customHeight="1" thickTop="1" thickBot="1">
      <c r="A17" s="150" t="e">
        <f>IF(AND(I17&lt;&gt;"",H17=1),13,"")</f>
        <v>#N/A</v>
      </c>
      <c r="B17" s="142" t="e">
        <f t="shared" si="12"/>
        <v>#N/A</v>
      </c>
      <c r="C17" s="121">
        <v>213</v>
      </c>
      <c r="D17" s="390" t="s">
        <v>616</v>
      </c>
      <c r="E17" s="390"/>
      <c r="F17" s="390"/>
      <c r="G17" s="390"/>
      <c r="H17" s="244"/>
      <c r="I17" s="249" t="e">
        <f>IF(VLOOKUP(E1,'ورقة 4'!A2:$AP$6065,15,0)=0,"",VLOOKUP(E1,'ورقة 4'!A2:$AP$6065,15,0))</f>
        <v>#N/A</v>
      </c>
      <c r="J17" s="232" t="e">
        <f>IF(AND(Q17&lt;&gt;"",P17=1),18,"")</f>
        <v>#N/A</v>
      </c>
      <c r="K17" s="144" t="e">
        <f t="shared" si="13"/>
        <v>#N/A</v>
      </c>
      <c r="L17" s="229">
        <v>223</v>
      </c>
      <c r="M17" s="390" t="s">
        <v>544</v>
      </c>
      <c r="N17" s="390"/>
      <c r="O17" s="390"/>
      <c r="P17" s="244"/>
      <c r="Q17" s="249" t="e">
        <f>IF(VLOOKUP(E1,'ورقة 4'!A2:$AP$6065,20,0)=0,"",VLOOKUP(E1,'ورقة 4'!A2:$AP$6065,20,0))</f>
        <v>#N/A</v>
      </c>
      <c r="R17" s="145" t="e">
        <f>IF(AND(Y17&lt;&gt;"",X17=1),33,"")</f>
        <v>#N/A</v>
      </c>
      <c r="S17" s="144" t="e">
        <f t="shared" si="14"/>
        <v>#N/A</v>
      </c>
      <c r="T17" s="121">
        <v>413</v>
      </c>
      <c r="U17" s="390" t="s">
        <v>627</v>
      </c>
      <c r="V17" s="390"/>
      <c r="W17" s="390"/>
      <c r="X17" s="260"/>
      <c r="Y17" s="249" t="e">
        <f>IF(VLOOKUP(E1,'ورقة 4'!A2:$AP$6065,35,0)=0,"",VLOOKUP(E1,'ورقة 4'!A2:$AP$6065,35,0))</f>
        <v>#N/A</v>
      </c>
      <c r="Z17" s="232" t="e">
        <f>IF(AND(AG17&lt;&gt;"",AF17=1),38,"")</f>
        <v>#N/A</v>
      </c>
      <c r="AA17" s="144" t="e">
        <f t="shared" si="15"/>
        <v>#N/A</v>
      </c>
      <c r="AB17" s="121">
        <v>423</v>
      </c>
      <c r="AC17" s="402" t="s">
        <v>629</v>
      </c>
      <c r="AD17" s="402"/>
      <c r="AE17" s="402"/>
      <c r="AF17" s="260"/>
      <c r="AG17" s="246" t="e">
        <f>IF(VLOOKUP(E1,'ورقة 4'!A2:$AP$6065,40,0)=0,"",VLOOKUP(E1,'ورقة 4'!A2:$AP$6065,40,0))</f>
        <v>#N/A</v>
      </c>
      <c r="AH17" s="417"/>
      <c r="AI17" s="417"/>
      <c r="AJ17" s="417"/>
      <c r="AK17" s="163"/>
      <c r="AL17" s="161" t="e">
        <f>IF(J12&lt;&gt;"",J12,"")</f>
        <v>#N/A</v>
      </c>
      <c r="AM17" s="1">
        <v>10</v>
      </c>
      <c r="AU17" s="100">
        <v>13</v>
      </c>
      <c r="AV17" s="220">
        <v>213</v>
      </c>
      <c r="AW17" s="221" t="s">
        <v>616</v>
      </c>
      <c r="AX17" s="219">
        <f t="shared" si="16"/>
        <v>0</v>
      </c>
      <c r="AY17" s="219" t="e">
        <f t="shared" si="17"/>
        <v>#N/A</v>
      </c>
      <c r="BB17" s="86"/>
      <c r="BC17" s="86"/>
      <c r="BD17" s="86"/>
    </row>
    <row r="18" spans="1:56" ht="29.25" customHeight="1" thickTop="1" thickBot="1">
      <c r="A18" s="150" t="e">
        <f>IF(AND(I18&lt;&gt;"",H18=1),14,"")</f>
        <v>#N/A</v>
      </c>
      <c r="B18" s="142" t="e">
        <f t="shared" si="12"/>
        <v>#N/A</v>
      </c>
      <c r="C18" s="121">
        <v>214</v>
      </c>
      <c r="D18" s="390" t="s">
        <v>617</v>
      </c>
      <c r="E18" s="390"/>
      <c r="F18" s="390"/>
      <c r="G18" s="390"/>
      <c r="H18" s="244"/>
      <c r="I18" s="249" t="e">
        <f>IF(VLOOKUP(E1,'ورقة 4'!A2:$AP$6065,16,0)=0,"",VLOOKUP(E1,'ورقة 4'!A2:$AP$6065,16,0))</f>
        <v>#N/A</v>
      </c>
      <c r="J18" s="232" t="e">
        <f>IF(AND(Q18&lt;&gt;"",P18=1),19,"")</f>
        <v>#N/A</v>
      </c>
      <c r="K18" s="144" t="e">
        <f t="shared" si="13"/>
        <v>#N/A</v>
      </c>
      <c r="L18" s="229">
        <v>224</v>
      </c>
      <c r="M18" s="390" t="s">
        <v>619</v>
      </c>
      <c r="N18" s="390"/>
      <c r="O18" s="390"/>
      <c r="P18" s="244"/>
      <c r="Q18" s="249" t="e">
        <f>IF(VLOOKUP(E1,'ورقة 4'!A2:$AP$6065,21,0)=0,"",VLOOKUP(E1,'ورقة 4'!A2:$AP$6065,21,0))</f>
        <v>#N/A</v>
      </c>
      <c r="R18" s="145" t="e">
        <f>IF(AND(Y18&lt;&gt;"",X18=1),34,"")</f>
        <v>#N/A</v>
      </c>
      <c r="S18" s="144" t="e">
        <f t="shared" si="14"/>
        <v>#N/A</v>
      </c>
      <c r="T18" s="121">
        <v>414</v>
      </c>
      <c r="U18" s="390" t="s">
        <v>547</v>
      </c>
      <c r="V18" s="390"/>
      <c r="W18" s="390"/>
      <c r="X18" s="260"/>
      <c r="Y18" s="249" t="e">
        <f>IF(VLOOKUP(E1,'ورقة 4'!A2:$AP$6065,36,0)=0,"",VLOOKUP(E1,'ورقة 4'!A2:$AP$6065,36,0))</f>
        <v>#N/A</v>
      </c>
      <c r="Z18" s="232" t="e">
        <f>IF(AND(AG18&lt;&gt;"",AF18=1),39,"")</f>
        <v>#N/A</v>
      </c>
      <c r="AA18" s="144" t="e">
        <f t="shared" si="15"/>
        <v>#N/A</v>
      </c>
      <c r="AB18" s="121">
        <v>424</v>
      </c>
      <c r="AC18" s="402" t="s">
        <v>548</v>
      </c>
      <c r="AD18" s="402"/>
      <c r="AE18" s="402"/>
      <c r="AF18" s="260"/>
      <c r="AG18" s="246" t="e">
        <f>IF(VLOOKUP(E1,'ورقة 4'!A2:$AP$6065,41,0)=0,"",VLOOKUP(E1,'ورقة 4'!A2:$AP$6065,41,0))</f>
        <v>#N/A</v>
      </c>
      <c r="AH18" s="417"/>
      <c r="AI18" s="417"/>
      <c r="AJ18" s="417"/>
      <c r="AK18" s="163"/>
      <c r="AL18" s="161" t="e">
        <f>IF(A15&lt;&gt;"",A15,"")</f>
        <v>#N/A</v>
      </c>
      <c r="AM18" s="1">
        <v>11</v>
      </c>
      <c r="AU18" s="86">
        <v>14</v>
      </c>
      <c r="AV18" s="220">
        <v>214</v>
      </c>
      <c r="AW18" s="221" t="s">
        <v>617</v>
      </c>
      <c r="AX18" s="219">
        <f t="shared" si="16"/>
        <v>0</v>
      </c>
      <c r="AY18" s="219" t="e">
        <f t="shared" si="17"/>
        <v>#N/A</v>
      </c>
      <c r="BB18" s="86"/>
      <c r="BC18" s="86"/>
      <c r="BD18" s="86"/>
    </row>
    <row r="19" spans="1:56" ht="29.25" customHeight="1" thickTop="1" thickBot="1">
      <c r="A19" s="150" t="e">
        <f>IF(AND(I19&lt;&gt;"",H19=1),15,"")</f>
        <v>#N/A</v>
      </c>
      <c r="B19" s="142" t="e">
        <f t="shared" si="12"/>
        <v>#N/A</v>
      </c>
      <c r="C19" s="122">
        <v>215</v>
      </c>
      <c r="D19" s="391" t="s">
        <v>542</v>
      </c>
      <c r="E19" s="391"/>
      <c r="F19" s="391"/>
      <c r="G19" s="391"/>
      <c r="H19" s="244"/>
      <c r="I19" s="250" t="e">
        <f>IF(VLOOKUP(E1,'ورقة 4'!A2:$AP$6065,17,0)=0,"",VLOOKUP(E1,'ورقة 4'!A2:$AP$6065,17,0))</f>
        <v>#N/A</v>
      </c>
      <c r="J19" s="232" t="e">
        <f>IF(AND(Q19&lt;&gt;"",P19=1),20,"")</f>
        <v>#N/A</v>
      </c>
      <c r="K19" s="144" t="e">
        <f t="shared" si="13"/>
        <v>#N/A</v>
      </c>
      <c r="L19" s="230">
        <v>225</v>
      </c>
      <c r="M19" s="391" t="s">
        <v>545</v>
      </c>
      <c r="N19" s="391"/>
      <c r="O19" s="391"/>
      <c r="P19" s="244"/>
      <c r="Q19" s="250" t="e">
        <f>IF(VLOOKUP(E1,'ورقة 4'!A2:$AP$6065,22,0)=0,"",VLOOKUP(E1,'ورقة 4'!A2:$AP$6065,22,0))</f>
        <v>#N/A</v>
      </c>
      <c r="R19" s="145" t="e">
        <f>IF(AND(Y19&lt;&gt;"",X19=1),35,"")</f>
        <v>#N/A</v>
      </c>
      <c r="S19" s="144" t="e">
        <f t="shared" si="14"/>
        <v>#N/A</v>
      </c>
      <c r="T19" s="122">
        <v>415</v>
      </c>
      <c r="U19" s="391" t="s">
        <v>628</v>
      </c>
      <c r="V19" s="391"/>
      <c r="W19" s="391"/>
      <c r="X19" s="260"/>
      <c r="Y19" s="250" t="e">
        <f>IF(VLOOKUP(E1,'ورقة 4'!A2:$AP$6065,37,0)=0,"",VLOOKUP(E1,'ورقة 4'!A2:$AP$6065,37,0))</f>
        <v>#N/A</v>
      </c>
      <c r="Z19" s="232" t="e">
        <f>IF(AND(AG19&lt;&gt;"",AF19=1),40,"")</f>
        <v>#N/A</v>
      </c>
      <c r="AA19" s="144" t="e">
        <f t="shared" si="15"/>
        <v>#N/A</v>
      </c>
      <c r="AB19" s="122">
        <v>425</v>
      </c>
      <c r="AC19" s="410" t="s">
        <v>630</v>
      </c>
      <c r="AD19" s="410"/>
      <c r="AE19" s="410"/>
      <c r="AF19" s="260"/>
      <c r="AG19" s="247" t="e">
        <f>IF(VLOOKUP(E1,'ورقة 4'!A2:$AP$6065,42,0)=0,"",VLOOKUP(E1,'ورقة 4'!A2:$AP$6065,42,0))</f>
        <v>#N/A</v>
      </c>
      <c r="AH19" s="242"/>
      <c r="AI19" s="242"/>
      <c r="AJ19" s="242"/>
      <c r="AK19" s="163"/>
      <c r="AL19" s="161" t="e">
        <f>IF(A16&lt;&gt;"",A16,"")</f>
        <v>#N/A</v>
      </c>
      <c r="AM19" s="1">
        <v>12</v>
      </c>
      <c r="AU19" s="100">
        <v>15</v>
      </c>
      <c r="AV19" s="220">
        <v>215</v>
      </c>
      <c r="AW19" s="221" t="s">
        <v>542</v>
      </c>
      <c r="AX19" s="219">
        <f t="shared" si="16"/>
        <v>0</v>
      </c>
      <c r="AY19" s="219" t="e">
        <f t="shared" si="17"/>
        <v>#N/A</v>
      </c>
      <c r="BB19" s="86"/>
      <c r="BC19" s="86"/>
      <c r="BD19" s="86"/>
    </row>
    <row r="20" spans="1:56" ht="18.75" hidden="1" thickBot="1">
      <c r="B20" s="142" t="e">
        <f>SUM(B15:B19)</f>
        <v>#N/A</v>
      </c>
      <c r="C20" s="46"/>
      <c r="D20" s="47"/>
      <c r="E20" s="47"/>
      <c r="F20" s="47"/>
      <c r="G20" s="147">
        <f>COUNTIFS(I15:I19,$C$25,H15:H19,1)</f>
        <v>0</v>
      </c>
      <c r="H20" s="148">
        <f>COUNTIFS(I15:I19,$C$26,H15:H19,1)</f>
        <v>0</v>
      </c>
      <c r="I20" s="136">
        <f>COUNTIFS(I15:I19,$C$28,H15:H19,1)</f>
        <v>0</v>
      </c>
      <c r="J20" s="151"/>
      <c r="K20" s="142" t="e">
        <f>SUM(K15:K19)</f>
        <v>#N/A</v>
      </c>
      <c r="L20" s="46"/>
      <c r="M20" s="47"/>
      <c r="N20" s="47"/>
      <c r="O20" s="147">
        <f>COUNTIFS(Q15:Q19,$C$25,P15:P19,1)</f>
        <v>0</v>
      </c>
      <c r="P20" s="148">
        <f>COUNTIFS(Q15:Q19,$C$26,P15:P19,1)</f>
        <v>0</v>
      </c>
      <c r="Q20" s="136">
        <f>COUNTIFS(Q15:Q19,$C$28,P15:P19,1)</f>
        <v>0</v>
      </c>
      <c r="R20" s="145"/>
      <c r="S20" s="41" t="e">
        <f>SUM(S15:S19)</f>
        <v>#N/A</v>
      </c>
      <c r="T20" s="40"/>
      <c r="U20" s="44"/>
      <c r="V20" s="44"/>
      <c r="W20" s="147">
        <f>COUNTIFS(Y15:Y19,$C$25,X15:X19,1)</f>
        <v>0</v>
      </c>
      <c r="X20" s="148">
        <f>COUNTIFS(Y15:Y19,$C$26,X15:X19,1)</f>
        <v>0</v>
      </c>
      <c r="Y20" s="136">
        <f>COUNTIFS(Y15:Y19,$C$28,X15:X19,1)</f>
        <v>0</v>
      </c>
      <c r="Z20" s="42"/>
      <c r="AA20" s="41" t="e">
        <f>SUM(AA15:AA19)</f>
        <v>#N/A</v>
      </c>
      <c r="AB20" s="44"/>
      <c r="AC20" s="44"/>
      <c r="AD20" s="44"/>
      <c r="AE20" s="147">
        <f>COUNTIFS(AG15:AG19,$C$25,AF15:AF19,1)</f>
        <v>0</v>
      </c>
      <c r="AF20" s="148">
        <f>COUNTIFS(AG15:AG19,$C$26,AF15:AF19,1)</f>
        <v>0</v>
      </c>
      <c r="AG20" s="136">
        <f>COUNTIFS(AG15:AG19,$C$28,AF15:AF19,1)</f>
        <v>0</v>
      </c>
      <c r="AH20" s="242"/>
      <c r="AI20" s="242"/>
      <c r="AJ20" s="242"/>
      <c r="AK20" s="163"/>
      <c r="AL20" s="161" t="e">
        <f>IF(A17&lt;&gt;"",A17,"")</f>
        <v>#N/A</v>
      </c>
      <c r="AM20" s="1">
        <v>13</v>
      </c>
      <c r="AU20" s="86">
        <v>16</v>
      </c>
      <c r="AV20" s="213">
        <v>221</v>
      </c>
      <c r="AW20" s="214" t="s">
        <v>618</v>
      </c>
      <c r="AX20" s="99">
        <f>P15</f>
        <v>0</v>
      </c>
      <c r="AY20" s="99" t="e">
        <f>Q15</f>
        <v>#N/A</v>
      </c>
      <c r="BB20" s="86"/>
      <c r="BC20" s="86"/>
    </row>
    <row r="21" spans="1:56" ht="19.5" hidden="1" thickTop="1" thickBot="1">
      <c r="T21" s="38" t="e">
        <f>B13+B20+K13+K20+S13+S20+AA13+AA20</f>
        <v>#N/A</v>
      </c>
      <c r="AH21" s="242"/>
      <c r="AI21" s="242"/>
      <c r="AJ21" s="242"/>
      <c r="AK21" s="163"/>
      <c r="AL21" s="161" t="e">
        <f>IF(A18&lt;&gt;"",A18,"")</f>
        <v>#N/A</v>
      </c>
      <c r="AM21" s="1">
        <v>14</v>
      </c>
      <c r="AU21" s="100">
        <v>17</v>
      </c>
      <c r="AV21" s="213">
        <v>222</v>
      </c>
      <c r="AW21" s="214" t="s">
        <v>543</v>
      </c>
      <c r="AX21" s="99">
        <f t="shared" ref="AX21:AY21" si="18">P16</f>
        <v>0</v>
      </c>
      <c r="AY21" s="99" t="e">
        <f t="shared" si="18"/>
        <v>#N/A</v>
      </c>
      <c r="BB21" s="86"/>
      <c r="BC21" s="86"/>
    </row>
    <row r="22" spans="1:56" ht="19.5" hidden="1" thickTop="1" thickBot="1">
      <c r="A22" s="62"/>
      <c r="B22" s="62"/>
      <c r="C22" s="62"/>
      <c r="D22" s="62"/>
      <c r="E22" s="62"/>
      <c r="F22" s="62"/>
      <c r="G22" s="62"/>
      <c r="H22" s="62"/>
      <c r="I22" s="62"/>
      <c r="J22" s="62"/>
      <c r="K22" s="62"/>
      <c r="L22" s="62"/>
      <c r="M22" s="62"/>
      <c r="N22" s="62"/>
      <c r="O22" s="62"/>
      <c r="P22" s="62"/>
      <c r="Q22" s="62"/>
      <c r="R22" s="64"/>
      <c r="S22" s="91"/>
      <c r="T22" s="62"/>
      <c r="U22" s="92"/>
      <c r="V22" s="92"/>
      <c r="W22" s="92"/>
      <c r="X22" s="93"/>
      <c r="Y22" s="93"/>
      <c r="Z22" s="94"/>
      <c r="AA22" s="91"/>
      <c r="AB22" s="92"/>
      <c r="AC22" s="92"/>
      <c r="AD22" s="92"/>
      <c r="AE22" s="92"/>
      <c r="AF22" s="93"/>
      <c r="AG22" s="93"/>
      <c r="AH22" s="242"/>
      <c r="AI22" s="242"/>
      <c r="AJ22" s="242"/>
      <c r="AK22" s="163"/>
      <c r="AL22" s="161" t="e">
        <f>IF(A19&lt;&gt;"",A19,"")</f>
        <v>#N/A</v>
      </c>
      <c r="AM22" s="1">
        <v>15</v>
      </c>
      <c r="AU22" s="86">
        <v>18</v>
      </c>
      <c r="AV22" s="213">
        <v>223</v>
      </c>
      <c r="AW22" s="214" t="s">
        <v>544</v>
      </c>
      <c r="AX22" s="99">
        <f t="shared" ref="AX22:AY22" si="19">P17</f>
        <v>0</v>
      </c>
      <c r="AY22" s="99" t="e">
        <f t="shared" si="19"/>
        <v>#N/A</v>
      </c>
      <c r="BB22" s="86"/>
      <c r="BC22" s="86"/>
    </row>
    <row r="23" spans="1:56" ht="19.5" hidden="1" thickTop="1" thickBot="1">
      <c r="A23" s="62"/>
      <c r="B23" s="24"/>
      <c r="C23" s="62"/>
      <c r="D23" s="24"/>
      <c r="E23" s="24"/>
      <c r="F23" s="24"/>
      <c r="G23" s="24"/>
      <c r="H23" s="24"/>
      <c r="I23" s="24"/>
      <c r="J23" s="24"/>
      <c r="K23" s="91"/>
      <c r="L23" s="62"/>
      <c r="M23" s="62"/>
      <c r="N23" s="62"/>
      <c r="O23" s="62"/>
      <c r="P23" s="93"/>
      <c r="Q23" s="93"/>
      <c r="R23" s="91"/>
      <c r="S23" s="62"/>
      <c r="T23" s="62"/>
      <c r="U23" s="62"/>
      <c r="V23" s="62"/>
      <c r="W23" s="62"/>
      <c r="X23" s="62"/>
      <c r="Y23" s="62"/>
      <c r="Z23" s="62"/>
      <c r="AA23" s="62"/>
      <c r="AB23" s="62"/>
      <c r="AC23" s="62"/>
      <c r="AD23" s="62"/>
      <c r="AE23" s="62"/>
      <c r="AF23" s="62"/>
      <c r="AG23" s="62"/>
      <c r="AH23" s="242"/>
      <c r="AI23" s="242"/>
      <c r="AJ23" s="242"/>
      <c r="AK23" s="163"/>
      <c r="AL23" s="161" t="e">
        <f>IF(J15&lt;&gt;"",J15,"")</f>
        <v>#N/A</v>
      </c>
      <c r="AM23" s="1">
        <v>16</v>
      </c>
      <c r="AU23" s="100">
        <v>19</v>
      </c>
      <c r="AV23" s="213">
        <v>224</v>
      </c>
      <c r="AW23" s="214" t="s">
        <v>619</v>
      </c>
      <c r="AX23" s="99">
        <f t="shared" ref="AX23:AY23" si="20">P18</f>
        <v>0</v>
      </c>
      <c r="AY23" s="99" t="e">
        <f t="shared" si="20"/>
        <v>#N/A</v>
      </c>
      <c r="BB23" s="86"/>
      <c r="BC23" s="86"/>
    </row>
    <row r="24" spans="1:56" s="125" customFormat="1" ht="19.5" hidden="1" thickTop="1" thickBo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239"/>
      <c r="AI24" s="239"/>
      <c r="AJ24" s="239"/>
      <c r="AK24" s="239"/>
      <c r="AL24" s="161" t="e">
        <f>IF(J16&lt;&gt;"",J16,"")</f>
        <v>#N/A</v>
      </c>
      <c r="AM24" s="1">
        <v>17</v>
      </c>
      <c r="AU24" s="86">
        <v>20</v>
      </c>
      <c r="AV24" s="215">
        <v>225</v>
      </c>
      <c r="AW24" s="216" t="s">
        <v>545</v>
      </c>
      <c r="AX24" s="99">
        <f t="shared" ref="AX24:AY24" si="21">P19</f>
        <v>0</v>
      </c>
      <c r="AY24" s="99" t="e">
        <f t="shared" si="21"/>
        <v>#N/A</v>
      </c>
      <c r="BB24" s="86"/>
      <c r="BC24" s="86"/>
      <c r="BD24" s="152"/>
    </row>
    <row r="25" spans="1:56" s="125" customFormat="1" ht="21.75" thickTop="1" thickBot="1">
      <c r="C25" s="24" t="s">
        <v>299</v>
      </c>
      <c r="D25" s="411" t="s">
        <v>533</v>
      </c>
      <c r="E25" s="411"/>
      <c r="F25" s="411"/>
      <c r="G25" s="411"/>
      <c r="H25" s="239"/>
      <c r="I25" s="239"/>
      <c r="J25" s="239"/>
      <c r="L25" s="448" t="s">
        <v>28</v>
      </c>
      <c r="M25" s="449"/>
      <c r="N25" s="450" t="e">
        <f>IF(E2="الرابعة حديث",5000,0)</f>
        <v>#N/A</v>
      </c>
      <c r="O25" s="450"/>
      <c r="P25" s="450"/>
      <c r="Q25" s="450"/>
      <c r="R25" s="236"/>
      <c r="T25" s="418" t="s">
        <v>306</v>
      </c>
      <c r="U25" s="419"/>
      <c r="V25" s="419"/>
      <c r="W25" s="421">
        <f>IF(Q5&lt;&gt;0,1000,0)</f>
        <v>0</v>
      </c>
      <c r="X25" s="421"/>
      <c r="Y25" s="421"/>
      <c r="Z25" s="422" t="s">
        <v>307</v>
      </c>
      <c r="AA25" s="423"/>
      <c r="AB25" s="423"/>
      <c r="AC25" s="423"/>
      <c r="AD25" s="423"/>
      <c r="AE25" s="424" t="e">
        <f>VLOOKUP($E$1,ورقة2!$A$1:$T$6042,14,0)</f>
        <v>#N/A</v>
      </c>
      <c r="AF25" s="425"/>
      <c r="AG25" s="236"/>
      <c r="AH25" s="239"/>
      <c r="AI25" s="239"/>
      <c r="AJ25" s="239"/>
      <c r="AK25" s="239"/>
      <c r="AL25" s="161" t="e">
        <f>IF(J17&lt;&gt;"",J17,"")</f>
        <v>#N/A</v>
      </c>
      <c r="AM25" s="1">
        <v>18</v>
      </c>
      <c r="AU25" s="100">
        <v>21</v>
      </c>
      <c r="AV25" s="217">
        <v>311</v>
      </c>
      <c r="AW25" s="218" t="s">
        <v>620</v>
      </c>
      <c r="AX25" s="219">
        <f>X8</f>
        <v>0</v>
      </c>
      <c r="AY25" s="219" t="e">
        <f>Y8</f>
        <v>#N/A</v>
      </c>
      <c r="BB25" s="96"/>
      <c r="BC25" s="96"/>
      <c r="BD25" s="152"/>
    </row>
    <row r="26" spans="1:56" s="125" customFormat="1" ht="23.25" customHeight="1" thickTop="1" thickBot="1">
      <c r="C26" s="239" t="s">
        <v>300</v>
      </c>
      <c r="D26" s="411" t="s">
        <v>534</v>
      </c>
      <c r="E26" s="411"/>
      <c r="F26" s="411"/>
      <c r="G26" s="411"/>
      <c r="H26" s="239"/>
      <c r="I26" s="239"/>
      <c r="J26" s="239"/>
      <c r="L26" s="237" t="s">
        <v>26</v>
      </c>
      <c r="M26" s="234"/>
      <c r="N26" s="450" t="e">
        <f>IF(E5=1,N25+W25+AE25-AI5,T21+N25+W25+AE25-AI5)</f>
        <v>#N/A</v>
      </c>
      <c r="O26" s="450"/>
      <c r="P26" s="450"/>
      <c r="Q26" s="450"/>
      <c r="R26" s="236"/>
      <c r="T26" s="439" t="s">
        <v>27</v>
      </c>
      <c r="U26" s="440"/>
      <c r="V26" s="440"/>
      <c r="W26" s="426" t="e">
        <f>IF(N27="نعم",IF(N27="نعم",IF(OR(L5=AO1,L5=AO5),N25+W25+AE25+10700+(((Q28-2)*4000)+(X28*5500)+(AF28*6500))/2,IF(OR(L5=AO3,L5=AO6),N25+W25+AE25+6400+(((Q28-2)*2500)+(X28*3250)+(AF28*3750))/2,IF(L5=AO2,N25+W25+AE25+8000+(((Q28-2)*4000)+(X28*5200)+(AF28*6000))/2,N25+W25+AE25+10000+((Q28+X28+AF28-2)*6500)/2)))),N26)</f>
        <v>#N/A</v>
      </c>
      <c r="X26" s="426"/>
      <c r="Y26" s="426"/>
      <c r="Z26" s="422" t="s">
        <v>29</v>
      </c>
      <c r="AA26" s="423"/>
      <c r="AB26" s="423"/>
      <c r="AC26" s="423"/>
      <c r="AD26" s="423"/>
      <c r="AE26" s="427" t="e">
        <f>N26-W26</f>
        <v>#N/A</v>
      </c>
      <c r="AF26" s="428"/>
      <c r="AG26" s="236"/>
      <c r="AH26" s="239"/>
      <c r="AI26" s="239"/>
      <c r="AJ26" s="239"/>
      <c r="AK26" s="239"/>
      <c r="AL26" s="161" t="e">
        <f>IF(J18&lt;&gt;"",J18,"")</f>
        <v>#N/A</v>
      </c>
      <c r="AM26" s="1">
        <v>19</v>
      </c>
      <c r="AU26" s="86">
        <v>22</v>
      </c>
      <c r="AV26" s="220">
        <v>312</v>
      </c>
      <c r="AW26" s="221" t="s">
        <v>539</v>
      </c>
      <c r="AX26" s="219">
        <f t="shared" ref="AX26:AY26" si="22">X9</f>
        <v>0</v>
      </c>
      <c r="AY26" s="219" t="e">
        <f t="shared" si="22"/>
        <v>#N/A</v>
      </c>
      <c r="BB26" s="96"/>
      <c r="BC26" s="96"/>
      <c r="BD26" s="152"/>
    </row>
    <row r="27" spans="1:56" s="125" customFormat="1" ht="23.25" customHeight="1" thickTop="1" thickBot="1">
      <c r="C27" s="239"/>
      <c r="D27" s="253"/>
      <c r="E27" s="253"/>
      <c r="F27" s="253"/>
      <c r="G27" s="253"/>
      <c r="H27" s="239"/>
      <c r="I27" s="239"/>
      <c r="J27" s="239"/>
      <c r="L27" s="418" t="s">
        <v>23</v>
      </c>
      <c r="M27" s="419"/>
      <c r="N27" s="420" t="s">
        <v>576</v>
      </c>
      <c r="O27" s="420"/>
      <c r="P27" s="420"/>
      <c r="Q27" s="420"/>
      <c r="R27" s="238"/>
      <c r="S27" s="238"/>
      <c r="T27" s="238"/>
      <c r="U27" s="238"/>
      <c r="V27" s="238"/>
      <c r="W27" s="238"/>
      <c r="X27" s="238"/>
      <c r="Y27" s="238"/>
      <c r="Z27" s="236"/>
      <c r="AA27" s="236"/>
      <c r="AB27" s="236"/>
      <c r="AC27" s="236"/>
      <c r="AD27" s="236"/>
      <c r="AE27" s="236"/>
      <c r="AF27" s="236"/>
      <c r="AG27" s="236"/>
      <c r="AH27" s="239"/>
      <c r="AI27" s="239"/>
      <c r="AJ27" s="239"/>
      <c r="AK27" s="239"/>
      <c r="AL27" s="161"/>
      <c r="AM27" s="1"/>
      <c r="AU27" s="100">
        <v>23</v>
      </c>
      <c r="AV27" s="220">
        <v>313</v>
      </c>
      <c r="AW27" s="221" t="s">
        <v>773</v>
      </c>
      <c r="AX27" s="219">
        <f t="shared" ref="AX27:AY27" si="23">X10</f>
        <v>0</v>
      </c>
      <c r="AY27" s="219" t="e">
        <f t="shared" si="23"/>
        <v>#N/A</v>
      </c>
      <c r="BB27" s="96"/>
      <c r="BC27" s="96"/>
      <c r="BD27" s="152"/>
    </row>
    <row r="28" spans="1:56" s="125" customFormat="1" ht="22.5" customHeight="1" thickTop="1" thickBot="1">
      <c r="C28" s="239" t="s">
        <v>298</v>
      </c>
      <c r="D28" s="411" t="s">
        <v>535</v>
      </c>
      <c r="E28" s="411"/>
      <c r="F28" s="411"/>
      <c r="G28" s="411"/>
      <c r="H28" s="239"/>
      <c r="I28" s="239"/>
      <c r="J28" s="239"/>
      <c r="L28" s="447" t="s">
        <v>308</v>
      </c>
      <c r="M28" s="437"/>
      <c r="N28" s="437"/>
      <c r="O28" s="437"/>
      <c r="P28" s="437"/>
      <c r="Q28" s="429">
        <f>G13+G20+O13+O20+W13+W20+AE13+AE20</f>
        <v>0</v>
      </c>
      <c r="R28" s="429"/>
      <c r="S28" s="429"/>
      <c r="T28" s="429"/>
      <c r="U28" s="438" t="s">
        <v>309</v>
      </c>
      <c r="V28" s="438"/>
      <c r="W28" s="438"/>
      <c r="X28" s="436">
        <f>H13+H20+P13+P20+X13+X20+AF13+AF20</f>
        <v>0</v>
      </c>
      <c r="Y28" s="436"/>
      <c r="Z28" s="437" t="s">
        <v>310</v>
      </c>
      <c r="AA28" s="437"/>
      <c r="AB28" s="437"/>
      <c r="AC28" s="437"/>
      <c r="AD28" s="437"/>
      <c r="AE28" s="437"/>
      <c r="AF28" s="429">
        <f>I13+I20+Q13+Q20+Y13+Y20+AG13+AG20</f>
        <v>0</v>
      </c>
      <c r="AG28" s="429"/>
      <c r="AH28" s="239"/>
      <c r="AI28" s="239"/>
      <c r="AJ28" s="239"/>
      <c r="AK28" s="239"/>
      <c r="AL28" s="161" t="e">
        <f>IF(J19&lt;&gt;"",J19,"")</f>
        <v>#N/A</v>
      </c>
      <c r="AM28" s="1">
        <v>20</v>
      </c>
      <c r="AU28" s="86">
        <v>24</v>
      </c>
      <c r="AV28" s="220">
        <v>314</v>
      </c>
      <c r="AW28" s="221" t="s">
        <v>774</v>
      </c>
      <c r="AX28" s="219">
        <f t="shared" ref="AX28:AY28" si="24">X11</f>
        <v>0</v>
      </c>
      <c r="AY28" s="219" t="e">
        <f t="shared" si="24"/>
        <v>#N/A</v>
      </c>
      <c r="BB28" s="86"/>
      <c r="BC28" s="86"/>
      <c r="BD28" s="152"/>
    </row>
    <row r="29" spans="1:56" s="125" customFormat="1" ht="23.25" customHeight="1" thickTop="1" thickBot="1">
      <c r="A29" s="236"/>
      <c r="B29" s="236"/>
      <c r="C29" s="239"/>
      <c r="D29" s="239"/>
      <c r="E29" s="239"/>
      <c r="F29" s="239"/>
      <c r="G29" s="239"/>
      <c r="H29" s="239"/>
      <c r="I29" s="239"/>
      <c r="J29" s="239"/>
      <c r="K29" s="236"/>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61" t="e">
        <f>IF(R8&lt;&gt;"",R8,"")</f>
        <v>#N/A</v>
      </c>
      <c r="AM29" s="1">
        <v>21</v>
      </c>
      <c r="AU29" s="100">
        <v>25</v>
      </c>
      <c r="AV29" s="220">
        <v>315</v>
      </c>
      <c r="AW29" s="221" t="s">
        <v>775</v>
      </c>
      <c r="AX29" s="219">
        <f t="shared" ref="AX29:AY29" si="25">X12</f>
        <v>0</v>
      </c>
      <c r="AY29" s="219" t="e">
        <f t="shared" si="25"/>
        <v>#N/A</v>
      </c>
      <c r="BB29" s="86"/>
      <c r="BC29" s="86"/>
      <c r="BD29" s="152"/>
    </row>
    <row r="30" spans="1:56" s="3" customFormat="1" ht="19.5" thickTop="1" thickBot="1">
      <c r="C30" s="4"/>
      <c r="D30" s="26"/>
      <c r="E30" s="26"/>
      <c r="F30" s="26"/>
      <c r="G30" s="26"/>
      <c r="J30" s="25"/>
      <c r="AL30" s="161" t="e">
        <f>IF(R9&lt;&gt;"",R9,"")</f>
        <v>#N/A</v>
      </c>
      <c r="AM30" s="1">
        <v>22</v>
      </c>
      <c r="AU30" s="86">
        <v>26</v>
      </c>
      <c r="AV30" s="213">
        <v>321</v>
      </c>
      <c r="AW30" s="214" t="s">
        <v>569</v>
      </c>
      <c r="AX30" s="99">
        <f>AF8</f>
        <v>0</v>
      </c>
      <c r="AY30" s="99" t="e">
        <f>AG8</f>
        <v>#N/A</v>
      </c>
      <c r="BB30" s="86"/>
      <c r="BC30" s="86"/>
    </row>
    <row r="31" spans="1:56" s="3" customFormat="1" ht="19.5" thickTop="1" thickBot="1">
      <c r="C31" s="4"/>
      <c r="D31" s="26"/>
      <c r="E31" s="26"/>
      <c r="F31" s="26"/>
      <c r="G31" s="26"/>
      <c r="J31" s="25"/>
      <c r="AL31" s="161" t="e">
        <f>IF(R10&lt;&gt;"",R10,"")</f>
        <v>#N/A</v>
      </c>
      <c r="AM31" s="1">
        <v>23</v>
      </c>
      <c r="AU31" s="100">
        <v>27</v>
      </c>
      <c r="AV31" s="213">
        <v>322</v>
      </c>
      <c r="AW31" s="214" t="s">
        <v>540</v>
      </c>
      <c r="AX31" s="99">
        <f t="shared" ref="AX31:AY31" si="26">AF9</f>
        <v>0</v>
      </c>
      <c r="AY31" s="99" t="e">
        <f t="shared" si="26"/>
        <v>#N/A</v>
      </c>
      <c r="BB31" s="86"/>
      <c r="BC31" s="86"/>
    </row>
    <row r="32" spans="1:56" s="3" customFormat="1" ht="19.5" thickTop="1" thickBot="1">
      <c r="C32" s="4"/>
      <c r="D32" s="26"/>
      <c r="E32" s="26"/>
      <c r="F32" s="26"/>
      <c r="G32" s="26"/>
      <c r="J32" s="25"/>
      <c r="L32" s="4"/>
      <c r="M32" s="26"/>
      <c r="N32" s="26"/>
      <c r="O32" s="26"/>
      <c r="AL32" s="161" t="e">
        <f>IF(R11&lt;&gt;"",R11,"")</f>
        <v>#N/A</v>
      </c>
      <c r="AM32" s="1">
        <v>24</v>
      </c>
      <c r="AU32" s="86">
        <v>28</v>
      </c>
      <c r="AV32" s="213">
        <v>323</v>
      </c>
      <c r="AW32" s="214" t="s">
        <v>776</v>
      </c>
      <c r="AX32" s="99">
        <f t="shared" ref="AX32:AY32" si="27">AF10</f>
        <v>0</v>
      </c>
      <c r="AY32" s="99" t="e">
        <f t="shared" si="27"/>
        <v>#N/A</v>
      </c>
      <c r="BB32" s="96"/>
      <c r="BC32" s="96"/>
    </row>
    <row r="33" spans="2:55" s="3" customFormat="1" ht="17.25" customHeight="1" thickTop="1" thickBot="1">
      <c r="C33" s="5"/>
      <c r="D33" s="26"/>
      <c r="E33" s="26"/>
      <c r="F33" s="26"/>
      <c r="G33" s="26"/>
      <c r="J33" s="25"/>
      <c r="L33" s="4"/>
      <c r="M33" s="26"/>
      <c r="N33" s="26"/>
      <c r="O33" s="26"/>
      <c r="AL33" s="161" t="e">
        <f>IF(R12&lt;&gt;"",R12,"")</f>
        <v>#N/A</v>
      </c>
      <c r="AM33" s="1">
        <v>25</v>
      </c>
      <c r="AU33" s="100">
        <v>29</v>
      </c>
      <c r="AV33" s="213">
        <v>324</v>
      </c>
      <c r="AW33" s="214" t="s">
        <v>777</v>
      </c>
      <c r="AX33" s="99">
        <f t="shared" ref="AX33:AY33" si="28">AF11</f>
        <v>0</v>
      </c>
      <c r="AY33" s="99" t="e">
        <f t="shared" si="28"/>
        <v>#N/A</v>
      </c>
      <c r="BB33" s="86"/>
      <c r="BC33" s="86"/>
    </row>
    <row r="34" spans="2:55" s="3" customFormat="1" ht="19.5" thickTop="1" thickBot="1">
      <c r="B34" s="24"/>
      <c r="C34" s="24"/>
      <c r="D34" s="24"/>
      <c r="E34" s="24"/>
      <c r="F34" s="24"/>
      <c r="G34" s="24"/>
      <c r="H34" s="24"/>
      <c r="I34" s="24"/>
      <c r="J34" s="24"/>
      <c r="K34" s="24"/>
      <c r="L34" s="24"/>
      <c r="M34" s="24"/>
      <c r="N34" s="24"/>
      <c r="O34" s="24"/>
      <c r="P34" s="24"/>
      <c r="Q34" s="24"/>
      <c r="AL34" s="161" t="e">
        <f>IF(Z8&lt;&gt;"",Z8,"")</f>
        <v>#N/A</v>
      </c>
      <c r="AM34" s="1">
        <v>26</v>
      </c>
      <c r="AU34" s="86">
        <v>30</v>
      </c>
      <c r="AV34" s="213">
        <v>325</v>
      </c>
      <c r="AW34" s="214" t="s">
        <v>778</v>
      </c>
      <c r="AX34" s="99">
        <f t="shared" ref="AX34:AY34" si="29">AF12</f>
        <v>0</v>
      </c>
      <c r="AY34" s="99" t="e">
        <f t="shared" si="29"/>
        <v>#N/A</v>
      </c>
      <c r="BB34" s="86"/>
      <c r="BC34" s="86"/>
    </row>
    <row r="35" spans="2:55" s="3" customFormat="1" ht="19.5" thickTop="1" thickBot="1">
      <c r="C35" s="4"/>
      <c r="D35" s="26"/>
      <c r="E35" s="26"/>
      <c r="F35" s="26"/>
      <c r="G35" s="26"/>
      <c r="J35" s="25"/>
      <c r="L35" s="4"/>
      <c r="M35" s="26"/>
      <c r="N35" s="26"/>
      <c r="O35" s="26"/>
      <c r="AL35" s="161" t="e">
        <f>IF(Z9&lt;&gt;"",Z9,"")</f>
        <v>#N/A</v>
      </c>
      <c r="AM35" s="1">
        <v>27</v>
      </c>
      <c r="AU35" s="100">
        <v>31</v>
      </c>
      <c r="AV35" s="220">
        <v>411</v>
      </c>
      <c r="AW35" s="221" t="s">
        <v>546</v>
      </c>
      <c r="AX35" s="222">
        <f>X15</f>
        <v>0</v>
      </c>
      <c r="AY35" s="222" t="e">
        <f>Y15</f>
        <v>#N/A</v>
      </c>
      <c r="BB35" s="86"/>
      <c r="BC35" s="86"/>
    </row>
    <row r="36" spans="2:55" s="3" customFormat="1" ht="19.5" thickTop="1" thickBot="1">
      <c r="C36" s="4"/>
      <c r="D36" s="26"/>
      <c r="E36" s="26"/>
      <c r="F36" s="26"/>
      <c r="G36" s="26"/>
      <c r="J36" s="25"/>
      <c r="L36" s="4"/>
      <c r="M36" s="26"/>
      <c r="N36" s="26"/>
      <c r="O36" s="26"/>
      <c r="AL36" s="161" t="e">
        <f>IF(Z10&lt;&gt;"",Z10,"")</f>
        <v>#N/A</v>
      </c>
      <c r="AM36" s="1">
        <v>28</v>
      </c>
      <c r="AU36" s="86">
        <v>32</v>
      </c>
      <c r="AV36" s="220">
        <v>412</v>
      </c>
      <c r="AW36" s="221" t="s">
        <v>567</v>
      </c>
      <c r="AX36" s="222">
        <f t="shared" ref="AX36:AY36" si="30">X16</f>
        <v>0</v>
      </c>
      <c r="AY36" s="222" t="e">
        <f t="shared" si="30"/>
        <v>#N/A</v>
      </c>
      <c r="BB36" s="86"/>
      <c r="BC36" s="86"/>
    </row>
    <row r="37" spans="2:55" s="3" customFormat="1" ht="19.5" thickTop="1" thickBot="1">
      <c r="C37" s="4"/>
      <c r="D37" s="26"/>
      <c r="E37" s="26"/>
      <c r="F37" s="26"/>
      <c r="G37" s="26"/>
      <c r="J37" s="25"/>
      <c r="L37" s="4"/>
      <c r="M37" s="26"/>
      <c r="N37" s="26"/>
      <c r="O37" s="26"/>
      <c r="AL37" s="161" t="e">
        <f>IF(Z11&lt;&gt;"",Z11,"")</f>
        <v>#N/A</v>
      </c>
      <c r="AM37" s="1">
        <v>29</v>
      </c>
      <c r="AU37" s="100">
        <v>33</v>
      </c>
      <c r="AV37" s="220">
        <v>413</v>
      </c>
      <c r="AW37" s="221" t="s">
        <v>779</v>
      </c>
      <c r="AX37" s="222">
        <f t="shared" ref="AX37:AY37" si="31">X17</f>
        <v>0</v>
      </c>
      <c r="AY37" s="222" t="e">
        <f t="shared" si="31"/>
        <v>#N/A</v>
      </c>
      <c r="BB37" s="86"/>
      <c r="BC37" s="86"/>
    </row>
    <row r="38" spans="2:55" s="3" customFormat="1" ht="19.5" thickTop="1" thickBot="1">
      <c r="C38" s="4"/>
      <c r="D38" s="26"/>
      <c r="E38" s="26"/>
      <c r="F38" s="26"/>
      <c r="G38" s="26"/>
      <c r="J38" s="25"/>
      <c r="L38" s="4"/>
      <c r="M38" s="26"/>
      <c r="N38" s="26"/>
      <c r="O38" s="26"/>
      <c r="AL38" s="161" t="e">
        <f>IF(Z12&lt;&gt;"",Z12,"")</f>
        <v>#N/A</v>
      </c>
      <c r="AM38" s="1">
        <v>30</v>
      </c>
      <c r="AU38" s="86">
        <v>34</v>
      </c>
      <c r="AV38" s="220">
        <v>414</v>
      </c>
      <c r="AW38" s="221" t="s">
        <v>547</v>
      </c>
      <c r="AX38" s="222">
        <f t="shared" ref="AX38:AY38" si="32">X18</f>
        <v>0</v>
      </c>
      <c r="AY38" s="222" t="e">
        <f t="shared" si="32"/>
        <v>#N/A</v>
      </c>
      <c r="BB38" s="86"/>
      <c r="BC38" s="86"/>
    </row>
    <row r="39" spans="2:55" s="3" customFormat="1" ht="19.5" thickTop="1" thickBot="1">
      <c r="C39" s="4"/>
      <c r="D39" s="26"/>
      <c r="E39" s="26"/>
      <c r="F39" s="26"/>
      <c r="G39" s="26"/>
      <c r="J39" s="25"/>
      <c r="L39" s="4"/>
      <c r="M39" s="26"/>
      <c r="N39" s="26"/>
      <c r="O39" s="26"/>
      <c r="AL39" s="161" t="e">
        <f>IF(R15&lt;&gt;"",R15,"")</f>
        <v>#N/A</v>
      </c>
      <c r="AM39" s="1">
        <v>31</v>
      </c>
      <c r="AU39" s="100">
        <v>35</v>
      </c>
      <c r="AV39" s="220">
        <v>415</v>
      </c>
      <c r="AW39" s="221" t="s">
        <v>628</v>
      </c>
      <c r="AX39" s="222">
        <f t="shared" ref="AX39:AY39" si="33">X19</f>
        <v>0</v>
      </c>
      <c r="AY39" s="222" t="e">
        <f t="shared" si="33"/>
        <v>#N/A</v>
      </c>
      <c r="BB39" s="86"/>
      <c r="BC39" s="86"/>
    </row>
    <row r="40" spans="2:55" s="3" customFormat="1" ht="19.5" thickTop="1" thickBot="1">
      <c r="C40" s="4"/>
      <c r="D40" s="26"/>
      <c r="E40" s="26"/>
      <c r="F40" s="26"/>
      <c r="G40" s="26"/>
      <c r="J40" s="25"/>
      <c r="L40" s="4"/>
      <c r="M40" s="26"/>
      <c r="N40" s="26"/>
      <c r="O40" s="26"/>
      <c r="AL40" s="161" t="e">
        <f>IF(R16&lt;&gt;"",R16,"")</f>
        <v>#N/A</v>
      </c>
      <c r="AM40" s="1">
        <v>32</v>
      </c>
      <c r="AU40" s="86">
        <v>36</v>
      </c>
      <c r="AV40" s="213">
        <v>421</v>
      </c>
      <c r="AW40" s="214" t="s">
        <v>570</v>
      </c>
      <c r="AX40" s="138">
        <f>AF15</f>
        <v>0</v>
      </c>
      <c r="AY40" s="138" t="e">
        <f>AG15</f>
        <v>#N/A</v>
      </c>
      <c r="BB40" s="86"/>
      <c r="BC40" s="86"/>
    </row>
    <row r="41" spans="2:55" s="3" customFormat="1" ht="19.5" thickTop="1" thickBot="1">
      <c r="B41" s="5"/>
      <c r="C41" s="5"/>
      <c r="D41" s="5"/>
      <c r="E41" s="6"/>
      <c r="F41" s="7"/>
      <c r="H41" s="27"/>
      <c r="I41" s="27"/>
      <c r="J41" s="27"/>
      <c r="K41" s="27"/>
      <c r="L41" s="8"/>
      <c r="M41" s="8"/>
      <c r="N41" s="28"/>
      <c r="O41" s="28"/>
      <c r="P41" s="28"/>
      <c r="Q41" s="28"/>
      <c r="AL41" s="161" t="e">
        <f>IF(R17&lt;&gt;"",R17,"")</f>
        <v>#N/A</v>
      </c>
      <c r="AM41" s="1">
        <v>33</v>
      </c>
      <c r="AU41" s="100">
        <v>37</v>
      </c>
      <c r="AV41" s="213">
        <v>422</v>
      </c>
      <c r="AW41" s="214" t="s">
        <v>568</v>
      </c>
      <c r="AX41" s="138">
        <f t="shared" ref="AX41:AY41" si="34">AF16</f>
        <v>0</v>
      </c>
      <c r="AY41" s="138" t="e">
        <f t="shared" si="34"/>
        <v>#N/A</v>
      </c>
      <c r="BB41" s="96"/>
      <c r="BC41" s="96"/>
    </row>
    <row r="42" spans="2:55" s="3" customFormat="1" ht="19.5" thickTop="1" thickBot="1">
      <c r="B42" s="9"/>
      <c r="C42" s="9"/>
      <c r="D42" s="5"/>
      <c r="E42" s="5"/>
      <c r="F42" s="5"/>
      <c r="G42" s="7"/>
      <c r="H42" s="27"/>
      <c r="I42" s="27"/>
      <c r="J42" s="27"/>
      <c r="K42" s="27"/>
      <c r="L42" s="8"/>
      <c r="M42" s="8"/>
      <c r="N42" s="28"/>
      <c r="O42" s="28"/>
      <c r="P42" s="28"/>
      <c r="Q42" s="28"/>
      <c r="AL42" s="161" t="e">
        <f>IF(R18&lt;&gt;"",R18,"")</f>
        <v>#N/A</v>
      </c>
      <c r="AM42" s="1">
        <v>34</v>
      </c>
      <c r="AU42" s="86">
        <v>38</v>
      </c>
      <c r="AV42" s="213">
        <v>423</v>
      </c>
      <c r="AW42" s="214" t="s">
        <v>780</v>
      </c>
      <c r="AX42" s="138">
        <f t="shared" ref="AX42:AY42" si="35">AF17</f>
        <v>0</v>
      </c>
      <c r="AY42" s="138" t="e">
        <f t="shared" si="35"/>
        <v>#N/A</v>
      </c>
      <c r="BB42" s="96"/>
      <c r="BC42" s="96"/>
    </row>
    <row r="43" spans="2:55" s="3" customFormat="1" ht="19.5" thickTop="1" thickBot="1">
      <c r="B43" s="10"/>
      <c r="C43" s="10"/>
      <c r="D43" s="10"/>
      <c r="E43" s="10"/>
      <c r="F43" s="10"/>
      <c r="G43" s="11"/>
      <c r="H43" s="9"/>
      <c r="I43" s="9"/>
      <c r="J43" s="9"/>
      <c r="K43" s="9"/>
      <c r="L43" s="26"/>
      <c r="M43" s="26"/>
      <c r="N43" s="28"/>
      <c r="O43" s="28"/>
      <c r="P43" s="28"/>
      <c r="Q43" s="28"/>
      <c r="AL43" s="161" t="e">
        <f>IF(R19&lt;&gt;"",R19,"")</f>
        <v>#N/A</v>
      </c>
      <c r="AM43" s="1">
        <v>35</v>
      </c>
      <c r="AU43" s="100">
        <v>39</v>
      </c>
      <c r="AV43" s="213">
        <v>424</v>
      </c>
      <c r="AW43" s="214" t="s">
        <v>548</v>
      </c>
      <c r="AX43" s="138">
        <f t="shared" ref="AX43:AY43" si="36">AF18</f>
        <v>0</v>
      </c>
      <c r="AY43" s="138" t="e">
        <f t="shared" si="36"/>
        <v>#N/A</v>
      </c>
      <c r="BB43" s="96"/>
      <c r="BC43" s="96"/>
    </row>
    <row r="44" spans="2:55" s="3" customFormat="1" ht="19.5" thickTop="1" thickBot="1">
      <c r="B44" s="26"/>
      <c r="C44" s="26"/>
      <c r="D44" s="26"/>
      <c r="G44" s="26"/>
      <c r="H44" s="26"/>
      <c r="I44" s="26"/>
      <c r="J44" s="26"/>
      <c r="K44" s="26"/>
      <c r="L44" s="26"/>
      <c r="M44" s="12"/>
      <c r="N44" s="28"/>
      <c r="O44" s="28"/>
      <c r="P44" s="28"/>
      <c r="Q44" s="28"/>
      <c r="AL44" s="161" t="e">
        <f>IF(Z15&lt;&gt;"",Z15,"")</f>
        <v>#N/A</v>
      </c>
      <c r="AM44" s="1">
        <v>36</v>
      </c>
      <c r="AU44" s="86">
        <v>40</v>
      </c>
      <c r="AV44" s="215">
        <v>425</v>
      </c>
      <c r="AW44" s="216" t="s">
        <v>630</v>
      </c>
      <c r="AX44" s="138">
        <f t="shared" ref="AX44:AY44" si="37">AF19</f>
        <v>0</v>
      </c>
      <c r="AY44" s="138" t="e">
        <f t="shared" si="37"/>
        <v>#N/A</v>
      </c>
      <c r="BB44" s="96"/>
      <c r="BC44" s="96"/>
    </row>
    <row r="45" spans="2:55" s="3" customFormat="1" ht="19.5" customHeight="1" thickTop="1" thickBot="1">
      <c r="B45" s="9"/>
      <c r="C45" s="11"/>
      <c r="D45" s="11"/>
      <c r="E45" s="11"/>
      <c r="F45" s="11"/>
      <c r="G45" s="26"/>
      <c r="H45" s="26"/>
      <c r="I45" s="26"/>
      <c r="J45" s="26"/>
      <c r="K45" s="26"/>
      <c r="L45" s="26"/>
      <c r="M45" s="8"/>
      <c r="N45" s="8"/>
      <c r="O45" s="13"/>
      <c r="P45" s="13"/>
      <c r="Q45" s="13"/>
      <c r="AL45" s="161" t="e">
        <f>IF(Z16&lt;&gt;"",Z16,"")</f>
        <v>#N/A</v>
      </c>
      <c r="AM45" s="1">
        <v>37</v>
      </c>
      <c r="AU45" s="86"/>
      <c r="AV45" s="86"/>
      <c r="AW45" s="96"/>
      <c r="AX45" s="138"/>
      <c r="AY45" s="138"/>
      <c r="BB45" s="96"/>
      <c r="BC45" s="96"/>
    </row>
    <row r="46" spans="2:55" s="3" customFormat="1" ht="17.25" thickTop="1" thickBot="1">
      <c r="AL46" s="161" t="e">
        <f>IF(Z17&lt;&gt;"",Z17,"")</f>
        <v>#N/A</v>
      </c>
      <c r="AM46" s="1">
        <v>38</v>
      </c>
      <c r="AU46" s="86"/>
      <c r="AX46" s="138"/>
      <c r="AY46" s="138"/>
      <c r="AZ46" s="87"/>
    </row>
    <row r="47" spans="2:55" s="3" customFormat="1" ht="17.25" thickTop="1" thickBot="1">
      <c r="B47" s="29"/>
      <c r="C47" s="29"/>
      <c r="D47" s="29"/>
      <c r="E47" s="29"/>
      <c r="F47" s="29"/>
      <c r="G47" s="29"/>
      <c r="H47" s="29"/>
      <c r="I47" s="29"/>
      <c r="J47" s="29"/>
      <c r="K47" s="29"/>
      <c r="L47" s="29"/>
      <c r="M47" s="29"/>
      <c r="N47" s="29"/>
      <c r="O47" s="29"/>
      <c r="P47" s="29"/>
      <c r="Q47" s="29"/>
      <c r="AL47" s="161" t="e">
        <f>IF(Z18&lt;&gt;"",Z18,"")</f>
        <v>#N/A</v>
      </c>
      <c r="AM47" s="1">
        <v>39</v>
      </c>
      <c r="AU47" s="86"/>
      <c r="AV47" s="86"/>
      <c r="AW47" s="88"/>
      <c r="AX47" s="138"/>
      <c r="AY47" s="138"/>
      <c r="AZ47" s="87"/>
    </row>
    <row r="48" spans="2:55" s="3" customFormat="1" ht="17.25" thickTop="1" thickBot="1">
      <c r="B48" s="29"/>
      <c r="C48" s="29"/>
      <c r="D48" s="29"/>
      <c r="E48" s="29"/>
      <c r="F48" s="29"/>
      <c r="G48" s="29"/>
      <c r="H48" s="29"/>
      <c r="I48" s="29"/>
      <c r="J48" s="29"/>
      <c r="K48" s="29"/>
      <c r="L48" s="29"/>
      <c r="M48" s="29"/>
      <c r="N48" s="29"/>
      <c r="O48" s="29"/>
      <c r="P48" s="29"/>
      <c r="Q48" s="29"/>
      <c r="AL48" s="161" t="e">
        <f>IF(Z19&lt;&gt;"",Z19,"")</f>
        <v>#N/A</v>
      </c>
      <c r="AM48" s="1">
        <v>40</v>
      </c>
      <c r="AU48" s="86"/>
      <c r="AV48" s="86"/>
      <c r="AW48" s="88"/>
      <c r="AX48" s="138"/>
      <c r="AY48" s="138"/>
      <c r="AZ48" s="87"/>
    </row>
    <row r="49" spans="2:54" s="3" customFormat="1" ht="19.5" thickTop="1" thickBot="1">
      <c r="B49" s="14"/>
      <c r="C49" s="14"/>
      <c r="D49" s="14"/>
      <c r="E49" s="14"/>
      <c r="F49" s="14"/>
      <c r="G49" s="14"/>
      <c r="H49" s="15"/>
      <c r="I49" s="15"/>
      <c r="J49" s="15"/>
      <c r="K49" s="9"/>
      <c r="L49" s="9"/>
      <c r="M49" s="15"/>
      <c r="N49" s="15"/>
      <c r="O49" s="14"/>
      <c r="P49" s="14"/>
      <c r="Q49" s="14"/>
      <c r="AL49" s="97"/>
      <c r="AM49" s="1"/>
      <c r="AU49" s="86"/>
      <c r="AV49" s="86"/>
      <c r="AW49" s="88"/>
      <c r="AX49" s="138"/>
      <c r="AY49" s="138"/>
      <c r="AZ49" s="87"/>
    </row>
    <row r="50" spans="2:54" s="3" customFormat="1" ht="17.25" thickTop="1" thickBot="1">
      <c r="B50" s="15"/>
      <c r="C50" s="15"/>
      <c r="D50" s="15"/>
      <c r="E50" s="15"/>
      <c r="F50" s="15"/>
      <c r="G50" s="15"/>
      <c r="H50" s="7"/>
      <c r="I50" s="7"/>
      <c r="J50" s="7"/>
      <c r="K50" s="7"/>
      <c r="L50" s="7"/>
      <c r="M50" s="7"/>
      <c r="N50" s="7"/>
      <c r="O50" s="15"/>
      <c r="P50" s="15"/>
      <c r="Q50" s="15"/>
      <c r="AL50" s="97"/>
      <c r="AM50" s="1"/>
      <c r="AU50" s="86"/>
      <c r="AV50" s="86"/>
      <c r="AW50" s="88"/>
      <c r="AX50" s="138"/>
      <c r="AY50" s="138"/>
      <c r="AZ50" s="87"/>
    </row>
    <row r="51" spans="2:54" s="3" customFormat="1" ht="21.75" customHeight="1" thickTop="1">
      <c r="B51" s="30"/>
      <c r="C51" s="30"/>
      <c r="D51" s="30"/>
      <c r="E51" s="30"/>
      <c r="F51" s="30"/>
      <c r="G51" s="30"/>
      <c r="H51" s="30"/>
      <c r="I51" s="30"/>
      <c r="J51" s="30"/>
      <c r="K51" s="30"/>
      <c r="L51" s="30"/>
      <c r="M51" s="30"/>
      <c r="N51" s="30"/>
      <c r="O51" s="30"/>
      <c r="P51" s="30"/>
      <c r="Q51" s="30"/>
      <c r="AM51" s="1"/>
      <c r="AU51" s="86"/>
      <c r="AV51" s="86"/>
      <c r="AW51" s="88"/>
      <c r="AX51" s="138"/>
      <c r="AY51" s="138"/>
      <c r="AZ51" s="87"/>
    </row>
    <row r="52" spans="2:54" s="3" customFormat="1" ht="21" thickBot="1">
      <c r="B52" s="16"/>
      <c r="C52" s="16"/>
      <c r="D52" s="16"/>
      <c r="E52" s="16"/>
      <c r="F52" s="16"/>
      <c r="G52" s="16"/>
      <c r="H52" s="16"/>
      <c r="I52" s="16"/>
      <c r="J52" s="16"/>
      <c r="K52" s="16"/>
      <c r="L52" s="16"/>
      <c r="M52" s="16"/>
      <c r="N52" s="9"/>
      <c r="O52" s="9"/>
      <c r="P52" s="9"/>
      <c r="Q52" s="9"/>
      <c r="AL52" s="97"/>
      <c r="AM52" s="1"/>
      <c r="AU52" s="86"/>
      <c r="AV52" s="86"/>
      <c r="AW52" s="88"/>
      <c r="AX52" s="138"/>
      <c r="AY52" s="138"/>
      <c r="AZ52" s="87"/>
    </row>
    <row r="53" spans="2:54" s="3" customFormat="1" ht="21.75" thickTop="1" thickBot="1">
      <c r="B53" s="17"/>
      <c r="C53" s="17"/>
      <c r="D53" s="17"/>
      <c r="E53" s="16"/>
      <c r="F53" s="17"/>
      <c r="G53" s="17"/>
      <c r="H53" s="17"/>
      <c r="I53" s="17"/>
      <c r="J53" s="17"/>
      <c r="K53" s="17"/>
      <c r="L53" s="17"/>
      <c r="M53" s="17"/>
      <c r="N53" s="10"/>
      <c r="O53" s="10"/>
      <c r="P53" s="10"/>
      <c r="Q53" s="10"/>
      <c r="AL53" s="97"/>
      <c r="AM53" s="1"/>
      <c r="AU53" s="86"/>
      <c r="AV53" s="86"/>
      <c r="AW53" s="88"/>
      <c r="AX53" s="138"/>
      <c r="AY53" s="138"/>
      <c r="AZ53" s="87"/>
    </row>
    <row r="54" spans="2:54" s="3" customFormat="1" ht="21.75" thickTop="1" thickBot="1">
      <c r="B54" s="18"/>
      <c r="C54" s="31"/>
      <c r="D54" s="31"/>
      <c r="E54" s="31"/>
      <c r="F54" s="31"/>
      <c r="G54" s="31"/>
      <c r="H54" s="31"/>
      <c r="I54" s="18"/>
      <c r="J54" s="18"/>
      <c r="K54" s="19"/>
      <c r="L54" s="20"/>
      <c r="M54" s="20"/>
      <c r="N54" s="21"/>
      <c r="O54" s="21"/>
      <c r="P54" s="21"/>
      <c r="Q54" s="21"/>
      <c r="AL54" s="97"/>
      <c r="AM54" s="1"/>
      <c r="AU54" s="86"/>
      <c r="AV54" s="138"/>
      <c r="AW54" s="153"/>
      <c r="AX54" s="138"/>
      <c r="AY54" s="138"/>
      <c r="AZ54" s="138"/>
      <c r="BA54" s="138"/>
      <c r="BB54" s="138"/>
    </row>
    <row r="55" spans="2:54" s="3" customFormat="1" ht="21.75" thickTop="1" thickBot="1">
      <c r="B55" s="19"/>
      <c r="C55" s="19"/>
      <c r="D55" s="19"/>
      <c r="E55" s="19"/>
      <c r="F55" s="19"/>
      <c r="G55" s="19"/>
      <c r="H55" s="22"/>
      <c r="I55" s="22"/>
      <c r="J55" s="22"/>
      <c r="K55" s="22"/>
      <c r="L55" s="22"/>
      <c r="M55" s="22"/>
      <c r="O55" s="23"/>
      <c r="P55" s="23"/>
      <c r="Q55" s="23"/>
      <c r="AL55" s="97"/>
      <c r="AM55" s="1"/>
      <c r="AU55" s="138"/>
      <c r="AV55" s="138"/>
      <c r="AW55" s="153"/>
      <c r="AX55" s="138"/>
      <c r="AY55" s="138"/>
      <c r="AZ55" s="138"/>
      <c r="BA55" s="138"/>
      <c r="BB55" s="138"/>
    </row>
    <row r="56" spans="2:54" ht="21.75" thickTop="1" thickBot="1">
      <c r="B56" s="2"/>
      <c r="C56" s="2"/>
      <c r="D56" s="2"/>
      <c r="E56" s="2"/>
      <c r="F56" s="2"/>
      <c r="G56" s="2"/>
      <c r="H56" s="2"/>
      <c r="I56" s="2"/>
      <c r="J56" s="2"/>
      <c r="K56" s="2"/>
      <c r="L56" s="2"/>
      <c r="M56" s="2"/>
      <c r="AL56" s="97"/>
    </row>
    <row r="57" spans="2:54" ht="14.25" customHeight="1" thickTop="1"/>
  </sheetData>
  <sheetProtection password="DA6D" sheet="1" objects="1" scenarios="1" selectLockedCells="1"/>
  <mergeCells count="121">
    <mergeCell ref="B7:I7"/>
    <mergeCell ref="L7:Q7"/>
    <mergeCell ref="T7:Y7"/>
    <mergeCell ref="AB7:AG7"/>
    <mergeCell ref="X28:Y28"/>
    <mergeCell ref="Z28:AE28"/>
    <mergeCell ref="Q28:T28"/>
    <mergeCell ref="U28:W28"/>
    <mergeCell ref="D10:G10"/>
    <mergeCell ref="T26:V26"/>
    <mergeCell ref="M8:O8"/>
    <mergeCell ref="M9:O9"/>
    <mergeCell ref="M12:O12"/>
    <mergeCell ref="AC16:AE16"/>
    <mergeCell ref="L28:P28"/>
    <mergeCell ref="L25:M25"/>
    <mergeCell ref="N25:Q25"/>
    <mergeCell ref="N26:Q26"/>
    <mergeCell ref="U16:W16"/>
    <mergeCell ref="D17:G17"/>
    <mergeCell ref="M17:O17"/>
    <mergeCell ref="U19:W19"/>
    <mergeCell ref="U17:W17"/>
    <mergeCell ref="D25:G25"/>
    <mergeCell ref="D26:G26"/>
    <mergeCell ref="D28:G28"/>
    <mergeCell ref="D15:G15"/>
    <mergeCell ref="D16:G16"/>
    <mergeCell ref="D18:G18"/>
    <mergeCell ref="AH9:AJ9"/>
    <mergeCell ref="AH10:AJ11"/>
    <mergeCell ref="U11:W11"/>
    <mergeCell ref="U12:W12"/>
    <mergeCell ref="S14:AG14"/>
    <mergeCell ref="U9:W9"/>
    <mergeCell ref="AH12:AJ18"/>
    <mergeCell ref="AC11:AE11"/>
    <mergeCell ref="L27:M27"/>
    <mergeCell ref="N27:Q27"/>
    <mergeCell ref="W25:Y25"/>
    <mergeCell ref="Z25:AD25"/>
    <mergeCell ref="AE25:AF25"/>
    <mergeCell ref="W26:Y26"/>
    <mergeCell ref="Z26:AD26"/>
    <mergeCell ref="AE26:AF26"/>
    <mergeCell ref="T25:V25"/>
    <mergeCell ref="AF28:AG28"/>
    <mergeCell ref="U15:W15"/>
    <mergeCell ref="AC15:AE15"/>
    <mergeCell ref="AC18:AE18"/>
    <mergeCell ref="AC10:AE10"/>
    <mergeCell ref="AC12:AE12"/>
    <mergeCell ref="D19:G19"/>
    <mergeCell ref="B14:Q14"/>
    <mergeCell ref="AC19:AE19"/>
    <mergeCell ref="AC17:AE17"/>
    <mergeCell ref="M19:O19"/>
    <mergeCell ref="M18:O18"/>
    <mergeCell ref="M15:O15"/>
    <mergeCell ref="M16:O16"/>
    <mergeCell ref="U18:W18"/>
    <mergeCell ref="D8:G8"/>
    <mergeCell ref="D9:G9"/>
    <mergeCell ref="D11:G11"/>
    <mergeCell ref="D12:G12"/>
    <mergeCell ref="C5:D5"/>
    <mergeCell ref="B6:Q6"/>
    <mergeCell ref="E5:G5"/>
    <mergeCell ref="Q2:T2"/>
    <mergeCell ref="M11:O11"/>
    <mergeCell ref="T6:AG6"/>
    <mergeCell ref="AC9:AE9"/>
    <mergeCell ref="U10:W10"/>
    <mergeCell ref="M10:O10"/>
    <mergeCell ref="E3:G3"/>
    <mergeCell ref="H3:J3"/>
    <mergeCell ref="L3:N3"/>
    <mergeCell ref="C2:D2"/>
    <mergeCell ref="E2:G2"/>
    <mergeCell ref="H2:J2"/>
    <mergeCell ref="L2:N2"/>
    <mergeCell ref="O2:P2"/>
    <mergeCell ref="O3:P3"/>
    <mergeCell ref="U8:W8"/>
    <mergeCell ref="AC8:AE8"/>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O1:P1"/>
    <mergeCell ref="AI5:AJ5"/>
    <mergeCell ref="X5:AA5"/>
    <mergeCell ref="AB5:AC5"/>
    <mergeCell ref="C4:D4"/>
    <mergeCell ref="E4:G4"/>
    <mergeCell ref="H4:J4"/>
    <mergeCell ref="L4:N4"/>
    <mergeCell ref="O4:P4"/>
    <mergeCell ref="Q4:T4"/>
    <mergeCell ref="U4:V4"/>
    <mergeCell ref="AE4:AJ4"/>
    <mergeCell ref="H5:J5"/>
    <mergeCell ref="AE5:AG5"/>
    <mergeCell ref="L5:W5"/>
  </mergeCells>
  <dataValidations count="2">
    <dataValidation type="list" allowBlank="1" showInputMessage="1" showErrorMessage="1" sqref="L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U46"/>
  <sheetViews>
    <sheetView rightToLeft="1" workbookViewId="0">
      <selection activeCell="R13" sqref="R13"/>
    </sheetView>
  </sheetViews>
  <sheetFormatPr defaultColWidth="9" defaultRowHeight="15"/>
  <cols>
    <col min="1" max="1" width="3" style="1" customWidth="1"/>
    <col min="2" max="2" width="5.875" style="1" customWidth="1"/>
    <col min="3" max="3" width="4.125" style="1" customWidth="1"/>
    <col min="4" max="4" width="8" style="84" customWidth="1"/>
    <col min="5" max="5" width="7.125" style="84" customWidth="1"/>
    <col min="6" max="6" width="4.75" style="84" customWidth="1"/>
    <col min="7" max="7" width="5.375" style="84" customWidth="1"/>
    <col min="8" max="8" width="5.25" style="1" customWidth="1"/>
    <col min="9" max="9" width="9.875" style="1" bestFit="1" customWidth="1"/>
    <col min="10" max="10" width="5.875" style="1" customWidth="1"/>
    <col min="11" max="11" width="3.375" style="1" customWidth="1"/>
    <col min="12" max="12" width="7.125" style="84" customWidth="1"/>
    <col min="13" max="13" width="8.375" style="84" customWidth="1"/>
    <col min="14" max="14" width="7.125" style="84"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72">
        <f ca="1">NOW()</f>
        <v>44040.823169212963</v>
      </c>
      <c r="B1" s="472"/>
      <c r="C1" s="472"/>
      <c r="D1" s="472"/>
      <c r="E1" s="48" t="s">
        <v>2621</v>
      </c>
      <c r="F1" s="48"/>
      <c r="G1" s="48"/>
      <c r="H1" s="48"/>
      <c r="I1" s="48"/>
      <c r="J1" s="48"/>
      <c r="K1" s="48"/>
      <c r="L1" s="48"/>
      <c r="M1" s="48"/>
      <c r="N1" s="48"/>
      <c r="O1" s="471"/>
      <c r="P1" s="471"/>
      <c r="Q1" s="48"/>
    </row>
    <row r="2" spans="1:21" ht="17.25" customHeight="1" thickTop="1">
      <c r="A2" s="473" t="s">
        <v>3</v>
      </c>
      <c r="B2" s="474"/>
      <c r="C2" s="475">
        <f>'اختيار المقررات'!E1</f>
        <v>0</v>
      </c>
      <c r="D2" s="475"/>
      <c r="E2" s="476" t="s">
        <v>4</v>
      </c>
      <c r="F2" s="476"/>
      <c r="G2" s="477" t="e">
        <f>'اختيار المقررات'!L1</f>
        <v>#N/A</v>
      </c>
      <c r="H2" s="477"/>
      <c r="I2" s="477"/>
      <c r="J2" s="485" t="s">
        <v>5</v>
      </c>
      <c r="K2" s="485"/>
      <c r="L2" s="478" t="b">
        <f>'اختيار المقررات'!Q1</f>
        <v>0</v>
      </c>
      <c r="M2" s="478"/>
      <c r="N2" s="131" t="s">
        <v>6</v>
      </c>
      <c r="O2" s="479" t="b">
        <f>'اختيار المقررات'!W1</f>
        <v>0</v>
      </c>
      <c r="P2" s="479"/>
      <c r="Q2" s="480"/>
    </row>
    <row r="3" spans="1:21" ht="18.75" customHeight="1">
      <c r="A3" s="456" t="s">
        <v>10</v>
      </c>
      <c r="B3" s="457"/>
      <c r="C3" s="483" t="e">
        <f>'اختيار المقررات'!E2</f>
        <v>#N/A</v>
      </c>
      <c r="D3" s="483"/>
      <c r="E3" s="481">
        <f>'إدخال البيانات'!E4</f>
        <v>0</v>
      </c>
      <c r="F3" s="481"/>
      <c r="G3" s="468" t="s">
        <v>572</v>
      </c>
      <c r="H3" s="468"/>
      <c r="I3" s="482">
        <f>'إدخال البيانات'!D4</f>
        <v>0</v>
      </c>
      <c r="J3" s="482"/>
      <c r="K3" s="482"/>
      <c r="L3" s="128" t="s">
        <v>573</v>
      </c>
      <c r="M3" s="484" t="str">
        <f>'إدخال البيانات'!C4</f>
        <v xml:space="preserve"> </v>
      </c>
      <c r="N3" s="484"/>
      <c r="O3" s="484"/>
      <c r="P3" s="486" t="s">
        <v>574</v>
      </c>
      <c r="Q3" s="487"/>
    </row>
    <row r="4" spans="1:21" ht="18">
      <c r="A4" s="456" t="s">
        <v>12</v>
      </c>
      <c r="B4" s="457"/>
      <c r="C4" s="464" t="b">
        <f>'اختيار المقررات'!E3</f>
        <v>0</v>
      </c>
      <c r="D4" s="464"/>
      <c r="E4" s="463" t="s">
        <v>65</v>
      </c>
      <c r="F4" s="463"/>
      <c r="G4" s="466" t="b">
        <f>'اختيار المقررات'!AB1</f>
        <v>0</v>
      </c>
      <c r="H4" s="466"/>
      <c r="I4" s="130" t="s">
        <v>7</v>
      </c>
      <c r="J4" s="464" t="b">
        <f>'اختيار المقررات'!AE1</f>
        <v>0</v>
      </c>
      <c r="K4" s="464"/>
      <c r="L4" s="464"/>
      <c r="M4" s="467">
        <f>'إدخال البيانات'!F4</f>
        <v>0</v>
      </c>
      <c r="N4" s="467"/>
      <c r="O4" s="467"/>
      <c r="P4" s="468" t="s">
        <v>571</v>
      </c>
      <c r="Q4" s="469"/>
    </row>
    <row r="5" spans="1:21" ht="15.75" customHeight="1">
      <c r="A5" s="495" t="s">
        <v>11</v>
      </c>
      <c r="B5" s="496"/>
      <c r="C5" s="497" t="b">
        <f>'اختيار المقررات'!L3</f>
        <v>0</v>
      </c>
      <c r="D5" s="497"/>
      <c r="E5" s="490" t="s">
        <v>66</v>
      </c>
      <c r="F5" s="490"/>
      <c r="G5" s="491">
        <f>'اختيار المقررات'!Q3</f>
        <v>0</v>
      </c>
      <c r="H5" s="491"/>
      <c r="I5" s="126" t="s">
        <v>575</v>
      </c>
      <c r="J5" s="492">
        <f>'اختيار المقررات'!AB3</f>
        <v>0</v>
      </c>
      <c r="K5" s="492"/>
      <c r="L5" s="492"/>
      <c r="M5" s="489" t="s">
        <v>30</v>
      </c>
      <c r="N5" s="489"/>
      <c r="O5" s="497" t="b">
        <f>'اختيار المقررات'!W3</f>
        <v>0</v>
      </c>
      <c r="P5" s="497"/>
      <c r="Q5" s="498"/>
    </row>
    <row r="6" spans="1:21" ht="15.75" customHeight="1">
      <c r="A6" s="460" t="s">
        <v>296</v>
      </c>
      <c r="B6" s="461"/>
      <c r="C6" s="462">
        <f>'اختيار المقررات'!AE3</f>
        <v>0</v>
      </c>
      <c r="D6" s="462"/>
      <c r="E6" s="463" t="s">
        <v>31</v>
      </c>
      <c r="F6" s="463"/>
      <c r="G6" s="464" t="b">
        <f>'اختيار المقررات'!E4</f>
        <v>0</v>
      </c>
      <c r="H6" s="464"/>
      <c r="I6" s="129" t="s">
        <v>15</v>
      </c>
      <c r="J6" s="465" t="b">
        <f>'اختيار المقررات'!Q4</f>
        <v>0</v>
      </c>
      <c r="K6" s="465"/>
      <c r="L6" s="465"/>
      <c r="M6" s="463" t="s">
        <v>32</v>
      </c>
      <c r="N6" s="463"/>
      <c r="O6" s="464" t="b">
        <f>'اختيار المقررات'!L4</f>
        <v>0</v>
      </c>
      <c r="P6" s="464"/>
      <c r="Q6" s="470"/>
    </row>
    <row r="7" spans="1:21" ht="15" customHeight="1" thickBot="1">
      <c r="A7" s="458" t="s">
        <v>294</v>
      </c>
      <c r="B7" s="459"/>
      <c r="C7" s="499">
        <f>'اختيار المقررات'!W4</f>
        <v>0</v>
      </c>
      <c r="D7" s="500"/>
      <c r="E7" s="451" t="s">
        <v>295</v>
      </c>
      <c r="F7" s="451"/>
      <c r="G7" s="452">
        <f>'اختيار المقررات'!AB4</f>
        <v>0</v>
      </c>
      <c r="H7" s="453"/>
      <c r="I7" s="127" t="s">
        <v>297</v>
      </c>
      <c r="J7" s="454">
        <f>'اختيار المقررات'!AE4</f>
        <v>0</v>
      </c>
      <c r="K7" s="454"/>
      <c r="L7" s="454"/>
      <c r="M7" s="454"/>
      <c r="N7" s="454"/>
      <c r="O7" s="454"/>
      <c r="P7" s="454"/>
      <c r="Q7" s="455"/>
    </row>
    <row r="8" spans="1:21" ht="26.25" customHeight="1">
      <c r="A8" s="493" t="s">
        <v>2622</v>
      </c>
      <c r="B8" s="493"/>
      <c r="C8" s="493"/>
      <c r="D8" s="493"/>
      <c r="E8" s="493"/>
      <c r="F8" s="493"/>
      <c r="G8" s="493"/>
      <c r="H8" s="493"/>
      <c r="I8" s="493"/>
      <c r="J8" s="493"/>
      <c r="K8" s="493"/>
      <c r="L8" s="493"/>
      <c r="M8" s="493"/>
      <c r="N8" s="493"/>
      <c r="O8" s="493"/>
      <c r="P8" s="493"/>
      <c r="Q8" s="493"/>
    </row>
    <row r="9" spans="1:21" ht="26.25" customHeight="1">
      <c r="A9" s="494"/>
      <c r="B9" s="494"/>
      <c r="C9" s="494"/>
      <c r="D9" s="494"/>
      <c r="E9" s="494"/>
      <c r="F9" s="494"/>
      <c r="G9" s="494"/>
      <c r="H9" s="494"/>
      <c r="I9" s="494"/>
      <c r="J9" s="494"/>
      <c r="K9" s="494"/>
      <c r="L9" s="494"/>
      <c r="M9" s="494"/>
      <c r="N9" s="494"/>
      <c r="O9" s="494"/>
      <c r="P9" s="494"/>
      <c r="Q9" s="494"/>
      <c r="R9" s="49"/>
      <c r="S9" s="49"/>
      <c r="T9" s="49"/>
    </row>
    <row r="10" spans="1:21" ht="16.5" customHeight="1" thickBot="1">
      <c r="A10" s="50"/>
      <c r="B10" s="50"/>
      <c r="C10" s="50"/>
      <c r="D10" s="50"/>
      <c r="E10" s="50"/>
      <c r="F10" s="50"/>
      <c r="G10" s="50"/>
      <c r="H10" s="50"/>
      <c r="I10" s="50"/>
      <c r="J10" s="50"/>
      <c r="K10" s="50"/>
      <c r="L10" s="50"/>
      <c r="M10" s="50"/>
      <c r="N10" s="50"/>
      <c r="O10" s="50"/>
      <c r="P10" s="50"/>
      <c r="Q10" s="50"/>
      <c r="R10" s="49"/>
      <c r="S10" s="49"/>
      <c r="T10" s="49"/>
    </row>
    <row r="11" spans="1:21" ht="16.5" customHeight="1">
      <c r="A11" s="51"/>
      <c r="B11" s="52" t="s">
        <v>33</v>
      </c>
      <c r="C11" s="501" t="s">
        <v>34</v>
      </c>
      <c r="D11" s="502"/>
      <c r="E11" s="502"/>
      <c r="F11" s="502"/>
      <c r="G11" s="502"/>
      <c r="H11" s="503"/>
      <c r="I11" s="51"/>
      <c r="J11" s="52" t="s">
        <v>33</v>
      </c>
      <c r="K11" s="501" t="s">
        <v>34</v>
      </c>
      <c r="L11" s="502"/>
      <c r="M11" s="502"/>
      <c r="N11" s="502"/>
      <c r="O11" s="502"/>
      <c r="P11" s="503"/>
      <c r="Q11" s="53"/>
      <c r="R11" s="54"/>
      <c r="S11" s="54"/>
      <c r="T11" s="55"/>
      <c r="U11" s="1" t="str">
        <f>IFERROR(SMALL('اختيار المقررات'!$AL$8:$AL$56,'اختيار المقررات'!AM8),"")</f>
        <v/>
      </c>
    </row>
    <row r="12" spans="1:21" ht="27" customHeight="1">
      <c r="A12" s="56" t="str">
        <f>U11</f>
        <v/>
      </c>
      <c r="B12" s="57" t="str">
        <f>IFERROR(VLOOKUP(A12,'اختيار المقررات'!AU5:BP53,2,0),"")</f>
        <v/>
      </c>
      <c r="C12" s="488" t="str">
        <f>IFERROR(VLOOKUP(A12,'اختيار المقررات'!AU5:BP53,3,0),"")</f>
        <v/>
      </c>
      <c r="D12" s="488"/>
      <c r="E12" s="488"/>
      <c r="F12" s="488"/>
      <c r="G12" s="58" t="str">
        <f>IFERROR(VLOOKUP(A12,'اختيار المقررات'!AU5:BP53,4,0),"")</f>
        <v/>
      </c>
      <c r="H12" s="59" t="str">
        <f>IFERROR(VLOOKUP(A12,'اختيار المقررات'!AU5:BP53,5,0),"")</f>
        <v/>
      </c>
      <c r="I12" s="60" t="str">
        <f>U18</f>
        <v/>
      </c>
      <c r="J12" s="57" t="str">
        <f>IFERROR(VLOOKUP(I12,'اختيار المقررات'!AU5:BP53,2,0),"")</f>
        <v/>
      </c>
      <c r="K12" s="488" t="str">
        <f>IFERROR(VLOOKUP(I12,'اختيار المقررات'!AU5:BP53,3,0),"")</f>
        <v/>
      </c>
      <c r="L12" s="488"/>
      <c r="M12" s="488"/>
      <c r="N12" s="488"/>
      <c r="O12" s="58" t="str">
        <f>IFERROR(VLOOKUP(I12,'اختيار المقررات'!AU5:BP53,4,0),"")</f>
        <v/>
      </c>
      <c r="P12" s="59" t="str">
        <f>IFERROR(VLOOKUP(I12,'اختيار المقررات'!AU5:BP53,5,0),"")</f>
        <v/>
      </c>
      <c r="Q12" s="61"/>
      <c r="R12" s="62"/>
      <c r="S12" s="63"/>
      <c r="T12" s="62"/>
      <c r="U12" s="1" t="str">
        <f>IFERROR(SMALL('اختيار المقررات'!$AL$8:$AL$56,'اختيار المقررات'!AM9),"")</f>
        <v/>
      </c>
    </row>
    <row r="13" spans="1:21" ht="27" customHeight="1">
      <c r="A13" s="56" t="str">
        <f t="shared" ref="A13:A18" si="0">U12</f>
        <v/>
      </c>
      <c r="B13" s="57" t="str">
        <f>IFERROR(VLOOKUP(A13,'اختيار المقررات'!AU6:BP54,2,0),"")</f>
        <v/>
      </c>
      <c r="C13" s="488" t="str">
        <f>IFERROR(VLOOKUP(A13,'اختيار المقررات'!AU6:BP54,3,0),"")</f>
        <v/>
      </c>
      <c r="D13" s="488"/>
      <c r="E13" s="488"/>
      <c r="F13" s="488"/>
      <c r="G13" s="58" t="str">
        <f>IFERROR(VLOOKUP(A13,'اختيار المقررات'!AU6:BP54,4,0),"")</f>
        <v/>
      </c>
      <c r="H13" s="59" t="str">
        <f>IFERROR(VLOOKUP(A13,'اختيار المقررات'!AU6:BP54,5,0),"")</f>
        <v/>
      </c>
      <c r="I13" s="60" t="str">
        <f t="shared" ref="I13:I18" si="1">U19</f>
        <v/>
      </c>
      <c r="J13" s="57" t="str">
        <f>IFERROR(VLOOKUP(I13,'اختيار المقررات'!AU6:BP54,2,0),"")</f>
        <v/>
      </c>
      <c r="K13" s="488" t="str">
        <f>IFERROR(VLOOKUP(I13,'اختيار المقررات'!AU6:BP54,3,0),"")</f>
        <v/>
      </c>
      <c r="L13" s="488"/>
      <c r="M13" s="488"/>
      <c r="N13" s="488"/>
      <c r="O13" s="58" t="str">
        <f>IFERROR(VLOOKUP(I13,'اختيار المقررات'!AU6:BP54,4,0),"")</f>
        <v/>
      </c>
      <c r="P13" s="59" t="str">
        <f>IFERROR(VLOOKUP(I13,'اختيار المقررات'!AU6:BP54,5,0),"")</f>
        <v/>
      </c>
      <c r="Q13" s="61"/>
      <c r="R13" s="63"/>
      <c r="S13" s="63"/>
      <c r="T13" s="64"/>
      <c r="U13" s="1" t="str">
        <f>IFERROR(SMALL('اختيار المقررات'!$AL$8:$AL$56,'اختيار المقررات'!AM10),"")</f>
        <v/>
      </c>
    </row>
    <row r="14" spans="1:21" ht="27" customHeight="1">
      <c r="A14" s="56" t="str">
        <f t="shared" si="0"/>
        <v/>
      </c>
      <c r="B14" s="57" t="str">
        <f>IFERROR(VLOOKUP(A14,'اختيار المقررات'!AU7:BP55,2,0),"")</f>
        <v/>
      </c>
      <c r="C14" s="488" t="str">
        <f>IFERROR(VLOOKUP(A14,'اختيار المقررات'!AU7:BP55,3,0),"")</f>
        <v/>
      </c>
      <c r="D14" s="488"/>
      <c r="E14" s="488"/>
      <c r="F14" s="488"/>
      <c r="G14" s="58" t="str">
        <f>IFERROR(VLOOKUP(A14,'اختيار المقررات'!AU7:BP55,4,0),"")</f>
        <v/>
      </c>
      <c r="H14" s="59" t="str">
        <f>IFERROR(VLOOKUP(A14,'اختيار المقررات'!AU7:BP55,5,0),"")</f>
        <v/>
      </c>
      <c r="I14" s="60" t="str">
        <f t="shared" si="1"/>
        <v/>
      </c>
      <c r="J14" s="57" t="str">
        <f>IFERROR(VLOOKUP(I14,'اختيار المقررات'!AU7:BP55,2,0),"")</f>
        <v/>
      </c>
      <c r="K14" s="488" t="str">
        <f>IFERROR(VLOOKUP(I14,'اختيار المقررات'!AU7:BP55,3,0),"")</f>
        <v/>
      </c>
      <c r="L14" s="488"/>
      <c r="M14" s="488"/>
      <c r="N14" s="488"/>
      <c r="O14" s="58" t="str">
        <f>IFERROR(VLOOKUP(I14,'اختيار المقررات'!AU7:BP55,4,0),"")</f>
        <v/>
      </c>
      <c r="P14" s="59" t="str">
        <f>IFERROR(VLOOKUP(I14,'اختيار المقررات'!AU7:BP55,5,0),"")</f>
        <v/>
      </c>
      <c r="Q14" s="61"/>
      <c r="R14" s="63"/>
      <c r="S14" s="63"/>
      <c r="T14" s="64"/>
      <c r="U14" s="1" t="str">
        <f>IFERROR(SMALL('اختيار المقررات'!$AL$8:$AL$56,'اختيار المقررات'!AM11),"")</f>
        <v/>
      </c>
    </row>
    <row r="15" spans="1:21" ht="27" customHeight="1">
      <c r="A15" s="56" t="str">
        <f t="shared" si="0"/>
        <v/>
      </c>
      <c r="B15" s="57" t="str">
        <f>IFERROR(VLOOKUP(A15,'اختيار المقررات'!AU8:BP56,2,0),"")</f>
        <v/>
      </c>
      <c r="C15" s="488" t="str">
        <f>IFERROR(VLOOKUP(A15,'اختيار المقررات'!AU8:BP56,3,0),"")</f>
        <v/>
      </c>
      <c r="D15" s="488"/>
      <c r="E15" s="488"/>
      <c r="F15" s="488"/>
      <c r="G15" s="58" t="str">
        <f>IFERROR(VLOOKUP(A15,'اختيار المقررات'!AU8:BP56,4,0),"")</f>
        <v/>
      </c>
      <c r="H15" s="59" t="str">
        <f>IFERROR(VLOOKUP(A15,'اختيار المقررات'!AU8:BP56,5,0),"")</f>
        <v/>
      </c>
      <c r="I15" s="60" t="str">
        <f t="shared" si="1"/>
        <v/>
      </c>
      <c r="J15" s="57" t="str">
        <f>IFERROR(VLOOKUP(I15,'اختيار المقررات'!AU8:BP56,2,0),"")</f>
        <v/>
      </c>
      <c r="K15" s="488" t="str">
        <f>IFERROR(VLOOKUP(I15,'اختيار المقررات'!AU8:BP56,3,0),"")</f>
        <v/>
      </c>
      <c r="L15" s="488"/>
      <c r="M15" s="488"/>
      <c r="N15" s="488"/>
      <c r="O15" s="58" t="str">
        <f>IFERROR(VLOOKUP(I15,'اختيار المقررات'!AU8:BP56,4,0),"")</f>
        <v/>
      </c>
      <c r="P15" s="59" t="str">
        <f>IFERROR(VLOOKUP(I15,'اختيار المقررات'!AU8:BP56,5,0),"")</f>
        <v/>
      </c>
      <c r="Q15" s="61"/>
      <c r="R15" s="63"/>
      <c r="S15" s="63"/>
      <c r="T15" s="64"/>
      <c r="U15" s="1" t="str">
        <f>IFERROR(SMALL('اختيار المقررات'!$AL$8:$AL$56,'اختيار المقررات'!AM12),"")</f>
        <v/>
      </c>
    </row>
    <row r="16" spans="1:21" ht="27" customHeight="1">
      <c r="A16" s="56" t="str">
        <f t="shared" si="0"/>
        <v/>
      </c>
      <c r="B16" s="57" t="str">
        <f>IFERROR(VLOOKUP(A16,'اختيار المقررات'!AU9:BP57,2,0),"")</f>
        <v/>
      </c>
      <c r="C16" s="488" t="str">
        <f>IFERROR(VLOOKUP(A16,'اختيار المقررات'!AU9:BP57,3,0),"")</f>
        <v/>
      </c>
      <c r="D16" s="488"/>
      <c r="E16" s="488"/>
      <c r="F16" s="488"/>
      <c r="G16" s="58" t="str">
        <f>IFERROR(VLOOKUP(A16,'اختيار المقررات'!AU9:BP57,4,0),"")</f>
        <v/>
      </c>
      <c r="H16" s="59" t="str">
        <f>IFERROR(VLOOKUP(A16,'اختيار المقررات'!AU9:BP57,5,0),"")</f>
        <v/>
      </c>
      <c r="I16" s="60" t="str">
        <f t="shared" si="1"/>
        <v/>
      </c>
      <c r="J16" s="57" t="str">
        <f>IFERROR(VLOOKUP(I16,'اختيار المقررات'!AU9:BP57,2,0),"")</f>
        <v/>
      </c>
      <c r="K16" s="488" t="str">
        <f>IFERROR(VLOOKUP(I16,'اختيار المقررات'!AU9:BP57,3,0),"")</f>
        <v/>
      </c>
      <c r="L16" s="488"/>
      <c r="M16" s="488"/>
      <c r="N16" s="488"/>
      <c r="O16" s="58" t="str">
        <f>IFERROR(VLOOKUP(I16,'اختيار المقررات'!AU9:BP57,4,0),"")</f>
        <v/>
      </c>
      <c r="P16" s="59" t="str">
        <f>IFERROR(VLOOKUP(I16,'اختيار المقررات'!AU9:BP57,5,0),"")</f>
        <v/>
      </c>
      <c r="Q16" s="61"/>
      <c r="R16" s="63"/>
      <c r="S16" s="63"/>
      <c r="T16" s="64"/>
      <c r="U16" s="1" t="str">
        <f>IFERROR(SMALL('اختيار المقررات'!$AL$8:$AL$56,'اختيار المقررات'!AM13),"")</f>
        <v/>
      </c>
    </row>
    <row r="17" spans="1:21" ht="27" customHeight="1">
      <c r="A17" s="56" t="str">
        <f t="shared" si="0"/>
        <v/>
      </c>
      <c r="B17" s="57" t="str">
        <f>IFERROR(VLOOKUP(A17,'اختيار المقررات'!AU10:BP58,2,0),"")</f>
        <v/>
      </c>
      <c r="C17" s="488" t="str">
        <f>IFERROR(VLOOKUP(A17,'اختيار المقررات'!AU10:BP58,3,0),"")</f>
        <v/>
      </c>
      <c r="D17" s="488"/>
      <c r="E17" s="488"/>
      <c r="F17" s="488"/>
      <c r="G17" s="58" t="str">
        <f>IFERROR(VLOOKUP(A17,'اختيار المقررات'!AU10:BP58,4,0),"")</f>
        <v/>
      </c>
      <c r="H17" s="59" t="str">
        <f>IFERROR(VLOOKUP(A17,'اختيار المقررات'!AU10:BP58,5,0),"")</f>
        <v/>
      </c>
      <c r="I17" s="60" t="str">
        <f t="shared" si="1"/>
        <v/>
      </c>
      <c r="J17" s="57" t="str">
        <f>IFERROR(VLOOKUP(I17,'اختيار المقررات'!AU10:BP58,2,0),"")</f>
        <v/>
      </c>
      <c r="K17" s="488" t="str">
        <f>IFERROR(VLOOKUP(I17,'اختيار المقررات'!AU10:BP58,3,0),"")</f>
        <v/>
      </c>
      <c r="L17" s="488"/>
      <c r="M17" s="488"/>
      <c r="N17" s="488"/>
      <c r="O17" s="58" t="str">
        <f>IFERROR(VLOOKUP(I17,'اختيار المقررات'!AU10:BP58,4,0),"")</f>
        <v/>
      </c>
      <c r="P17" s="59" t="str">
        <f>IFERROR(VLOOKUP(I17,'اختيار المقررات'!AU10:BP58,5,0),"")</f>
        <v/>
      </c>
      <c r="Q17" s="61"/>
      <c r="R17" s="63"/>
      <c r="S17" s="63"/>
      <c r="T17" s="64"/>
      <c r="U17" s="1" t="str">
        <f>IFERROR(SMALL('اختيار المقررات'!$AL$8:$AL$56,'اختيار المقررات'!AM14),"")</f>
        <v/>
      </c>
    </row>
    <row r="18" spans="1:21" s="65" customFormat="1" ht="27" customHeight="1">
      <c r="A18" s="56" t="str">
        <f t="shared" si="0"/>
        <v/>
      </c>
      <c r="B18" s="57" t="str">
        <f>IFERROR(VLOOKUP(A18,'اختيار المقررات'!AU11:BP59,2,0),"")</f>
        <v/>
      </c>
      <c r="C18" s="488" t="str">
        <f>IFERROR(VLOOKUP(A18,'اختيار المقررات'!AU11:BP59,3,0),"")</f>
        <v/>
      </c>
      <c r="D18" s="488"/>
      <c r="E18" s="488"/>
      <c r="F18" s="488"/>
      <c r="G18" s="58" t="str">
        <f>IFERROR(VLOOKUP(A18,'اختيار المقررات'!AU11:BP59,4,0),"")</f>
        <v/>
      </c>
      <c r="H18" s="59" t="str">
        <f>IFERROR(VLOOKUP(A18,'اختيار المقررات'!AU11:BP59,5,0),"")</f>
        <v/>
      </c>
      <c r="I18" s="60" t="str">
        <f t="shared" si="1"/>
        <v/>
      </c>
      <c r="J18" s="57" t="str">
        <f>IFERROR(VLOOKUP(I18,'اختيار المقررات'!AU11:BP59,2,0),"")</f>
        <v/>
      </c>
      <c r="K18" s="488" t="str">
        <f>IFERROR(VLOOKUP(I18,'اختيار المقررات'!AU11:BP59,3,0),"")</f>
        <v/>
      </c>
      <c r="L18" s="488"/>
      <c r="M18" s="488"/>
      <c r="N18" s="488"/>
      <c r="O18" s="58" t="str">
        <f>IFERROR(VLOOKUP(I18,'اختيار المقررات'!AU11:BP59,4,0),"")</f>
        <v/>
      </c>
      <c r="P18" s="59" t="str">
        <f>IFERROR(VLOOKUP(I18,'اختيار المقررات'!AU11:BP59,5,0),"")</f>
        <v/>
      </c>
      <c r="Q18" s="61"/>
      <c r="R18" s="63"/>
      <c r="S18" s="63"/>
      <c r="T18" s="64"/>
      <c r="U18" s="1" t="str">
        <f>IFERROR(SMALL('اختيار المقررات'!$AL$8:$AL$56,'اختيار المقررات'!AM15),"")</f>
        <v/>
      </c>
    </row>
    <row r="19" spans="1:21" s="65" customFormat="1" ht="16.5" customHeight="1">
      <c r="A19" s="56"/>
      <c r="B19" s="57"/>
      <c r="C19" s="488"/>
      <c r="D19" s="488"/>
      <c r="E19" s="488"/>
      <c r="F19" s="488"/>
      <c r="G19" s="58"/>
      <c r="H19" s="59"/>
      <c r="I19" s="60"/>
      <c r="J19" s="57"/>
      <c r="K19" s="488"/>
      <c r="L19" s="488"/>
      <c r="M19" s="488"/>
      <c r="N19" s="488"/>
      <c r="O19" s="58"/>
      <c r="P19" s="59"/>
      <c r="Q19" s="61"/>
      <c r="R19" s="66"/>
      <c r="S19" s="66"/>
      <c r="T19" s="41"/>
      <c r="U19" s="1" t="str">
        <f>IFERROR(SMALL('اختيار المقررات'!$AL$8:$AL$56,'اختيار المقررات'!AM16),"")</f>
        <v/>
      </c>
    </row>
    <row r="20" spans="1:21" s="65" customFormat="1" ht="16.5" customHeight="1">
      <c r="A20" s="56"/>
      <c r="B20" s="61"/>
      <c r="C20" s="61"/>
      <c r="D20" s="61"/>
      <c r="E20" s="61"/>
      <c r="F20" s="61"/>
      <c r="G20" s="41"/>
      <c r="H20" s="41"/>
      <c r="I20" s="60"/>
      <c r="J20" s="61"/>
      <c r="K20" s="61"/>
      <c r="L20" s="61"/>
      <c r="M20" s="61"/>
      <c r="N20" s="61"/>
      <c r="O20" s="41"/>
      <c r="P20" s="41"/>
      <c r="Q20" s="61"/>
      <c r="R20" s="66"/>
      <c r="S20" s="66"/>
      <c r="T20" s="41"/>
      <c r="U20" s="1" t="str">
        <f>IFERROR(SMALL('اختيار المقررات'!$AL$8:$AL$56,'اختيار المقررات'!AM17),"")</f>
        <v/>
      </c>
    </row>
    <row r="21" spans="1:21" ht="16.5" customHeight="1" thickBot="1">
      <c r="A21" s="504" t="s">
        <v>308</v>
      </c>
      <c r="B21" s="504"/>
      <c r="C21" s="504"/>
      <c r="D21" s="504"/>
      <c r="E21" s="67">
        <f>'اختيار المقررات'!Q28</f>
        <v>0</v>
      </c>
      <c r="F21" s="504" t="s">
        <v>309</v>
      </c>
      <c r="G21" s="504"/>
      <c r="H21" s="504"/>
      <c r="I21" s="504"/>
      <c r="J21" s="504"/>
      <c r="K21" s="67">
        <f>'اختيار المقررات'!X28</f>
        <v>0</v>
      </c>
      <c r="L21" s="504" t="s">
        <v>310</v>
      </c>
      <c r="M21" s="504"/>
      <c r="N21" s="504"/>
      <c r="O21" s="504"/>
      <c r="P21" s="504"/>
      <c r="Q21" s="67">
        <f>'اختيار المقررات'!AF28</f>
        <v>0</v>
      </c>
      <c r="R21" s="68"/>
      <c r="U21" s="1" t="str">
        <f>IFERROR(SMALL('اختيار المقررات'!$AL$8:$AL$56,'اختيار المقررات'!AM18),"")</f>
        <v/>
      </c>
    </row>
    <row r="22" spans="1:21" ht="30.75" customHeight="1" thickTop="1">
      <c r="A22" s="508" t="s">
        <v>301</v>
      </c>
      <c r="B22" s="509"/>
      <c r="C22" s="509"/>
      <c r="D22" s="510">
        <f>'اختيار المقررات'!L5</f>
        <v>0</v>
      </c>
      <c r="E22" s="510"/>
      <c r="F22" s="510"/>
      <c r="G22" s="511" t="s">
        <v>75</v>
      </c>
      <c r="H22" s="511"/>
      <c r="I22" s="512" t="str">
        <f>'اختيار المقررات'!AB5</f>
        <v/>
      </c>
      <c r="J22" s="512"/>
      <c r="K22" s="513" t="s">
        <v>0</v>
      </c>
      <c r="L22" s="513"/>
      <c r="M22" s="505" t="str">
        <f>'اختيار المقررات'!AE5</f>
        <v/>
      </c>
      <c r="N22" s="505"/>
      <c r="O22" s="69" t="s">
        <v>2</v>
      </c>
      <c r="P22" s="506">
        <f>'اختيار المقررات'!AI5</f>
        <v>0</v>
      </c>
      <c r="Q22" s="507"/>
      <c r="U22" s="1" t="str">
        <f>IFERROR(SMALL('اختيار المقررات'!$AL$8:$AL$56,'اختيار المقررات'!AM19),"")</f>
        <v/>
      </c>
    </row>
    <row r="23" spans="1:21" ht="16.5" customHeight="1" thickBot="1">
      <c r="A23" s="514"/>
      <c r="B23" s="515"/>
      <c r="C23" s="515"/>
      <c r="D23" s="515"/>
      <c r="E23" s="515"/>
      <c r="F23" s="515"/>
      <c r="G23" s="515"/>
      <c r="H23" s="515"/>
      <c r="I23" s="515"/>
      <c r="J23" s="515"/>
      <c r="K23" s="515"/>
      <c r="L23" s="515"/>
      <c r="M23" s="515"/>
      <c r="N23" s="515"/>
      <c r="O23" s="70"/>
      <c r="P23" s="70"/>
      <c r="Q23" s="71"/>
      <c r="U23" s="1" t="str">
        <f>IFERROR(SMALL('اختيار المقررات'!$AL$8:$AL$56,'اختيار المقررات'!AM20),"")</f>
        <v/>
      </c>
    </row>
    <row r="24" spans="1:21" ht="16.5" customHeight="1" thickTop="1">
      <c r="A24" s="540" t="s">
        <v>307</v>
      </c>
      <c r="B24" s="541"/>
      <c r="C24" s="542" t="e">
        <f>'اختيار المقررات'!AE25</f>
        <v>#N/A</v>
      </c>
      <c r="D24" s="542"/>
      <c r="E24" s="543" t="s">
        <v>28</v>
      </c>
      <c r="F24" s="543"/>
      <c r="G24" s="543"/>
      <c r="H24" s="542" t="e">
        <f>'اختيار المقررات'!N25</f>
        <v>#N/A</v>
      </c>
      <c r="I24" s="542"/>
      <c r="J24" s="39"/>
      <c r="K24" s="34"/>
      <c r="L24" s="544" t="s">
        <v>35</v>
      </c>
      <c r="M24" s="545"/>
      <c r="N24" s="545" t="s">
        <v>36</v>
      </c>
      <c r="O24" s="545"/>
      <c r="P24" s="524" t="s">
        <v>37</v>
      </c>
      <c r="Q24" s="525"/>
      <c r="U24" s="1" t="str">
        <f>IFERROR(SMALL('اختيار المقررات'!$AL$8:$AL$56,'اختيار المقررات'!AM21),"")</f>
        <v/>
      </c>
    </row>
    <row r="25" spans="1:21" ht="27" customHeight="1" thickBot="1">
      <c r="A25" s="530" t="s">
        <v>26</v>
      </c>
      <c r="B25" s="531"/>
      <c r="C25" s="531"/>
      <c r="D25" s="531"/>
      <c r="E25" s="532" t="e">
        <f>'اختيار المقررات'!N26</f>
        <v>#N/A</v>
      </c>
      <c r="F25" s="532"/>
      <c r="G25" s="533"/>
      <c r="H25" s="534" t="s">
        <v>23</v>
      </c>
      <c r="I25" s="535"/>
      <c r="J25" s="536" t="str">
        <f>'اختيار المقررات'!N27</f>
        <v>لا</v>
      </c>
      <c r="K25" s="537"/>
      <c r="L25" s="546"/>
      <c r="M25" s="547"/>
      <c r="N25" s="547"/>
      <c r="O25" s="547"/>
      <c r="P25" s="526"/>
      <c r="Q25" s="527"/>
    </row>
    <row r="26" spans="1:21" ht="16.5" customHeight="1" thickTop="1">
      <c r="A26" s="538"/>
      <c r="B26" s="538"/>
      <c r="C26" s="538"/>
      <c r="D26" s="538"/>
      <c r="E26" s="538"/>
      <c r="F26" s="538"/>
      <c r="G26" s="538"/>
      <c r="H26" s="538"/>
      <c r="I26" s="538"/>
      <c r="J26" s="538"/>
      <c r="K26" s="538"/>
      <c r="L26" s="546"/>
      <c r="M26" s="547"/>
      <c r="N26" s="547"/>
      <c r="O26" s="547"/>
      <c r="P26" s="526"/>
      <c r="Q26" s="527"/>
    </row>
    <row r="27" spans="1:21" ht="16.5" customHeight="1" thickBot="1">
      <c r="A27" s="538"/>
      <c r="B27" s="538"/>
      <c r="C27" s="538"/>
      <c r="D27" s="538"/>
      <c r="E27" s="538"/>
      <c r="F27" s="538"/>
      <c r="G27" s="538"/>
      <c r="H27" s="538"/>
      <c r="I27" s="538"/>
      <c r="J27" s="538"/>
      <c r="K27" s="538"/>
      <c r="L27" s="548"/>
      <c r="M27" s="549"/>
      <c r="N27" s="549"/>
      <c r="O27" s="549"/>
      <c r="P27" s="528"/>
      <c r="Q27" s="529"/>
    </row>
    <row r="28" spans="1:21" ht="16.5" customHeight="1" thickTop="1">
      <c r="A28" s="539"/>
      <c r="B28" s="539"/>
      <c r="C28" s="539"/>
      <c r="D28" s="539"/>
      <c r="E28" s="539"/>
      <c r="F28" s="539"/>
      <c r="G28" s="539"/>
      <c r="H28" s="539"/>
      <c r="I28" s="539"/>
      <c r="J28" s="539"/>
      <c r="K28" s="539"/>
      <c r="L28" s="51"/>
      <c r="M28" s="51"/>
      <c r="N28" s="51"/>
      <c r="O28" s="72"/>
      <c r="P28" s="72"/>
      <c r="Q28" s="72"/>
      <c r="U28" s="1" t="str">
        <f>IFERROR(SMALL('اختيار المقررات'!$U$10:$U$30,'اختيار المقررات'!V26),"")</f>
        <v/>
      </c>
    </row>
    <row r="29" spans="1:21" ht="16.5" customHeight="1">
      <c r="A29" s="522" t="s">
        <v>38</v>
      </c>
      <c r="B29" s="522"/>
      <c r="C29" s="522"/>
      <c r="D29" s="522"/>
      <c r="E29" s="522"/>
      <c r="F29" s="522"/>
      <c r="G29" s="522"/>
      <c r="H29" s="522"/>
      <c r="I29" s="522"/>
      <c r="J29" s="522"/>
      <c r="K29" s="522"/>
      <c r="L29" s="522"/>
      <c r="M29" s="522"/>
      <c r="N29" s="522"/>
      <c r="O29" s="522"/>
      <c r="P29" s="522"/>
      <c r="Q29" s="522"/>
      <c r="U29" s="1" t="str">
        <f>IFERROR(SMALL('اختيار المقررات'!$U$10:$U$30,'اختيار المقررات'!V28),"")</f>
        <v/>
      </c>
    </row>
    <row r="30" spans="1:21" ht="16.5" customHeight="1">
      <c r="A30" s="73"/>
      <c r="B30" s="74"/>
      <c r="C30" s="74"/>
      <c r="D30" s="74"/>
      <c r="E30" s="74"/>
      <c r="F30" s="74"/>
      <c r="G30" s="74"/>
      <c r="H30" s="64"/>
      <c r="I30" s="64"/>
      <c r="J30" s="75"/>
      <c r="K30" s="74"/>
      <c r="L30" s="74"/>
      <c r="M30" s="74"/>
      <c r="N30" s="74"/>
      <c r="O30" s="74"/>
      <c r="P30" s="64"/>
      <c r="Q30" s="64"/>
      <c r="U30" s="1" t="str">
        <f>IFERROR(SMALL('اختيار المقررات'!$U$10:$U$30,'اختيار المقررات'!V29),"")</f>
        <v/>
      </c>
    </row>
    <row r="31" spans="1:21" ht="15" customHeight="1">
      <c r="A31" s="76"/>
      <c r="B31" s="76"/>
      <c r="C31" s="76"/>
      <c r="D31" s="77"/>
      <c r="E31" s="77"/>
      <c r="F31" s="77"/>
      <c r="G31" s="77"/>
      <c r="H31" s="76"/>
      <c r="I31" s="76"/>
      <c r="J31" s="76"/>
      <c r="K31" s="76"/>
      <c r="L31" s="77"/>
      <c r="M31" s="77"/>
      <c r="N31" s="77"/>
      <c r="O31" s="76"/>
      <c r="P31" s="76"/>
      <c r="Q31" s="76"/>
      <c r="U31" s="1" t="str">
        <f>IFERROR(SMALL('اختيار المقررات'!$U$10:$U$30,'اختيار المقررات'!V30),"")</f>
        <v/>
      </c>
    </row>
    <row r="32" spans="1:21" ht="16.5" customHeight="1">
      <c r="A32" s="518" t="s">
        <v>39</v>
      </c>
      <c r="B32" s="518"/>
      <c r="C32" s="518"/>
      <c r="D32" s="518"/>
      <c r="E32" s="518"/>
      <c r="F32" s="518"/>
      <c r="G32" s="518"/>
      <c r="H32" s="518"/>
      <c r="I32" s="518"/>
      <c r="J32" s="518"/>
      <c r="K32" s="518"/>
      <c r="L32" s="518"/>
      <c r="M32" s="518"/>
      <c r="N32" s="518"/>
      <c r="O32" s="518"/>
      <c r="P32" s="518"/>
      <c r="Q32" s="518"/>
    </row>
    <row r="33" spans="1:17" ht="24" customHeight="1">
      <c r="A33" s="517" t="s">
        <v>40</v>
      </c>
      <c r="B33" s="517"/>
      <c r="C33" s="517"/>
      <c r="D33" s="517"/>
      <c r="E33" s="518" t="e">
        <f>'اختيار المقررات'!W26</f>
        <v>#N/A</v>
      </c>
      <c r="F33" s="518"/>
      <c r="G33" s="517" t="s">
        <v>311</v>
      </c>
      <c r="H33" s="517"/>
      <c r="I33" s="517"/>
      <c r="J33" s="517"/>
      <c r="K33" s="517"/>
      <c r="L33" s="517"/>
      <c r="M33" s="523" t="e">
        <f>G2</f>
        <v>#N/A</v>
      </c>
      <c r="N33" s="523"/>
      <c r="O33" s="523"/>
      <c r="P33" s="523"/>
      <c r="Q33" s="523"/>
    </row>
    <row r="34" spans="1:17" ht="24" customHeight="1">
      <c r="A34" s="517" t="s">
        <v>41</v>
      </c>
      <c r="B34" s="517"/>
      <c r="C34" s="517"/>
      <c r="D34" s="518">
        <f>C2</f>
        <v>0</v>
      </c>
      <c r="E34" s="518"/>
      <c r="F34" s="519" t="s">
        <v>42</v>
      </c>
      <c r="G34" s="519"/>
      <c r="H34" s="519"/>
      <c r="I34" s="519"/>
      <c r="J34" s="519"/>
      <c r="K34" s="519"/>
      <c r="L34" s="519"/>
      <c r="M34" s="519"/>
      <c r="N34" s="519"/>
      <c r="O34" s="519"/>
      <c r="P34" s="519"/>
      <c r="Q34" s="519"/>
    </row>
    <row r="35" spans="1:17" ht="16.5" customHeight="1">
      <c r="A35" s="78"/>
      <c r="B35" s="132"/>
      <c r="C35" s="520"/>
      <c r="D35" s="520"/>
      <c r="E35" s="520"/>
      <c r="F35" s="520"/>
      <c r="G35" s="520"/>
      <c r="H35" s="79"/>
      <c r="I35" s="79"/>
      <c r="J35" s="78"/>
      <c r="K35" s="132"/>
      <c r="L35" s="520"/>
      <c r="M35" s="520"/>
      <c r="N35" s="520"/>
      <c r="O35" s="520"/>
      <c r="P35" s="79"/>
      <c r="Q35" s="79"/>
    </row>
    <row r="36" spans="1:17" ht="16.5" customHeight="1">
      <c r="A36" s="80"/>
      <c r="B36" s="133"/>
      <c r="C36" s="521"/>
      <c r="D36" s="521"/>
      <c r="E36" s="521"/>
      <c r="F36" s="521"/>
      <c r="G36" s="521"/>
      <c r="H36" s="81"/>
      <c r="I36" s="81"/>
      <c r="J36" s="80"/>
      <c r="K36" s="133"/>
      <c r="L36" s="521"/>
      <c r="M36" s="521"/>
      <c r="N36" s="521"/>
      <c r="O36" s="521"/>
      <c r="P36" s="81"/>
      <c r="Q36" s="81"/>
    </row>
    <row r="37" spans="1:17" ht="27.75" customHeight="1">
      <c r="A37" s="516" t="s">
        <v>29</v>
      </c>
      <c r="B37" s="516"/>
      <c r="C37" s="516"/>
      <c r="D37" s="516"/>
      <c r="E37" s="516"/>
      <c r="F37" s="516"/>
      <c r="G37" s="516"/>
      <c r="H37" s="516"/>
      <c r="I37" s="516"/>
      <c r="J37" s="516"/>
      <c r="K37" s="516"/>
      <c r="L37" s="516"/>
      <c r="M37" s="516"/>
      <c r="N37" s="516"/>
      <c r="O37" s="516"/>
      <c r="P37" s="516"/>
      <c r="Q37" s="516"/>
    </row>
    <row r="38" spans="1:17" ht="15.75" customHeight="1">
      <c r="A38" s="555" t="s">
        <v>39</v>
      </c>
      <c r="B38" s="555"/>
      <c r="C38" s="555"/>
      <c r="D38" s="555"/>
      <c r="E38" s="555"/>
      <c r="F38" s="555"/>
      <c r="G38" s="555"/>
      <c r="H38" s="555"/>
      <c r="I38" s="555"/>
      <c r="J38" s="555"/>
      <c r="K38" s="555"/>
      <c r="L38" s="555"/>
      <c r="M38" s="555"/>
      <c r="N38" s="555"/>
      <c r="O38" s="555"/>
      <c r="P38" s="555"/>
      <c r="Q38" s="555"/>
    </row>
    <row r="39" spans="1:17" ht="22.5" customHeight="1">
      <c r="A39" s="519" t="s">
        <v>40</v>
      </c>
      <c r="B39" s="519"/>
      <c r="C39" s="519"/>
      <c r="D39" s="519"/>
      <c r="E39" s="518" t="e">
        <f>E25-E33</f>
        <v>#N/A</v>
      </c>
      <c r="F39" s="518"/>
      <c r="G39" s="519" t="s">
        <v>311</v>
      </c>
      <c r="H39" s="519"/>
      <c r="I39" s="519"/>
      <c r="J39" s="519"/>
      <c r="K39" s="519"/>
      <c r="L39" s="556" t="e">
        <f>M33</f>
        <v>#N/A</v>
      </c>
      <c r="M39" s="556"/>
      <c r="N39" s="556"/>
      <c r="O39" s="556"/>
      <c r="P39" s="556"/>
      <c r="Q39" s="82"/>
    </row>
    <row r="40" spans="1:17" ht="22.5" customHeight="1">
      <c r="A40" s="550" t="s">
        <v>41</v>
      </c>
      <c r="B40" s="550"/>
      <c r="C40" s="550"/>
      <c r="D40" s="551">
        <f>D34</f>
        <v>0</v>
      </c>
      <c r="E40" s="551"/>
      <c r="F40" s="83" t="s">
        <v>42</v>
      </c>
      <c r="G40" s="83"/>
      <c r="H40" s="83"/>
      <c r="I40" s="83"/>
      <c r="J40" s="83"/>
      <c r="K40" s="83"/>
      <c r="L40" s="83"/>
      <c r="M40" s="83"/>
      <c r="N40" s="83"/>
      <c r="O40" s="83"/>
      <c r="P40" s="83"/>
      <c r="Q40" s="83"/>
    </row>
    <row r="41" spans="1:17" ht="17.25" customHeight="1"/>
    <row r="42" spans="1:17" ht="17.25" customHeight="1">
      <c r="A42" s="62"/>
      <c r="B42" s="62"/>
      <c r="C42" s="62"/>
      <c r="D42" s="85"/>
      <c r="E42" s="85"/>
      <c r="F42" s="85"/>
      <c r="G42" s="85"/>
      <c r="H42" s="62"/>
      <c r="I42" s="62"/>
      <c r="J42" s="62"/>
      <c r="K42" s="62"/>
      <c r="L42" s="85"/>
      <c r="M42" s="85"/>
      <c r="N42" s="85"/>
      <c r="O42" s="62"/>
      <c r="P42" s="62"/>
      <c r="Q42" s="62"/>
    </row>
    <row r="43" spans="1:17" ht="20.25" customHeight="1">
      <c r="A43" s="552"/>
      <c r="B43" s="552"/>
      <c r="C43" s="552"/>
      <c r="D43" s="552"/>
      <c r="E43" s="552"/>
      <c r="F43" s="553"/>
      <c r="G43" s="553"/>
      <c r="H43" s="553"/>
      <c r="I43" s="553"/>
      <c r="J43" s="553"/>
      <c r="K43" s="553"/>
      <c r="L43" s="553"/>
      <c r="M43" s="553"/>
      <c r="N43" s="553"/>
      <c r="O43" s="553"/>
      <c r="P43" s="553"/>
      <c r="Q43" s="553"/>
    </row>
    <row r="44" spans="1:17" ht="14.25">
      <c r="A44" s="552"/>
      <c r="B44" s="552"/>
      <c r="C44" s="552"/>
      <c r="D44" s="552"/>
      <c r="E44" s="552"/>
      <c r="F44" s="554"/>
      <c r="G44" s="554"/>
      <c r="H44" s="554"/>
      <c r="I44" s="554"/>
      <c r="J44" s="554"/>
      <c r="K44" s="554"/>
      <c r="L44" s="554"/>
      <c r="M44" s="554"/>
      <c r="N44" s="554"/>
      <c r="O44" s="554"/>
      <c r="P44" s="554"/>
      <c r="Q44" s="554"/>
    </row>
    <row r="45" spans="1:17" ht="14.25">
      <c r="A45" s="552"/>
      <c r="B45" s="552"/>
      <c r="C45" s="552"/>
      <c r="D45" s="552"/>
      <c r="E45" s="552"/>
      <c r="F45" s="554"/>
      <c r="G45" s="554"/>
      <c r="H45" s="554"/>
      <c r="I45" s="554"/>
      <c r="J45" s="554"/>
      <c r="K45" s="554"/>
      <c r="L45" s="554"/>
      <c r="M45" s="554"/>
      <c r="N45" s="554"/>
      <c r="O45" s="554"/>
      <c r="P45" s="554"/>
      <c r="Q45" s="554"/>
    </row>
    <row r="46" spans="1:17">
      <c r="A46" s="62"/>
      <c r="B46" s="62"/>
      <c r="C46" s="62"/>
      <c r="D46" s="85"/>
      <c r="E46" s="85"/>
      <c r="F46" s="85"/>
      <c r="G46" s="85"/>
      <c r="H46" s="62"/>
      <c r="I46" s="62"/>
      <c r="J46" s="62"/>
      <c r="K46" s="62"/>
      <c r="L46" s="85"/>
      <c r="M46" s="85"/>
      <c r="N46" s="85"/>
      <c r="O46" s="62"/>
      <c r="P46" s="62"/>
      <c r="Q46" s="62"/>
    </row>
  </sheetData>
  <sheetProtection password="DA6D" sheet="1" objects="1" scenarios="1" selectLockedCells="1" selectUnlockedCells="1"/>
  <mergeCells count="108">
    <mergeCell ref="H24:I24"/>
    <mergeCell ref="L24:M27"/>
    <mergeCell ref="N24:O27"/>
    <mergeCell ref="A40:C40"/>
    <mergeCell ref="D40:E40"/>
    <mergeCell ref="A43:E45"/>
    <mergeCell ref="F43:Q43"/>
    <mergeCell ref="F44:Q45"/>
    <mergeCell ref="A38:Q38"/>
    <mergeCell ref="A39:D39"/>
    <mergeCell ref="E39:F39"/>
    <mergeCell ref="G39:K39"/>
    <mergeCell ref="L39:P39"/>
    <mergeCell ref="A23:N23"/>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P24:Q27"/>
    <mergeCell ref="A25:D25"/>
    <mergeCell ref="E25:G25"/>
    <mergeCell ref="H25:I25"/>
    <mergeCell ref="J25:K25"/>
    <mergeCell ref="A26:K28"/>
    <mergeCell ref="A24:B24"/>
    <mergeCell ref="C24:D24"/>
    <mergeCell ref="E24:G24"/>
    <mergeCell ref="C18:F18"/>
    <mergeCell ref="K18:N18"/>
    <mergeCell ref="C19:F19"/>
    <mergeCell ref="K19:N19"/>
    <mergeCell ref="A21:D21"/>
    <mergeCell ref="F21:J21"/>
    <mergeCell ref="L21:P21"/>
    <mergeCell ref="M22:N22"/>
    <mergeCell ref="P22:Q22"/>
    <mergeCell ref="A22:C22"/>
    <mergeCell ref="D22:F22"/>
    <mergeCell ref="G22:H22"/>
    <mergeCell ref="I22:J22"/>
    <mergeCell ref="K22:L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A5:B5"/>
    <mergeCell ref="C5:D5"/>
    <mergeCell ref="O5:Q5"/>
    <mergeCell ref="C7:D7"/>
    <mergeCell ref="C11:H11"/>
    <mergeCell ref="K11:P11"/>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C11 I11:K11 B12:P20">
    <cfRule type="expression" dxfId="56" priority="18">
      <formula>$B$12=""</formula>
    </cfRule>
  </conditionalFormatting>
  <conditionalFormatting sqref="B13:H20">
    <cfRule type="expression" dxfId="55" priority="17">
      <formula>$B$13=""</formula>
    </cfRule>
  </conditionalFormatting>
  <conditionalFormatting sqref="B14:H20">
    <cfRule type="expression" dxfId="54" priority="16">
      <formula>$B$14=""</formula>
    </cfRule>
  </conditionalFormatting>
  <conditionalFormatting sqref="B15:H20">
    <cfRule type="expression" dxfId="53" priority="15">
      <formula>$B$15=""</formula>
    </cfRule>
  </conditionalFormatting>
  <conditionalFormatting sqref="B16:H20">
    <cfRule type="expression" dxfId="52" priority="14">
      <formula>$B$16=""</formula>
    </cfRule>
  </conditionalFormatting>
  <conditionalFormatting sqref="B17:H20">
    <cfRule type="expression" dxfId="51" priority="13">
      <formula>$B$17=""</formula>
    </cfRule>
  </conditionalFormatting>
  <conditionalFormatting sqref="B18:H20">
    <cfRule type="expression" dxfId="50" priority="12">
      <formula>$B$18=""</formula>
    </cfRule>
  </conditionalFormatting>
  <conditionalFormatting sqref="B19:H20">
    <cfRule type="expression" dxfId="49" priority="11">
      <formula>$B$19=""</formula>
    </cfRule>
  </conditionalFormatting>
  <conditionalFormatting sqref="J12:P20 J11:K11">
    <cfRule type="expression" dxfId="48" priority="10">
      <formula>$J$12=""</formula>
    </cfRule>
  </conditionalFormatting>
  <conditionalFormatting sqref="J13:P20">
    <cfRule type="expression" dxfId="47" priority="9">
      <formula>$J$13=""</formula>
    </cfRule>
  </conditionalFormatting>
  <conditionalFormatting sqref="J14:P20">
    <cfRule type="expression" dxfId="46" priority="8">
      <formula>$J$14=""</formula>
    </cfRule>
  </conditionalFormatting>
  <conditionalFormatting sqref="J15:P20">
    <cfRule type="expression" dxfId="45" priority="7">
      <formula>$J$15=""</formula>
    </cfRule>
  </conditionalFormatting>
  <conditionalFormatting sqref="J16:P20">
    <cfRule type="expression" dxfId="44" priority="6">
      <formula>$J$16=""</formula>
    </cfRule>
  </conditionalFormatting>
  <conditionalFormatting sqref="J17:P20">
    <cfRule type="expression" dxfId="43" priority="5">
      <formula>$J$17=""</formula>
    </cfRule>
  </conditionalFormatting>
  <conditionalFormatting sqref="J18:P20">
    <cfRule type="expression" dxfId="42" priority="4">
      <formula>$J$18=""</formula>
    </cfRule>
  </conditionalFormatting>
  <conditionalFormatting sqref="J19:P20">
    <cfRule type="expression" dxfId="41" priority="3">
      <formula>$J$19=""</formula>
    </cfRule>
  </conditionalFormatting>
  <conditionalFormatting sqref="A37:Q38 A40:D40 F40:Q40 A39:G39 L39:Q39">
    <cfRule type="expression" dxfId="40" priority="2">
      <formula>$J$25="لا"</formula>
    </cfRule>
  </conditionalFormatting>
  <conditionalFormatting sqref="A35:Q42">
    <cfRule type="expression" dxfId="39"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EB5"/>
  <sheetViews>
    <sheetView showGridLines="0" rightToLeft="1" topLeftCell="CT1" zoomScale="106" zoomScaleNormal="106" workbookViewId="0">
      <pane ySplit="4" topLeftCell="A5" activePane="bottomLeft" state="frozen"/>
      <selection pane="bottomLeft" activeCell="CT5" sqref="CT5"/>
    </sheetView>
  </sheetViews>
  <sheetFormatPr defaultColWidth="9" defaultRowHeight="14.25"/>
  <cols>
    <col min="1" max="1" width="13.875" style="163" customWidth="1"/>
    <col min="2" max="2" width="10.875" style="163" bestFit="1" customWidth="1"/>
    <col min="3" max="4" width="9" style="163"/>
    <col min="5" max="5" width="10.125" style="163" bestFit="1" customWidth="1"/>
    <col min="6" max="6" width="11.375" style="199" bestFit="1" customWidth="1"/>
    <col min="7" max="7" width="11.375" style="199" customWidth="1"/>
    <col min="8" max="8" width="13.375" style="163" customWidth="1"/>
    <col min="9" max="9" width="9" style="163"/>
    <col min="10" max="10" width="11.75" style="163" bestFit="1" customWidth="1"/>
    <col min="11" max="11" width="21.875" style="163" customWidth="1"/>
    <col min="12" max="12" width="24.375" style="163" customWidth="1"/>
    <col min="13" max="13" width="17.75" style="163" customWidth="1"/>
    <col min="14" max="14" width="20.125" style="163" customWidth="1"/>
    <col min="15" max="15" width="31.75" style="163" customWidth="1"/>
    <col min="16" max="17" width="14.75" style="163" customWidth="1"/>
    <col min="18" max="18" width="19.125" style="163" customWidth="1"/>
    <col min="19" max="19" width="14.125" style="163" customWidth="1"/>
    <col min="20" max="20" width="6.875" style="163" bestFit="1" customWidth="1"/>
    <col min="21" max="25" width="4.375" style="163" customWidth="1"/>
    <col min="26" max="48" width="4.375" style="1" customWidth="1"/>
    <col min="49" max="49" width="4" style="1" customWidth="1"/>
    <col min="50" max="58" width="4.375" style="1" customWidth="1"/>
    <col min="59" max="59" width="4.25" style="1" customWidth="1"/>
    <col min="60" max="99" width="4.375" style="1" customWidth="1"/>
    <col min="100" max="100" width="10.125" style="1" customWidth="1"/>
    <col min="101" max="101" width="12.375" style="200" customWidth="1"/>
    <col min="102" max="102" width="9.125" style="1" bestFit="1" customWidth="1"/>
    <col min="103" max="103" width="11.125" style="1" bestFit="1" customWidth="1"/>
    <col min="104" max="104" width="9.125" style="1" bestFit="1" customWidth="1"/>
    <col min="105" max="106" width="9.125" style="1" customWidth="1"/>
    <col min="107" max="108" width="9" style="1"/>
    <col min="109" max="109" width="10.125" style="1" bestFit="1" customWidth="1"/>
    <col min="110" max="110" width="11.375" style="1" bestFit="1" customWidth="1"/>
    <col min="111" max="111" width="10.75" style="1" bestFit="1" customWidth="1"/>
    <col min="112" max="112" width="13.375" style="1" bestFit="1" customWidth="1"/>
    <col min="113" max="113" width="9.375" style="1" bestFit="1" customWidth="1"/>
    <col min="114" max="114" width="3.875" style="163" bestFit="1" customWidth="1"/>
    <col min="115" max="16384" width="9" style="163"/>
  </cols>
  <sheetData>
    <row r="1" spans="1:132" s="154" customFormat="1" ht="18.75" thickBot="1">
      <c r="A1" s="594"/>
      <c r="B1" s="593">
        <v>9999</v>
      </c>
      <c r="C1" s="592" t="s">
        <v>43</v>
      </c>
      <c r="D1" s="592"/>
      <c r="E1" s="592"/>
      <c r="F1" s="592"/>
      <c r="G1" s="592"/>
      <c r="H1" s="592"/>
      <c r="I1" s="592"/>
      <c r="J1" s="592"/>
      <c r="K1" s="600" t="s">
        <v>17</v>
      </c>
      <c r="L1" s="604" t="s">
        <v>296</v>
      </c>
      <c r="M1" s="607" t="s">
        <v>294</v>
      </c>
      <c r="N1" s="607" t="s">
        <v>295</v>
      </c>
      <c r="O1" s="609" t="s">
        <v>69</v>
      </c>
      <c r="P1" s="592" t="s">
        <v>44</v>
      </c>
      <c r="Q1" s="592"/>
      <c r="R1" s="592"/>
      <c r="S1" s="611" t="s">
        <v>10</v>
      </c>
      <c r="T1" s="570" t="s">
        <v>45</v>
      </c>
      <c r="U1" s="570"/>
      <c r="V1" s="570"/>
      <c r="W1" s="570"/>
      <c r="X1" s="570"/>
      <c r="Y1" s="570"/>
      <c r="Z1" s="570"/>
      <c r="AA1" s="570"/>
      <c r="AB1" s="570"/>
      <c r="AC1" s="570"/>
      <c r="AD1" s="570"/>
      <c r="AE1" s="570"/>
      <c r="AF1" s="570"/>
      <c r="AG1" s="570"/>
      <c r="AH1" s="570"/>
      <c r="AI1" s="570"/>
      <c r="AJ1" s="570"/>
      <c r="AK1" s="570"/>
      <c r="AL1" s="570"/>
      <c r="AM1" s="570"/>
      <c r="AN1" s="570" t="s">
        <v>24</v>
      </c>
      <c r="AO1" s="570"/>
      <c r="AP1" s="570"/>
      <c r="AQ1" s="570"/>
      <c r="AR1" s="570"/>
      <c r="AS1" s="570"/>
      <c r="AT1" s="570"/>
      <c r="AU1" s="570"/>
      <c r="AV1" s="570"/>
      <c r="AW1" s="570"/>
      <c r="AX1" s="570"/>
      <c r="AY1" s="570"/>
      <c r="AZ1" s="570"/>
      <c r="BA1" s="570"/>
      <c r="BB1" s="570"/>
      <c r="BC1" s="570"/>
      <c r="BD1" s="570"/>
      <c r="BE1" s="570"/>
      <c r="BF1" s="570"/>
      <c r="BG1" s="570"/>
      <c r="BH1" s="570" t="s">
        <v>46</v>
      </c>
      <c r="BI1" s="570"/>
      <c r="BJ1" s="570"/>
      <c r="BK1" s="570"/>
      <c r="BL1" s="570"/>
      <c r="BM1" s="570"/>
      <c r="BN1" s="570"/>
      <c r="BO1" s="570"/>
      <c r="BP1" s="570"/>
      <c r="BQ1" s="570"/>
      <c r="BR1" s="570"/>
      <c r="BS1" s="570"/>
      <c r="BT1" s="570"/>
      <c r="BU1" s="570"/>
      <c r="BV1" s="570"/>
      <c r="BW1" s="570"/>
      <c r="BX1" s="570"/>
      <c r="BY1" s="570"/>
      <c r="BZ1" s="570"/>
      <c r="CA1" s="570"/>
      <c r="CB1" s="570" t="s">
        <v>47</v>
      </c>
      <c r="CC1" s="570"/>
      <c r="CD1" s="570"/>
      <c r="CE1" s="570"/>
      <c r="CF1" s="570"/>
      <c r="CG1" s="570"/>
      <c r="CH1" s="570"/>
      <c r="CI1" s="570"/>
      <c r="CJ1" s="570"/>
      <c r="CK1" s="570"/>
      <c r="CL1" s="570"/>
      <c r="CM1" s="570"/>
      <c r="CN1" s="570"/>
      <c r="CO1" s="570"/>
      <c r="CP1" s="570"/>
      <c r="CQ1" s="570"/>
      <c r="CR1" s="570"/>
      <c r="CS1" s="570"/>
      <c r="CT1" s="570"/>
      <c r="CU1" s="570"/>
      <c r="CV1" s="573" t="s">
        <v>48</v>
      </c>
      <c r="CW1" s="575"/>
      <c r="CX1" s="573" t="s">
        <v>1</v>
      </c>
      <c r="CY1" s="574"/>
      <c r="CZ1" s="575"/>
      <c r="DA1" s="563" t="s">
        <v>49</v>
      </c>
      <c r="DB1" s="564"/>
      <c r="DC1" s="134"/>
      <c r="DD1" s="134"/>
      <c r="DE1" s="563" t="s">
        <v>50</v>
      </c>
      <c r="DF1" s="564"/>
      <c r="DG1" s="564"/>
      <c r="DH1" s="564"/>
      <c r="DI1" s="579"/>
      <c r="DJ1" s="587" t="s">
        <v>51</v>
      </c>
      <c r="DK1" s="587"/>
      <c r="DL1" s="587"/>
    </row>
    <row r="2" spans="1:132" s="154" customFormat="1" ht="18.75" thickBot="1">
      <c r="A2" s="594"/>
      <c r="B2" s="593"/>
      <c r="C2" s="592"/>
      <c r="D2" s="592"/>
      <c r="E2" s="592"/>
      <c r="F2" s="592"/>
      <c r="G2" s="592"/>
      <c r="H2" s="592"/>
      <c r="I2" s="592"/>
      <c r="J2" s="592"/>
      <c r="K2" s="601"/>
      <c r="L2" s="605"/>
      <c r="M2" s="608"/>
      <c r="N2" s="608"/>
      <c r="O2" s="610"/>
      <c r="P2" s="592"/>
      <c r="Q2" s="592"/>
      <c r="R2" s="592"/>
      <c r="S2" s="611"/>
      <c r="T2" s="590" t="s">
        <v>18</v>
      </c>
      <c r="U2" s="590"/>
      <c r="V2" s="590"/>
      <c r="W2" s="590"/>
      <c r="X2" s="590"/>
      <c r="Y2" s="590"/>
      <c r="Z2" s="590"/>
      <c r="AA2" s="590"/>
      <c r="AB2" s="590"/>
      <c r="AC2" s="590"/>
      <c r="AD2" s="591" t="s">
        <v>21</v>
      </c>
      <c r="AE2" s="591"/>
      <c r="AF2" s="591"/>
      <c r="AG2" s="591"/>
      <c r="AH2" s="591"/>
      <c r="AI2" s="591"/>
      <c r="AJ2" s="591"/>
      <c r="AK2" s="591"/>
      <c r="AL2" s="591"/>
      <c r="AM2" s="591"/>
      <c r="AN2" s="590" t="s">
        <v>18</v>
      </c>
      <c r="AO2" s="590"/>
      <c r="AP2" s="590"/>
      <c r="AQ2" s="590"/>
      <c r="AR2" s="590"/>
      <c r="AS2" s="590"/>
      <c r="AT2" s="590"/>
      <c r="AU2" s="590"/>
      <c r="AV2" s="590"/>
      <c r="AW2" s="590"/>
      <c r="AX2" s="591" t="s">
        <v>21</v>
      </c>
      <c r="AY2" s="591"/>
      <c r="AZ2" s="591"/>
      <c r="BA2" s="591"/>
      <c r="BB2" s="591"/>
      <c r="BC2" s="591"/>
      <c r="BD2" s="591"/>
      <c r="BE2" s="591"/>
      <c r="BF2" s="591"/>
      <c r="BG2" s="591"/>
      <c r="BH2" s="590" t="s">
        <v>18</v>
      </c>
      <c r="BI2" s="590"/>
      <c r="BJ2" s="590"/>
      <c r="BK2" s="590"/>
      <c r="BL2" s="590"/>
      <c r="BM2" s="590"/>
      <c r="BN2" s="590"/>
      <c r="BO2" s="590"/>
      <c r="BP2" s="590"/>
      <c r="BQ2" s="590"/>
      <c r="BR2" s="591" t="s">
        <v>21</v>
      </c>
      <c r="BS2" s="591"/>
      <c r="BT2" s="591"/>
      <c r="BU2" s="591"/>
      <c r="BV2" s="591"/>
      <c r="BW2" s="591"/>
      <c r="BX2" s="591"/>
      <c r="BY2" s="591"/>
      <c r="BZ2" s="591"/>
      <c r="CA2" s="591"/>
      <c r="CB2" s="590" t="s">
        <v>18</v>
      </c>
      <c r="CC2" s="590"/>
      <c r="CD2" s="590"/>
      <c r="CE2" s="590"/>
      <c r="CF2" s="590"/>
      <c r="CG2" s="590"/>
      <c r="CH2" s="590"/>
      <c r="CI2" s="590"/>
      <c r="CJ2" s="590"/>
      <c r="CK2" s="590"/>
      <c r="CL2" s="591" t="s">
        <v>21</v>
      </c>
      <c r="CM2" s="591"/>
      <c r="CN2" s="591"/>
      <c r="CO2" s="591"/>
      <c r="CP2" s="591"/>
      <c r="CQ2" s="591"/>
      <c r="CR2" s="591"/>
      <c r="CS2" s="591"/>
      <c r="CT2" s="591"/>
      <c r="CU2" s="591"/>
      <c r="CV2" s="576"/>
      <c r="CW2" s="578"/>
      <c r="CX2" s="576"/>
      <c r="CY2" s="577"/>
      <c r="CZ2" s="578"/>
      <c r="DA2" s="565"/>
      <c r="DB2" s="566"/>
      <c r="DC2" s="135"/>
      <c r="DD2" s="135"/>
      <c r="DE2" s="565"/>
      <c r="DF2" s="566"/>
      <c r="DG2" s="566"/>
      <c r="DH2" s="566"/>
      <c r="DI2" s="580"/>
      <c r="DJ2" s="587"/>
      <c r="DK2" s="587"/>
      <c r="DL2" s="587"/>
    </row>
    <row r="3" spans="1:132" ht="80.25" customHeight="1" thickBot="1">
      <c r="A3" s="155" t="s">
        <v>3</v>
      </c>
      <c r="B3" s="156" t="s">
        <v>52</v>
      </c>
      <c r="C3" s="156" t="s">
        <v>53</v>
      </c>
      <c r="D3" s="156" t="s">
        <v>54</v>
      </c>
      <c r="E3" s="156" t="s">
        <v>7</v>
      </c>
      <c r="F3" s="157" t="s">
        <v>8</v>
      </c>
      <c r="G3" s="157"/>
      <c r="H3" s="156" t="s">
        <v>66</v>
      </c>
      <c r="I3" s="156" t="s">
        <v>12</v>
      </c>
      <c r="J3" s="156" t="s">
        <v>11</v>
      </c>
      <c r="K3" s="601"/>
      <c r="L3" s="605"/>
      <c r="M3" s="608"/>
      <c r="N3" s="608"/>
      <c r="O3" s="610"/>
      <c r="P3" s="598" t="s">
        <v>31</v>
      </c>
      <c r="Q3" s="598" t="s">
        <v>55</v>
      </c>
      <c r="R3" s="613" t="s">
        <v>15</v>
      </c>
      <c r="S3" s="611"/>
      <c r="T3" s="585">
        <v>111</v>
      </c>
      <c r="U3" s="584"/>
      <c r="V3" s="585">
        <v>112</v>
      </c>
      <c r="W3" s="584"/>
      <c r="X3" s="585">
        <v>113</v>
      </c>
      <c r="Y3" s="584"/>
      <c r="Z3" s="585">
        <v>114</v>
      </c>
      <c r="AA3" s="584"/>
      <c r="AB3" s="585">
        <v>115</v>
      </c>
      <c r="AC3" s="584"/>
      <c r="AD3" s="602">
        <v>121</v>
      </c>
      <c r="AE3" s="596"/>
      <c r="AF3" s="603">
        <v>122</v>
      </c>
      <c r="AG3" s="596"/>
      <c r="AH3" s="602">
        <v>123</v>
      </c>
      <c r="AI3" s="596"/>
      <c r="AJ3" s="603">
        <v>124</v>
      </c>
      <c r="AK3" s="596"/>
      <c r="AL3" s="602">
        <v>125</v>
      </c>
      <c r="AM3" s="596"/>
      <c r="AN3" s="595">
        <v>211</v>
      </c>
      <c r="AO3" s="596"/>
      <c r="AP3" s="595">
        <v>212</v>
      </c>
      <c r="AQ3" s="596"/>
      <c r="AR3" s="595">
        <v>213</v>
      </c>
      <c r="AS3" s="596"/>
      <c r="AT3" s="595">
        <v>214</v>
      </c>
      <c r="AU3" s="596"/>
      <c r="AV3" s="595">
        <v>215</v>
      </c>
      <c r="AW3" s="597"/>
      <c r="AX3" s="602">
        <v>221</v>
      </c>
      <c r="AY3" s="596"/>
      <c r="AZ3" s="585">
        <v>222</v>
      </c>
      <c r="BA3" s="584"/>
      <c r="BB3" s="602">
        <v>223</v>
      </c>
      <c r="BC3" s="596"/>
      <c r="BD3" s="585">
        <v>224</v>
      </c>
      <c r="BE3" s="584"/>
      <c r="BF3" s="602">
        <v>225</v>
      </c>
      <c r="BG3" s="596"/>
      <c r="BH3" s="588">
        <v>311</v>
      </c>
      <c r="BI3" s="584"/>
      <c r="BJ3" s="585">
        <v>312</v>
      </c>
      <c r="BK3" s="584"/>
      <c r="BL3" s="588">
        <v>313</v>
      </c>
      <c r="BM3" s="584"/>
      <c r="BN3" s="585">
        <v>314</v>
      </c>
      <c r="BO3" s="584"/>
      <c r="BP3" s="588">
        <v>315</v>
      </c>
      <c r="BQ3" s="584"/>
      <c r="BR3" s="585">
        <v>321</v>
      </c>
      <c r="BS3" s="584"/>
      <c r="BT3" s="585">
        <v>322</v>
      </c>
      <c r="BU3" s="584"/>
      <c r="BV3" s="585">
        <v>323</v>
      </c>
      <c r="BW3" s="584"/>
      <c r="BX3" s="585">
        <v>324</v>
      </c>
      <c r="BY3" s="584"/>
      <c r="BZ3" s="585">
        <v>325</v>
      </c>
      <c r="CA3" s="584"/>
      <c r="CB3" s="583">
        <v>411</v>
      </c>
      <c r="CC3" s="584"/>
      <c r="CD3" s="585">
        <v>412</v>
      </c>
      <c r="CE3" s="584"/>
      <c r="CF3" s="583">
        <v>413</v>
      </c>
      <c r="CG3" s="584"/>
      <c r="CH3" s="585">
        <v>414</v>
      </c>
      <c r="CI3" s="584"/>
      <c r="CJ3" s="583">
        <v>415</v>
      </c>
      <c r="CK3" s="584"/>
      <c r="CL3" s="585">
        <v>421</v>
      </c>
      <c r="CM3" s="584"/>
      <c r="CN3" s="585">
        <v>422</v>
      </c>
      <c r="CO3" s="584"/>
      <c r="CP3" s="585">
        <v>423</v>
      </c>
      <c r="CQ3" s="584"/>
      <c r="CR3" s="585">
        <v>424</v>
      </c>
      <c r="CS3" s="584"/>
      <c r="CT3" s="585">
        <v>425</v>
      </c>
      <c r="CU3" s="584"/>
      <c r="CV3" s="568" t="s">
        <v>56</v>
      </c>
      <c r="CW3" s="589" t="s">
        <v>0</v>
      </c>
      <c r="CX3" s="568" t="s">
        <v>56</v>
      </c>
      <c r="CY3" s="586" t="s">
        <v>0</v>
      </c>
      <c r="CZ3" s="567" t="s">
        <v>57</v>
      </c>
      <c r="DA3" s="567" t="s">
        <v>16</v>
      </c>
      <c r="DB3" s="568" t="s">
        <v>312</v>
      </c>
      <c r="DC3" s="571" t="s">
        <v>313</v>
      </c>
      <c r="DD3" s="571" t="s">
        <v>314</v>
      </c>
      <c r="DE3" s="581" t="s">
        <v>28</v>
      </c>
      <c r="DF3" s="569" t="s">
        <v>26</v>
      </c>
      <c r="DG3" s="558" t="s">
        <v>59</v>
      </c>
      <c r="DH3" s="559" t="s">
        <v>27</v>
      </c>
      <c r="DI3" s="562" t="s">
        <v>29</v>
      </c>
      <c r="DJ3" s="560" t="s">
        <v>60</v>
      </c>
      <c r="DK3" s="561" t="s">
        <v>315</v>
      </c>
      <c r="DL3" s="561" t="s">
        <v>316</v>
      </c>
      <c r="DM3" s="560" t="s">
        <v>61</v>
      </c>
      <c r="DN3" s="557" t="s">
        <v>574</v>
      </c>
      <c r="DO3" s="557" t="s">
        <v>573</v>
      </c>
      <c r="DP3" s="557" t="s">
        <v>572</v>
      </c>
      <c r="DQ3" s="557" t="s">
        <v>571</v>
      </c>
      <c r="DR3" s="158"/>
      <c r="DS3" s="158"/>
      <c r="DT3" s="158"/>
      <c r="DU3" s="159"/>
      <c r="DV3" s="160"/>
      <c r="DW3" s="160"/>
      <c r="DX3" s="161"/>
      <c r="DY3" s="162"/>
      <c r="DZ3" s="162"/>
      <c r="EA3" s="162"/>
      <c r="EB3" s="161"/>
    </row>
    <row r="4" spans="1:132" s="100" customFormat="1" ht="24.95" customHeight="1" thickBot="1">
      <c r="A4" s="164" t="s">
        <v>3</v>
      </c>
      <c r="B4" s="165" t="s">
        <v>52</v>
      </c>
      <c r="C4" s="165" t="s">
        <v>53</v>
      </c>
      <c r="D4" s="165" t="s">
        <v>54</v>
      </c>
      <c r="E4" s="165" t="s">
        <v>7</v>
      </c>
      <c r="F4" s="166" t="s">
        <v>8</v>
      </c>
      <c r="G4" s="166"/>
      <c r="H4" s="165"/>
      <c r="I4" s="165" t="s">
        <v>12</v>
      </c>
      <c r="J4" s="165" t="s">
        <v>11</v>
      </c>
      <c r="K4" s="601"/>
      <c r="L4" s="606"/>
      <c r="M4" s="608"/>
      <c r="N4" s="608"/>
      <c r="O4" s="610"/>
      <c r="P4" s="599"/>
      <c r="Q4" s="599"/>
      <c r="R4" s="614"/>
      <c r="S4" s="612"/>
      <c r="T4" s="167" t="s">
        <v>19</v>
      </c>
      <c r="U4" s="168" t="s">
        <v>20</v>
      </c>
      <c r="V4" s="167" t="s">
        <v>19</v>
      </c>
      <c r="W4" s="168" t="s">
        <v>20</v>
      </c>
      <c r="X4" s="167" t="s">
        <v>19</v>
      </c>
      <c r="Y4" s="168" t="s">
        <v>20</v>
      </c>
      <c r="Z4" s="167" t="s">
        <v>19</v>
      </c>
      <c r="AA4" s="168" t="s">
        <v>20</v>
      </c>
      <c r="AB4" s="167" t="s">
        <v>19</v>
      </c>
      <c r="AC4" s="168" t="s">
        <v>20</v>
      </c>
      <c r="AD4" s="169" t="s">
        <v>19</v>
      </c>
      <c r="AE4" s="168" t="s">
        <v>20</v>
      </c>
      <c r="AF4" s="167" t="s">
        <v>19</v>
      </c>
      <c r="AG4" s="168" t="s">
        <v>20</v>
      </c>
      <c r="AH4" s="167" t="s">
        <v>19</v>
      </c>
      <c r="AI4" s="168" t="s">
        <v>20</v>
      </c>
      <c r="AJ4" s="167" t="s">
        <v>19</v>
      </c>
      <c r="AK4" s="168" t="s">
        <v>20</v>
      </c>
      <c r="AL4" s="167" t="s">
        <v>19</v>
      </c>
      <c r="AM4" s="168" t="s">
        <v>20</v>
      </c>
      <c r="AN4" s="169" t="s">
        <v>19</v>
      </c>
      <c r="AO4" s="168" t="s">
        <v>20</v>
      </c>
      <c r="AP4" s="167" t="s">
        <v>19</v>
      </c>
      <c r="AQ4" s="168" t="s">
        <v>20</v>
      </c>
      <c r="AR4" s="167" t="s">
        <v>19</v>
      </c>
      <c r="AS4" s="168" t="s">
        <v>20</v>
      </c>
      <c r="AT4" s="167" t="s">
        <v>19</v>
      </c>
      <c r="AU4" s="168" t="s">
        <v>20</v>
      </c>
      <c r="AV4" s="167" t="s">
        <v>19</v>
      </c>
      <c r="AW4" s="168" t="s">
        <v>20</v>
      </c>
      <c r="AX4" s="169" t="s">
        <v>19</v>
      </c>
      <c r="AY4" s="168" t="s">
        <v>20</v>
      </c>
      <c r="AZ4" s="167" t="s">
        <v>19</v>
      </c>
      <c r="BA4" s="168" t="s">
        <v>20</v>
      </c>
      <c r="BB4" s="167" t="s">
        <v>19</v>
      </c>
      <c r="BC4" s="168" t="s">
        <v>20</v>
      </c>
      <c r="BD4" s="167" t="s">
        <v>19</v>
      </c>
      <c r="BE4" s="168" t="s">
        <v>20</v>
      </c>
      <c r="BF4" s="167" t="s">
        <v>19</v>
      </c>
      <c r="BG4" s="170" t="s">
        <v>20</v>
      </c>
      <c r="BH4" s="171" t="s">
        <v>19</v>
      </c>
      <c r="BI4" s="168" t="s">
        <v>20</v>
      </c>
      <c r="BJ4" s="167" t="s">
        <v>19</v>
      </c>
      <c r="BK4" s="168" t="s">
        <v>20</v>
      </c>
      <c r="BL4" s="167" t="s">
        <v>19</v>
      </c>
      <c r="BM4" s="168" t="s">
        <v>20</v>
      </c>
      <c r="BN4" s="167" t="s">
        <v>19</v>
      </c>
      <c r="BO4" s="168" t="s">
        <v>20</v>
      </c>
      <c r="BP4" s="167" t="s">
        <v>19</v>
      </c>
      <c r="BQ4" s="172" t="s">
        <v>20</v>
      </c>
      <c r="BR4" s="169" t="s">
        <v>19</v>
      </c>
      <c r="BS4" s="168" t="s">
        <v>20</v>
      </c>
      <c r="BT4" s="167" t="s">
        <v>19</v>
      </c>
      <c r="BU4" s="168" t="s">
        <v>20</v>
      </c>
      <c r="BV4" s="167" t="s">
        <v>19</v>
      </c>
      <c r="BW4" s="168" t="s">
        <v>20</v>
      </c>
      <c r="BX4" s="167" t="s">
        <v>19</v>
      </c>
      <c r="BY4" s="168" t="s">
        <v>20</v>
      </c>
      <c r="BZ4" s="167" t="s">
        <v>19</v>
      </c>
      <c r="CA4" s="168" t="s">
        <v>20</v>
      </c>
      <c r="CB4" s="171" t="s">
        <v>19</v>
      </c>
      <c r="CC4" s="168" t="s">
        <v>20</v>
      </c>
      <c r="CD4" s="167" t="s">
        <v>19</v>
      </c>
      <c r="CE4" s="168" t="s">
        <v>20</v>
      </c>
      <c r="CF4" s="167" t="s">
        <v>19</v>
      </c>
      <c r="CG4" s="168" t="s">
        <v>20</v>
      </c>
      <c r="CH4" s="167" t="s">
        <v>19</v>
      </c>
      <c r="CI4" s="168" t="s">
        <v>20</v>
      </c>
      <c r="CJ4" s="167" t="s">
        <v>19</v>
      </c>
      <c r="CK4" s="170" t="s">
        <v>20</v>
      </c>
      <c r="CL4" s="173" t="s">
        <v>19</v>
      </c>
      <c r="CM4" s="168" t="s">
        <v>20</v>
      </c>
      <c r="CN4" s="167" t="s">
        <v>19</v>
      </c>
      <c r="CO4" s="168" t="s">
        <v>20</v>
      </c>
      <c r="CP4" s="167" t="s">
        <v>19</v>
      </c>
      <c r="CQ4" s="168" t="s">
        <v>20</v>
      </c>
      <c r="CR4" s="167" t="s">
        <v>19</v>
      </c>
      <c r="CS4" s="168" t="s">
        <v>20</v>
      </c>
      <c r="CT4" s="167" t="s">
        <v>19</v>
      </c>
      <c r="CU4" s="170" t="s">
        <v>20</v>
      </c>
      <c r="CV4" s="568"/>
      <c r="CW4" s="589"/>
      <c r="CX4" s="568"/>
      <c r="CY4" s="586"/>
      <c r="CZ4" s="567"/>
      <c r="DA4" s="567"/>
      <c r="DB4" s="568"/>
      <c r="DC4" s="572"/>
      <c r="DD4" s="572"/>
      <c r="DE4" s="582"/>
      <c r="DF4" s="569"/>
      <c r="DG4" s="558"/>
      <c r="DH4" s="559"/>
      <c r="DI4" s="562"/>
      <c r="DJ4" s="560"/>
      <c r="DK4" s="561"/>
      <c r="DL4" s="561"/>
      <c r="DM4" s="560"/>
      <c r="DN4" s="557"/>
      <c r="DO4" s="557"/>
      <c r="DP4" s="557"/>
      <c r="DQ4" s="557"/>
    </row>
    <row r="5" spans="1:132" s="91" customFormat="1" ht="24.95" customHeight="1">
      <c r="A5" s="174">
        <f>'اختيار المقررات'!E1</f>
        <v>0</v>
      </c>
      <c r="B5" s="175" t="e">
        <f>'اختيار المقررات'!L1</f>
        <v>#N/A</v>
      </c>
      <c r="C5" s="175" t="b">
        <f>'اختيار المقررات'!Q1</f>
        <v>0</v>
      </c>
      <c r="D5" s="175" t="b">
        <f>'اختيار المقررات'!W1</f>
        <v>0</v>
      </c>
      <c r="E5" s="175" t="b">
        <f>'اختيار المقررات'!AE1</f>
        <v>0</v>
      </c>
      <c r="F5" s="176" t="b">
        <f>'اختيار المقررات'!AB1</f>
        <v>0</v>
      </c>
      <c r="G5" s="176">
        <f>'اختيار المقررات'!AB3</f>
        <v>0</v>
      </c>
      <c r="H5" s="177">
        <f>'اختيار المقررات'!Q3</f>
        <v>0</v>
      </c>
      <c r="I5" s="175" t="b">
        <f>'اختيار المقررات'!E3</f>
        <v>0</v>
      </c>
      <c r="J5" s="178" t="b">
        <f>'اختيار المقررات'!L3</f>
        <v>0</v>
      </c>
      <c r="K5" s="179" t="b">
        <f>'اختيار المقررات'!W3</f>
        <v>0</v>
      </c>
      <c r="L5" s="180">
        <f>'اختيار المقررات'!AE3</f>
        <v>0</v>
      </c>
      <c r="M5" s="181">
        <f>'اختيار المقررات'!W4</f>
        <v>0</v>
      </c>
      <c r="N5" s="181">
        <f>'اختيار المقررات'!AB4</f>
        <v>0</v>
      </c>
      <c r="O5" s="182">
        <f>'اختيار المقررات'!AE4</f>
        <v>0</v>
      </c>
      <c r="P5" s="183" t="b">
        <f>'اختيار المقررات'!E4</f>
        <v>0</v>
      </c>
      <c r="Q5" s="184" t="b">
        <f>'اختيار المقررات'!L4</f>
        <v>0</v>
      </c>
      <c r="R5" s="185" t="b">
        <f>'اختيار المقررات'!Q4</f>
        <v>0</v>
      </c>
      <c r="S5" s="186" t="e">
        <f>'اختيار المقررات'!E2</f>
        <v>#N/A</v>
      </c>
      <c r="T5" s="187" t="str">
        <f>IFERROR(IF(OR(T3=الإستمارة!$B$12,T3=الإستمارة!$B$13,T3=الإستمارة!$B$14,T3=الإستمارة!$B$15,T3=الإستمارة!$B$16,T3=الإستمارة!$B$17,T3=الإستمارة!$B$18),VLOOKUP(T3,الإستمارة!$B$12:$G$19,6,0),VLOOKUP(T3,الإستمارة!$J$12:$O$19,6,0)),"")</f>
        <v/>
      </c>
      <c r="U5" s="188" t="e">
        <f>'اختيار المقررات'!I8</f>
        <v>#N/A</v>
      </c>
      <c r="V5" s="187" t="str">
        <f>IFERROR(IF(OR(V3=الإستمارة!$B$12,V3=الإستمارة!$B$13,V3=الإستمارة!$B$14,V3=الإستمارة!$B$15,V3=الإستمارة!$B$16,V3=الإستمارة!$B$17,V3=الإستمارة!$B$18),VLOOKUP(V3,الإستمارة!$B$12:$G$19,6,0),VLOOKUP(V3,الإستمارة!$J$12:$O$19,6,0)),"")</f>
        <v/>
      </c>
      <c r="W5" s="188" t="e">
        <f>'اختيار المقررات'!I9</f>
        <v>#N/A</v>
      </c>
      <c r="X5" s="187" t="str">
        <f>IFERROR(IF(OR(X3=الإستمارة!$B$12,X3=الإستمارة!$B$13,X3=الإستمارة!$B$14,X3=الإستمارة!$B$15,X3=الإستمارة!$B$16,X3=الإستمارة!$B$17,X3=الإستمارة!$B$18),VLOOKUP(X3,الإستمارة!$B$12:$G$19,6,0),VLOOKUP(X3,الإستمارة!$J$12:$O$19,6,0)),"")</f>
        <v/>
      </c>
      <c r="Y5" s="188" t="e">
        <f>'اختيار المقررات'!I10</f>
        <v>#N/A</v>
      </c>
      <c r="Z5" s="187" t="str">
        <f>IFERROR(IF(OR(Z3=الإستمارة!$B$12,Z3=الإستمارة!$B$13,Z3=الإستمارة!$B$14,Z3=الإستمارة!$B$15,Z3=الإستمارة!$B$16,Z3=الإستمارة!$B$17,Z3=الإستمارة!$B$18),VLOOKUP(Z3,الإستمارة!$B$12:$G$19,6,0),VLOOKUP(Z3,الإستمارة!$J$12:$O$19,6,0)),"")</f>
        <v/>
      </c>
      <c r="AA5" s="188" t="e">
        <f>'اختيار المقررات'!I11</f>
        <v>#N/A</v>
      </c>
      <c r="AB5" s="187" t="str">
        <f>IFERROR(IF(OR(AB3=الإستمارة!$B$12,AB3=الإستمارة!$B$13,AB3=الإستمارة!$B$14,AB3=الإستمارة!$B$15,AB3=الإستمارة!$B$16,AB3=الإستمارة!$B$17,AB3=الإستمارة!$B$18),VLOOKUP(AB3,الإستمارة!$B$12:$G$19,6,0),VLOOKUP(AB3,الإستمارة!$J$12:$O$19,6,0)),"")</f>
        <v/>
      </c>
      <c r="AC5" s="188" t="e">
        <f>'اختيار المقررات'!I12</f>
        <v>#N/A</v>
      </c>
      <c r="AD5" s="187" t="str">
        <f>IFERROR(IF(OR(AD3=الإستمارة!$B$12,AD3=الإستمارة!$B$13,AD3=الإستمارة!$B$14,AD3=الإستمارة!$B$15,AD3=الإستمارة!$B$16,AD3=الإستمارة!$B$17,AD3=الإستمارة!$B$18),VLOOKUP(AD3,الإستمارة!$B$12:$G$19,6,0),VLOOKUP(AD3,الإستمارة!$J$12:$O$19,6,0)),"")</f>
        <v/>
      </c>
      <c r="AE5" s="188" t="e">
        <f>'اختيار المقررات'!Q8</f>
        <v>#N/A</v>
      </c>
      <c r="AF5" s="187" t="str">
        <f>IFERROR(IF(OR(AF3=الإستمارة!$B$12,AF3=الإستمارة!$B$13,AF3=الإستمارة!$B$14,AF3=الإستمارة!$B$15,AF3=الإستمارة!$B$16,AF3=الإستمارة!$B$17,AF3=الإستمارة!$B$18),VLOOKUP(AF3,الإستمارة!$B$12:$G$19,6,0),VLOOKUP(AF3,الإستمارة!$J$12:$O$19,6,0)),"")</f>
        <v/>
      </c>
      <c r="AG5" s="188" t="e">
        <f>'اختيار المقررات'!Q9</f>
        <v>#N/A</v>
      </c>
      <c r="AH5" s="187" t="str">
        <f>IFERROR(IF(OR(AH3=الإستمارة!$B$12,AH3=الإستمارة!$B$13,AH3=الإستمارة!$B$14,AH3=الإستمارة!$B$15,AH3=الإستمارة!$B$16,AH3=الإستمارة!$B$17,AH3=الإستمارة!$B$18),VLOOKUP(AH3,الإستمارة!$B$12:$G$19,6,0),VLOOKUP(AH3,الإستمارة!$J$12:$O$19,6,0)),"")</f>
        <v/>
      </c>
      <c r="AI5" s="188" t="e">
        <f>'اختيار المقررات'!Q10</f>
        <v>#N/A</v>
      </c>
      <c r="AJ5" s="187" t="str">
        <f>IFERROR(IF(OR(AJ3=الإستمارة!$B$12,AJ3=الإستمارة!$B$13,AJ3=الإستمارة!$B$14,AJ3=الإستمارة!$B$15,AJ3=الإستمارة!$B$16,AJ3=الإستمارة!$B$17,AJ3=الإستمارة!$B$18),VLOOKUP(AJ3,الإستمارة!$B$12:$G$19,6,0),VLOOKUP(AJ3,الإستمارة!$J$12:$O$19,6,0)),"")</f>
        <v/>
      </c>
      <c r="AK5" s="188" t="e">
        <f>'اختيار المقررات'!Q11</f>
        <v>#N/A</v>
      </c>
      <c r="AL5" s="187" t="str">
        <f>IFERROR(IF(OR(AL3=الإستمارة!$B$12,AL3=الإستمارة!$B$13,AL3=الإستمارة!$B$14,AL3=الإستمارة!$B$15,AL3=الإستمارة!$B$16,AL3=الإستمارة!$B$17,AL3=الإستمارة!$B$18),VLOOKUP(AL3,الإستمارة!$B$12:$G$19,6,0),VLOOKUP(AL3,الإستمارة!$J$12:$O$19,6,0)),"")</f>
        <v/>
      </c>
      <c r="AM5" s="188" t="e">
        <f>'اختيار المقررات'!Q12</f>
        <v>#N/A</v>
      </c>
      <c r="AN5" s="187" t="str">
        <f>IFERROR(IF(OR(AN3=الإستمارة!$B$12,AN3=الإستمارة!$B$13,AN3=الإستمارة!$B$14,AN3=الإستمارة!$B$15,AN3=الإستمارة!$B$16,AN3=الإستمارة!$B$17,AN3=الإستمارة!$B$18),VLOOKUP(AN3,الإستمارة!$B$12:$G$19,6,0),VLOOKUP(AN3,الإستمارة!$J$12:$O$19,6,0)),"")</f>
        <v/>
      </c>
      <c r="AO5" s="188" t="e">
        <f>'اختيار المقررات'!I15</f>
        <v>#N/A</v>
      </c>
      <c r="AP5" s="187" t="str">
        <f>IFERROR(IF(OR(AP3=الإستمارة!$B$12,AP3=الإستمارة!$B$13,AP3=الإستمارة!$B$14,AP3=الإستمارة!$B$15,AP3=الإستمارة!$B$16,AP3=الإستمارة!$B$17,AP3=الإستمارة!$B$18),VLOOKUP(AP3,الإستمارة!$B$12:$G$19,6,0),VLOOKUP(AP3,الإستمارة!$J$12:$O$19,6,0)),"")</f>
        <v/>
      </c>
      <c r="AQ5" s="188" t="e">
        <f>'اختيار المقررات'!I16</f>
        <v>#N/A</v>
      </c>
      <c r="AR5" s="187" t="str">
        <f>IFERROR(IF(OR(AR3=الإستمارة!$B$12,AR3=الإستمارة!$B$13,AR3=الإستمارة!$B$14,AR3=الإستمارة!$B$15,AR3=الإستمارة!$B$16,AR3=الإستمارة!$B$17,AR3=الإستمارة!$B$18),VLOOKUP(AR3,الإستمارة!$B$12:$G$19,6,0),VLOOKUP(AR3,الإستمارة!$J$12:$O$19,6,0)),"")</f>
        <v/>
      </c>
      <c r="AS5" s="188" t="e">
        <f>'اختيار المقررات'!I17</f>
        <v>#N/A</v>
      </c>
      <c r="AT5" s="187" t="str">
        <f>IFERROR(IF(OR(AT3=الإستمارة!$B$12,AT3=الإستمارة!$B$13,AT3=الإستمارة!$B$14,AT3=الإستمارة!$B$15,AT3=الإستمارة!$B$16,AT3=الإستمارة!$B$17,AT3=الإستمارة!$B$18),VLOOKUP(AT3,الإستمارة!$B$12:$G$19,6,0),VLOOKUP(AT3,الإستمارة!$J$12:$O$19,6,0)),"")</f>
        <v/>
      </c>
      <c r="AU5" s="188" t="e">
        <f>'اختيار المقررات'!I18</f>
        <v>#N/A</v>
      </c>
      <c r="AV5" s="187" t="str">
        <f>IFERROR(IF(OR(AV3=الإستمارة!$B$12,AV3=الإستمارة!$B$13,AV3=الإستمارة!$B$14,AV3=الإستمارة!$B$15,AV3=الإستمارة!$B$16,AV3=الإستمارة!$B$17,AV3=الإستمارة!$B$18),VLOOKUP(AV3,الإستمارة!$B$12:$G$19,6,0),VLOOKUP(AV3,الإستمارة!$J$12:$O$19,6,0)),"")</f>
        <v/>
      </c>
      <c r="AW5" s="188" t="e">
        <f>'اختيار المقررات'!I19</f>
        <v>#N/A</v>
      </c>
      <c r="AX5" s="187" t="str">
        <f>IFERROR(IF(OR(AX3=الإستمارة!$B$12,AX3=الإستمارة!$B$13,AX3=الإستمارة!$B$14,AX3=الإستمارة!$B$15,AX3=الإستمارة!$B$16,AX3=الإستمارة!$B$17,AX3=الإستمارة!$B$18),VLOOKUP(AX3,الإستمارة!$B$12:$G$19,6,0),VLOOKUP(AX3,الإستمارة!$J$12:$O$19,6,0)),"")</f>
        <v/>
      </c>
      <c r="AY5" s="188" t="e">
        <f>'اختيار المقررات'!Q15</f>
        <v>#N/A</v>
      </c>
      <c r="AZ5" s="187" t="str">
        <f>IFERROR(IF(OR(AZ3=الإستمارة!$B$12,AZ3=الإستمارة!$B$13,AZ3=الإستمارة!$B$14,AZ3=الإستمارة!$B$15,AZ3=الإستمارة!$B$16,AZ3=الإستمارة!$B$17,AZ3=الإستمارة!$B$18),VLOOKUP(AZ3,الإستمارة!$B$12:$G$19,6,0),VLOOKUP(AZ3,الإستمارة!$J$12:$O$19,6,0)),"")</f>
        <v/>
      </c>
      <c r="BA5" s="188" t="e">
        <f>'اختيار المقررات'!Q16</f>
        <v>#N/A</v>
      </c>
      <c r="BB5" s="187" t="str">
        <f>IFERROR(IF(OR(BB3=الإستمارة!$B$12,BB3=الإستمارة!$B$13,BB3=الإستمارة!$B$14,BB3=الإستمارة!$B$15,BB3=الإستمارة!$B$16,BB3=الإستمارة!$B$17,BB3=الإستمارة!$B$18),VLOOKUP(BB3,الإستمارة!$B$12:$G$19,6,0),VLOOKUP(BB3,الإستمارة!$J$12:$O$19,6,0)),"")</f>
        <v/>
      </c>
      <c r="BC5" s="188" t="e">
        <f>'اختيار المقررات'!Q17</f>
        <v>#N/A</v>
      </c>
      <c r="BD5" s="187" t="str">
        <f>IFERROR(IF(OR(BD3=الإستمارة!$B$12,BD3=الإستمارة!$B$13,BD3=الإستمارة!$B$14,BD3=الإستمارة!$B$15,BD3=الإستمارة!$B$16,BD3=الإستمارة!$B$17,BD3=الإستمارة!$B$18),VLOOKUP(BD3,الإستمارة!$B$12:$G$19,6,0),VLOOKUP(BD3,الإستمارة!$J$12:$O$19,6,0)),"")</f>
        <v/>
      </c>
      <c r="BE5" s="188" t="e">
        <f>'اختيار المقررات'!Q18</f>
        <v>#N/A</v>
      </c>
      <c r="BF5" s="187" t="str">
        <f>IFERROR(IF(OR(BF3=الإستمارة!$B$12,BF3=الإستمارة!$B$13,BF3=الإستمارة!$B$14,BF3=الإستمارة!$B$15,BF3=الإستمارة!$B$16,BF3=الإستمارة!$B$17,BF3=الإستمارة!$B$18),VLOOKUP(BF3,الإستمارة!$B$12:$G$19,6,0),VLOOKUP(BF3,الإستمارة!$J$12:$O$19,6,0)),"")</f>
        <v/>
      </c>
      <c r="BG5" s="189" t="e">
        <f>'اختيار المقررات'!Q19</f>
        <v>#N/A</v>
      </c>
      <c r="BH5" s="187" t="str">
        <f>IFERROR(IF(OR(BH3=الإستمارة!$B$12,BH3=الإستمارة!$B$13,BH3=الإستمارة!$B$14,BH3=الإستمارة!$B$15,BH3=الإستمارة!$B$16,BH3=الإستمارة!$B$17,BH3=الإستمارة!$B$18),VLOOKUP(BH3,الإستمارة!$B$12:$G$19,6,0),VLOOKUP(BH3,الإستمارة!$J$12:$O$19,6,0)),"")</f>
        <v/>
      </c>
      <c r="BI5" s="188" t="e">
        <f>'اختيار المقررات'!Y8</f>
        <v>#N/A</v>
      </c>
      <c r="BJ5" s="187" t="str">
        <f>IFERROR(IF(OR(BJ3=الإستمارة!$B$12,BJ3=الإستمارة!$B$13,BJ3=الإستمارة!$B$14,BJ3=الإستمارة!$B$15,BJ3=الإستمارة!$B$16,BJ3=الإستمارة!$B$17,BJ3=الإستمارة!$B$18),VLOOKUP(BJ3,الإستمارة!$B$12:$G$19,6,0),VLOOKUP(BJ3,الإستمارة!$J$12:$O$19,6,0)),"")</f>
        <v/>
      </c>
      <c r="BK5" s="188" t="e">
        <f>'اختيار المقررات'!Y9</f>
        <v>#N/A</v>
      </c>
      <c r="BL5" s="187" t="str">
        <f>IFERROR(IF(OR(BL3=الإستمارة!$B$12,BL3=الإستمارة!$B$13,BL3=الإستمارة!$B$14,BL3=الإستمارة!$B$15,BL3=الإستمارة!$B$16,BL3=الإستمارة!$B$17,BL3=الإستمارة!$B$18),VLOOKUP(BL3,الإستمارة!$B$12:$G$19,6,0),VLOOKUP(BL3,الإستمارة!$J$12:$O$19,6,0)),"")</f>
        <v/>
      </c>
      <c r="BM5" s="188" t="e">
        <f>'اختيار المقررات'!Y10</f>
        <v>#N/A</v>
      </c>
      <c r="BN5" s="187" t="str">
        <f>IFERROR(IF(OR(BN3=الإستمارة!$B$12,BN3=الإستمارة!$B$13,BN3=الإستمارة!$B$14,BN3=الإستمارة!$B$15,BN3=الإستمارة!$B$16,BN3=الإستمارة!$B$17,BN3=الإستمارة!$B$18),VLOOKUP(BN3,الإستمارة!$B$12:$G$19,6,0),VLOOKUP(BN3,الإستمارة!$J$12:$O$19,6,0)),"")</f>
        <v/>
      </c>
      <c r="BO5" s="188" t="e">
        <f>'اختيار المقررات'!Y11</f>
        <v>#N/A</v>
      </c>
      <c r="BP5" s="187" t="str">
        <f>IFERROR(IF(OR(BP3=الإستمارة!$B$12,BP3=الإستمارة!$B$13,BP3=الإستمارة!$B$14,BP3=الإستمارة!$B$15,BP3=الإستمارة!$B$16,BP3=الإستمارة!$B$17,BP3=الإستمارة!$B$18),VLOOKUP(BP3,الإستمارة!$B$12:$G$19,6,0),VLOOKUP(BP3,الإستمارة!$J$12:$O$19,6,0)),"")</f>
        <v/>
      </c>
      <c r="BQ5" s="190" t="e">
        <f>'اختيار المقررات'!Y12</f>
        <v>#N/A</v>
      </c>
      <c r="BR5" s="187" t="str">
        <f>IFERROR(IF(OR(BR3=الإستمارة!$B$12,BR3=الإستمارة!$B$13,BR3=الإستمارة!$B$14,BR3=الإستمارة!$B$15,BR3=الإستمارة!$B$16,BR3=الإستمارة!$B$17,BR3=الإستمارة!$B$18),VLOOKUP(BR3,الإستمارة!$B$12:$G$19,6,0),VLOOKUP(BR3,الإستمارة!$J$12:$O$19,6,0)),"")</f>
        <v/>
      </c>
      <c r="BS5" s="188" t="e">
        <f>'اختيار المقررات'!AG8</f>
        <v>#N/A</v>
      </c>
      <c r="BT5" s="187" t="str">
        <f>IFERROR(IF(OR(BT3=الإستمارة!$B$12,BT3=الإستمارة!$B$13,BT3=الإستمارة!$B$14,BT3=الإستمارة!$B$15,BT3=الإستمارة!$B$16,BT3=الإستمارة!$B$17,BT3=الإستمارة!$B$18),VLOOKUP(BT3,الإستمارة!$B$12:$G$19,6,0),VLOOKUP(BT3,الإستمارة!$J$12:$O$19,6,0)),"")</f>
        <v/>
      </c>
      <c r="BU5" s="188" t="e">
        <f>'اختيار المقررات'!AG9</f>
        <v>#N/A</v>
      </c>
      <c r="BV5" s="187" t="str">
        <f>IFERROR(IF(OR(BV3=الإستمارة!$B$12,BV3=الإستمارة!$B$13,BV3=الإستمارة!$B$14,BV3=الإستمارة!$B$15,BV3=الإستمارة!$B$16,BV3=الإستمارة!$B$17,BV3=الإستمارة!$B$18),VLOOKUP(BV3,الإستمارة!$B$12:$G$19,6,0),VLOOKUP(BV3,الإستمارة!$J$12:$O$19,6,0)),"")</f>
        <v/>
      </c>
      <c r="BW5" s="188" t="e">
        <f>'اختيار المقررات'!AG10</f>
        <v>#N/A</v>
      </c>
      <c r="BX5" s="187" t="str">
        <f>IFERROR(IF(OR(BX3=الإستمارة!$B$12,BX3=الإستمارة!$B$13,BX3=الإستمارة!$B$14,BX3=الإستمارة!$B$15,BX3=الإستمارة!$B$16,BX3=الإستمارة!$B$17,BX3=الإستمارة!$B$18),VLOOKUP(BX3,الإستمارة!$B$12:$G$19,6,0),VLOOKUP(BX3,الإستمارة!$J$12:$O$19,6,0)),"")</f>
        <v/>
      </c>
      <c r="BY5" s="188" t="e">
        <f>'اختيار المقررات'!AG11</f>
        <v>#N/A</v>
      </c>
      <c r="BZ5" s="187" t="str">
        <f>IFERROR(IF(OR(BZ3=الإستمارة!$B$12,BZ3=الإستمارة!$B$13,BZ3=الإستمارة!$B$14,BZ3=الإستمارة!$B$15,BZ3=الإستمارة!$B$16,BZ3=الإستمارة!$B$17,BZ3=الإستمارة!$B$18),VLOOKUP(BZ3,الإستمارة!$B$12:$G$19,6,0),VLOOKUP(BZ3,الإستمارة!$J$12:$O$19,6,0)),"")</f>
        <v/>
      </c>
      <c r="CA5" s="188" t="e">
        <f>'اختيار المقررات'!AG12</f>
        <v>#N/A</v>
      </c>
      <c r="CB5" s="187" t="str">
        <f>IFERROR(IF(OR(CB3=الإستمارة!$B$12,CB3=الإستمارة!$B$13,CB3=الإستمارة!$B$14,CB3=الإستمارة!$B$15,CB3=الإستمارة!$B$16,CB3=الإستمارة!$B$17,CB3=الإستمارة!$B$18),VLOOKUP(CB3,الإستمارة!$B$12:$G$19,6,0),VLOOKUP(CB3,الإستمارة!$J$12:$O$19,6,0)),"")</f>
        <v/>
      </c>
      <c r="CC5" s="188" t="e">
        <f>'اختيار المقررات'!Y15</f>
        <v>#N/A</v>
      </c>
      <c r="CD5" s="187" t="str">
        <f>IFERROR(IF(OR(CD3=الإستمارة!$B$12,CD3=الإستمارة!$B$13,CD3=الإستمارة!$B$14,CD3=الإستمارة!$B$15,CD3=الإستمارة!$B$16,CD3=الإستمارة!$B$17,CD3=الإستمارة!$B$18),VLOOKUP(CD3,الإستمارة!$B$12:$G$19,6,0),VLOOKUP(CD3,الإستمارة!$J$12:$O$19,6,0)),"")</f>
        <v/>
      </c>
      <c r="CE5" s="188" t="e">
        <f>'اختيار المقررات'!Y16</f>
        <v>#N/A</v>
      </c>
      <c r="CF5" s="187" t="str">
        <f>IFERROR(IF(OR(CF3=الإستمارة!$B$12,CF3=الإستمارة!$B$13,CF3=الإستمارة!$B$14,CF3=الإستمارة!$B$15,CF3=الإستمارة!$B$16,CF3=الإستمارة!$B$17,CF3=الإستمارة!$B$18),VLOOKUP(CF3,الإستمارة!$B$12:$G$19,6,0),VLOOKUP(CF3,الإستمارة!$J$12:$O$19,6,0)),"")</f>
        <v/>
      </c>
      <c r="CG5" s="188" t="e">
        <f>'اختيار المقررات'!Y17</f>
        <v>#N/A</v>
      </c>
      <c r="CH5" s="187" t="str">
        <f>IFERROR(IF(OR(CH3=الإستمارة!$B$12,CH3=الإستمارة!$B$13,CH3=الإستمارة!$B$14,CH3=الإستمارة!$B$15,CH3=الإستمارة!$B$16,CH3=الإستمارة!$B$17,CH3=الإستمارة!$B$18),VLOOKUP(CH3,الإستمارة!$B$12:$G$19,6,0),VLOOKUP(CH3,الإستمارة!$J$12:$O$19,6,0)),"")</f>
        <v/>
      </c>
      <c r="CI5" s="188" t="e">
        <f>'اختيار المقررات'!Y18</f>
        <v>#N/A</v>
      </c>
      <c r="CJ5" s="187" t="str">
        <f>IFERROR(IF(OR(CJ3=الإستمارة!$B$12,CJ3=الإستمارة!$B$13,CJ3=الإستمارة!$B$14,CJ3=الإستمارة!$B$15,CJ3=الإستمارة!$B$16,CJ3=الإستمارة!$B$17,CJ3=الإستمارة!$B$18),VLOOKUP(CJ3,الإستمارة!$B$12:$G$19,6,0),VLOOKUP(CJ3,الإستمارة!$J$12:$O$19,6,0)),"")</f>
        <v/>
      </c>
      <c r="CK5" s="189" t="e">
        <f>'اختيار المقررات'!Y19</f>
        <v>#N/A</v>
      </c>
      <c r="CL5" s="187" t="str">
        <f>IFERROR(IF(OR(CL3=الإستمارة!$B$12,CL3=الإستمارة!$B$13,CL3=الإستمارة!$B$14,CL3=الإستمارة!$B$15,CL3=الإستمارة!$B$16,CL3=الإستمارة!$B$17,CL3=الإستمارة!$B$18),VLOOKUP(CL3,الإستمارة!$B$12:$G$19,6,0),VLOOKUP(CL3,الإستمارة!$J$12:$O$19,6,0)),"")</f>
        <v/>
      </c>
      <c r="CM5" s="188" t="e">
        <f>'اختيار المقررات'!AG15</f>
        <v>#N/A</v>
      </c>
      <c r="CN5" s="187" t="str">
        <f>IFERROR(IF(OR(CN3=الإستمارة!$B$12,CN3=الإستمارة!$B$13,CN3=الإستمارة!$B$14,CN3=الإستمارة!$B$15,CN3=الإستمارة!$B$16,CN3=الإستمارة!$B$17,CN3=الإستمارة!$B$18),VLOOKUP(CN3,الإستمارة!$B$12:$G$19,6,0),VLOOKUP(CN3,الإستمارة!$J$12:$O$19,6,0)),"")</f>
        <v/>
      </c>
      <c r="CO5" s="188" t="e">
        <f>'اختيار المقررات'!AG16</f>
        <v>#N/A</v>
      </c>
      <c r="CP5" s="187" t="str">
        <f>IFERROR(IF(OR(CP3=الإستمارة!$B$12,CP3=الإستمارة!$B$13,CP3=الإستمارة!$B$14,CP3=الإستمارة!$B$15,CP3=الإستمارة!$B$16,CP3=الإستمارة!$B$17,CP3=الإستمارة!$B$18),VLOOKUP(CP3,الإستمارة!$B$12:$G$19,6,0),VLOOKUP(CP3,الإستمارة!$J$12:$O$19,6,0)),"")</f>
        <v/>
      </c>
      <c r="CQ5" s="188" t="e">
        <f>'اختيار المقررات'!AG17</f>
        <v>#N/A</v>
      </c>
      <c r="CR5" s="187" t="str">
        <f>IFERROR(IF(OR(CR3=الإستمارة!$B$12,CR3=الإستمارة!$B$13,CR3=الإستمارة!$B$14,CR3=الإستمارة!$B$15,CR3=الإستمارة!$B$16,CR3=الإستمارة!$B$17,CR3=الإستمارة!$B$18),VLOOKUP(CR3,الإستمارة!$B$12:$G$19,6,0),VLOOKUP(CR3,الإستمارة!$J$12:$O$19,6,0)),"")</f>
        <v/>
      </c>
      <c r="CS5" s="188" t="e">
        <f>'اختيار المقررات'!AG18</f>
        <v>#N/A</v>
      </c>
      <c r="CT5" s="187" t="str">
        <f>IFERROR(IF(OR(CT3=الإستمارة!$B$12,CT3=الإستمارة!$B$13,CT3=الإستمارة!$B$14,CT3=الإستمارة!$B$15,CT3=الإستمارة!$B$16,CT3=الإستمارة!$B$17,CT3=الإستمارة!$B$18),VLOOKUP(CT3,الإستمارة!$B$12:$G$19,6,0),VLOOKUP(CT3,الإستمارة!$J$12:$O$19,6,0)),"")</f>
        <v/>
      </c>
      <c r="CU5" s="189" t="e">
        <f>'اختيار المقررات'!AG19</f>
        <v>#N/A</v>
      </c>
      <c r="CV5" s="90">
        <f>'اختيار المقررات'!Q5</f>
        <v>0</v>
      </c>
      <c r="CW5" s="191">
        <f>'اختيار المقررات'!W5</f>
        <v>0</v>
      </c>
      <c r="CX5" s="90" t="str">
        <f>'اختيار المقررات'!AB5</f>
        <v/>
      </c>
      <c r="CY5" s="192" t="str">
        <f>'اختيار المقررات'!AE5</f>
        <v/>
      </c>
      <c r="CZ5" s="193">
        <f>'اختيار المقررات'!AI5</f>
        <v>0</v>
      </c>
      <c r="DA5" s="89" t="e">
        <f>'اختيار المقررات'!E5</f>
        <v>#N/A</v>
      </c>
      <c r="DB5" s="90">
        <f>'اختيار المقررات'!L5</f>
        <v>0</v>
      </c>
      <c r="DC5" s="90">
        <f>'اختيار المقررات'!W25</f>
        <v>0</v>
      </c>
      <c r="DD5" s="90" t="e">
        <f>'اختيار المقررات'!AE25</f>
        <v>#N/A</v>
      </c>
      <c r="DE5" s="90" t="e">
        <f>'اختيار المقررات'!N25</f>
        <v>#N/A</v>
      </c>
      <c r="DF5" s="194" t="e">
        <f>'اختيار المقررات'!N26</f>
        <v>#N/A</v>
      </c>
      <c r="DG5" s="90" t="str">
        <f>'اختيار المقررات'!N27</f>
        <v>لا</v>
      </c>
      <c r="DH5" s="195" t="e">
        <f>'اختيار المقررات'!W26</f>
        <v>#N/A</v>
      </c>
      <c r="DI5" s="196" t="e">
        <f>'اختيار المقررات'!AE26</f>
        <v>#N/A</v>
      </c>
      <c r="DJ5" s="197">
        <f>'اختيار المقررات'!Q28</f>
        <v>0</v>
      </c>
      <c r="DK5" s="198">
        <f>'اختيار المقررات'!X28</f>
        <v>0</v>
      </c>
      <c r="DL5" s="198">
        <f>'اختيار المقررات'!AF28</f>
        <v>0</v>
      </c>
      <c r="DM5" s="198">
        <f>DJ5+DK5</f>
        <v>0</v>
      </c>
      <c r="DN5" s="91" t="str">
        <f>'اختيار المقررات'!AB2</f>
        <v xml:space="preserve"> </v>
      </c>
      <c r="DO5" s="91">
        <f>'اختيار المقررات'!W2</f>
        <v>0</v>
      </c>
      <c r="DP5" s="91">
        <f>'اختيار المقررات'!Q2</f>
        <v>0</v>
      </c>
      <c r="DQ5" s="91">
        <f>'اختيار المقررات'!L2</f>
        <v>0</v>
      </c>
    </row>
  </sheetData>
  <sheetProtection password="DA6D" sheet="1" objects="1" scenarios="1"/>
  <mergeCells count="92">
    <mergeCell ref="BH2:BQ2"/>
    <mergeCell ref="BZ3:CA3"/>
    <mergeCell ref="CD3:CE3"/>
    <mergeCell ref="CH3:CI3"/>
    <mergeCell ref="BT3:BU3"/>
    <mergeCell ref="BV3:BW3"/>
    <mergeCell ref="CB3:CC3"/>
    <mergeCell ref="BR2:CA2"/>
    <mergeCell ref="BP3:BQ3"/>
    <mergeCell ref="BH3:BI3"/>
    <mergeCell ref="AL3:AM3"/>
    <mergeCell ref="AD2:AM2"/>
    <mergeCell ref="L1:L4"/>
    <mergeCell ref="M1:M4"/>
    <mergeCell ref="N1:N4"/>
    <mergeCell ref="O1:O4"/>
    <mergeCell ref="P3:P4"/>
    <mergeCell ref="S1:S4"/>
    <mergeCell ref="R3:R4"/>
    <mergeCell ref="X3:Y3"/>
    <mergeCell ref="AF3:AG3"/>
    <mergeCell ref="AH3:AI3"/>
    <mergeCell ref="BF3:BG3"/>
    <mergeCell ref="AX3:AY3"/>
    <mergeCell ref="AZ3:BA3"/>
    <mergeCell ref="BD3:BE3"/>
    <mergeCell ref="BB3:BC3"/>
    <mergeCell ref="A1:A2"/>
    <mergeCell ref="AT3:AU3"/>
    <mergeCell ref="AV3:AW3"/>
    <mergeCell ref="AN2:AW2"/>
    <mergeCell ref="Q3:Q4"/>
    <mergeCell ref="T3:U3"/>
    <mergeCell ref="V3:W3"/>
    <mergeCell ref="AN3:AO3"/>
    <mergeCell ref="AP3:AQ3"/>
    <mergeCell ref="AR3:AS3"/>
    <mergeCell ref="K1:K4"/>
    <mergeCell ref="T1:AM1"/>
    <mergeCell ref="Z3:AA3"/>
    <mergeCell ref="AB3:AC3"/>
    <mergeCell ref="AD3:AE3"/>
    <mergeCell ref="AJ3:AK3"/>
    <mergeCell ref="AX2:BG2"/>
    <mergeCell ref="C1:J2"/>
    <mergeCell ref="B1:B2"/>
    <mergeCell ref="AN1:BG1"/>
    <mergeCell ref="P1:R2"/>
    <mergeCell ref="T2:AC2"/>
    <mergeCell ref="CX3:CX4"/>
    <mergeCell ref="DJ1:DL2"/>
    <mergeCell ref="BJ3:BK3"/>
    <mergeCell ref="BL3:BM3"/>
    <mergeCell ref="CW3:CW4"/>
    <mergeCell ref="CF3:CG3"/>
    <mergeCell ref="CZ3:CZ4"/>
    <mergeCell ref="CP3:CQ3"/>
    <mergeCell ref="CR3:CS3"/>
    <mergeCell ref="BR3:BS3"/>
    <mergeCell ref="BX3:BY3"/>
    <mergeCell ref="CB2:CK2"/>
    <mergeCell ref="BN3:BO3"/>
    <mergeCell ref="CL2:CU2"/>
    <mergeCell ref="CL3:CM3"/>
    <mergeCell ref="CN3:CO3"/>
    <mergeCell ref="DA1:DB2"/>
    <mergeCell ref="DA3:DA4"/>
    <mergeCell ref="DB3:DB4"/>
    <mergeCell ref="DF3:DF4"/>
    <mergeCell ref="BH1:CA1"/>
    <mergeCell ref="CV3:CV4"/>
    <mergeCell ref="DD3:DD4"/>
    <mergeCell ref="CB1:CU1"/>
    <mergeCell ref="CX1:CZ2"/>
    <mergeCell ref="CV1:CW2"/>
    <mergeCell ref="DE1:DI2"/>
    <mergeCell ref="DE3:DE4"/>
    <mergeCell ref="DC3:DC4"/>
    <mergeCell ref="CJ3:CK3"/>
    <mergeCell ref="CT3:CU3"/>
    <mergeCell ref="CY3:CY4"/>
    <mergeCell ref="DN3:DN4"/>
    <mergeCell ref="DO3:DO4"/>
    <mergeCell ref="DP3:DP4"/>
    <mergeCell ref="DQ3:DQ4"/>
    <mergeCell ref="DG3:DG4"/>
    <mergeCell ref="DH3:DH4"/>
    <mergeCell ref="DM3:DM4"/>
    <mergeCell ref="DK3:DK4"/>
    <mergeCell ref="DI3:DI4"/>
    <mergeCell ref="DL3:DL4"/>
    <mergeCell ref="DJ3:DJ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T5180"/>
  <sheetViews>
    <sheetView rightToLeft="1" topLeftCell="B1" workbookViewId="0">
      <selection activeCell="B1" sqref="A1:XFD1048576"/>
    </sheetView>
  </sheetViews>
  <sheetFormatPr defaultColWidth="9" defaultRowHeight="14.25"/>
  <cols>
    <col min="1" max="1" width="17.75" style="261" bestFit="1" customWidth="1"/>
    <col min="2" max="2" width="20.75" style="261" bestFit="1" customWidth="1"/>
    <col min="3" max="3" width="12.125" style="261" bestFit="1" customWidth="1"/>
    <col min="4" max="4" width="9" style="261" customWidth="1"/>
    <col min="5" max="5" width="8.375" style="261" bestFit="1" customWidth="1"/>
    <col min="6" max="6" width="9.875" style="262" bestFit="1" customWidth="1"/>
    <col min="7" max="7" width="9.375" style="261" customWidth="1"/>
    <col min="8" max="8" width="15.625" style="261" bestFit="1" customWidth="1"/>
    <col min="9" max="9" width="8.375" style="261" customWidth="1"/>
    <col min="10" max="10" width="11.875" style="261" customWidth="1"/>
    <col min="11" max="11" width="12.375" style="261" customWidth="1"/>
    <col min="12" max="12" width="4" style="261" customWidth="1"/>
    <col min="13" max="13" width="10.25" style="261" bestFit="1" customWidth="1"/>
    <col min="14" max="14" width="22.75" style="261" bestFit="1" customWidth="1"/>
    <col min="15" max="15" width="9" style="261"/>
    <col min="16" max="16" width="10.375" style="261" bestFit="1" customWidth="1"/>
    <col min="17" max="17" width="11" style="262" bestFit="1" customWidth="1"/>
    <col min="18" max="18" width="9" style="261"/>
    <col min="19" max="19" width="9.875" style="262" bestFit="1" customWidth="1"/>
    <col min="20" max="16384" width="9" style="261"/>
  </cols>
  <sheetData>
    <row r="1" spans="1:20">
      <c r="A1" s="261" t="s">
        <v>62</v>
      </c>
      <c r="B1" s="261" t="s">
        <v>70</v>
      </c>
      <c r="C1" s="261" t="s">
        <v>63</v>
      </c>
      <c r="D1" s="261" t="s">
        <v>64</v>
      </c>
      <c r="E1" s="261" t="s">
        <v>12</v>
      </c>
      <c r="F1" s="262" t="s">
        <v>65</v>
      </c>
      <c r="G1" s="261" t="s">
        <v>7</v>
      </c>
      <c r="H1" s="261" t="s">
        <v>11</v>
      </c>
      <c r="I1" s="261" t="s">
        <v>10</v>
      </c>
      <c r="J1" s="261" t="s">
        <v>13</v>
      </c>
      <c r="K1" s="261" t="s">
        <v>67</v>
      </c>
      <c r="L1" s="261" t="s">
        <v>68</v>
      </c>
      <c r="M1" s="261" t="s">
        <v>71</v>
      </c>
      <c r="N1" s="261" t="s">
        <v>2623</v>
      </c>
      <c r="O1" s="261" t="s">
        <v>16</v>
      </c>
      <c r="P1" s="261" t="s">
        <v>73</v>
      </c>
      <c r="Q1" s="262" t="s">
        <v>74</v>
      </c>
      <c r="R1" s="261" t="s">
        <v>75</v>
      </c>
      <c r="S1" s="262" t="s">
        <v>76</v>
      </c>
      <c r="T1" s="261" t="s">
        <v>57</v>
      </c>
    </row>
    <row r="2" spans="1:20">
      <c r="A2" s="261">
        <v>103326</v>
      </c>
      <c r="B2" s="261" t="s">
        <v>1181</v>
      </c>
      <c r="C2" s="261" t="s">
        <v>1073</v>
      </c>
      <c r="D2" s="261" t="s">
        <v>1182</v>
      </c>
      <c r="E2" s="261" t="s">
        <v>603</v>
      </c>
      <c r="H2" s="261" t="s">
        <v>605</v>
      </c>
      <c r="I2" s="261" t="s">
        <v>2561</v>
      </c>
      <c r="M2" s="261" t="s">
        <v>593</v>
      </c>
    </row>
    <row r="3" spans="1:20">
      <c r="A3" s="263">
        <v>104502</v>
      </c>
      <c r="B3" s="261" t="s">
        <v>2565</v>
      </c>
      <c r="C3" s="261" t="s">
        <v>83</v>
      </c>
      <c r="D3" s="261" t="s">
        <v>449</v>
      </c>
      <c r="E3" s="261" t="s">
        <v>603</v>
      </c>
      <c r="I3" s="261" t="s">
        <v>2561</v>
      </c>
    </row>
    <row r="4" spans="1:20">
      <c r="A4" s="261">
        <v>104862</v>
      </c>
      <c r="B4" s="261" t="s">
        <v>1183</v>
      </c>
      <c r="C4" s="261" t="s">
        <v>192</v>
      </c>
      <c r="D4" s="261" t="s">
        <v>413</v>
      </c>
      <c r="E4" s="261" t="s">
        <v>604</v>
      </c>
      <c r="F4" s="262">
        <v>25484</v>
      </c>
      <c r="G4" s="261" t="s">
        <v>645</v>
      </c>
      <c r="H4" s="261" t="s">
        <v>605</v>
      </c>
      <c r="I4" s="261" t="s">
        <v>2561</v>
      </c>
      <c r="J4" s="261" t="s">
        <v>607</v>
      </c>
      <c r="K4" s="261">
        <v>2003</v>
      </c>
      <c r="L4" s="261" t="s">
        <v>580</v>
      </c>
      <c r="M4" s="261" t="s">
        <v>598</v>
      </c>
    </row>
    <row r="5" spans="1:20">
      <c r="A5" s="263">
        <v>104932</v>
      </c>
      <c r="B5" s="261" t="s">
        <v>2566</v>
      </c>
      <c r="C5" s="261" t="s">
        <v>150</v>
      </c>
      <c r="D5" s="261" t="s">
        <v>2567</v>
      </c>
      <c r="I5" s="261" t="s">
        <v>2561</v>
      </c>
    </row>
    <row r="6" spans="1:20">
      <c r="A6" s="261">
        <v>105778</v>
      </c>
      <c r="B6" s="261" t="s">
        <v>1189</v>
      </c>
      <c r="C6" s="261" t="s">
        <v>273</v>
      </c>
      <c r="D6" s="261" t="s">
        <v>376</v>
      </c>
      <c r="E6" s="261" t="s">
        <v>604</v>
      </c>
      <c r="F6" s="262">
        <v>30729</v>
      </c>
      <c r="G6" s="261" t="s">
        <v>634</v>
      </c>
      <c r="H6" s="261" t="s">
        <v>605</v>
      </c>
      <c r="I6" s="261" t="s">
        <v>2561</v>
      </c>
      <c r="J6" s="261" t="s">
        <v>607</v>
      </c>
      <c r="K6" s="261">
        <v>2001</v>
      </c>
      <c r="L6" s="261" t="s">
        <v>634</v>
      </c>
      <c r="M6" s="261" t="s">
        <v>589</v>
      </c>
      <c r="R6" s="261">
        <v>854</v>
      </c>
      <c r="S6" s="262" t="s">
        <v>2614</v>
      </c>
      <c r="T6" s="261">
        <v>22500</v>
      </c>
    </row>
    <row r="7" spans="1:20">
      <c r="A7" s="261">
        <v>105867</v>
      </c>
      <c r="B7" s="261" t="s">
        <v>1190</v>
      </c>
      <c r="C7" s="261" t="s">
        <v>101</v>
      </c>
      <c r="D7" s="261" t="s">
        <v>332</v>
      </c>
      <c r="E7" s="261" t="s">
        <v>604</v>
      </c>
      <c r="F7" s="262">
        <v>30883</v>
      </c>
      <c r="G7" s="261" t="s">
        <v>728</v>
      </c>
      <c r="H7" s="261" t="s">
        <v>605</v>
      </c>
      <c r="I7" s="261" t="s">
        <v>2561</v>
      </c>
      <c r="J7" s="261" t="s">
        <v>607</v>
      </c>
      <c r="K7" s="261">
        <v>2003</v>
      </c>
      <c r="L7" s="261" t="s">
        <v>724</v>
      </c>
      <c r="M7" s="261" t="s">
        <v>599</v>
      </c>
    </row>
    <row r="8" spans="1:20">
      <c r="A8" s="261">
        <v>106167</v>
      </c>
      <c r="B8" s="261" t="s">
        <v>1191</v>
      </c>
      <c r="C8" s="261" t="s">
        <v>1192</v>
      </c>
      <c r="D8" s="261" t="s">
        <v>365</v>
      </c>
      <c r="E8" s="261" t="s">
        <v>604</v>
      </c>
      <c r="H8" s="261" t="s">
        <v>605</v>
      </c>
      <c r="I8" s="261" t="s">
        <v>2561</v>
      </c>
      <c r="J8" s="261" t="s">
        <v>752</v>
      </c>
      <c r="K8" s="261">
        <v>2004</v>
      </c>
      <c r="L8" s="261" t="s">
        <v>578</v>
      </c>
      <c r="M8" s="261" t="s">
        <v>578</v>
      </c>
    </row>
    <row r="9" spans="1:20">
      <c r="A9" s="261">
        <v>106173</v>
      </c>
      <c r="B9" s="261" t="s">
        <v>1193</v>
      </c>
      <c r="C9" s="261" t="s">
        <v>133</v>
      </c>
      <c r="D9" s="261" t="s">
        <v>931</v>
      </c>
      <c r="E9" s="261" t="s">
        <v>604</v>
      </c>
      <c r="H9" s="261" t="s">
        <v>605</v>
      </c>
      <c r="I9" s="261" t="s">
        <v>2561</v>
      </c>
      <c r="J9" s="261" t="s">
        <v>607</v>
      </c>
      <c r="K9" s="261">
        <v>2004</v>
      </c>
      <c r="L9" s="261" t="s">
        <v>578</v>
      </c>
      <c r="M9" s="261" t="s">
        <v>592</v>
      </c>
    </row>
    <row r="10" spans="1:20">
      <c r="A10" s="261">
        <v>106467</v>
      </c>
      <c r="B10" s="261" t="s">
        <v>1196</v>
      </c>
      <c r="C10" s="261" t="s">
        <v>127</v>
      </c>
      <c r="D10" s="261" t="s">
        <v>423</v>
      </c>
      <c r="E10" s="261" t="s">
        <v>604</v>
      </c>
      <c r="F10" s="262">
        <v>29148</v>
      </c>
      <c r="G10" s="261" t="s">
        <v>634</v>
      </c>
      <c r="H10" s="261" t="s">
        <v>605</v>
      </c>
      <c r="I10" s="261" t="s">
        <v>2561</v>
      </c>
      <c r="J10" s="261" t="s">
        <v>579</v>
      </c>
      <c r="K10" s="261">
        <v>2000</v>
      </c>
      <c r="L10" s="261" t="s">
        <v>678</v>
      </c>
      <c r="M10" s="261" t="s">
        <v>578</v>
      </c>
    </row>
    <row r="11" spans="1:20">
      <c r="A11" s="263">
        <v>107995</v>
      </c>
      <c r="B11" s="261" t="s">
        <v>2568</v>
      </c>
      <c r="C11" s="261" t="s">
        <v>1144</v>
      </c>
      <c r="D11" s="261" t="s">
        <v>2569</v>
      </c>
      <c r="I11" s="261" t="s">
        <v>2561</v>
      </c>
    </row>
    <row r="12" spans="1:20">
      <c r="A12" s="261">
        <v>108916</v>
      </c>
      <c r="B12" s="261" t="s">
        <v>1921</v>
      </c>
      <c r="C12" s="261" t="s">
        <v>85</v>
      </c>
      <c r="D12" s="261" t="s">
        <v>376</v>
      </c>
      <c r="E12" s="261" t="s">
        <v>603</v>
      </c>
      <c r="G12" s="261" t="s">
        <v>578</v>
      </c>
      <c r="H12" s="261" t="s">
        <v>605</v>
      </c>
      <c r="I12" s="261" t="s">
        <v>2561</v>
      </c>
      <c r="J12" s="261" t="s">
        <v>607</v>
      </c>
      <c r="K12" s="261">
        <v>1998</v>
      </c>
      <c r="L12" s="261" t="s">
        <v>590</v>
      </c>
      <c r="M12" s="261" t="s">
        <v>590</v>
      </c>
    </row>
    <row r="13" spans="1:20">
      <c r="A13" s="263">
        <v>108922</v>
      </c>
      <c r="B13" s="261" t="s">
        <v>2570</v>
      </c>
      <c r="C13" s="261" t="s">
        <v>266</v>
      </c>
      <c r="D13" s="261" t="s">
        <v>2571</v>
      </c>
      <c r="I13" s="261" t="s">
        <v>2561</v>
      </c>
    </row>
    <row r="14" spans="1:20">
      <c r="A14" s="261">
        <v>109008</v>
      </c>
      <c r="B14" s="261" t="s">
        <v>1200</v>
      </c>
      <c r="C14" s="261" t="s">
        <v>83</v>
      </c>
      <c r="D14" s="261" t="s">
        <v>781</v>
      </c>
      <c r="E14" s="261" t="s">
        <v>603</v>
      </c>
      <c r="H14" s="261" t="s">
        <v>749</v>
      </c>
      <c r="I14" s="261" t="s">
        <v>2561</v>
      </c>
      <c r="J14" s="261" t="s">
        <v>752</v>
      </c>
      <c r="L14" s="261" t="s">
        <v>580</v>
      </c>
      <c r="M14" s="261" t="s">
        <v>553</v>
      </c>
    </row>
    <row r="15" spans="1:20">
      <c r="A15" s="261">
        <v>109035</v>
      </c>
      <c r="B15" s="261" t="s">
        <v>1201</v>
      </c>
      <c r="C15" s="261" t="s">
        <v>142</v>
      </c>
      <c r="D15" s="261" t="s">
        <v>1137</v>
      </c>
      <c r="E15" s="261" t="s">
        <v>603</v>
      </c>
      <c r="F15" s="262">
        <v>27108</v>
      </c>
      <c r="G15" s="261" t="s">
        <v>634</v>
      </c>
      <c r="H15" s="261" t="s">
        <v>605</v>
      </c>
      <c r="I15" s="261" t="s">
        <v>2561</v>
      </c>
      <c r="J15" s="261" t="s">
        <v>579</v>
      </c>
      <c r="M15" s="261" t="s">
        <v>598</v>
      </c>
      <c r="R15" s="261">
        <v>617</v>
      </c>
      <c r="S15" s="262" t="s">
        <v>2611</v>
      </c>
      <c r="T15" s="261">
        <v>22500</v>
      </c>
    </row>
    <row r="16" spans="1:20">
      <c r="A16" s="261">
        <v>109084</v>
      </c>
      <c r="B16" s="261" t="s">
        <v>1202</v>
      </c>
      <c r="C16" s="261" t="s">
        <v>146</v>
      </c>
      <c r="D16" s="261" t="s">
        <v>452</v>
      </c>
      <c r="E16" s="261" t="s">
        <v>603</v>
      </c>
      <c r="F16" s="262">
        <v>26503</v>
      </c>
      <c r="G16" s="261" t="s">
        <v>643</v>
      </c>
      <c r="H16" s="261" t="s">
        <v>605</v>
      </c>
      <c r="I16" s="261" t="s">
        <v>2561</v>
      </c>
      <c r="J16" s="261" t="s">
        <v>579</v>
      </c>
      <c r="M16" s="261" t="s">
        <v>597</v>
      </c>
    </row>
    <row r="17" spans="1:20">
      <c r="A17" s="261">
        <v>109129</v>
      </c>
      <c r="B17" s="261" t="s">
        <v>1203</v>
      </c>
      <c r="C17" s="261" t="s">
        <v>233</v>
      </c>
      <c r="D17" s="261" t="s">
        <v>279</v>
      </c>
      <c r="E17" s="261" t="s">
        <v>604</v>
      </c>
      <c r="F17" s="262">
        <v>30912</v>
      </c>
      <c r="G17" s="261" t="s">
        <v>2375</v>
      </c>
      <c r="H17" s="261" t="s">
        <v>605</v>
      </c>
      <c r="I17" s="261" t="s">
        <v>2561</v>
      </c>
      <c r="J17" s="261" t="s">
        <v>579</v>
      </c>
      <c r="K17" s="261">
        <v>2002</v>
      </c>
      <c r="L17" s="261" t="s">
        <v>580</v>
      </c>
      <c r="M17" s="261" t="s">
        <v>598</v>
      </c>
    </row>
    <row r="18" spans="1:20">
      <c r="A18" s="261">
        <v>109451</v>
      </c>
      <c r="B18" s="261" t="s">
        <v>1205</v>
      </c>
      <c r="C18" s="261" t="s">
        <v>129</v>
      </c>
      <c r="D18" s="261" t="s">
        <v>362</v>
      </c>
      <c r="E18" s="261" t="s">
        <v>604</v>
      </c>
      <c r="F18" s="262">
        <v>25091</v>
      </c>
      <c r="G18" s="261" t="s">
        <v>578</v>
      </c>
      <c r="H18" s="261" t="s">
        <v>605</v>
      </c>
      <c r="I18" s="261" t="s">
        <v>2561</v>
      </c>
      <c r="J18" s="261" t="s">
        <v>607</v>
      </c>
      <c r="K18" s="261">
        <v>2007</v>
      </c>
      <c r="L18" s="261" t="s">
        <v>578</v>
      </c>
      <c r="M18" s="261" t="s">
        <v>578</v>
      </c>
    </row>
    <row r="19" spans="1:20">
      <c r="A19" s="261">
        <v>109458</v>
      </c>
      <c r="B19" s="261" t="s">
        <v>1206</v>
      </c>
      <c r="C19" s="261" t="s">
        <v>153</v>
      </c>
      <c r="D19" s="261" t="s">
        <v>1102</v>
      </c>
      <c r="E19" s="261" t="s">
        <v>604</v>
      </c>
      <c r="F19" s="262">
        <v>29980</v>
      </c>
      <c r="G19" s="261" t="s">
        <v>578</v>
      </c>
      <c r="H19" s="261" t="s">
        <v>605</v>
      </c>
      <c r="I19" s="261" t="s">
        <v>2561</v>
      </c>
      <c r="J19" s="261" t="s">
        <v>607</v>
      </c>
      <c r="K19" s="261">
        <v>2002</v>
      </c>
      <c r="L19" s="261" t="s">
        <v>578</v>
      </c>
      <c r="M19" s="261" t="s">
        <v>578</v>
      </c>
    </row>
    <row r="20" spans="1:20">
      <c r="A20" s="263">
        <v>109734</v>
      </c>
      <c r="B20" s="261" t="s">
        <v>2572</v>
      </c>
      <c r="C20" s="261" t="s">
        <v>2573</v>
      </c>
      <c r="D20" s="261" t="s">
        <v>2266</v>
      </c>
      <c r="I20" s="261" t="s">
        <v>2561</v>
      </c>
      <c r="R20" s="261">
        <v>501</v>
      </c>
      <c r="S20" s="262" t="s">
        <v>2613</v>
      </c>
      <c r="T20" s="261">
        <v>20000</v>
      </c>
    </row>
    <row r="21" spans="1:20">
      <c r="A21" s="261">
        <v>109957</v>
      </c>
      <c r="B21" s="261" t="s">
        <v>1207</v>
      </c>
      <c r="C21" s="261" t="s">
        <v>83</v>
      </c>
      <c r="D21" s="261" t="s">
        <v>317</v>
      </c>
      <c r="E21" s="261" t="s">
        <v>604</v>
      </c>
      <c r="H21" s="261" t="s">
        <v>749</v>
      </c>
      <c r="I21" s="261" t="s">
        <v>2561</v>
      </c>
      <c r="J21" s="261" t="s">
        <v>607</v>
      </c>
      <c r="K21" s="261">
        <v>2009</v>
      </c>
      <c r="L21" s="261" t="s">
        <v>578</v>
      </c>
      <c r="M21" s="261" t="s">
        <v>553</v>
      </c>
    </row>
    <row r="22" spans="1:20">
      <c r="A22" s="261">
        <v>110382</v>
      </c>
      <c r="B22" s="261" t="s">
        <v>1209</v>
      </c>
      <c r="C22" s="261" t="s">
        <v>158</v>
      </c>
      <c r="D22" s="261" t="s">
        <v>417</v>
      </c>
      <c r="E22" s="261" t="s">
        <v>603</v>
      </c>
      <c r="H22" s="261" t="s">
        <v>749</v>
      </c>
      <c r="I22" s="261" t="s">
        <v>2561</v>
      </c>
      <c r="J22" s="261" t="s">
        <v>607</v>
      </c>
      <c r="K22" s="261">
        <v>2000</v>
      </c>
      <c r="L22" s="261" t="s">
        <v>578</v>
      </c>
      <c r="M22" s="261" t="s">
        <v>553</v>
      </c>
    </row>
    <row r="23" spans="1:20">
      <c r="A23" s="261">
        <v>110467</v>
      </c>
      <c r="B23" s="261" t="s">
        <v>1211</v>
      </c>
      <c r="C23" s="261" t="s">
        <v>193</v>
      </c>
      <c r="D23" s="261" t="s">
        <v>481</v>
      </c>
      <c r="E23" s="261" t="s">
        <v>603</v>
      </c>
      <c r="F23" s="262">
        <v>30886</v>
      </c>
      <c r="G23" s="261" t="s">
        <v>578</v>
      </c>
      <c r="H23" s="261" t="s">
        <v>605</v>
      </c>
      <c r="I23" s="261" t="s">
        <v>2561</v>
      </c>
      <c r="J23" s="261" t="s">
        <v>607</v>
      </c>
      <c r="K23" s="261">
        <v>2004</v>
      </c>
      <c r="L23" s="261" t="s">
        <v>578</v>
      </c>
      <c r="M23" s="261" t="s">
        <v>580</v>
      </c>
    </row>
    <row r="24" spans="1:20">
      <c r="A24" s="261">
        <v>110723</v>
      </c>
      <c r="B24" s="261" t="s">
        <v>1922</v>
      </c>
      <c r="C24" s="261" t="s">
        <v>793</v>
      </c>
      <c r="D24" s="261" t="s">
        <v>355</v>
      </c>
      <c r="E24" s="261" t="s">
        <v>604</v>
      </c>
      <c r="F24" s="262">
        <v>32509</v>
      </c>
      <c r="G24" s="261" t="s">
        <v>578</v>
      </c>
      <c r="H24" s="261" t="s">
        <v>605</v>
      </c>
      <c r="I24" s="261" t="s">
        <v>2561</v>
      </c>
      <c r="J24" s="261" t="s">
        <v>607</v>
      </c>
      <c r="K24" s="261">
        <v>2006</v>
      </c>
      <c r="L24" s="261" t="s">
        <v>578</v>
      </c>
      <c r="M24" s="261" t="s">
        <v>578</v>
      </c>
    </row>
    <row r="25" spans="1:20">
      <c r="A25" s="261">
        <v>110736</v>
      </c>
      <c r="B25" s="261" t="s">
        <v>1213</v>
      </c>
      <c r="C25" s="261" t="s">
        <v>123</v>
      </c>
      <c r="D25" s="261" t="s">
        <v>467</v>
      </c>
      <c r="E25" s="261" t="s">
        <v>604</v>
      </c>
      <c r="H25" s="261" t="s">
        <v>605</v>
      </c>
      <c r="I25" s="261" t="s">
        <v>2561</v>
      </c>
      <c r="J25" s="261" t="s">
        <v>752</v>
      </c>
      <c r="K25" s="261">
        <v>2006</v>
      </c>
      <c r="L25" s="261" t="s">
        <v>578</v>
      </c>
      <c r="M25" s="261" t="s">
        <v>578</v>
      </c>
      <c r="R25" s="261" t="s">
        <v>2615</v>
      </c>
      <c r="S25" s="262" t="s">
        <v>2615</v>
      </c>
      <c r="T25" s="261">
        <v>14100</v>
      </c>
    </row>
    <row r="26" spans="1:20">
      <c r="A26" s="261">
        <v>110886</v>
      </c>
      <c r="B26" s="261" t="s">
        <v>1214</v>
      </c>
      <c r="C26" s="261" t="s">
        <v>118</v>
      </c>
      <c r="D26" s="261" t="s">
        <v>401</v>
      </c>
      <c r="E26" s="261" t="s">
        <v>604</v>
      </c>
      <c r="F26" s="262">
        <v>31555</v>
      </c>
      <c r="G26" s="261" t="s">
        <v>578</v>
      </c>
      <c r="H26" s="261" t="s">
        <v>605</v>
      </c>
      <c r="I26" s="261" t="s">
        <v>2561</v>
      </c>
      <c r="J26" s="261" t="s">
        <v>607</v>
      </c>
      <c r="K26" s="261">
        <v>2004</v>
      </c>
      <c r="L26" s="261" t="s">
        <v>578</v>
      </c>
      <c r="M26" s="261" t="s">
        <v>578</v>
      </c>
    </row>
    <row r="27" spans="1:20">
      <c r="A27" s="261">
        <v>110983</v>
      </c>
      <c r="B27" s="261" t="s">
        <v>1216</v>
      </c>
      <c r="C27" s="261" t="s">
        <v>1217</v>
      </c>
      <c r="D27" s="261" t="s">
        <v>320</v>
      </c>
      <c r="E27" s="261" t="s">
        <v>604</v>
      </c>
      <c r="F27" s="262">
        <v>34361</v>
      </c>
      <c r="G27" s="261" t="s">
        <v>578</v>
      </c>
      <c r="H27" s="261" t="s">
        <v>605</v>
      </c>
      <c r="I27" s="261" t="s">
        <v>2561</v>
      </c>
      <c r="J27" s="261" t="s">
        <v>579</v>
      </c>
      <c r="K27" s="261">
        <v>2000</v>
      </c>
      <c r="L27" s="261" t="s">
        <v>578</v>
      </c>
      <c r="M27" s="261" t="s">
        <v>578</v>
      </c>
    </row>
    <row r="28" spans="1:20">
      <c r="A28" s="261">
        <v>111077</v>
      </c>
      <c r="B28" s="261" t="s">
        <v>1220</v>
      </c>
      <c r="C28" s="261" t="s">
        <v>158</v>
      </c>
      <c r="D28" s="261" t="s">
        <v>340</v>
      </c>
      <c r="E28" s="261" t="s">
        <v>604</v>
      </c>
      <c r="F28" s="262">
        <v>31048</v>
      </c>
      <c r="G28" s="261" t="s">
        <v>634</v>
      </c>
      <c r="H28" s="261" t="s">
        <v>605</v>
      </c>
      <c r="I28" s="261" t="s">
        <v>2561</v>
      </c>
      <c r="J28" s="261" t="s">
        <v>579</v>
      </c>
      <c r="K28" s="264">
        <v>2003</v>
      </c>
      <c r="L28" s="261" t="s">
        <v>578</v>
      </c>
      <c r="M28" s="261" t="s">
        <v>590</v>
      </c>
      <c r="R28" s="261" t="s">
        <v>2615</v>
      </c>
      <c r="S28" s="262" t="s">
        <v>2615</v>
      </c>
      <c r="T28" s="261">
        <v>11500</v>
      </c>
    </row>
    <row r="29" spans="1:20">
      <c r="A29" s="261">
        <v>111188</v>
      </c>
      <c r="B29" s="261" t="s">
        <v>1222</v>
      </c>
      <c r="C29" s="261" t="s">
        <v>158</v>
      </c>
      <c r="D29" s="261" t="s">
        <v>530</v>
      </c>
      <c r="E29" s="261" t="s">
        <v>603</v>
      </c>
      <c r="F29" s="262">
        <v>26056</v>
      </c>
      <c r="G29" s="261" t="s">
        <v>2451</v>
      </c>
      <c r="H29" s="261" t="s">
        <v>605</v>
      </c>
      <c r="I29" s="261" t="s">
        <v>2561</v>
      </c>
      <c r="J29" s="261" t="s">
        <v>579</v>
      </c>
      <c r="K29" s="264">
        <v>1991</v>
      </c>
      <c r="L29" s="261" t="s">
        <v>580</v>
      </c>
      <c r="M29" s="261" t="s">
        <v>580</v>
      </c>
    </row>
    <row r="30" spans="1:20">
      <c r="A30" s="261">
        <v>111247</v>
      </c>
      <c r="B30" s="261" t="s">
        <v>1223</v>
      </c>
      <c r="C30" s="261" t="s">
        <v>135</v>
      </c>
      <c r="D30" s="261" t="s">
        <v>347</v>
      </c>
      <c r="E30" s="261" t="s">
        <v>603</v>
      </c>
      <c r="H30" s="261" t="s">
        <v>605</v>
      </c>
      <c r="I30" s="261" t="s">
        <v>2561</v>
      </c>
      <c r="J30" s="261" t="s">
        <v>752</v>
      </c>
      <c r="K30" s="261">
        <v>2005</v>
      </c>
      <c r="L30" s="261" t="s">
        <v>578</v>
      </c>
      <c r="M30" s="261" t="s">
        <v>578</v>
      </c>
    </row>
    <row r="31" spans="1:20">
      <c r="A31" s="261">
        <v>111330</v>
      </c>
      <c r="B31" s="261" t="s">
        <v>1224</v>
      </c>
      <c r="C31" s="261" t="s">
        <v>225</v>
      </c>
      <c r="D31" s="261" t="s">
        <v>331</v>
      </c>
      <c r="E31" s="261" t="s">
        <v>603</v>
      </c>
      <c r="H31" s="261" t="s">
        <v>605</v>
      </c>
      <c r="I31" s="261" t="s">
        <v>2561</v>
      </c>
      <c r="J31" s="261" t="s">
        <v>607</v>
      </c>
      <c r="K31" s="261">
        <v>2006</v>
      </c>
      <c r="L31" s="261" t="s">
        <v>578</v>
      </c>
      <c r="M31" s="261" t="s">
        <v>599</v>
      </c>
    </row>
    <row r="32" spans="1:20">
      <c r="A32" s="263">
        <v>111359</v>
      </c>
      <c r="B32" s="261" t="s">
        <v>2574</v>
      </c>
      <c r="C32" s="261" t="s">
        <v>111</v>
      </c>
      <c r="D32" s="261" t="s">
        <v>325</v>
      </c>
      <c r="E32" s="261" t="s">
        <v>604</v>
      </c>
      <c r="I32" s="261" t="s">
        <v>2561</v>
      </c>
    </row>
    <row r="33" spans="1:20">
      <c r="A33" s="263">
        <v>111532</v>
      </c>
      <c r="B33" s="261" t="s">
        <v>2575</v>
      </c>
      <c r="C33" s="261" t="s">
        <v>164</v>
      </c>
      <c r="D33" s="261" t="s">
        <v>2576</v>
      </c>
      <c r="E33" s="261" t="s">
        <v>604</v>
      </c>
      <c r="I33" s="261" t="s">
        <v>2561</v>
      </c>
    </row>
    <row r="34" spans="1:20">
      <c r="A34" s="261">
        <v>111684</v>
      </c>
      <c r="B34" s="261" t="s">
        <v>1226</v>
      </c>
      <c r="C34" s="261" t="s">
        <v>85</v>
      </c>
      <c r="D34" s="261" t="s">
        <v>362</v>
      </c>
      <c r="E34" s="261" t="s">
        <v>604</v>
      </c>
      <c r="F34" s="262">
        <v>32143</v>
      </c>
      <c r="G34" s="261" t="s">
        <v>578</v>
      </c>
      <c r="H34" s="261" t="s">
        <v>605</v>
      </c>
      <c r="I34" s="261" t="s">
        <v>2561</v>
      </c>
      <c r="M34" s="261" t="s">
        <v>598</v>
      </c>
    </row>
    <row r="35" spans="1:20">
      <c r="A35" s="261">
        <v>112915</v>
      </c>
      <c r="B35" s="261" t="s">
        <v>1227</v>
      </c>
      <c r="C35" s="261" t="s">
        <v>872</v>
      </c>
      <c r="D35" s="261" t="s">
        <v>367</v>
      </c>
      <c r="E35" s="261" t="s">
        <v>604</v>
      </c>
      <c r="F35" s="262">
        <v>31187</v>
      </c>
      <c r="G35" s="261" t="s">
        <v>578</v>
      </c>
      <c r="H35" s="261" t="s">
        <v>605</v>
      </c>
      <c r="I35" s="261" t="s">
        <v>2561</v>
      </c>
      <c r="J35" s="261" t="s">
        <v>579</v>
      </c>
      <c r="K35" s="261">
        <v>2004</v>
      </c>
      <c r="L35" s="261" t="s">
        <v>599</v>
      </c>
      <c r="M35" s="261" t="s">
        <v>599</v>
      </c>
    </row>
    <row r="36" spans="1:20">
      <c r="A36" s="261">
        <v>113077</v>
      </c>
      <c r="B36" s="261" t="s">
        <v>1228</v>
      </c>
      <c r="C36" s="261" t="s">
        <v>81</v>
      </c>
      <c r="D36" s="261" t="s">
        <v>320</v>
      </c>
      <c r="E36" s="261" t="s">
        <v>603</v>
      </c>
      <c r="F36" s="262">
        <v>31413</v>
      </c>
      <c r="G36" s="261" t="s">
        <v>578</v>
      </c>
      <c r="H36" s="261" t="s">
        <v>605</v>
      </c>
      <c r="I36" s="261" t="s">
        <v>2561</v>
      </c>
      <c r="J36" s="261" t="s">
        <v>607</v>
      </c>
      <c r="K36" s="261">
        <v>2006</v>
      </c>
      <c r="L36" s="261" t="s">
        <v>578</v>
      </c>
      <c r="M36" s="261" t="s">
        <v>598</v>
      </c>
    </row>
    <row r="37" spans="1:20">
      <c r="A37" s="261">
        <v>113262</v>
      </c>
      <c r="B37" s="261" t="s">
        <v>1229</v>
      </c>
      <c r="C37" s="261" t="s">
        <v>131</v>
      </c>
      <c r="D37" s="261" t="s">
        <v>324</v>
      </c>
      <c r="E37" s="261" t="s">
        <v>604</v>
      </c>
      <c r="F37" s="262">
        <v>32637</v>
      </c>
      <c r="G37" s="261" t="s">
        <v>578</v>
      </c>
      <c r="H37" s="261" t="s">
        <v>605</v>
      </c>
      <c r="I37" s="261" t="s">
        <v>2561</v>
      </c>
      <c r="J37" s="261" t="s">
        <v>607</v>
      </c>
      <c r="K37" s="261">
        <v>2007</v>
      </c>
      <c r="L37" s="261" t="s">
        <v>578</v>
      </c>
      <c r="M37" s="261" t="s">
        <v>599</v>
      </c>
    </row>
    <row r="38" spans="1:20">
      <c r="A38" s="261">
        <v>113384</v>
      </c>
      <c r="B38" s="261" t="s">
        <v>1230</v>
      </c>
      <c r="C38" s="261" t="s">
        <v>88</v>
      </c>
      <c r="D38" s="261" t="s">
        <v>373</v>
      </c>
      <c r="E38" s="261" t="s">
        <v>604</v>
      </c>
      <c r="F38" s="262">
        <v>32417</v>
      </c>
      <c r="G38" s="261" t="s">
        <v>700</v>
      </c>
      <c r="H38" s="261" t="s">
        <v>605</v>
      </c>
      <c r="I38" s="261" t="s">
        <v>2561</v>
      </c>
      <c r="J38" s="261" t="s">
        <v>607</v>
      </c>
      <c r="K38" s="261">
        <v>2006</v>
      </c>
      <c r="L38" s="261" t="s">
        <v>578</v>
      </c>
      <c r="M38" s="261" t="s">
        <v>589</v>
      </c>
    </row>
    <row r="39" spans="1:20">
      <c r="A39" s="263">
        <v>113494</v>
      </c>
      <c r="B39" s="261" t="s">
        <v>2579</v>
      </c>
      <c r="C39" s="261" t="s">
        <v>127</v>
      </c>
      <c r="D39" s="261" t="s">
        <v>367</v>
      </c>
      <c r="E39" s="261" t="s">
        <v>604</v>
      </c>
      <c r="G39" s="261" t="s">
        <v>692</v>
      </c>
      <c r="H39" s="261" t="s">
        <v>605</v>
      </c>
      <c r="I39" s="261" t="s">
        <v>2561</v>
      </c>
    </row>
    <row r="40" spans="1:20">
      <c r="A40" s="261">
        <v>113748</v>
      </c>
      <c r="B40" s="261" t="s">
        <v>1234</v>
      </c>
      <c r="C40" s="261" t="s">
        <v>77</v>
      </c>
      <c r="D40" s="261" t="s">
        <v>424</v>
      </c>
      <c r="E40" s="261" t="s">
        <v>604</v>
      </c>
      <c r="F40" s="262">
        <v>32117</v>
      </c>
      <c r="G40" s="261" t="s">
        <v>671</v>
      </c>
      <c r="H40" s="261" t="s">
        <v>605</v>
      </c>
      <c r="I40" s="261" t="s">
        <v>2561</v>
      </c>
      <c r="J40" s="261" t="s">
        <v>607</v>
      </c>
      <c r="K40" s="264">
        <v>2008</v>
      </c>
      <c r="L40" s="261" t="s">
        <v>580</v>
      </c>
      <c r="M40" s="261" t="s">
        <v>580</v>
      </c>
    </row>
    <row r="41" spans="1:20">
      <c r="A41" s="263">
        <v>113913</v>
      </c>
      <c r="B41" s="261" t="s">
        <v>2581</v>
      </c>
      <c r="C41" s="261" t="s">
        <v>90</v>
      </c>
      <c r="D41" s="261" t="s">
        <v>362</v>
      </c>
      <c r="I41" s="261" t="s">
        <v>2561</v>
      </c>
    </row>
    <row r="42" spans="1:20">
      <c r="A42" s="263">
        <v>114045</v>
      </c>
      <c r="B42" s="261" t="s">
        <v>2582</v>
      </c>
      <c r="C42" s="261" t="s">
        <v>117</v>
      </c>
      <c r="D42" s="261" t="s">
        <v>417</v>
      </c>
      <c r="I42" s="261" t="s">
        <v>2561</v>
      </c>
    </row>
    <row r="43" spans="1:20">
      <c r="A43" s="261">
        <v>114239</v>
      </c>
      <c r="B43" s="261" t="s">
        <v>1236</v>
      </c>
      <c r="C43" s="261" t="s">
        <v>142</v>
      </c>
      <c r="D43" s="261" t="s">
        <v>381</v>
      </c>
      <c r="E43" s="261" t="s">
        <v>603</v>
      </c>
      <c r="H43" s="261" t="s">
        <v>605</v>
      </c>
      <c r="I43" s="261" t="s">
        <v>2561</v>
      </c>
      <c r="J43" s="261" t="s">
        <v>607</v>
      </c>
      <c r="K43" s="261">
        <v>2008</v>
      </c>
      <c r="L43" s="261" t="s">
        <v>599</v>
      </c>
      <c r="M43" s="261" t="s">
        <v>599</v>
      </c>
    </row>
    <row r="44" spans="1:20">
      <c r="A44" s="261">
        <v>114345</v>
      </c>
      <c r="B44" s="261" t="s">
        <v>1240</v>
      </c>
      <c r="C44" s="261" t="s">
        <v>77</v>
      </c>
      <c r="D44" s="261" t="s">
        <v>317</v>
      </c>
      <c r="E44" s="261" t="s">
        <v>603</v>
      </c>
      <c r="F44" s="262">
        <v>28132</v>
      </c>
      <c r="G44" s="261" t="s">
        <v>578</v>
      </c>
      <c r="H44" s="261" t="s">
        <v>605</v>
      </c>
      <c r="I44" s="261" t="s">
        <v>2561</v>
      </c>
      <c r="J44" s="261" t="s">
        <v>607</v>
      </c>
      <c r="K44" s="261">
        <v>2008</v>
      </c>
      <c r="L44" s="261" t="s">
        <v>578</v>
      </c>
      <c r="M44" s="261" t="s">
        <v>597</v>
      </c>
    </row>
    <row r="45" spans="1:20">
      <c r="A45" s="261">
        <v>114434</v>
      </c>
      <c r="B45" s="261" t="s">
        <v>1923</v>
      </c>
      <c r="C45" s="261" t="s">
        <v>231</v>
      </c>
      <c r="D45" s="261" t="s">
        <v>835</v>
      </c>
      <c r="E45" s="261" t="s">
        <v>604</v>
      </c>
      <c r="F45" s="262">
        <v>31698</v>
      </c>
      <c r="G45" s="261" t="s">
        <v>2516</v>
      </c>
      <c r="H45" s="261" t="s">
        <v>605</v>
      </c>
      <c r="I45" s="261" t="s">
        <v>2561</v>
      </c>
      <c r="J45" s="261" t="s">
        <v>607</v>
      </c>
      <c r="K45" s="261">
        <v>2008</v>
      </c>
      <c r="L45" s="261" t="s">
        <v>578</v>
      </c>
      <c r="M45" s="261" t="s">
        <v>578</v>
      </c>
    </row>
    <row r="46" spans="1:20">
      <c r="A46" s="261">
        <v>114448</v>
      </c>
      <c r="B46" s="261" t="s">
        <v>1241</v>
      </c>
      <c r="C46" s="261" t="s">
        <v>111</v>
      </c>
      <c r="D46" s="261" t="s">
        <v>420</v>
      </c>
      <c r="E46" s="261" t="s">
        <v>604</v>
      </c>
      <c r="F46" s="262">
        <v>33408</v>
      </c>
      <c r="G46" s="261" t="s">
        <v>2453</v>
      </c>
      <c r="H46" s="261" t="s">
        <v>605</v>
      </c>
      <c r="I46" s="261" t="s">
        <v>2561</v>
      </c>
      <c r="J46" s="261" t="s">
        <v>579</v>
      </c>
      <c r="K46" s="261">
        <v>2008</v>
      </c>
      <c r="L46" s="261" t="s">
        <v>580</v>
      </c>
      <c r="M46" s="261" t="s">
        <v>580</v>
      </c>
      <c r="R46" s="261">
        <v>431</v>
      </c>
      <c r="S46" s="262" t="s">
        <v>2603</v>
      </c>
      <c r="T46" s="261">
        <v>21500</v>
      </c>
    </row>
    <row r="47" spans="1:20">
      <c r="A47" s="261">
        <v>114525</v>
      </c>
      <c r="B47" s="261" t="s">
        <v>1242</v>
      </c>
      <c r="C47" s="261" t="s">
        <v>1002</v>
      </c>
      <c r="D47" s="261" t="s">
        <v>804</v>
      </c>
      <c r="E47" s="261" t="s">
        <v>604</v>
      </c>
      <c r="F47" s="262">
        <v>33239</v>
      </c>
      <c r="G47" s="261" t="s">
        <v>578</v>
      </c>
      <c r="H47" s="261" t="s">
        <v>605</v>
      </c>
      <c r="I47" s="261" t="s">
        <v>2561</v>
      </c>
      <c r="J47" s="261" t="s">
        <v>607</v>
      </c>
      <c r="K47" s="261">
        <v>2008</v>
      </c>
      <c r="L47" s="261" t="s">
        <v>578</v>
      </c>
      <c r="M47" s="261" t="s">
        <v>578</v>
      </c>
    </row>
    <row r="48" spans="1:20">
      <c r="A48" s="261">
        <v>114813</v>
      </c>
      <c r="B48" s="261" t="s">
        <v>1244</v>
      </c>
      <c r="C48" s="261" t="s">
        <v>147</v>
      </c>
      <c r="D48" s="261" t="s">
        <v>446</v>
      </c>
      <c r="E48" s="261" t="s">
        <v>604</v>
      </c>
      <c r="F48" s="262">
        <v>33469</v>
      </c>
      <c r="G48" s="261" t="s">
        <v>578</v>
      </c>
      <c r="H48" s="261" t="s">
        <v>605</v>
      </c>
      <c r="I48" s="261" t="s">
        <v>2561</v>
      </c>
      <c r="J48" s="261" t="s">
        <v>607</v>
      </c>
      <c r="K48" s="261">
        <v>2010</v>
      </c>
      <c r="L48" s="261" t="s">
        <v>578</v>
      </c>
      <c r="M48" s="261" t="s">
        <v>590</v>
      </c>
    </row>
    <row r="49" spans="1:20">
      <c r="A49" s="261">
        <v>115163</v>
      </c>
      <c r="B49" s="261" t="s">
        <v>1246</v>
      </c>
      <c r="C49" s="261" t="s">
        <v>130</v>
      </c>
      <c r="D49" s="261" t="s">
        <v>339</v>
      </c>
      <c r="E49" s="261" t="s">
        <v>604</v>
      </c>
      <c r="H49" s="261" t="s">
        <v>605</v>
      </c>
      <c r="I49" s="261" t="s">
        <v>2561</v>
      </c>
      <c r="J49" s="261" t="s">
        <v>579</v>
      </c>
      <c r="K49" s="261">
        <v>2000</v>
      </c>
      <c r="L49" s="261" t="s">
        <v>578</v>
      </c>
      <c r="M49" s="261" t="s">
        <v>588</v>
      </c>
    </row>
    <row r="50" spans="1:20">
      <c r="A50" s="261">
        <v>115286</v>
      </c>
      <c r="B50" s="261" t="s">
        <v>1249</v>
      </c>
      <c r="C50" s="261" t="s">
        <v>255</v>
      </c>
      <c r="D50" s="261" t="s">
        <v>362</v>
      </c>
      <c r="E50" s="261" t="s">
        <v>603</v>
      </c>
      <c r="F50" s="262">
        <v>33148</v>
      </c>
      <c r="G50" s="261" t="s">
        <v>578</v>
      </c>
      <c r="H50" s="261" t="s">
        <v>605</v>
      </c>
      <c r="I50" s="261" t="s">
        <v>2561</v>
      </c>
      <c r="J50" s="261" t="s">
        <v>607</v>
      </c>
      <c r="K50" s="261">
        <v>2010</v>
      </c>
      <c r="L50" s="261" t="s">
        <v>578</v>
      </c>
      <c r="M50" s="261" t="s">
        <v>580</v>
      </c>
    </row>
    <row r="51" spans="1:20">
      <c r="A51" s="261">
        <v>115309</v>
      </c>
      <c r="B51" s="261" t="s">
        <v>1250</v>
      </c>
      <c r="C51" s="261" t="s">
        <v>199</v>
      </c>
      <c r="D51" s="261" t="s">
        <v>320</v>
      </c>
      <c r="E51" s="261" t="s">
        <v>604</v>
      </c>
      <c r="F51" s="262">
        <v>33604</v>
      </c>
      <c r="G51" s="261" t="s">
        <v>692</v>
      </c>
      <c r="H51" s="261" t="s">
        <v>605</v>
      </c>
      <c r="I51" s="261" t="s">
        <v>2561</v>
      </c>
      <c r="J51" s="261" t="s">
        <v>607</v>
      </c>
      <c r="K51" s="261">
        <v>2010</v>
      </c>
      <c r="L51" s="261" t="s">
        <v>580</v>
      </c>
      <c r="M51" s="261" t="s">
        <v>580</v>
      </c>
    </row>
    <row r="52" spans="1:20">
      <c r="A52" s="261">
        <v>115390</v>
      </c>
      <c r="B52" s="261" t="s">
        <v>1252</v>
      </c>
      <c r="C52" s="261" t="s">
        <v>111</v>
      </c>
      <c r="D52" s="261" t="s">
        <v>344</v>
      </c>
      <c r="E52" s="261" t="s">
        <v>603</v>
      </c>
      <c r="F52" s="262">
        <v>25447</v>
      </c>
      <c r="G52" s="261" t="s">
        <v>677</v>
      </c>
      <c r="H52" s="261" t="s">
        <v>605</v>
      </c>
      <c r="I52" s="261" t="s">
        <v>2561</v>
      </c>
      <c r="J52" s="261" t="s">
        <v>579</v>
      </c>
      <c r="K52" s="261">
        <v>1992</v>
      </c>
      <c r="L52" s="261" t="s">
        <v>580</v>
      </c>
      <c r="M52" s="261" t="s">
        <v>580</v>
      </c>
    </row>
    <row r="53" spans="1:20">
      <c r="A53" s="261">
        <v>115447</v>
      </c>
      <c r="B53" s="261" t="s">
        <v>1253</v>
      </c>
      <c r="C53" s="261" t="s">
        <v>162</v>
      </c>
      <c r="D53" s="261" t="s">
        <v>424</v>
      </c>
      <c r="E53" s="261" t="s">
        <v>604</v>
      </c>
      <c r="H53" s="261" t="s">
        <v>749</v>
      </c>
      <c r="I53" s="261" t="s">
        <v>2561</v>
      </c>
      <c r="J53" s="261" t="s">
        <v>607</v>
      </c>
      <c r="K53" s="261">
        <v>2009</v>
      </c>
      <c r="L53" s="261" t="s">
        <v>597</v>
      </c>
      <c r="M53" s="261" t="s">
        <v>553</v>
      </c>
    </row>
    <row r="54" spans="1:20">
      <c r="A54" s="261">
        <v>115449</v>
      </c>
      <c r="B54" s="261" t="s">
        <v>1924</v>
      </c>
      <c r="C54" s="261" t="s">
        <v>83</v>
      </c>
      <c r="D54" s="261" t="s">
        <v>281</v>
      </c>
      <c r="E54" s="261" t="s">
        <v>604</v>
      </c>
      <c r="F54" s="262">
        <v>31990</v>
      </c>
      <c r="G54" s="261" t="s">
        <v>659</v>
      </c>
      <c r="H54" s="261" t="s">
        <v>605</v>
      </c>
      <c r="I54" s="261" t="s">
        <v>2561</v>
      </c>
      <c r="J54" s="261" t="s">
        <v>607</v>
      </c>
      <c r="K54" s="261">
        <v>2006</v>
      </c>
      <c r="L54" s="261" t="s">
        <v>578</v>
      </c>
      <c r="M54" s="261" t="s">
        <v>580</v>
      </c>
    </row>
    <row r="55" spans="1:20">
      <c r="A55" s="261">
        <v>115621</v>
      </c>
      <c r="B55" s="261" t="s">
        <v>1255</v>
      </c>
      <c r="C55" s="261" t="s">
        <v>815</v>
      </c>
      <c r="D55" s="261" t="s">
        <v>317</v>
      </c>
      <c r="E55" s="261" t="s">
        <v>604</v>
      </c>
      <c r="H55" s="261" t="s">
        <v>605</v>
      </c>
      <c r="I55" s="261" t="s">
        <v>2561</v>
      </c>
      <c r="J55" s="261" t="s">
        <v>607</v>
      </c>
      <c r="K55" s="261">
        <v>2006</v>
      </c>
      <c r="L55" s="261" t="s">
        <v>578</v>
      </c>
      <c r="M55" s="261" t="s">
        <v>597</v>
      </c>
    </row>
    <row r="56" spans="1:20">
      <c r="A56" s="261">
        <v>115726</v>
      </c>
      <c r="B56" s="261" t="s">
        <v>1257</v>
      </c>
      <c r="C56" s="261" t="s">
        <v>1258</v>
      </c>
      <c r="D56" s="261" t="s">
        <v>324</v>
      </c>
      <c r="E56" s="261" t="s">
        <v>604</v>
      </c>
      <c r="F56" s="262">
        <v>32874</v>
      </c>
      <c r="G56" s="261" t="s">
        <v>634</v>
      </c>
      <c r="H56" s="261" t="s">
        <v>2458</v>
      </c>
      <c r="I56" s="261" t="s">
        <v>2561</v>
      </c>
      <c r="J56" s="261" t="s">
        <v>579</v>
      </c>
      <c r="K56" s="261">
        <v>2008</v>
      </c>
      <c r="L56" s="261" t="s">
        <v>634</v>
      </c>
      <c r="M56" s="261" t="s">
        <v>553</v>
      </c>
    </row>
    <row r="57" spans="1:20">
      <c r="A57" s="261">
        <v>115767</v>
      </c>
      <c r="B57" s="261" t="s">
        <v>1260</v>
      </c>
      <c r="C57" s="261" t="s">
        <v>87</v>
      </c>
      <c r="D57" s="261" t="s">
        <v>473</v>
      </c>
      <c r="E57" s="261" t="s">
        <v>604</v>
      </c>
      <c r="F57" s="262">
        <v>30689</v>
      </c>
      <c r="G57" s="261" t="s">
        <v>2460</v>
      </c>
      <c r="H57" s="261" t="s">
        <v>605</v>
      </c>
      <c r="I57" s="261" t="s">
        <v>2561</v>
      </c>
      <c r="J57" s="261" t="s">
        <v>607</v>
      </c>
      <c r="K57" s="261">
        <v>2004</v>
      </c>
      <c r="L57" s="261" t="s">
        <v>592</v>
      </c>
      <c r="M57" s="261" t="s">
        <v>592</v>
      </c>
    </row>
    <row r="58" spans="1:20">
      <c r="A58" s="261">
        <v>115868</v>
      </c>
      <c r="B58" s="261" t="s">
        <v>1261</v>
      </c>
      <c r="C58" s="261" t="s">
        <v>83</v>
      </c>
      <c r="D58" s="261" t="s">
        <v>401</v>
      </c>
      <c r="E58" s="261" t="s">
        <v>603</v>
      </c>
      <c r="H58" s="261" t="s">
        <v>605</v>
      </c>
      <c r="I58" s="261" t="s">
        <v>2561</v>
      </c>
      <c r="M58" s="261" t="s">
        <v>592</v>
      </c>
    </row>
    <row r="59" spans="1:20">
      <c r="A59" s="261">
        <v>115972</v>
      </c>
      <c r="B59" s="261" t="s">
        <v>1262</v>
      </c>
      <c r="C59" s="261" t="s">
        <v>77</v>
      </c>
      <c r="D59" s="261" t="s">
        <v>362</v>
      </c>
      <c r="E59" s="261" t="s">
        <v>603</v>
      </c>
      <c r="F59" s="262">
        <v>32874</v>
      </c>
      <c r="G59" s="261" t="s">
        <v>2461</v>
      </c>
      <c r="H59" s="261" t="s">
        <v>605</v>
      </c>
      <c r="I59" s="261" t="s">
        <v>2561</v>
      </c>
      <c r="J59" s="261" t="s">
        <v>607</v>
      </c>
      <c r="K59" s="261">
        <v>2000</v>
      </c>
      <c r="L59" s="261" t="s">
        <v>724</v>
      </c>
      <c r="M59" s="261" t="s">
        <v>599</v>
      </c>
      <c r="R59" s="261">
        <v>426</v>
      </c>
      <c r="S59" s="262" t="s">
        <v>2603</v>
      </c>
      <c r="T59" s="261">
        <v>15000</v>
      </c>
    </row>
    <row r="60" spans="1:20">
      <c r="A60" s="261">
        <v>116044</v>
      </c>
      <c r="B60" s="261" t="s">
        <v>1264</v>
      </c>
      <c r="C60" s="261" t="s">
        <v>86</v>
      </c>
      <c r="D60" s="261" t="s">
        <v>320</v>
      </c>
      <c r="E60" s="261" t="s">
        <v>604</v>
      </c>
      <c r="F60" s="262">
        <v>33523</v>
      </c>
      <c r="G60" s="261" t="s">
        <v>639</v>
      </c>
      <c r="H60" s="261" t="s">
        <v>605</v>
      </c>
      <c r="I60" s="261" t="s">
        <v>2561</v>
      </c>
      <c r="J60" s="261" t="s">
        <v>607</v>
      </c>
      <c r="K60" s="261">
        <v>2010</v>
      </c>
      <c r="L60" s="261" t="s">
        <v>580</v>
      </c>
      <c r="M60" s="261" t="s">
        <v>580</v>
      </c>
    </row>
    <row r="61" spans="1:20">
      <c r="A61" s="261">
        <v>116133</v>
      </c>
      <c r="B61" s="261" t="s">
        <v>1266</v>
      </c>
      <c r="C61" s="261" t="s">
        <v>1267</v>
      </c>
      <c r="D61" s="261" t="s">
        <v>435</v>
      </c>
      <c r="E61" s="261" t="s">
        <v>604</v>
      </c>
      <c r="F61" s="262">
        <v>30385</v>
      </c>
      <c r="G61" s="261" t="s">
        <v>578</v>
      </c>
      <c r="H61" s="261" t="s">
        <v>605</v>
      </c>
      <c r="I61" s="261" t="s">
        <v>2561</v>
      </c>
      <c r="J61" s="261" t="s">
        <v>752</v>
      </c>
      <c r="K61" s="261">
        <v>2003</v>
      </c>
      <c r="L61" s="261" t="s">
        <v>578</v>
      </c>
      <c r="M61" s="261" t="s">
        <v>578</v>
      </c>
    </row>
    <row r="62" spans="1:20">
      <c r="A62" s="261">
        <v>116183</v>
      </c>
      <c r="B62" s="261" t="s">
        <v>1268</v>
      </c>
      <c r="C62" s="261" t="s">
        <v>106</v>
      </c>
      <c r="D62" s="261" t="s">
        <v>344</v>
      </c>
      <c r="E62" s="261" t="s">
        <v>604</v>
      </c>
      <c r="H62" s="261" t="s">
        <v>605</v>
      </c>
      <c r="I62" s="261" t="s">
        <v>2561</v>
      </c>
      <c r="J62" s="261" t="s">
        <v>607</v>
      </c>
      <c r="K62" s="261">
        <v>2009</v>
      </c>
      <c r="L62" s="261" t="s">
        <v>578</v>
      </c>
      <c r="M62" s="261" t="s">
        <v>578</v>
      </c>
    </row>
    <row r="63" spans="1:20">
      <c r="A63" s="261">
        <v>116253</v>
      </c>
      <c r="B63" s="261" t="s">
        <v>1269</v>
      </c>
      <c r="C63" s="261" t="s">
        <v>210</v>
      </c>
      <c r="D63" s="261" t="s">
        <v>358</v>
      </c>
      <c r="E63" s="261" t="s">
        <v>603</v>
      </c>
      <c r="F63" s="262">
        <v>31710</v>
      </c>
      <c r="G63" s="261" t="s">
        <v>689</v>
      </c>
      <c r="H63" s="261" t="s">
        <v>605</v>
      </c>
      <c r="I63" s="261" t="s">
        <v>2561</v>
      </c>
      <c r="J63" s="261" t="s">
        <v>607</v>
      </c>
      <c r="K63" s="261">
        <v>2008</v>
      </c>
      <c r="L63" s="261" t="s">
        <v>578</v>
      </c>
      <c r="M63" s="261" t="s">
        <v>580</v>
      </c>
    </row>
    <row r="64" spans="1:20">
      <c r="A64" s="261">
        <v>116269</v>
      </c>
      <c r="B64" s="261" t="s">
        <v>1270</v>
      </c>
      <c r="C64" s="261" t="s">
        <v>1124</v>
      </c>
      <c r="D64" s="261" t="s">
        <v>428</v>
      </c>
      <c r="E64" s="261" t="s">
        <v>603</v>
      </c>
      <c r="F64" s="262">
        <v>33359</v>
      </c>
      <c r="G64" s="261" t="s">
        <v>2462</v>
      </c>
      <c r="H64" s="261" t="s">
        <v>605</v>
      </c>
      <c r="I64" s="261" t="s">
        <v>2561</v>
      </c>
      <c r="J64" s="261" t="s">
        <v>607</v>
      </c>
      <c r="K64" s="261">
        <v>2009</v>
      </c>
      <c r="L64" s="261" t="s">
        <v>599</v>
      </c>
      <c r="M64" s="261" t="s">
        <v>599</v>
      </c>
      <c r="R64" s="261">
        <v>523</v>
      </c>
      <c r="S64" s="262" t="s">
        <v>2617</v>
      </c>
      <c r="T64" s="261">
        <v>10000</v>
      </c>
    </row>
    <row r="65" spans="1:20">
      <c r="A65" s="261">
        <v>116318</v>
      </c>
      <c r="B65" s="261" t="s">
        <v>1271</v>
      </c>
      <c r="C65" s="261" t="s">
        <v>1272</v>
      </c>
      <c r="D65" s="261" t="s">
        <v>376</v>
      </c>
      <c r="E65" s="261" t="s">
        <v>604</v>
      </c>
      <c r="H65" s="261" t="s">
        <v>605</v>
      </c>
      <c r="I65" s="261" t="s">
        <v>2561</v>
      </c>
      <c r="J65" s="261" t="s">
        <v>607</v>
      </c>
      <c r="L65" s="261" t="s">
        <v>592</v>
      </c>
      <c r="M65" s="261" t="s">
        <v>592</v>
      </c>
    </row>
    <row r="66" spans="1:20">
      <c r="A66" s="261">
        <v>116333</v>
      </c>
      <c r="B66" s="261" t="s">
        <v>1273</v>
      </c>
      <c r="C66" s="261" t="s">
        <v>254</v>
      </c>
      <c r="D66" s="261" t="s">
        <v>355</v>
      </c>
      <c r="E66" s="261" t="s">
        <v>603</v>
      </c>
      <c r="F66" s="262">
        <v>33314</v>
      </c>
      <c r="G66" s="261" t="s">
        <v>645</v>
      </c>
      <c r="H66" s="261" t="s">
        <v>749</v>
      </c>
      <c r="I66" s="261" t="s">
        <v>2561</v>
      </c>
      <c r="J66" s="261" t="s">
        <v>607</v>
      </c>
      <c r="K66" s="261">
        <v>2009</v>
      </c>
      <c r="L66" s="261" t="s">
        <v>578</v>
      </c>
      <c r="M66" s="261" t="s">
        <v>553</v>
      </c>
      <c r="R66" s="261">
        <v>430</v>
      </c>
      <c r="S66" s="262" t="s">
        <v>2603</v>
      </c>
      <c r="T66" s="261">
        <v>10000</v>
      </c>
    </row>
    <row r="67" spans="1:20">
      <c r="A67" s="261">
        <v>116346</v>
      </c>
      <c r="B67" s="261" t="s">
        <v>1274</v>
      </c>
      <c r="C67" s="261" t="s">
        <v>83</v>
      </c>
      <c r="D67" s="261" t="s">
        <v>384</v>
      </c>
      <c r="E67" s="261" t="s">
        <v>603</v>
      </c>
      <c r="F67" s="262">
        <v>31432</v>
      </c>
      <c r="G67" s="261" t="s">
        <v>634</v>
      </c>
      <c r="H67" s="261" t="s">
        <v>605</v>
      </c>
      <c r="I67" s="261" t="s">
        <v>2561</v>
      </c>
      <c r="J67" s="261" t="s">
        <v>579</v>
      </c>
      <c r="K67" s="261">
        <v>2003</v>
      </c>
      <c r="L67" s="261" t="s">
        <v>578</v>
      </c>
      <c r="M67" s="261" t="s">
        <v>578</v>
      </c>
    </row>
    <row r="68" spans="1:20">
      <c r="A68" s="261">
        <v>116363</v>
      </c>
      <c r="B68" s="261" t="s">
        <v>1275</v>
      </c>
      <c r="C68" s="261" t="s">
        <v>250</v>
      </c>
      <c r="D68" s="261" t="s">
        <v>493</v>
      </c>
      <c r="E68" s="261" t="s">
        <v>603</v>
      </c>
      <c r="H68" s="261" t="s">
        <v>605</v>
      </c>
      <c r="I68" s="261" t="s">
        <v>2561</v>
      </c>
      <c r="M68" s="261" t="s">
        <v>578</v>
      </c>
      <c r="R68" s="261">
        <v>5159</v>
      </c>
      <c r="S68" s="262" t="s">
        <v>2615</v>
      </c>
      <c r="T68" s="261">
        <v>10000</v>
      </c>
    </row>
    <row r="69" spans="1:20">
      <c r="A69" s="261">
        <v>116379</v>
      </c>
      <c r="B69" s="261" t="s">
        <v>1178</v>
      </c>
      <c r="C69" s="261" t="s">
        <v>893</v>
      </c>
      <c r="D69" s="261" t="s">
        <v>317</v>
      </c>
      <c r="E69" s="261" t="s">
        <v>604</v>
      </c>
      <c r="F69" s="262">
        <v>33409</v>
      </c>
      <c r="G69" s="261" t="s">
        <v>2463</v>
      </c>
      <c r="H69" s="261" t="s">
        <v>605</v>
      </c>
      <c r="I69" s="261" t="s">
        <v>2561</v>
      </c>
      <c r="J69" s="261" t="s">
        <v>607</v>
      </c>
      <c r="K69" s="261">
        <v>2010</v>
      </c>
      <c r="L69" s="261" t="s">
        <v>580</v>
      </c>
      <c r="M69" s="261" t="s">
        <v>578</v>
      </c>
    </row>
    <row r="70" spans="1:20">
      <c r="A70" s="261">
        <v>116388</v>
      </c>
      <c r="B70" s="261" t="s">
        <v>1276</v>
      </c>
      <c r="C70" s="261" t="s">
        <v>83</v>
      </c>
      <c r="D70" s="261" t="s">
        <v>1130</v>
      </c>
      <c r="E70" s="261" t="s">
        <v>604</v>
      </c>
      <c r="H70" s="261" t="s">
        <v>605</v>
      </c>
      <c r="I70" s="261" t="s">
        <v>2561</v>
      </c>
      <c r="J70" s="261" t="s">
        <v>579</v>
      </c>
      <c r="K70" s="261">
        <v>2008</v>
      </c>
      <c r="L70" s="261" t="s">
        <v>580</v>
      </c>
      <c r="M70" s="261" t="s">
        <v>598</v>
      </c>
    </row>
    <row r="71" spans="1:20">
      <c r="A71" s="261">
        <v>116398</v>
      </c>
      <c r="B71" s="261" t="s">
        <v>1277</v>
      </c>
      <c r="C71" s="261" t="s">
        <v>242</v>
      </c>
      <c r="D71" s="261" t="s">
        <v>481</v>
      </c>
      <c r="E71" s="261" t="s">
        <v>604</v>
      </c>
      <c r="F71" s="262">
        <v>32705</v>
      </c>
      <c r="G71" s="261" t="s">
        <v>578</v>
      </c>
      <c r="H71" s="261" t="s">
        <v>605</v>
      </c>
      <c r="I71" s="261" t="s">
        <v>2561</v>
      </c>
      <c r="J71" s="261" t="s">
        <v>607</v>
      </c>
      <c r="K71" s="261">
        <v>2009</v>
      </c>
      <c r="L71" s="261" t="s">
        <v>578</v>
      </c>
      <c r="M71" s="261" t="s">
        <v>578</v>
      </c>
    </row>
    <row r="72" spans="1:20">
      <c r="A72" s="261">
        <v>116504</v>
      </c>
      <c r="B72" s="261" t="s">
        <v>1278</v>
      </c>
      <c r="C72" s="261" t="s">
        <v>83</v>
      </c>
      <c r="D72" s="261" t="s">
        <v>438</v>
      </c>
      <c r="E72" s="261" t="s">
        <v>603</v>
      </c>
      <c r="H72" s="261" t="s">
        <v>605</v>
      </c>
      <c r="I72" s="261" t="s">
        <v>2561</v>
      </c>
      <c r="M72" s="261" t="s">
        <v>578</v>
      </c>
    </row>
    <row r="73" spans="1:20">
      <c r="A73" s="261">
        <v>116548</v>
      </c>
      <c r="B73" s="261" t="s">
        <v>632</v>
      </c>
      <c r="C73" s="261" t="s">
        <v>83</v>
      </c>
      <c r="D73" s="261" t="s">
        <v>482</v>
      </c>
      <c r="E73" s="261" t="s">
        <v>603</v>
      </c>
      <c r="H73" s="261" t="s">
        <v>605</v>
      </c>
      <c r="I73" s="261" t="s">
        <v>2561</v>
      </c>
      <c r="J73" s="261" t="s">
        <v>752</v>
      </c>
      <c r="K73" s="261">
        <v>2008</v>
      </c>
      <c r="L73" s="261" t="s">
        <v>578</v>
      </c>
      <c r="M73" s="261" t="s">
        <v>578</v>
      </c>
    </row>
    <row r="74" spans="1:20">
      <c r="A74" s="261">
        <v>116558</v>
      </c>
      <c r="B74" s="261" t="s">
        <v>1279</v>
      </c>
      <c r="C74" s="261" t="s">
        <v>146</v>
      </c>
      <c r="D74" s="261" t="s">
        <v>346</v>
      </c>
      <c r="E74" s="261" t="s">
        <v>604</v>
      </c>
      <c r="F74" s="262">
        <v>30696</v>
      </c>
      <c r="G74" s="261" t="s">
        <v>578</v>
      </c>
      <c r="H74" s="261" t="s">
        <v>605</v>
      </c>
      <c r="I74" s="261" t="s">
        <v>2561</v>
      </c>
      <c r="J74" s="261" t="s">
        <v>607</v>
      </c>
      <c r="K74" s="261">
        <v>2008</v>
      </c>
      <c r="L74" s="261" t="s">
        <v>578</v>
      </c>
      <c r="M74" s="261" t="s">
        <v>578</v>
      </c>
    </row>
    <row r="75" spans="1:20">
      <c r="A75" s="261">
        <v>116560</v>
      </c>
      <c r="B75" s="261" t="s">
        <v>1280</v>
      </c>
      <c r="C75" s="261" t="s">
        <v>178</v>
      </c>
      <c r="D75" s="261" t="s">
        <v>244</v>
      </c>
      <c r="E75" s="261" t="s">
        <v>604</v>
      </c>
      <c r="F75" s="262">
        <v>33239</v>
      </c>
      <c r="G75" s="261" t="s">
        <v>578</v>
      </c>
      <c r="H75" s="261" t="s">
        <v>605</v>
      </c>
      <c r="I75" s="261" t="s">
        <v>2561</v>
      </c>
      <c r="J75" s="261" t="s">
        <v>752</v>
      </c>
      <c r="K75" s="261">
        <v>2009</v>
      </c>
      <c r="L75" s="261" t="s">
        <v>578</v>
      </c>
      <c r="M75" s="261" t="s">
        <v>578</v>
      </c>
      <c r="R75" s="261">
        <v>851</v>
      </c>
      <c r="S75" s="262" t="s">
        <v>2614</v>
      </c>
      <c r="T75" s="261">
        <v>12500</v>
      </c>
    </row>
    <row r="76" spans="1:20">
      <c r="A76" s="261">
        <v>116577</v>
      </c>
      <c r="B76" s="261" t="s">
        <v>1282</v>
      </c>
      <c r="C76" s="261" t="s">
        <v>83</v>
      </c>
      <c r="D76" s="261" t="s">
        <v>413</v>
      </c>
      <c r="E76" s="261" t="s">
        <v>603</v>
      </c>
      <c r="F76" s="262">
        <v>32893</v>
      </c>
      <c r="G76" s="261" t="s">
        <v>711</v>
      </c>
      <c r="H76" s="261" t="s">
        <v>605</v>
      </c>
      <c r="I76" s="261" t="s">
        <v>2561</v>
      </c>
      <c r="J76" s="261" t="s">
        <v>607</v>
      </c>
      <c r="K76" s="261">
        <v>2010</v>
      </c>
      <c r="L76" s="261" t="s">
        <v>599</v>
      </c>
      <c r="M76" s="261" t="s">
        <v>599</v>
      </c>
    </row>
    <row r="77" spans="1:20">
      <c r="A77" s="261">
        <v>116721</v>
      </c>
      <c r="B77" s="261" t="s">
        <v>1286</v>
      </c>
      <c r="C77" s="261" t="s">
        <v>127</v>
      </c>
      <c r="D77" s="261" t="s">
        <v>386</v>
      </c>
      <c r="E77" s="261" t="s">
        <v>604</v>
      </c>
      <c r="F77" s="262">
        <v>24929</v>
      </c>
      <c r="G77" s="261" t="s">
        <v>578</v>
      </c>
      <c r="H77" s="261" t="s">
        <v>605</v>
      </c>
      <c r="I77" s="261" t="s">
        <v>2561</v>
      </c>
      <c r="J77" s="261" t="s">
        <v>579</v>
      </c>
      <c r="K77" s="261">
        <v>1986</v>
      </c>
      <c r="L77" s="261" t="s">
        <v>578</v>
      </c>
      <c r="M77" s="261" t="s">
        <v>578</v>
      </c>
    </row>
    <row r="78" spans="1:20">
      <c r="A78" s="261">
        <v>116737</v>
      </c>
      <c r="B78" s="261" t="s">
        <v>1287</v>
      </c>
      <c r="C78" s="261" t="s">
        <v>127</v>
      </c>
      <c r="D78" s="261" t="s">
        <v>412</v>
      </c>
      <c r="E78" s="261" t="s">
        <v>604</v>
      </c>
      <c r="F78" s="262">
        <v>32867</v>
      </c>
      <c r="G78" s="261" t="s">
        <v>638</v>
      </c>
      <c r="H78" s="261" t="s">
        <v>605</v>
      </c>
      <c r="I78" s="261" t="s">
        <v>2561</v>
      </c>
      <c r="J78" s="261" t="s">
        <v>607</v>
      </c>
      <c r="K78" s="264">
        <v>2007</v>
      </c>
      <c r="M78" s="261" t="s">
        <v>580</v>
      </c>
    </row>
    <row r="79" spans="1:20">
      <c r="A79" s="261">
        <v>116859</v>
      </c>
      <c r="B79" s="261" t="s">
        <v>1288</v>
      </c>
      <c r="C79" s="261" t="s">
        <v>171</v>
      </c>
      <c r="D79" s="261" t="s">
        <v>318</v>
      </c>
      <c r="E79" s="261" t="s">
        <v>604</v>
      </c>
      <c r="F79" s="262">
        <v>34429</v>
      </c>
      <c r="G79" s="261" t="s">
        <v>578</v>
      </c>
      <c r="H79" s="261" t="s">
        <v>605</v>
      </c>
      <c r="I79" s="261" t="s">
        <v>2561</v>
      </c>
      <c r="J79" s="261" t="s">
        <v>607</v>
      </c>
      <c r="K79" s="261">
        <v>2012</v>
      </c>
      <c r="L79" s="261" t="s">
        <v>578</v>
      </c>
      <c r="M79" s="261" t="s">
        <v>578</v>
      </c>
    </row>
    <row r="80" spans="1:20">
      <c r="A80" s="261">
        <v>116867</v>
      </c>
      <c r="B80" s="261" t="s">
        <v>1289</v>
      </c>
      <c r="C80" s="261" t="s">
        <v>83</v>
      </c>
      <c r="D80" s="261" t="s">
        <v>347</v>
      </c>
      <c r="E80" s="261" t="s">
        <v>604</v>
      </c>
      <c r="H80" s="261" t="s">
        <v>605</v>
      </c>
      <c r="I80" s="261" t="s">
        <v>2561</v>
      </c>
      <c r="J80" s="261" t="s">
        <v>607</v>
      </c>
      <c r="K80" s="261">
        <v>2012</v>
      </c>
      <c r="L80" s="261" t="s">
        <v>578</v>
      </c>
      <c r="M80" s="261" t="s">
        <v>589</v>
      </c>
    </row>
    <row r="81" spans="1:20">
      <c r="A81" s="263">
        <v>116907</v>
      </c>
      <c r="B81" s="261" t="s">
        <v>2584</v>
      </c>
      <c r="C81" s="261" t="s">
        <v>2585</v>
      </c>
      <c r="D81" s="261" t="s">
        <v>1145</v>
      </c>
      <c r="E81" s="261" t="s">
        <v>603</v>
      </c>
      <c r="I81" s="261" t="s">
        <v>2561</v>
      </c>
    </row>
    <row r="82" spans="1:20">
      <c r="A82" s="261">
        <v>116912</v>
      </c>
      <c r="B82" s="261" t="s">
        <v>1291</v>
      </c>
      <c r="C82" s="261" t="s">
        <v>83</v>
      </c>
      <c r="D82" s="261" t="s">
        <v>990</v>
      </c>
      <c r="E82" s="261" t="s">
        <v>604</v>
      </c>
      <c r="F82" s="262">
        <v>34175</v>
      </c>
      <c r="G82" s="261" t="s">
        <v>713</v>
      </c>
      <c r="H82" s="261" t="s">
        <v>605</v>
      </c>
      <c r="I82" s="261" t="s">
        <v>2561</v>
      </c>
      <c r="J82" s="261" t="s">
        <v>579</v>
      </c>
      <c r="M82" s="261" t="s">
        <v>590</v>
      </c>
      <c r="R82" s="261">
        <v>219</v>
      </c>
      <c r="S82" s="262">
        <v>44166</v>
      </c>
      <c r="T82" s="261">
        <v>10000</v>
      </c>
    </row>
    <row r="83" spans="1:20">
      <c r="A83" s="261">
        <v>116914</v>
      </c>
      <c r="B83" s="261" t="s">
        <v>1925</v>
      </c>
      <c r="C83" s="261" t="s">
        <v>255</v>
      </c>
      <c r="D83" s="261" t="s">
        <v>362</v>
      </c>
      <c r="E83" s="261" t="s">
        <v>604</v>
      </c>
      <c r="F83" s="262">
        <v>30499</v>
      </c>
      <c r="G83" s="261" t="s">
        <v>731</v>
      </c>
      <c r="H83" s="261" t="s">
        <v>605</v>
      </c>
      <c r="I83" s="261" t="s">
        <v>2561</v>
      </c>
      <c r="J83" s="261" t="s">
        <v>579</v>
      </c>
      <c r="K83" s="261">
        <v>2002</v>
      </c>
      <c r="L83" s="261" t="s">
        <v>724</v>
      </c>
      <c r="M83" s="261" t="s">
        <v>599</v>
      </c>
    </row>
    <row r="84" spans="1:20">
      <c r="A84" s="263">
        <v>116924</v>
      </c>
      <c r="B84" s="261" t="s">
        <v>2586</v>
      </c>
      <c r="C84" s="261" t="s">
        <v>2587</v>
      </c>
      <c r="D84" s="261" t="s">
        <v>418</v>
      </c>
      <c r="I84" s="261" t="s">
        <v>2561</v>
      </c>
    </row>
    <row r="85" spans="1:20">
      <c r="A85" s="261">
        <v>117001</v>
      </c>
      <c r="B85" s="261" t="s">
        <v>1292</v>
      </c>
      <c r="C85" s="261" t="s">
        <v>127</v>
      </c>
      <c r="D85" s="261" t="s">
        <v>412</v>
      </c>
      <c r="E85" s="261" t="s">
        <v>604</v>
      </c>
      <c r="F85" s="262">
        <v>29536</v>
      </c>
      <c r="G85" s="261" t="s">
        <v>651</v>
      </c>
      <c r="H85" s="261" t="s">
        <v>605</v>
      </c>
      <c r="I85" s="261" t="s">
        <v>2561</v>
      </c>
      <c r="J85" s="261" t="s">
        <v>579</v>
      </c>
      <c r="K85" s="264">
        <v>1999</v>
      </c>
      <c r="M85" s="261" t="s">
        <v>580</v>
      </c>
    </row>
    <row r="86" spans="1:20">
      <c r="A86" s="261">
        <v>117012</v>
      </c>
      <c r="B86" s="261" t="s">
        <v>1926</v>
      </c>
      <c r="C86" s="261" t="s">
        <v>461</v>
      </c>
      <c r="D86" s="261" t="s">
        <v>896</v>
      </c>
      <c r="E86" s="261" t="s">
        <v>604</v>
      </c>
      <c r="F86" s="262">
        <v>34272</v>
      </c>
      <c r="G86" s="261" t="s">
        <v>2375</v>
      </c>
      <c r="H86" s="261" t="s">
        <v>605</v>
      </c>
      <c r="I86" s="261" t="s">
        <v>2561</v>
      </c>
      <c r="J86" s="261" t="s">
        <v>607</v>
      </c>
      <c r="K86" s="261">
        <v>2013</v>
      </c>
      <c r="L86" s="261" t="s">
        <v>598</v>
      </c>
      <c r="M86" s="261" t="s">
        <v>598</v>
      </c>
    </row>
    <row r="87" spans="1:20">
      <c r="A87" s="263">
        <v>117036</v>
      </c>
      <c r="B87" s="261" t="s">
        <v>2588</v>
      </c>
      <c r="C87" s="261" t="s">
        <v>1238</v>
      </c>
      <c r="D87" s="261">
        <v>0</v>
      </c>
      <c r="I87" s="261" t="s">
        <v>2561</v>
      </c>
    </row>
    <row r="88" spans="1:20">
      <c r="A88" s="261">
        <v>117053</v>
      </c>
      <c r="B88" s="261" t="s">
        <v>1293</v>
      </c>
      <c r="C88" s="261" t="s">
        <v>124</v>
      </c>
      <c r="D88" s="261" t="s">
        <v>317</v>
      </c>
      <c r="E88" s="261" t="s">
        <v>604</v>
      </c>
      <c r="F88" s="262">
        <v>34700</v>
      </c>
      <c r="G88" s="261" t="s">
        <v>634</v>
      </c>
      <c r="H88" s="261" t="s">
        <v>605</v>
      </c>
      <c r="I88" s="261" t="s">
        <v>2561</v>
      </c>
      <c r="J88" s="261" t="s">
        <v>579</v>
      </c>
      <c r="K88" s="261">
        <v>2013</v>
      </c>
      <c r="L88" s="261" t="s">
        <v>578</v>
      </c>
      <c r="M88" s="261" t="s">
        <v>578</v>
      </c>
    </row>
    <row r="89" spans="1:20">
      <c r="A89" s="261">
        <v>117152</v>
      </c>
      <c r="B89" s="261" t="s">
        <v>1295</v>
      </c>
      <c r="C89" s="261" t="s">
        <v>810</v>
      </c>
      <c r="D89" s="261" t="s">
        <v>342</v>
      </c>
      <c r="E89" s="261" t="s">
        <v>604</v>
      </c>
      <c r="F89" s="262">
        <v>35092</v>
      </c>
      <c r="G89" s="261" t="s">
        <v>639</v>
      </c>
      <c r="H89" s="261" t="s">
        <v>605</v>
      </c>
      <c r="I89" s="261" t="s">
        <v>2561</v>
      </c>
      <c r="J89" s="261" t="s">
        <v>579</v>
      </c>
      <c r="K89" s="261">
        <v>2013</v>
      </c>
      <c r="L89" s="261" t="s">
        <v>580</v>
      </c>
      <c r="M89" s="261" t="s">
        <v>580</v>
      </c>
    </row>
    <row r="90" spans="1:20">
      <c r="A90" s="261">
        <v>117160</v>
      </c>
      <c r="B90" s="261" t="s">
        <v>1296</v>
      </c>
      <c r="C90" s="261" t="s">
        <v>212</v>
      </c>
      <c r="D90" s="261" t="s">
        <v>414</v>
      </c>
      <c r="E90" s="261" t="s">
        <v>604</v>
      </c>
      <c r="F90" s="262">
        <v>33989</v>
      </c>
      <c r="G90" s="261" t="s">
        <v>2427</v>
      </c>
      <c r="H90" s="261" t="s">
        <v>605</v>
      </c>
      <c r="I90" s="261" t="s">
        <v>2561</v>
      </c>
      <c r="J90" s="261" t="s">
        <v>579</v>
      </c>
      <c r="K90" s="261">
        <v>2013</v>
      </c>
      <c r="L90" s="261" t="s">
        <v>580</v>
      </c>
      <c r="M90" s="261" t="s">
        <v>580</v>
      </c>
    </row>
    <row r="91" spans="1:20">
      <c r="A91" s="261">
        <v>117187</v>
      </c>
      <c r="B91" s="261" t="s">
        <v>1298</v>
      </c>
      <c r="C91" s="261" t="s">
        <v>248</v>
      </c>
      <c r="D91" s="261" t="s">
        <v>1299</v>
      </c>
      <c r="E91" s="261" t="s">
        <v>603</v>
      </c>
      <c r="F91" s="262">
        <v>28661</v>
      </c>
      <c r="G91" s="261" t="s">
        <v>2467</v>
      </c>
      <c r="H91" s="261" t="s">
        <v>605</v>
      </c>
      <c r="I91" s="261" t="s">
        <v>2561</v>
      </c>
      <c r="J91" s="261" t="s">
        <v>579</v>
      </c>
      <c r="K91" s="261">
        <v>2001</v>
      </c>
      <c r="L91" s="261" t="s">
        <v>672</v>
      </c>
      <c r="M91" s="261" t="s">
        <v>580</v>
      </c>
    </row>
    <row r="92" spans="1:20">
      <c r="A92" s="261">
        <v>117203</v>
      </c>
      <c r="B92" s="261" t="s">
        <v>1927</v>
      </c>
      <c r="C92" s="261" t="s">
        <v>883</v>
      </c>
      <c r="D92" s="261" t="s">
        <v>413</v>
      </c>
      <c r="E92" s="261" t="s">
        <v>604</v>
      </c>
      <c r="F92" s="262">
        <v>31778</v>
      </c>
      <c r="G92" s="261" t="s">
        <v>2517</v>
      </c>
      <c r="H92" s="261" t="s">
        <v>605</v>
      </c>
      <c r="I92" s="261" t="s">
        <v>2561</v>
      </c>
      <c r="J92" s="261" t="s">
        <v>752</v>
      </c>
      <c r="K92" s="261">
        <v>2013</v>
      </c>
      <c r="L92" s="261" t="s">
        <v>599</v>
      </c>
      <c r="M92" s="261" t="s">
        <v>599</v>
      </c>
    </row>
    <row r="93" spans="1:20">
      <c r="A93" s="261">
        <v>117208</v>
      </c>
      <c r="B93" s="261" t="s">
        <v>1300</v>
      </c>
      <c r="C93" s="261" t="s">
        <v>817</v>
      </c>
      <c r="D93" s="261" t="s">
        <v>350</v>
      </c>
      <c r="E93" s="261" t="s">
        <v>604</v>
      </c>
      <c r="H93" s="261" t="s">
        <v>605</v>
      </c>
      <c r="I93" s="261" t="s">
        <v>2561</v>
      </c>
      <c r="J93" s="261" t="s">
        <v>607</v>
      </c>
      <c r="K93" s="261">
        <v>2014</v>
      </c>
      <c r="L93" s="261" t="s">
        <v>578</v>
      </c>
      <c r="M93" s="261" t="s">
        <v>578</v>
      </c>
    </row>
    <row r="94" spans="1:20">
      <c r="A94" s="261">
        <v>117248</v>
      </c>
      <c r="B94" s="261" t="s">
        <v>1928</v>
      </c>
      <c r="C94" s="261" t="s">
        <v>1929</v>
      </c>
      <c r="D94" s="261" t="s">
        <v>367</v>
      </c>
      <c r="E94" s="261" t="s">
        <v>604</v>
      </c>
      <c r="F94" s="262">
        <v>30270</v>
      </c>
      <c r="G94" s="261" t="s">
        <v>578</v>
      </c>
      <c r="H94" s="261" t="s">
        <v>605</v>
      </c>
      <c r="I94" s="261" t="s">
        <v>2561</v>
      </c>
      <c r="J94" s="261" t="s">
        <v>607</v>
      </c>
      <c r="K94" s="261">
        <v>2008</v>
      </c>
      <c r="L94" s="261" t="s">
        <v>580</v>
      </c>
      <c r="M94" s="261" t="s">
        <v>580</v>
      </c>
    </row>
    <row r="95" spans="1:20">
      <c r="A95" s="261">
        <v>117266</v>
      </c>
      <c r="B95" s="261" t="s">
        <v>1301</v>
      </c>
      <c r="C95" s="261" t="s">
        <v>284</v>
      </c>
      <c r="D95" s="261" t="s">
        <v>438</v>
      </c>
      <c r="E95" s="261" t="s">
        <v>604</v>
      </c>
      <c r="H95" s="261" t="s">
        <v>605</v>
      </c>
      <c r="I95" s="261" t="s">
        <v>2561</v>
      </c>
      <c r="J95" s="261" t="s">
        <v>579</v>
      </c>
      <c r="K95" s="261">
        <v>2006</v>
      </c>
      <c r="L95" s="261" t="s">
        <v>578</v>
      </c>
      <c r="M95" s="261" t="s">
        <v>598</v>
      </c>
    </row>
    <row r="96" spans="1:20">
      <c r="A96" s="261">
        <v>117326</v>
      </c>
      <c r="B96" s="261" t="s">
        <v>1302</v>
      </c>
      <c r="C96" s="261" t="s">
        <v>220</v>
      </c>
      <c r="D96" s="261" t="s">
        <v>505</v>
      </c>
      <c r="E96" s="261" t="s">
        <v>604</v>
      </c>
      <c r="F96" s="262">
        <v>34973</v>
      </c>
      <c r="G96" s="261" t="s">
        <v>578</v>
      </c>
      <c r="H96" s="261" t="s">
        <v>605</v>
      </c>
      <c r="I96" s="261" t="s">
        <v>2561</v>
      </c>
      <c r="J96" s="261" t="s">
        <v>579</v>
      </c>
      <c r="K96" s="261">
        <v>2012</v>
      </c>
      <c r="L96" s="261" t="s">
        <v>580</v>
      </c>
      <c r="M96" s="261" t="s">
        <v>578</v>
      </c>
    </row>
    <row r="97" spans="1:13">
      <c r="A97" s="261">
        <v>117385</v>
      </c>
      <c r="B97" s="261" t="s">
        <v>1303</v>
      </c>
      <c r="C97" s="261" t="s">
        <v>220</v>
      </c>
      <c r="D97" s="261" t="s">
        <v>340</v>
      </c>
      <c r="E97" s="261" t="s">
        <v>604</v>
      </c>
      <c r="F97" s="262">
        <v>34095</v>
      </c>
      <c r="G97" s="261" t="s">
        <v>2446</v>
      </c>
      <c r="H97" s="261" t="s">
        <v>605</v>
      </c>
      <c r="I97" s="261" t="s">
        <v>2561</v>
      </c>
      <c r="J97" s="261" t="s">
        <v>607</v>
      </c>
      <c r="K97" s="261">
        <v>2011</v>
      </c>
      <c r="L97" s="261" t="s">
        <v>580</v>
      </c>
      <c r="M97" s="261" t="s">
        <v>578</v>
      </c>
    </row>
    <row r="98" spans="1:13">
      <c r="A98" s="261">
        <v>117446</v>
      </c>
      <c r="B98" s="261" t="s">
        <v>1306</v>
      </c>
      <c r="C98" s="261" t="s">
        <v>1307</v>
      </c>
      <c r="D98" s="261" t="s">
        <v>489</v>
      </c>
      <c r="E98" s="261" t="s">
        <v>604</v>
      </c>
      <c r="F98" s="262">
        <v>34965</v>
      </c>
      <c r="G98" s="261" t="s">
        <v>578</v>
      </c>
      <c r="H98" s="261" t="s">
        <v>605</v>
      </c>
      <c r="I98" s="261" t="s">
        <v>2561</v>
      </c>
      <c r="J98" s="261" t="s">
        <v>607</v>
      </c>
      <c r="K98" s="261">
        <v>2014</v>
      </c>
      <c r="L98" s="261" t="s">
        <v>578</v>
      </c>
      <c r="M98" s="261" t="s">
        <v>578</v>
      </c>
    </row>
    <row r="99" spans="1:13">
      <c r="A99" s="263">
        <v>117464</v>
      </c>
      <c r="B99" s="261" t="s">
        <v>2589</v>
      </c>
      <c r="C99" s="261" t="s">
        <v>190</v>
      </c>
      <c r="D99" s="261" t="s">
        <v>412</v>
      </c>
      <c r="I99" s="261" t="s">
        <v>2561</v>
      </c>
    </row>
    <row r="100" spans="1:13">
      <c r="A100" s="261">
        <v>117467</v>
      </c>
      <c r="B100" s="261" t="s">
        <v>1308</v>
      </c>
      <c r="C100" s="261" t="s">
        <v>85</v>
      </c>
      <c r="D100" s="261" t="s">
        <v>1309</v>
      </c>
      <c r="E100" s="261" t="s">
        <v>604</v>
      </c>
      <c r="H100" s="261" t="s">
        <v>605</v>
      </c>
      <c r="I100" s="261" t="s">
        <v>2561</v>
      </c>
      <c r="M100" s="261" t="s">
        <v>590</v>
      </c>
    </row>
    <row r="101" spans="1:13">
      <c r="A101" s="261">
        <v>117473</v>
      </c>
      <c r="B101" s="261" t="s">
        <v>1310</v>
      </c>
      <c r="C101" s="261" t="s">
        <v>159</v>
      </c>
      <c r="D101" s="261" t="s">
        <v>326</v>
      </c>
      <c r="E101" s="261" t="s">
        <v>604</v>
      </c>
      <c r="F101" s="262">
        <v>33069</v>
      </c>
      <c r="G101" s="261" t="s">
        <v>2373</v>
      </c>
      <c r="H101" s="261" t="s">
        <v>605</v>
      </c>
      <c r="I101" s="261" t="s">
        <v>2561</v>
      </c>
      <c r="J101" s="261" t="s">
        <v>607</v>
      </c>
      <c r="K101" s="261">
        <v>2013</v>
      </c>
      <c r="L101" s="261" t="s">
        <v>580</v>
      </c>
      <c r="M101" s="261" t="s">
        <v>580</v>
      </c>
    </row>
    <row r="102" spans="1:13">
      <c r="A102" s="261">
        <v>117483</v>
      </c>
      <c r="B102" s="261" t="s">
        <v>1311</v>
      </c>
      <c r="C102" s="261" t="s">
        <v>116</v>
      </c>
      <c r="D102" s="261" t="s">
        <v>332</v>
      </c>
      <c r="E102" s="261" t="s">
        <v>604</v>
      </c>
      <c r="F102" s="262">
        <v>31169</v>
      </c>
      <c r="G102" s="261" t="s">
        <v>2372</v>
      </c>
      <c r="H102" s="261" t="s">
        <v>605</v>
      </c>
      <c r="I102" s="261" t="s">
        <v>2561</v>
      </c>
      <c r="J102" s="261" t="s">
        <v>579</v>
      </c>
      <c r="K102" s="261">
        <v>2013</v>
      </c>
      <c r="L102" s="261" t="s">
        <v>580</v>
      </c>
      <c r="M102" s="261" t="s">
        <v>580</v>
      </c>
    </row>
    <row r="103" spans="1:13">
      <c r="A103" s="261">
        <v>117538</v>
      </c>
      <c r="B103" s="261" t="s">
        <v>1313</v>
      </c>
      <c r="C103" s="261" t="s">
        <v>83</v>
      </c>
      <c r="D103" s="261" t="s">
        <v>531</v>
      </c>
      <c r="E103" s="261" t="s">
        <v>604</v>
      </c>
      <c r="F103" s="262">
        <v>33381</v>
      </c>
      <c r="G103" s="261" t="s">
        <v>578</v>
      </c>
      <c r="H103" s="261" t="s">
        <v>605</v>
      </c>
      <c r="I103" s="261" t="s">
        <v>2561</v>
      </c>
      <c r="J103" s="261" t="s">
        <v>607</v>
      </c>
      <c r="K103" s="261">
        <v>2009</v>
      </c>
      <c r="L103" s="261" t="s">
        <v>578</v>
      </c>
      <c r="M103" s="261" t="s">
        <v>590</v>
      </c>
    </row>
    <row r="104" spans="1:13">
      <c r="A104" s="261">
        <v>117560</v>
      </c>
      <c r="B104" s="261" t="s">
        <v>1314</v>
      </c>
      <c r="C104" s="261" t="s">
        <v>90</v>
      </c>
      <c r="D104" s="261" t="s">
        <v>320</v>
      </c>
      <c r="E104" s="261" t="s">
        <v>603</v>
      </c>
      <c r="H104" s="261" t="s">
        <v>605</v>
      </c>
      <c r="I104" s="261" t="s">
        <v>2561</v>
      </c>
      <c r="M104" s="261" t="s">
        <v>600</v>
      </c>
    </row>
    <row r="105" spans="1:13">
      <c r="A105" s="261">
        <v>117616</v>
      </c>
      <c r="B105" s="261" t="s">
        <v>1315</v>
      </c>
      <c r="C105" s="261" t="s">
        <v>1316</v>
      </c>
      <c r="D105" s="261" t="s">
        <v>476</v>
      </c>
      <c r="E105" s="261" t="s">
        <v>604</v>
      </c>
      <c r="F105" s="262">
        <v>32143</v>
      </c>
      <c r="G105" s="261" t="s">
        <v>684</v>
      </c>
      <c r="H105" s="261" t="s">
        <v>605</v>
      </c>
      <c r="I105" s="261" t="s">
        <v>2561</v>
      </c>
      <c r="J105" s="261" t="s">
        <v>607</v>
      </c>
      <c r="K105" s="261">
        <v>2006</v>
      </c>
      <c r="L105" s="261" t="s">
        <v>580</v>
      </c>
      <c r="M105" s="261" t="s">
        <v>580</v>
      </c>
    </row>
    <row r="106" spans="1:13">
      <c r="A106" s="261">
        <v>117623</v>
      </c>
      <c r="B106" s="261" t="s">
        <v>1317</v>
      </c>
      <c r="C106" s="261" t="s">
        <v>83</v>
      </c>
      <c r="D106" s="261" t="s">
        <v>340</v>
      </c>
      <c r="E106" s="261" t="s">
        <v>604</v>
      </c>
      <c r="F106" s="262">
        <v>34943</v>
      </c>
      <c r="G106" s="261" t="s">
        <v>578</v>
      </c>
      <c r="H106" s="261" t="s">
        <v>605</v>
      </c>
      <c r="I106" s="261" t="s">
        <v>2561</v>
      </c>
      <c r="J106" s="261" t="s">
        <v>607</v>
      </c>
      <c r="K106" s="261">
        <v>2013</v>
      </c>
      <c r="L106" s="261" t="s">
        <v>578</v>
      </c>
      <c r="M106" s="261" t="s">
        <v>578</v>
      </c>
    </row>
    <row r="107" spans="1:13">
      <c r="A107" s="263">
        <v>117632</v>
      </c>
      <c r="B107" s="261" t="s">
        <v>2590</v>
      </c>
      <c r="C107" s="261" t="s">
        <v>158</v>
      </c>
      <c r="D107" s="261" t="s">
        <v>417</v>
      </c>
      <c r="I107" s="261" t="s">
        <v>2561</v>
      </c>
    </row>
    <row r="108" spans="1:13">
      <c r="A108" s="261">
        <v>117637</v>
      </c>
      <c r="B108" s="261" t="s">
        <v>1318</v>
      </c>
      <c r="C108" s="261" t="s">
        <v>266</v>
      </c>
      <c r="D108" s="261" t="s">
        <v>342</v>
      </c>
      <c r="E108" s="261" t="s">
        <v>604</v>
      </c>
      <c r="F108" s="262">
        <v>33025</v>
      </c>
      <c r="G108" s="261" t="s">
        <v>707</v>
      </c>
      <c r="H108" s="261" t="s">
        <v>605</v>
      </c>
      <c r="I108" s="261" t="s">
        <v>2561</v>
      </c>
      <c r="J108" s="261" t="s">
        <v>607</v>
      </c>
      <c r="K108" s="261">
        <v>2013</v>
      </c>
      <c r="L108" s="261" t="s">
        <v>599</v>
      </c>
      <c r="M108" s="261" t="s">
        <v>599</v>
      </c>
    </row>
    <row r="109" spans="1:13">
      <c r="A109" s="261">
        <v>117718</v>
      </c>
      <c r="B109" s="261" t="s">
        <v>1321</v>
      </c>
      <c r="C109" s="261" t="s">
        <v>164</v>
      </c>
      <c r="D109" s="261" t="s">
        <v>413</v>
      </c>
      <c r="E109" s="261" t="s">
        <v>604</v>
      </c>
      <c r="F109" s="262">
        <v>34454</v>
      </c>
      <c r="G109" s="261" t="s">
        <v>2469</v>
      </c>
      <c r="H109" s="261" t="s">
        <v>605</v>
      </c>
      <c r="I109" s="261" t="s">
        <v>2561</v>
      </c>
      <c r="J109" s="261" t="s">
        <v>579</v>
      </c>
      <c r="K109" s="261">
        <v>2012</v>
      </c>
      <c r="L109" s="261" t="s">
        <v>599</v>
      </c>
      <c r="M109" s="261" t="s">
        <v>599</v>
      </c>
    </row>
    <row r="110" spans="1:13">
      <c r="A110" s="261">
        <v>117741</v>
      </c>
      <c r="B110" s="261" t="s">
        <v>1322</v>
      </c>
      <c r="C110" s="261" t="s">
        <v>127</v>
      </c>
      <c r="D110" s="261" t="s">
        <v>378</v>
      </c>
      <c r="E110" s="261" t="s">
        <v>604</v>
      </c>
      <c r="H110" s="261" t="s">
        <v>605</v>
      </c>
      <c r="I110" s="261" t="s">
        <v>2561</v>
      </c>
      <c r="J110" s="261" t="s">
        <v>607</v>
      </c>
      <c r="L110" s="261" t="s">
        <v>578</v>
      </c>
      <c r="M110" s="261" t="s">
        <v>578</v>
      </c>
    </row>
    <row r="111" spans="1:13">
      <c r="A111" s="261">
        <v>117745</v>
      </c>
      <c r="B111" s="261" t="s">
        <v>1323</v>
      </c>
      <c r="C111" s="261" t="s">
        <v>134</v>
      </c>
      <c r="D111" s="261" t="s">
        <v>324</v>
      </c>
      <c r="E111" s="261" t="s">
        <v>603</v>
      </c>
      <c r="F111" s="262">
        <v>30803</v>
      </c>
      <c r="G111" s="261" t="s">
        <v>634</v>
      </c>
      <c r="H111" s="261" t="s">
        <v>605</v>
      </c>
      <c r="I111" s="261" t="s">
        <v>2561</v>
      </c>
      <c r="J111" s="261" t="s">
        <v>607</v>
      </c>
      <c r="K111" s="261">
        <v>2003</v>
      </c>
      <c r="L111" s="261" t="s">
        <v>634</v>
      </c>
      <c r="M111" s="261" t="s">
        <v>590</v>
      </c>
    </row>
    <row r="112" spans="1:13">
      <c r="A112" s="261">
        <v>117779</v>
      </c>
      <c r="B112" s="261" t="s">
        <v>1324</v>
      </c>
      <c r="C112" s="261" t="s">
        <v>158</v>
      </c>
      <c r="D112" s="261" t="s">
        <v>447</v>
      </c>
      <c r="E112" s="261" t="s">
        <v>604</v>
      </c>
      <c r="F112" s="262">
        <v>33604</v>
      </c>
      <c r="G112" s="261" t="s">
        <v>588</v>
      </c>
      <c r="H112" s="261" t="s">
        <v>605</v>
      </c>
      <c r="I112" s="261" t="s">
        <v>2561</v>
      </c>
      <c r="J112" s="261" t="s">
        <v>607</v>
      </c>
      <c r="K112" s="264">
        <v>2010</v>
      </c>
      <c r="L112" s="261" t="s">
        <v>588</v>
      </c>
      <c r="M112" s="261" t="s">
        <v>588</v>
      </c>
    </row>
    <row r="113" spans="1:20">
      <c r="A113" s="261">
        <v>117807</v>
      </c>
      <c r="B113" s="261" t="s">
        <v>1325</v>
      </c>
      <c r="C113" s="261" t="s">
        <v>126</v>
      </c>
      <c r="D113" s="261">
        <v>0</v>
      </c>
      <c r="E113" s="261" t="s">
        <v>603</v>
      </c>
      <c r="H113" s="261" t="s">
        <v>605</v>
      </c>
      <c r="I113" s="261" t="s">
        <v>2561</v>
      </c>
      <c r="J113" s="261" t="s">
        <v>607</v>
      </c>
      <c r="K113" s="261">
        <v>2012</v>
      </c>
      <c r="L113" s="261" t="s">
        <v>578</v>
      </c>
      <c r="M113" s="261" t="s">
        <v>578</v>
      </c>
    </row>
    <row r="114" spans="1:20">
      <c r="A114" s="261">
        <v>117940</v>
      </c>
      <c r="B114" s="261" t="s">
        <v>1163</v>
      </c>
      <c r="C114" s="261" t="s">
        <v>143</v>
      </c>
      <c r="D114" s="261" t="s">
        <v>1164</v>
      </c>
      <c r="E114" s="261" t="s">
        <v>604</v>
      </c>
      <c r="G114" s="261" t="s">
        <v>2438</v>
      </c>
      <c r="H114" s="261" t="s">
        <v>605</v>
      </c>
      <c r="I114" s="261" t="s">
        <v>2561</v>
      </c>
      <c r="J114" s="261" t="s">
        <v>579</v>
      </c>
      <c r="K114" s="261">
        <v>2009</v>
      </c>
      <c r="L114" s="261" t="s">
        <v>589</v>
      </c>
      <c r="M114" s="261" t="s">
        <v>589</v>
      </c>
    </row>
    <row r="115" spans="1:20">
      <c r="A115" s="261">
        <v>117945</v>
      </c>
      <c r="B115" s="261" t="s">
        <v>1326</v>
      </c>
      <c r="C115" s="261" t="s">
        <v>127</v>
      </c>
      <c r="D115" s="261" t="s">
        <v>839</v>
      </c>
      <c r="E115" s="261" t="s">
        <v>603</v>
      </c>
      <c r="F115" s="262">
        <v>34359</v>
      </c>
      <c r="G115" s="261" t="s">
        <v>566</v>
      </c>
      <c r="H115" s="261" t="s">
        <v>605</v>
      </c>
      <c r="I115" s="261" t="s">
        <v>2561</v>
      </c>
      <c r="J115" s="261" t="s">
        <v>579</v>
      </c>
      <c r="K115" s="261">
        <v>2012</v>
      </c>
      <c r="L115" s="261" t="s">
        <v>599</v>
      </c>
      <c r="M115" s="261" t="s">
        <v>599</v>
      </c>
    </row>
    <row r="116" spans="1:20">
      <c r="A116" s="261">
        <v>117966</v>
      </c>
      <c r="B116" s="261" t="s">
        <v>1327</v>
      </c>
      <c r="C116" s="261" t="s">
        <v>521</v>
      </c>
      <c r="D116" s="261" t="s">
        <v>320</v>
      </c>
      <c r="E116" s="261" t="s">
        <v>603</v>
      </c>
      <c r="F116" s="262">
        <v>33248</v>
      </c>
      <c r="G116" s="261" t="s">
        <v>710</v>
      </c>
      <c r="H116" s="261" t="s">
        <v>605</v>
      </c>
      <c r="I116" s="261" t="s">
        <v>2561</v>
      </c>
      <c r="J116" s="261" t="s">
        <v>607</v>
      </c>
      <c r="K116" s="261">
        <v>2008</v>
      </c>
      <c r="L116" s="261" t="s">
        <v>578</v>
      </c>
      <c r="M116" s="261" t="s">
        <v>589</v>
      </c>
    </row>
    <row r="117" spans="1:20">
      <c r="A117" s="261">
        <v>117971</v>
      </c>
      <c r="B117" s="261" t="s">
        <v>1328</v>
      </c>
      <c r="C117" s="261" t="s">
        <v>81</v>
      </c>
      <c r="D117" s="261" t="s">
        <v>831</v>
      </c>
      <c r="E117" s="261" t="s">
        <v>603</v>
      </c>
      <c r="H117" s="261" t="s">
        <v>749</v>
      </c>
      <c r="I117" s="261" t="s">
        <v>2561</v>
      </c>
      <c r="J117" s="261" t="s">
        <v>579</v>
      </c>
      <c r="K117" s="261">
        <v>2009</v>
      </c>
      <c r="L117" s="261" t="s">
        <v>580</v>
      </c>
      <c r="M117" s="261" t="s">
        <v>553</v>
      </c>
    </row>
    <row r="118" spans="1:20">
      <c r="A118" s="261">
        <v>117986</v>
      </c>
      <c r="B118" s="261" t="s">
        <v>1329</v>
      </c>
      <c r="C118" s="261" t="s">
        <v>126</v>
      </c>
      <c r="D118" s="261" t="s">
        <v>381</v>
      </c>
      <c r="E118" s="261" t="s">
        <v>604</v>
      </c>
      <c r="F118" s="262">
        <v>33882</v>
      </c>
      <c r="G118" s="261" t="s">
        <v>578</v>
      </c>
      <c r="H118" s="261" t="s">
        <v>605</v>
      </c>
      <c r="I118" s="261" t="s">
        <v>2561</v>
      </c>
      <c r="J118" s="261" t="s">
        <v>579</v>
      </c>
      <c r="K118" s="261">
        <v>2010</v>
      </c>
      <c r="L118" s="261" t="s">
        <v>578</v>
      </c>
      <c r="M118" s="261" t="s">
        <v>578</v>
      </c>
    </row>
    <row r="119" spans="1:20">
      <c r="A119" s="261">
        <v>117988</v>
      </c>
      <c r="B119" s="261" t="s">
        <v>1330</v>
      </c>
      <c r="C119" s="261" t="s">
        <v>1331</v>
      </c>
      <c r="D119" s="261" t="s">
        <v>317</v>
      </c>
      <c r="E119" s="261" t="s">
        <v>604</v>
      </c>
      <c r="H119" s="261" t="s">
        <v>605</v>
      </c>
      <c r="I119" s="261" t="s">
        <v>2561</v>
      </c>
      <c r="J119" s="261" t="s">
        <v>607</v>
      </c>
      <c r="K119" s="261">
        <v>2010</v>
      </c>
      <c r="L119" s="261" t="s">
        <v>600</v>
      </c>
      <c r="M119" s="261" t="s">
        <v>600</v>
      </c>
      <c r="R119" s="261">
        <v>1</v>
      </c>
      <c r="S119" s="261" t="s">
        <v>2617</v>
      </c>
    </row>
    <row r="120" spans="1:20">
      <c r="A120" s="261">
        <v>118018</v>
      </c>
      <c r="B120" s="261" t="s">
        <v>1334</v>
      </c>
      <c r="C120" s="261" t="s">
        <v>239</v>
      </c>
      <c r="D120" s="261" t="s">
        <v>530</v>
      </c>
      <c r="E120" s="261" t="s">
        <v>603</v>
      </c>
      <c r="F120" s="262">
        <v>32509</v>
      </c>
      <c r="G120" s="261" t="s">
        <v>578</v>
      </c>
      <c r="H120" s="261" t="s">
        <v>605</v>
      </c>
      <c r="I120" s="261" t="s">
        <v>2561</v>
      </c>
      <c r="J120" s="261" t="s">
        <v>607</v>
      </c>
      <c r="K120" s="261">
        <v>2014</v>
      </c>
      <c r="L120" s="261" t="s">
        <v>578</v>
      </c>
      <c r="M120" s="261" t="s">
        <v>580</v>
      </c>
    </row>
    <row r="121" spans="1:20">
      <c r="A121" s="261">
        <v>118041</v>
      </c>
      <c r="B121" s="261" t="s">
        <v>1336</v>
      </c>
      <c r="C121" s="261" t="s">
        <v>1170</v>
      </c>
      <c r="D121" s="261" t="s">
        <v>333</v>
      </c>
      <c r="E121" s="261" t="s">
        <v>604</v>
      </c>
      <c r="F121" s="262">
        <v>32030</v>
      </c>
      <c r="G121" s="261" t="s">
        <v>634</v>
      </c>
      <c r="H121" s="261" t="s">
        <v>605</v>
      </c>
      <c r="I121" s="261" t="s">
        <v>2561</v>
      </c>
      <c r="J121" s="261" t="s">
        <v>579</v>
      </c>
      <c r="K121" s="261">
        <v>2006</v>
      </c>
      <c r="L121" s="261" t="s">
        <v>634</v>
      </c>
      <c r="M121" s="261" t="s">
        <v>589</v>
      </c>
    </row>
    <row r="122" spans="1:20">
      <c r="A122" s="261">
        <v>118062</v>
      </c>
      <c r="B122" s="261" t="s">
        <v>1338</v>
      </c>
      <c r="C122" s="261" t="s">
        <v>1133</v>
      </c>
      <c r="D122" s="261" t="s">
        <v>324</v>
      </c>
      <c r="E122" s="261" t="s">
        <v>604</v>
      </c>
      <c r="F122" s="262">
        <v>33633</v>
      </c>
      <c r="G122" s="261" t="s">
        <v>578</v>
      </c>
      <c r="H122" s="261" t="s">
        <v>749</v>
      </c>
      <c r="I122" s="261" t="s">
        <v>2561</v>
      </c>
      <c r="J122" s="261" t="s">
        <v>579</v>
      </c>
      <c r="K122" s="261">
        <v>2009</v>
      </c>
      <c r="L122" s="261" t="s">
        <v>578</v>
      </c>
      <c r="M122" s="261" t="s">
        <v>553</v>
      </c>
    </row>
    <row r="123" spans="1:20">
      <c r="A123" s="261">
        <v>118090</v>
      </c>
      <c r="B123" s="261" t="s">
        <v>1339</v>
      </c>
      <c r="C123" s="261" t="s">
        <v>89</v>
      </c>
      <c r="D123" s="261" t="s">
        <v>340</v>
      </c>
      <c r="E123" s="261" t="s">
        <v>604</v>
      </c>
      <c r="F123" s="262">
        <v>29321</v>
      </c>
      <c r="G123" s="261" t="s">
        <v>578</v>
      </c>
      <c r="H123" s="261" t="s">
        <v>605</v>
      </c>
      <c r="I123" s="261" t="s">
        <v>2561</v>
      </c>
      <c r="J123" s="261" t="s">
        <v>752</v>
      </c>
      <c r="K123" s="261">
        <v>2009</v>
      </c>
      <c r="L123" s="261" t="s">
        <v>578</v>
      </c>
      <c r="M123" s="261" t="s">
        <v>587</v>
      </c>
    </row>
    <row r="124" spans="1:20">
      <c r="A124" s="261">
        <v>118098</v>
      </c>
      <c r="B124" s="261" t="s">
        <v>1930</v>
      </c>
      <c r="C124" s="261" t="s">
        <v>458</v>
      </c>
      <c r="D124" s="261" t="s">
        <v>1140</v>
      </c>
      <c r="E124" s="261" t="s">
        <v>604</v>
      </c>
      <c r="F124" s="262">
        <v>34034</v>
      </c>
      <c r="G124" s="261" t="s">
        <v>578</v>
      </c>
      <c r="H124" s="261" t="s">
        <v>605</v>
      </c>
      <c r="I124" s="261" t="s">
        <v>2561</v>
      </c>
      <c r="J124" s="261" t="s">
        <v>579</v>
      </c>
      <c r="K124" s="261">
        <v>2012</v>
      </c>
      <c r="L124" s="261" t="s">
        <v>578</v>
      </c>
      <c r="M124" s="261" t="s">
        <v>578</v>
      </c>
    </row>
    <row r="125" spans="1:20">
      <c r="A125" s="261">
        <v>118124</v>
      </c>
      <c r="B125" s="261" t="s">
        <v>1341</v>
      </c>
      <c r="C125" s="261" t="s">
        <v>86</v>
      </c>
      <c r="D125" s="261" t="s">
        <v>922</v>
      </c>
      <c r="E125" s="261" t="s">
        <v>604</v>
      </c>
      <c r="F125" s="262">
        <v>32143</v>
      </c>
      <c r="G125" s="261" t="s">
        <v>578</v>
      </c>
      <c r="H125" s="261" t="s">
        <v>605</v>
      </c>
      <c r="I125" s="261" t="s">
        <v>2561</v>
      </c>
      <c r="J125" s="261" t="s">
        <v>579</v>
      </c>
      <c r="K125" s="264">
        <v>2005</v>
      </c>
      <c r="L125" s="261" t="s">
        <v>580</v>
      </c>
      <c r="M125" s="261" t="s">
        <v>589</v>
      </c>
    </row>
    <row r="126" spans="1:20">
      <c r="A126" s="261">
        <v>118125</v>
      </c>
      <c r="B126" s="261" t="s">
        <v>1342</v>
      </c>
      <c r="C126" s="261" t="s">
        <v>1175</v>
      </c>
      <c r="D126" s="261" t="s">
        <v>802</v>
      </c>
      <c r="E126" s="261" t="s">
        <v>604</v>
      </c>
      <c r="H126" s="261" t="s">
        <v>605</v>
      </c>
      <c r="I126" s="261" t="s">
        <v>2561</v>
      </c>
      <c r="J126" s="261" t="s">
        <v>579</v>
      </c>
      <c r="L126" s="261" t="s">
        <v>597</v>
      </c>
      <c r="M126" s="261" t="s">
        <v>597</v>
      </c>
    </row>
    <row r="127" spans="1:20">
      <c r="A127" s="261">
        <v>118152</v>
      </c>
      <c r="B127" s="261" t="s">
        <v>1343</v>
      </c>
      <c r="C127" s="261" t="s">
        <v>1344</v>
      </c>
      <c r="D127" s="261" t="s">
        <v>318</v>
      </c>
      <c r="E127" s="261" t="s">
        <v>604</v>
      </c>
      <c r="H127" s="261" t="s">
        <v>605</v>
      </c>
      <c r="I127" s="261" t="s">
        <v>2561</v>
      </c>
      <c r="J127" s="261" t="s">
        <v>579</v>
      </c>
      <c r="K127" s="261">
        <v>2010</v>
      </c>
      <c r="L127" s="261" t="s">
        <v>589</v>
      </c>
      <c r="M127" s="261" t="s">
        <v>589</v>
      </c>
      <c r="R127" s="261">
        <v>4975</v>
      </c>
      <c r="S127" s="262" t="s">
        <v>2606</v>
      </c>
      <c r="T127" s="261">
        <v>11000</v>
      </c>
    </row>
    <row r="128" spans="1:20">
      <c r="A128" s="261">
        <v>118156</v>
      </c>
      <c r="B128" s="261" t="s">
        <v>1345</v>
      </c>
      <c r="C128" s="261" t="s">
        <v>1346</v>
      </c>
      <c r="D128" s="261" t="s">
        <v>338</v>
      </c>
      <c r="E128" s="261" t="s">
        <v>603</v>
      </c>
      <c r="F128" s="262">
        <v>34335</v>
      </c>
      <c r="G128" s="261" t="s">
        <v>578</v>
      </c>
      <c r="H128" s="261" t="s">
        <v>605</v>
      </c>
      <c r="I128" s="261" t="s">
        <v>2561</v>
      </c>
      <c r="J128" s="261" t="s">
        <v>607</v>
      </c>
      <c r="K128" s="261">
        <v>2013</v>
      </c>
      <c r="L128" s="261" t="s">
        <v>578</v>
      </c>
      <c r="M128" s="261" t="s">
        <v>578</v>
      </c>
    </row>
    <row r="129" spans="1:20">
      <c r="A129" s="261">
        <v>118204</v>
      </c>
      <c r="B129" s="261" t="s">
        <v>1347</v>
      </c>
      <c r="C129" s="261" t="s">
        <v>83</v>
      </c>
      <c r="D129" s="261" t="s">
        <v>1348</v>
      </c>
      <c r="E129" s="261" t="s">
        <v>604</v>
      </c>
      <c r="F129" s="262">
        <v>35461</v>
      </c>
      <c r="G129" s="261" t="s">
        <v>578</v>
      </c>
      <c r="H129" s="261" t="s">
        <v>605</v>
      </c>
      <c r="I129" s="261" t="s">
        <v>2561</v>
      </c>
      <c r="J129" s="261" t="s">
        <v>579</v>
      </c>
      <c r="K129" s="261">
        <v>2014</v>
      </c>
      <c r="L129" s="261" t="s">
        <v>578</v>
      </c>
      <c r="M129" s="261" t="s">
        <v>578</v>
      </c>
    </row>
    <row r="130" spans="1:20">
      <c r="A130" s="263">
        <v>118238</v>
      </c>
      <c r="B130" s="261" t="s">
        <v>2591</v>
      </c>
      <c r="C130" s="261" t="s">
        <v>264</v>
      </c>
      <c r="D130" s="261" t="s">
        <v>401</v>
      </c>
      <c r="I130" s="261" t="s">
        <v>2561</v>
      </c>
    </row>
    <row r="131" spans="1:20">
      <c r="A131" s="261">
        <v>118239</v>
      </c>
      <c r="B131" s="261" t="s">
        <v>1350</v>
      </c>
      <c r="C131" s="261" t="s">
        <v>201</v>
      </c>
      <c r="D131" s="261" t="s">
        <v>447</v>
      </c>
      <c r="E131" s="261" t="s">
        <v>604</v>
      </c>
      <c r="F131" s="262">
        <v>31635</v>
      </c>
      <c r="G131" s="261" t="s">
        <v>2471</v>
      </c>
      <c r="H131" s="261" t="s">
        <v>605</v>
      </c>
      <c r="I131" s="261" t="s">
        <v>2561</v>
      </c>
      <c r="J131" s="261" t="s">
        <v>579</v>
      </c>
      <c r="K131" s="261">
        <v>2005</v>
      </c>
      <c r="L131" s="261" t="s">
        <v>672</v>
      </c>
      <c r="M131" s="261" t="s">
        <v>601</v>
      </c>
    </row>
    <row r="132" spans="1:20">
      <c r="A132" s="261">
        <v>118249</v>
      </c>
      <c r="B132" s="261" t="s">
        <v>1351</v>
      </c>
      <c r="C132" s="261" t="s">
        <v>119</v>
      </c>
      <c r="D132" s="261" t="s">
        <v>338</v>
      </c>
      <c r="E132" s="261" t="s">
        <v>604</v>
      </c>
      <c r="F132" s="262">
        <v>35431</v>
      </c>
      <c r="G132" s="261" t="s">
        <v>578</v>
      </c>
      <c r="H132" s="261" t="s">
        <v>605</v>
      </c>
      <c r="I132" s="261" t="s">
        <v>2561</v>
      </c>
      <c r="J132" s="261" t="s">
        <v>607</v>
      </c>
      <c r="K132" s="261">
        <v>2015</v>
      </c>
      <c r="L132" s="261" t="s">
        <v>634</v>
      </c>
      <c r="M132" s="261" t="s">
        <v>589</v>
      </c>
    </row>
    <row r="133" spans="1:20">
      <c r="A133" s="261">
        <v>118251</v>
      </c>
      <c r="B133" s="261" t="s">
        <v>1352</v>
      </c>
      <c r="C133" s="261" t="s">
        <v>1353</v>
      </c>
      <c r="D133" s="261" t="s">
        <v>1354</v>
      </c>
      <c r="E133" s="261" t="s">
        <v>604</v>
      </c>
      <c r="F133" s="262">
        <v>34763</v>
      </c>
      <c r="G133" s="261" t="s">
        <v>578</v>
      </c>
      <c r="H133" s="261" t="s">
        <v>605</v>
      </c>
      <c r="I133" s="261" t="s">
        <v>2561</v>
      </c>
      <c r="J133" s="261" t="s">
        <v>607</v>
      </c>
      <c r="K133" s="261">
        <v>2013</v>
      </c>
      <c r="L133" s="261" t="s">
        <v>578</v>
      </c>
      <c r="M133" s="261" t="s">
        <v>597</v>
      </c>
    </row>
    <row r="134" spans="1:20">
      <c r="A134" s="261">
        <v>118259</v>
      </c>
      <c r="B134" s="261" t="s">
        <v>1355</v>
      </c>
      <c r="C134" s="261" t="s">
        <v>154</v>
      </c>
      <c r="D134" s="261" t="s">
        <v>846</v>
      </c>
      <c r="E134" s="261" t="s">
        <v>604</v>
      </c>
      <c r="H134" s="261" t="s">
        <v>605</v>
      </c>
      <c r="I134" s="261" t="s">
        <v>2561</v>
      </c>
      <c r="J134" s="261" t="s">
        <v>579</v>
      </c>
      <c r="K134" s="261">
        <v>2009</v>
      </c>
      <c r="L134" s="261" t="s">
        <v>578</v>
      </c>
      <c r="M134" s="261" t="s">
        <v>578</v>
      </c>
    </row>
    <row r="135" spans="1:20">
      <c r="A135" s="261">
        <v>118270</v>
      </c>
      <c r="B135" s="261" t="s">
        <v>1357</v>
      </c>
      <c r="C135" s="261" t="s">
        <v>85</v>
      </c>
      <c r="D135" s="261" t="s">
        <v>404</v>
      </c>
      <c r="E135" s="261" t="s">
        <v>604</v>
      </c>
      <c r="F135" s="262">
        <v>31114</v>
      </c>
      <c r="G135" s="261" t="s">
        <v>694</v>
      </c>
      <c r="H135" s="261" t="s">
        <v>605</v>
      </c>
      <c r="I135" s="261" t="s">
        <v>2561</v>
      </c>
      <c r="J135" s="261" t="s">
        <v>752</v>
      </c>
      <c r="K135" s="261">
        <v>2005</v>
      </c>
      <c r="L135" s="261" t="s">
        <v>580</v>
      </c>
      <c r="M135" s="261" t="s">
        <v>580</v>
      </c>
    </row>
    <row r="136" spans="1:20">
      <c r="A136" s="261">
        <v>118333</v>
      </c>
      <c r="B136" s="261" t="s">
        <v>1358</v>
      </c>
      <c r="C136" s="261" t="s">
        <v>223</v>
      </c>
      <c r="D136" s="261" t="s">
        <v>401</v>
      </c>
      <c r="E136" s="261" t="s">
        <v>603</v>
      </c>
      <c r="F136" s="262">
        <v>34787</v>
      </c>
      <c r="G136" s="261" t="s">
        <v>578</v>
      </c>
      <c r="H136" s="261" t="s">
        <v>605</v>
      </c>
      <c r="I136" s="261" t="s">
        <v>2561</v>
      </c>
      <c r="J136" s="261" t="s">
        <v>607</v>
      </c>
      <c r="K136" s="261">
        <v>2014</v>
      </c>
      <c r="L136" s="261" t="s">
        <v>590</v>
      </c>
      <c r="M136" s="261" t="s">
        <v>590</v>
      </c>
      <c r="R136" s="261">
        <v>858</v>
      </c>
      <c r="S136" s="262" t="s">
        <v>2614</v>
      </c>
      <c r="T136" s="261">
        <v>18250</v>
      </c>
    </row>
    <row r="137" spans="1:20">
      <c r="A137" s="261">
        <v>118345</v>
      </c>
      <c r="B137" s="261" t="s">
        <v>1359</v>
      </c>
      <c r="C137" s="261" t="s">
        <v>205</v>
      </c>
      <c r="D137" s="261" t="s">
        <v>833</v>
      </c>
      <c r="E137" s="261" t="s">
        <v>603</v>
      </c>
      <c r="F137" s="262">
        <v>35431</v>
      </c>
      <c r="G137" s="261" t="s">
        <v>704</v>
      </c>
      <c r="H137" s="261" t="s">
        <v>605</v>
      </c>
      <c r="I137" s="261" t="s">
        <v>2561</v>
      </c>
      <c r="J137" s="261" t="s">
        <v>607</v>
      </c>
      <c r="K137" s="261">
        <v>2014</v>
      </c>
      <c r="L137" s="261" t="s">
        <v>578</v>
      </c>
      <c r="M137" s="261" t="s">
        <v>580</v>
      </c>
    </row>
    <row r="138" spans="1:20">
      <c r="A138" s="261">
        <v>118374</v>
      </c>
      <c r="B138" s="261" t="s">
        <v>1360</v>
      </c>
      <c r="C138" s="261" t="s">
        <v>276</v>
      </c>
      <c r="D138" s="261" t="s">
        <v>975</v>
      </c>
      <c r="E138" s="261" t="s">
        <v>603</v>
      </c>
      <c r="F138" s="262">
        <v>35268</v>
      </c>
      <c r="G138" s="261" t="s">
        <v>634</v>
      </c>
      <c r="H138" s="261" t="s">
        <v>605</v>
      </c>
      <c r="I138" s="261" t="s">
        <v>2561</v>
      </c>
      <c r="J138" s="261" t="s">
        <v>607</v>
      </c>
      <c r="K138" s="261">
        <v>2014</v>
      </c>
      <c r="L138" s="261" t="s">
        <v>634</v>
      </c>
      <c r="M138" s="261" t="s">
        <v>578</v>
      </c>
    </row>
    <row r="139" spans="1:20">
      <c r="A139" s="261">
        <v>118390</v>
      </c>
      <c r="B139" s="261" t="s">
        <v>1362</v>
      </c>
      <c r="C139" s="261" t="s">
        <v>85</v>
      </c>
      <c r="D139" s="261" t="s">
        <v>447</v>
      </c>
      <c r="E139" s="261" t="s">
        <v>604</v>
      </c>
      <c r="F139" s="262">
        <v>35192</v>
      </c>
      <c r="G139" s="261" t="s">
        <v>2435</v>
      </c>
      <c r="H139" s="261" t="s">
        <v>605</v>
      </c>
      <c r="I139" s="261" t="s">
        <v>2561</v>
      </c>
      <c r="J139" s="261" t="s">
        <v>607</v>
      </c>
      <c r="K139" s="261">
        <v>2014</v>
      </c>
      <c r="L139" s="261" t="s">
        <v>580</v>
      </c>
      <c r="M139" s="261" t="s">
        <v>580</v>
      </c>
    </row>
    <row r="140" spans="1:20">
      <c r="A140" s="261">
        <v>118392</v>
      </c>
      <c r="B140" s="261" t="s">
        <v>1363</v>
      </c>
      <c r="C140" s="261" t="s">
        <v>86</v>
      </c>
      <c r="D140" s="261" t="s">
        <v>380</v>
      </c>
      <c r="E140" s="261" t="s">
        <v>604</v>
      </c>
      <c r="F140" s="262">
        <v>32919</v>
      </c>
      <c r="G140" s="261" t="s">
        <v>578</v>
      </c>
      <c r="H140" s="261" t="s">
        <v>605</v>
      </c>
      <c r="I140" s="261" t="s">
        <v>2561</v>
      </c>
      <c r="J140" s="261" t="s">
        <v>579</v>
      </c>
      <c r="K140" s="261">
        <v>2009</v>
      </c>
      <c r="L140" s="261" t="s">
        <v>578</v>
      </c>
      <c r="M140" s="261" t="s">
        <v>588</v>
      </c>
    </row>
    <row r="141" spans="1:20">
      <c r="A141" s="261">
        <v>118422</v>
      </c>
      <c r="B141" s="261" t="s">
        <v>1366</v>
      </c>
      <c r="C141" s="261" t="s">
        <v>887</v>
      </c>
      <c r="D141" s="261" t="s">
        <v>418</v>
      </c>
      <c r="E141" s="261" t="s">
        <v>603</v>
      </c>
      <c r="F141" s="262">
        <v>34365</v>
      </c>
      <c r="G141" s="261" t="s">
        <v>578</v>
      </c>
      <c r="H141" s="261" t="s">
        <v>605</v>
      </c>
      <c r="I141" s="261" t="s">
        <v>2561</v>
      </c>
      <c r="J141" s="261" t="s">
        <v>579</v>
      </c>
      <c r="K141" s="261">
        <v>2011</v>
      </c>
      <c r="L141" s="261" t="s">
        <v>578</v>
      </c>
      <c r="M141" s="261" t="s">
        <v>578</v>
      </c>
    </row>
    <row r="142" spans="1:20">
      <c r="A142" s="261">
        <v>118474</v>
      </c>
      <c r="B142" s="261" t="s">
        <v>1369</v>
      </c>
      <c r="C142" s="261" t="s">
        <v>151</v>
      </c>
      <c r="D142" s="261" t="s">
        <v>412</v>
      </c>
      <c r="E142" s="261" t="s">
        <v>604</v>
      </c>
      <c r="F142" s="262">
        <v>29835</v>
      </c>
      <c r="G142" s="261" t="s">
        <v>658</v>
      </c>
      <c r="H142" s="261" t="s">
        <v>605</v>
      </c>
      <c r="I142" s="261" t="s">
        <v>2561</v>
      </c>
      <c r="J142" s="261" t="s">
        <v>579</v>
      </c>
      <c r="K142" s="261">
        <v>1998</v>
      </c>
      <c r="L142" s="261" t="s">
        <v>597</v>
      </c>
      <c r="M142" s="261" t="s">
        <v>597</v>
      </c>
    </row>
    <row r="143" spans="1:20">
      <c r="A143" s="261">
        <v>118582</v>
      </c>
      <c r="B143" s="261" t="s">
        <v>1374</v>
      </c>
      <c r="C143" s="261" t="s">
        <v>188</v>
      </c>
      <c r="D143" s="261" t="s">
        <v>483</v>
      </c>
      <c r="E143" s="261" t="s">
        <v>604</v>
      </c>
      <c r="F143" s="262">
        <v>35460</v>
      </c>
      <c r="G143" s="261" t="s">
        <v>578</v>
      </c>
      <c r="H143" s="261" t="s">
        <v>605</v>
      </c>
      <c r="I143" s="261" t="s">
        <v>2561</v>
      </c>
      <c r="J143" s="261" t="s">
        <v>607</v>
      </c>
      <c r="K143" s="261">
        <v>2015</v>
      </c>
      <c r="L143" s="261" t="s">
        <v>578</v>
      </c>
      <c r="M143" s="261" t="s">
        <v>590</v>
      </c>
    </row>
    <row r="144" spans="1:20">
      <c r="A144" s="261">
        <v>118590</v>
      </c>
      <c r="B144" s="261" t="s">
        <v>1375</v>
      </c>
      <c r="C144" s="261" t="s">
        <v>83</v>
      </c>
      <c r="D144" s="261" t="s">
        <v>1376</v>
      </c>
      <c r="E144" s="261" t="s">
        <v>604</v>
      </c>
      <c r="F144" s="262">
        <v>35275</v>
      </c>
      <c r="G144" s="261" t="s">
        <v>578</v>
      </c>
      <c r="H144" s="261" t="s">
        <v>605</v>
      </c>
      <c r="I144" s="261" t="s">
        <v>2561</v>
      </c>
      <c r="J144" s="261" t="s">
        <v>607</v>
      </c>
      <c r="K144" s="261">
        <v>2014</v>
      </c>
      <c r="L144" s="261" t="s">
        <v>578</v>
      </c>
      <c r="M144" s="261" t="s">
        <v>580</v>
      </c>
    </row>
    <row r="145" spans="1:20">
      <c r="A145" s="261">
        <v>118598</v>
      </c>
      <c r="B145" s="261" t="s">
        <v>1377</v>
      </c>
      <c r="C145" s="261" t="s">
        <v>146</v>
      </c>
      <c r="D145" s="261" t="s">
        <v>376</v>
      </c>
      <c r="E145" s="261" t="s">
        <v>604</v>
      </c>
      <c r="F145" s="262">
        <v>33846</v>
      </c>
      <c r="G145" s="261" t="s">
        <v>578</v>
      </c>
      <c r="H145" s="261" t="s">
        <v>605</v>
      </c>
      <c r="I145" s="261" t="s">
        <v>2561</v>
      </c>
      <c r="J145" s="261" t="s">
        <v>579</v>
      </c>
      <c r="K145" s="261">
        <v>2010</v>
      </c>
      <c r="L145" s="261" t="s">
        <v>598</v>
      </c>
      <c r="M145" s="261" t="s">
        <v>578</v>
      </c>
      <c r="R145" s="261">
        <v>369</v>
      </c>
      <c r="S145" s="262" t="s">
        <v>2603</v>
      </c>
      <c r="T145" s="261">
        <v>21500</v>
      </c>
    </row>
    <row r="146" spans="1:20">
      <c r="A146" s="261">
        <v>118604</v>
      </c>
      <c r="B146" s="261" t="s">
        <v>1378</v>
      </c>
      <c r="C146" s="261" t="s">
        <v>106</v>
      </c>
      <c r="D146" s="261" t="s">
        <v>433</v>
      </c>
      <c r="E146" s="261" t="s">
        <v>603</v>
      </c>
      <c r="F146" s="262">
        <v>33971</v>
      </c>
      <c r="G146" s="261" t="s">
        <v>634</v>
      </c>
      <c r="H146" s="261" t="s">
        <v>749</v>
      </c>
      <c r="I146" s="261" t="s">
        <v>2561</v>
      </c>
      <c r="J146" s="261" t="s">
        <v>607</v>
      </c>
      <c r="K146" s="261">
        <v>2010</v>
      </c>
      <c r="L146" s="261" t="s">
        <v>634</v>
      </c>
      <c r="M146" s="261" t="s">
        <v>553</v>
      </c>
    </row>
    <row r="147" spans="1:20">
      <c r="A147" s="261">
        <v>118607</v>
      </c>
      <c r="B147" s="261" t="s">
        <v>1379</v>
      </c>
      <c r="C147" s="261" t="s">
        <v>1380</v>
      </c>
      <c r="D147" s="261" t="s">
        <v>389</v>
      </c>
      <c r="E147" s="261" t="s">
        <v>604</v>
      </c>
      <c r="F147" s="262">
        <v>35526</v>
      </c>
      <c r="G147" s="261" t="s">
        <v>634</v>
      </c>
      <c r="H147" s="261" t="s">
        <v>749</v>
      </c>
      <c r="I147" s="261" t="s">
        <v>2561</v>
      </c>
      <c r="J147" s="261" t="s">
        <v>607</v>
      </c>
      <c r="K147" s="261">
        <v>2015</v>
      </c>
      <c r="L147" s="261" t="s">
        <v>578</v>
      </c>
      <c r="M147" s="261" t="s">
        <v>553</v>
      </c>
    </row>
    <row r="148" spans="1:20">
      <c r="A148" s="261">
        <v>118619</v>
      </c>
      <c r="B148" s="261" t="s">
        <v>1382</v>
      </c>
      <c r="C148" s="261" t="s">
        <v>81</v>
      </c>
      <c r="D148" s="261" t="s">
        <v>789</v>
      </c>
      <c r="E148" s="261" t="s">
        <v>604</v>
      </c>
      <c r="F148" s="262">
        <v>33733</v>
      </c>
      <c r="G148" s="261" t="s">
        <v>2445</v>
      </c>
      <c r="H148" s="261" t="s">
        <v>605</v>
      </c>
      <c r="I148" s="261" t="s">
        <v>2561</v>
      </c>
      <c r="J148" s="261" t="s">
        <v>607</v>
      </c>
      <c r="L148" s="261" t="s">
        <v>580</v>
      </c>
      <c r="M148" s="261" t="s">
        <v>580</v>
      </c>
      <c r="R148" s="261">
        <v>152</v>
      </c>
      <c r="S148" s="262">
        <v>43863</v>
      </c>
      <c r="T148" s="261">
        <v>32500</v>
      </c>
    </row>
    <row r="149" spans="1:20">
      <c r="A149" s="261">
        <v>118643</v>
      </c>
      <c r="B149" s="261" t="s">
        <v>1383</v>
      </c>
      <c r="C149" s="261" t="s">
        <v>105</v>
      </c>
      <c r="D149" s="261" t="s">
        <v>365</v>
      </c>
      <c r="E149" s="261" t="s">
        <v>604</v>
      </c>
      <c r="F149" s="262">
        <v>34109</v>
      </c>
      <c r="G149" s="261" t="s">
        <v>578</v>
      </c>
      <c r="H149" s="261" t="s">
        <v>605</v>
      </c>
      <c r="I149" s="261" t="s">
        <v>2561</v>
      </c>
      <c r="J149" s="261" t="s">
        <v>607</v>
      </c>
      <c r="K149" s="261">
        <v>2010</v>
      </c>
      <c r="L149" s="261" t="s">
        <v>634</v>
      </c>
      <c r="M149" s="261" t="s">
        <v>592</v>
      </c>
    </row>
    <row r="150" spans="1:20">
      <c r="A150" s="261">
        <v>118649</v>
      </c>
      <c r="B150" s="261" t="s">
        <v>1384</v>
      </c>
      <c r="C150" s="261" t="s">
        <v>140</v>
      </c>
      <c r="D150" s="261" t="s">
        <v>1385</v>
      </c>
      <c r="E150" s="261" t="s">
        <v>604</v>
      </c>
      <c r="F150" s="262">
        <v>34420</v>
      </c>
      <c r="G150" s="261" t="s">
        <v>634</v>
      </c>
      <c r="H150" s="261" t="s">
        <v>605</v>
      </c>
      <c r="I150" s="261" t="s">
        <v>2561</v>
      </c>
      <c r="J150" s="261" t="s">
        <v>607</v>
      </c>
      <c r="K150" s="261">
        <v>2011</v>
      </c>
      <c r="L150" s="261" t="s">
        <v>634</v>
      </c>
      <c r="M150" s="261" t="s">
        <v>578</v>
      </c>
    </row>
    <row r="151" spans="1:20">
      <c r="A151" s="261">
        <v>118656</v>
      </c>
      <c r="B151" s="261" t="s">
        <v>1387</v>
      </c>
      <c r="C151" s="261" t="s">
        <v>83</v>
      </c>
      <c r="D151" s="261" t="s">
        <v>337</v>
      </c>
      <c r="E151" s="261" t="s">
        <v>603</v>
      </c>
      <c r="F151" s="262">
        <v>32144</v>
      </c>
      <c r="G151" s="261" t="s">
        <v>687</v>
      </c>
      <c r="H151" s="261" t="s">
        <v>605</v>
      </c>
      <c r="I151" s="261" t="s">
        <v>2561</v>
      </c>
      <c r="J151" s="261" t="s">
        <v>607</v>
      </c>
      <c r="K151" s="261">
        <v>2009</v>
      </c>
      <c r="L151" s="261" t="s">
        <v>578</v>
      </c>
      <c r="M151" s="261" t="s">
        <v>580</v>
      </c>
    </row>
    <row r="152" spans="1:20">
      <c r="A152" s="261">
        <v>118678</v>
      </c>
      <c r="B152" s="261" t="s">
        <v>1388</v>
      </c>
      <c r="C152" s="261" t="s">
        <v>83</v>
      </c>
      <c r="D152" s="261" t="s">
        <v>1389</v>
      </c>
      <c r="E152" s="261" t="s">
        <v>604</v>
      </c>
      <c r="F152" s="262">
        <v>35065</v>
      </c>
      <c r="G152" s="261" t="s">
        <v>634</v>
      </c>
      <c r="H152" s="261" t="s">
        <v>605</v>
      </c>
      <c r="I152" s="261" t="s">
        <v>2561</v>
      </c>
      <c r="J152" s="261" t="s">
        <v>753</v>
      </c>
      <c r="K152" s="261">
        <v>2014</v>
      </c>
      <c r="L152" s="261" t="s">
        <v>634</v>
      </c>
      <c r="M152" s="261" t="s">
        <v>580</v>
      </c>
    </row>
    <row r="153" spans="1:20">
      <c r="A153" s="261">
        <v>118682</v>
      </c>
      <c r="B153" s="261" t="s">
        <v>1390</v>
      </c>
      <c r="C153" s="261" t="s">
        <v>83</v>
      </c>
      <c r="D153" s="261" t="s">
        <v>460</v>
      </c>
      <c r="E153" s="261" t="s">
        <v>604</v>
      </c>
      <c r="F153" s="262">
        <v>31413</v>
      </c>
      <c r="G153" s="261" t="s">
        <v>578</v>
      </c>
      <c r="H153" s="261" t="s">
        <v>605</v>
      </c>
      <c r="I153" s="261" t="s">
        <v>2561</v>
      </c>
      <c r="J153" s="261" t="s">
        <v>607</v>
      </c>
      <c r="M153" s="261" t="s">
        <v>590</v>
      </c>
      <c r="R153" s="261">
        <v>736</v>
      </c>
      <c r="S153" s="262">
        <v>43984</v>
      </c>
      <c r="T153" s="261">
        <v>15000</v>
      </c>
    </row>
    <row r="154" spans="1:20">
      <c r="A154" s="261">
        <v>118693</v>
      </c>
      <c r="B154" s="261" t="s">
        <v>1391</v>
      </c>
      <c r="C154" s="261" t="s">
        <v>83</v>
      </c>
      <c r="D154" s="261" t="s">
        <v>356</v>
      </c>
      <c r="E154" s="261" t="s">
        <v>604</v>
      </c>
      <c r="F154" s="262">
        <v>34700</v>
      </c>
      <c r="G154" s="261" t="s">
        <v>634</v>
      </c>
      <c r="H154" s="261" t="s">
        <v>605</v>
      </c>
      <c r="I154" s="261" t="s">
        <v>2561</v>
      </c>
      <c r="J154" s="261" t="s">
        <v>607</v>
      </c>
      <c r="K154" s="261">
        <v>2015</v>
      </c>
      <c r="L154" s="261" t="s">
        <v>578</v>
      </c>
      <c r="M154" s="261" t="s">
        <v>578</v>
      </c>
    </row>
    <row r="155" spans="1:20">
      <c r="A155" s="261">
        <v>118705</v>
      </c>
      <c r="B155" s="261" t="s">
        <v>1392</v>
      </c>
      <c r="C155" s="261" t="s">
        <v>86</v>
      </c>
      <c r="D155" s="261" t="s">
        <v>363</v>
      </c>
      <c r="E155" s="261" t="s">
        <v>603</v>
      </c>
      <c r="F155" s="262">
        <v>35603</v>
      </c>
      <c r="G155" s="261" t="s">
        <v>662</v>
      </c>
      <c r="H155" s="261" t="s">
        <v>749</v>
      </c>
      <c r="I155" s="261" t="s">
        <v>2561</v>
      </c>
      <c r="J155" s="261" t="s">
        <v>607</v>
      </c>
      <c r="K155" s="261">
        <v>2014</v>
      </c>
      <c r="L155" s="261" t="s">
        <v>634</v>
      </c>
      <c r="M155" s="261" t="s">
        <v>553</v>
      </c>
    </row>
    <row r="156" spans="1:20">
      <c r="A156" s="261">
        <v>118721</v>
      </c>
      <c r="B156" s="261" t="s">
        <v>1395</v>
      </c>
      <c r="C156" s="261" t="s">
        <v>159</v>
      </c>
      <c r="D156" s="261" t="s">
        <v>869</v>
      </c>
      <c r="E156" s="261" t="s">
        <v>604</v>
      </c>
      <c r="F156" s="262">
        <v>34212</v>
      </c>
      <c r="G156" s="261" t="s">
        <v>578</v>
      </c>
      <c r="H156" s="261" t="s">
        <v>605</v>
      </c>
      <c r="I156" s="261" t="s">
        <v>2561</v>
      </c>
      <c r="J156" s="261" t="s">
        <v>607</v>
      </c>
      <c r="K156" s="261">
        <v>2012</v>
      </c>
      <c r="L156" s="261" t="s">
        <v>578</v>
      </c>
      <c r="M156" s="261" t="s">
        <v>578</v>
      </c>
    </row>
    <row r="157" spans="1:20">
      <c r="A157" s="261">
        <v>118723</v>
      </c>
      <c r="B157" s="261" t="s">
        <v>1396</v>
      </c>
      <c r="C157" s="261" t="s">
        <v>1397</v>
      </c>
      <c r="D157" s="261" t="s">
        <v>430</v>
      </c>
      <c r="E157" s="261" t="s">
        <v>604</v>
      </c>
      <c r="F157" s="262">
        <v>35236</v>
      </c>
      <c r="G157" s="261" t="s">
        <v>634</v>
      </c>
      <c r="H157" s="261" t="s">
        <v>605</v>
      </c>
      <c r="I157" s="261" t="s">
        <v>2561</v>
      </c>
      <c r="J157" s="261" t="s">
        <v>607</v>
      </c>
      <c r="K157" s="261">
        <v>2014</v>
      </c>
      <c r="L157" s="261" t="s">
        <v>672</v>
      </c>
      <c r="M157" s="261" t="s">
        <v>580</v>
      </c>
    </row>
    <row r="158" spans="1:20">
      <c r="A158" s="261">
        <v>118747</v>
      </c>
      <c r="B158" s="261" t="s">
        <v>1399</v>
      </c>
      <c r="C158" s="261" t="s">
        <v>90</v>
      </c>
      <c r="D158" s="261" t="s">
        <v>398</v>
      </c>
      <c r="E158" s="261" t="s">
        <v>604</v>
      </c>
      <c r="F158" s="262">
        <v>35757</v>
      </c>
      <c r="G158" s="261" t="s">
        <v>634</v>
      </c>
      <c r="H158" s="261" t="s">
        <v>605</v>
      </c>
      <c r="I158" s="261" t="s">
        <v>2561</v>
      </c>
      <c r="J158" s="261" t="s">
        <v>579</v>
      </c>
      <c r="K158" s="261">
        <v>2015</v>
      </c>
      <c r="L158" s="261" t="s">
        <v>578</v>
      </c>
      <c r="M158" s="261" t="s">
        <v>590</v>
      </c>
    </row>
    <row r="159" spans="1:20">
      <c r="A159" s="261">
        <v>118767</v>
      </c>
      <c r="B159" s="261" t="s">
        <v>1401</v>
      </c>
      <c r="C159" s="261" t="s">
        <v>86</v>
      </c>
      <c r="D159" s="261" t="s">
        <v>418</v>
      </c>
      <c r="E159" s="261" t="s">
        <v>604</v>
      </c>
      <c r="F159" s="262">
        <v>35119</v>
      </c>
      <c r="G159" s="261" t="s">
        <v>665</v>
      </c>
      <c r="H159" s="261" t="s">
        <v>605</v>
      </c>
      <c r="I159" s="261" t="s">
        <v>2561</v>
      </c>
      <c r="J159" s="261" t="s">
        <v>579</v>
      </c>
      <c r="K159" s="261">
        <v>2014</v>
      </c>
      <c r="L159" s="261" t="s">
        <v>751</v>
      </c>
      <c r="M159" s="261" t="s">
        <v>580</v>
      </c>
    </row>
    <row r="160" spans="1:20">
      <c r="A160" s="261">
        <v>118799</v>
      </c>
      <c r="B160" s="261" t="s">
        <v>1403</v>
      </c>
      <c r="C160" s="261" t="s">
        <v>1404</v>
      </c>
      <c r="D160" s="261" t="s">
        <v>1405</v>
      </c>
      <c r="E160" s="261" t="s">
        <v>603</v>
      </c>
      <c r="F160" s="262">
        <v>35029</v>
      </c>
      <c r="G160" s="261" t="s">
        <v>2385</v>
      </c>
      <c r="H160" s="261" t="s">
        <v>605</v>
      </c>
      <c r="I160" s="261" t="s">
        <v>2561</v>
      </c>
      <c r="J160" s="261" t="s">
        <v>607</v>
      </c>
      <c r="K160" s="261">
        <v>2013</v>
      </c>
      <c r="L160" s="261" t="s">
        <v>578</v>
      </c>
      <c r="M160" s="261" t="s">
        <v>578</v>
      </c>
    </row>
    <row r="161" spans="1:13">
      <c r="A161" s="261">
        <v>118801</v>
      </c>
      <c r="B161" s="261" t="s">
        <v>1406</v>
      </c>
      <c r="C161" s="261" t="s">
        <v>87</v>
      </c>
      <c r="D161" s="261" t="s">
        <v>332</v>
      </c>
      <c r="E161" s="261" t="s">
        <v>604</v>
      </c>
      <c r="H161" s="261" t="s">
        <v>605</v>
      </c>
      <c r="I161" s="261" t="s">
        <v>2561</v>
      </c>
      <c r="J161" s="261" t="s">
        <v>752</v>
      </c>
      <c r="K161" s="261">
        <v>2009</v>
      </c>
      <c r="L161" s="261" t="s">
        <v>580</v>
      </c>
      <c r="M161" s="261" t="s">
        <v>580</v>
      </c>
    </row>
    <row r="162" spans="1:13">
      <c r="A162" s="261">
        <v>118802</v>
      </c>
      <c r="B162" s="261" t="s">
        <v>1407</v>
      </c>
      <c r="C162" s="261" t="s">
        <v>179</v>
      </c>
      <c r="D162" s="261" t="s">
        <v>357</v>
      </c>
      <c r="E162" s="261" t="s">
        <v>604</v>
      </c>
      <c r="F162" s="262">
        <v>34714</v>
      </c>
      <c r="G162" s="261" t="s">
        <v>634</v>
      </c>
      <c r="H162" s="261" t="s">
        <v>605</v>
      </c>
      <c r="I162" s="261" t="s">
        <v>2561</v>
      </c>
      <c r="J162" s="261" t="s">
        <v>607</v>
      </c>
      <c r="K162" s="261">
        <v>2013</v>
      </c>
      <c r="L162" s="261" t="s">
        <v>634</v>
      </c>
      <c r="M162" s="261" t="s">
        <v>578</v>
      </c>
    </row>
    <row r="163" spans="1:13">
      <c r="A163" s="261">
        <v>118804</v>
      </c>
      <c r="B163" s="261" t="s">
        <v>1408</v>
      </c>
      <c r="C163" s="261" t="s">
        <v>168</v>
      </c>
      <c r="D163" s="261" t="s">
        <v>433</v>
      </c>
      <c r="E163" s="261" t="s">
        <v>603</v>
      </c>
      <c r="F163" s="262">
        <v>35825</v>
      </c>
      <c r="G163" s="261" t="s">
        <v>578</v>
      </c>
      <c r="H163" s="261" t="s">
        <v>605</v>
      </c>
      <c r="I163" s="261" t="s">
        <v>2561</v>
      </c>
      <c r="J163" s="261" t="s">
        <v>607</v>
      </c>
      <c r="K163" s="261">
        <v>2015</v>
      </c>
      <c r="L163" s="261" t="s">
        <v>578</v>
      </c>
      <c r="M163" s="261" t="s">
        <v>578</v>
      </c>
    </row>
    <row r="164" spans="1:13">
      <c r="A164" s="261">
        <v>118808</v>
      </c>
      <c r="B164" s="261" t="s">
        <v>1409</v>
      </c>
      <c r="C164" s="261" t="s">
        <v>164</v>
      </c>
      <c r="D164" s="261" t="s">
        <v>1410</v>
      </c>
      <c r="E164" s="261" t="s">
        <v>604</v>
      </c>
      <c r="F164" s="262">
        <v>35082</v>
      </c>
      <c r="G164" s="261" t="s">
        <v>578</v>
      </c>
      <c r="H164" s="261" t="s">
        <v>605</v>
      </c>
      <c r="I164" s="261" t="s">
        <v>2561</v>
      </c>
      <c r="J164" s="261" t="s">
        <v>579</v>
      </c>
      <c r="K164" s="261">
        <v>2013</v>
      </c>
      <c r="L164" s="261" t="s">
        <v>580</v>
      </c>
      <c r="M164" s="261" t="s">
        <v>593</v>
      </c>
    </row>
    <row r="165" spans="1:13">
      <c r="A165" s="261">
        <v>118820</v>
      </c>
      <c r="B165" s="261" t="s">
        <v>911</v>
      </c>
      <c r="C165" s="261" t="s">
        <v>91</v>
      </c>
      <c r="D165" s="261" t="s">
        <v>480</v>
      </c>
      <c r="E165" s="261" t="s">
        <v>604</v>
      </c>
      <c r="F165" s="262">
        <v>35431</v>
      </c>
      <c r="G165" s="261" t="s">
        <v>578</v>
      </c>
      <c r="H165" s="261" t="s">
        <v>605</v>
      </c>
      <c r="I165" s="261" t="s">
        <v>2561</v>
      </c>
      <c r="J165" s="261" t="s">
        <v>579</v>
      </c>
      <c r="K165" s="261">
        <v>2014</v>
      </c>
      <c r="L165" s="261" t="s">
        <v>580</v>
      </c>
      <c r="M165" s="261" t="s">
        <v>578</v>
      </c>
    </row>
    <row r="166" spans="1:13">
      <c r="A166" s="261">
        <v>118822</v>
      </c>
      <c r="B166" s="261" t="s">
        <v>1931</v>
      </c>
      <c r="C166" s="261" t="s">
        <v>209</v>
      </c>
      <c r="D166" s="261" t="s">
        <v>259</v>
      </c>
      <c r="E166" s="261" t="s">
        <v>604</v>
      </c>
      <c r="F166" s="262">
        <v>35796</v>
      </c>
      <c r="G166" s="261" t="s">
        <v>578</v>
      </c>
      <c r="H166" s="261" t="s">
        <v>605</v>
      </c>
      <c r="I166" s="261" t="s">
        <v>2561</v>
      </c>
      <c r="J166" s="261" t="s">
        <v>607</v>
      </c>
      <c r="K166" s="261">
        <v>2015</v>
      </c>
      <c r="L166" s="261" t="s">
        <v>578</v>
      </c>
      <c r="M166" s="261" t="s">
        <v>578</v>
      </c>
    </row>
    <row r="167" spans="1:13">
      <c r="A167" s="261">
        <v>118826</v>
      </c>
      <c r="B167" s="261" t="s">
        <v>1412</v>
      </c>
      <c r="C167" s="261" t="s">
        <v>81</v>
      </c>
      <c r="D167" s="261" t="s">
        <v>362</v>
      </c>
      <c r="E167" s="261" t="s">
        <v>604</v>
      </c>
      <c r="F167" s="262">
        <v>25045</v>
      </c>
      <c r="G167" s="261" t="s">
        <v>2382</v>
      </c>
      <c r="H167" s="261" t="s">
        <v>605</v>
      </c>
      <c r="I167" s="261" t="s">
        <v>2561</v>
      </c>
      <c r="J167" s="261" t="s">
        <v>579</v>
      </c>
      <c r="K167" s="261">
        <v>1987</v>
      </c>
      <c r="L167" s="261" t="s">
        <v>589</v>
      </c>
      <c r="M167" s="261" t="s">
        <v>589</v>
      </c>
    </row>
    <row r="168" spans="1:13">
      <c r="A168" s="261">
        <v>118828</v>
      </c>
      <c r="B168" s="261" t="s">
        <v>1413</v>
      </c>
      <c r="C168" s="261" t="s">
        <v>90</v>
      </c>
      <c r="D168" s="261" t="s">
        <v>833</v>
      </c>
      <c r="E168" s="261" t="s">
        <v>604</v>
      </c>
      <c r="F168" s="262">
        <v>35065</v>
      </c>
      <c r="G168" s="261" t="s">
        <v>588</v>
      </c>
      <c r="H168" s="261" t="s">
        <v>605</v>
      </c>
      <c r="I168" s="261" t="s">
        <v>2561</v>
      </c>
      <c r="J168" s="261" t="s">
        <v>607</v>
      </c>
      <c r="K168" s="261">
        <v>2014</v>
      </c>
      <c r="L168" s="261" t="s">
        <v>578</v>
      </c>
      <c r="M168" s="261" t="s">
        <v>593</v>
      </c>
    </row>
    <row r="169" spans="1:13">
      <c r="A169" s="261">
        <v>118831</v>
      </c>
      <c r="B169" s="261" t="s">
        <v>1414</v>
      </c>
      <c r="C169" s="261" t="s">
        <v>1415</v>
      </c>
      <c r="D169" s="261" t="s">
        <v>361</v>
      </c>
      <c r="E169" s="261" t="s">
        <v>603</v>
      </c>
      <c r="F169" s="262">
        <v>33850</v>
      </c>
      <c r="G169" s="261" t="s">
        <v>578</v>
      </c>
      <c r="H169" s="261" t="s">
        <v>605</v>
      </c>
      <c r="I169" s="261" t="s">
        <v>2561</v>
      </c>
      <c r="J169" s="261" t="s">
        <v>579</v>
      </c>
      <c r="K169" s="264">
        <v>2011</v>
      </c>
      <c r="L169" s="261" t="s">
        <v>578</v>
      </c>
      <c r="M169" s="261" t="s">
        <v>580</v>
      </c>
    </row>
    <row r="170" spans="1:13">
      <c r="A170" s="261">
        <v>118839</v>
      </c>
      <c r="B170" s="261" t="s">
        <v>1416</v>
      </c>
      <c r="C170" s="261" t="s">
        <v>1087</v>
      </c>
      <c r="D170" s="261" t="s">
        <v>846</v>
      </c>
      <c r="E170" s="261" t="s">
        <v>604</v>
      </c>
      <c r="F170" s="262">
        <v>33254</v>
      </c>
      <c r="G170" s="261" t="s">
        <v>578</v>
      </c>
      <c r="H170" s="261" t="s">
        <v>605</v>
      </c>
      <c r="I170" s="261" t="s">
        <v>2561</v>
      </c>
      <c r="J170" s="261" t="s">
        <v>607</v>
      </c>
      <c r="K170" s="261">
        <v>2008</v>
      </c>
      <c r="L170" s="261" t="s">
        <v>578</v>
      </c>
      <c r="M170" s="261" t="s">
        <v>578</v>
      </c>
    </row>
    <row r="171" spans="1:13">
      <c r="A171" s="261">
        <v>118851</v>
      </c>
      <c r="B171" s="261" t="s">
        <v>1417</v>
      </c>
      <c r="C171" s="261" t="s">
        <v>1418</v>
      </c>
      <c r="D171" s="261" t="s">
        <v>1348</v>
      </c>
      <c r="E171" s="261" t="s">
        <v>604</v>
      </c>
      <c r="H171" s="261" t="s">
        <v>605</v>
      </c>
      <c r="I171" s="261" t="s">
        <v>2561</v>
      </c>
      <c r="J171" s="261" t="s">
        <v>607</v>
      </c>
      <c r="K171" s="261">
        <v>2016</v>
      </c>
      <c r="L171" s="261" t="s">
        <v>578</v>
      </c>
      <c r="M171" s="261" t="s">
        <v>578</v>
      </c>
    </row>
    <row r="172" spans="1:13">
      <c r="A172" s="261">
        <v>118873</v>
      </c>
      <c r="B172" s="261" t="s">
        <v>1419</v>
      </c>
      <c r="C172" s="261" t="s">
        <v>180</v>
      </c>
      <c r="D172" s="261" t="s">
        <v>423</v>
      </c>
      <c r="E172" s="261" t="s">
        <v>604</v>
      </c>
      <c r="F172" s="262">
        <v>34447</v>
      </c>
      <c r="G172" s="261" t="s">
        <v>578</v>
      </c>
      <c r="H172" s="261" t="s">
        <v>605</v>
      </c>
      <c r="I172" s="261" t="s">
        <v>2561</v>
      </c>
      <c r="J172" s="261" t="s">
        <v>579</v>
      </c>
      <c r="K172" s="261">
        <v>2012</v>
      </c>
      <c r="L172" s="261" t="s">
        <v>599</v>
      </c>
      <c r="M172" s="261" t="s">
        <v>599</v>
      </c>
    </row>
    <row r="173" spans="1:13">
      <c r="A173" s="261">
        <v>118882</v>
      </c>
      <c r="B173" s="261" t="s">
        <v>1423</v>
      </c>
      <c r="C173" s="261" t="s">
        <v>83</v>
      </c>
      <c r="D173" s="261" t="s">
        <v>405</v>
      </c>
      <c r="E173" s="261" t="s">
        <v>604</v>
      </c>
      <c r="F173" s="262">
        <v>32728</v>
      </c>
      <c r="G173" s="261" t="s">
        <v>580</v>
      </c>
      <c r="H173" s="261" t="s">
        <v>605</v>
      </c>
      <c r="I173" s="261" t="s">
        <v>2561</v>
      </c>
      <c r="J173" s="261" t="s">
        <v>579</v>
      </c>
      <c r="K173" s="261">
        <v>2007</v>
      </c>
      <c r="L173" s="261" t="s">
        <v>580</v>
      </c>
      <c r="M173" s="261" t="s">
        <v>580</v>
      </c>
    </row>
    <row r="174" spans="1:13">
      <c r="A174" s="261">
        <v>118891</v>
      </c>
      <c r="B174" s="261" t="s">
        <v>1424</v>
      </c>
      <c r="C174" s="261" t="s">
        <v>134</v>
      </c>
      <c r="D174" s="261" t="s">
        <v>1425</v>
      </c>
      <c r="E174" s="261" t="s">
        <v>604</v>
      </c>
      <c r="F174" s="262">
        <v>35740</v>
      </c>
      <c r="G174" s="261" t="s">
        <v>699</v>
      </c>
      <c r="H174" s="261" t="s">
        <v>605</v>
      </c>
      <c r="I174" s="261" t="s">
        <v>2561</v>
      </c>
      <c r="J174" s="261" t="s">
        <v>579</v>
      </c>
      <c r="K174" s="261">
        <v>2015</v>
      </c>
      <c r="L174" s="261" t="s">
        <v>580</v>
      </c>
      <c r="M174" s="261" t="s">
        <v>580</v>
      </c>
    </row>
    <row r="175" spans="1:13">
      <c r="A175" s="263">
        <v>118896</v>
      </c>
      <c r="B175" s="261" t="s">
        <v>2592</v>
      </c>
      <c r="C175" s="261" t="s">
        <v>239</v>
      </c>
      <c r="D175" s="261" t="s">
        <v>440</v>
      </c>
      <c r="I175" s="261" t="s">
        <v>2561</v>
      </c>
    </row>
    <row r="176" spans="1:13">
      <c r="A176" s="261">
        <v>118903</v>
      </c>
      <c r="B176" s="261" t="s">
        <v>1932</v>
      </c>
      <c r="C176" s="261" t="s">
        <v>111</v>
      </c>
      <c r="D176" s="261" t="s">
        <v>1933</v>
      </c>
      <c r="E176" s="261" t="s">
        <v>604</v>
      </c>
      <c r="F176" s="262">
        <v>34336</v>
      </c>
      <c r="G176" s="261" t="s">
        <v>634</v>
      </c>
      <c r="H176" s="261" t="s">
        <v>605</v>
      </c>
      <c r="I176" s="261" t="s">
        <v>2561</v>
      </c>
      <c r="J176" s="261" t="s">
        <v>579</v>
      </c>
      <c r="K176" s="261">
        <v>2012</v>
      </c>
      <c r="L176" s="261" t="s">
        <v>634</v>
      </c>
      <c r="M176" s="261" t="s">
        <v>599</v>
      </c>
    </row>
    <row r="177" spans="1:20">
      <c r="A177" s="261">
        <v>118906</v>
      </c>
      <c r="B177" s="261" t="s">
        <v>1427</v>
      </c>
      <c r="C177" s="261" t="s">
        <v>240</v>
      </c>
      <c r="D177" s="261" t="s">
        <v>465</v>
      </c>
      <c r="E177" s="261" t="s">
        <v>604</v>
      </c>
      <c r="F177" s="262">
        <v>35087</v>
      </c>
      <c r="G177" s="261" t="s">
        <v>634</v>
      </c>
      <c r="H177" s="261" t="s">
        <v>605</v>
      </c>
      <c r="I177" s="261" t="s">
        <v>2561</v>
      </c>
      <c r="J177" s="261" t="s">
        <v>607</v>
      </c>
      <c r="K177" s="261">
        <v>2015</v>
      </c>
      <c r="L177" s="261" t="s">
        <v>578</v>
      </c>
      <c r="M177" s="261" t="s">
        <v>578</v>
      </c>
    </row>
    <row r="178" spans="1:20">
      <c r="A178" s="261">
        <v>118911</v>
      </c>
      <c r="B178" s="261" t="s">
        <v>1428</v>
      </c>
      <c r="C178" s="261" t="s">
        <v>98</v>
      </c>
      <c r="D178" s="261" t="s">
        <v>786</v>
      </c>
      <c r="E178" s="261" t="s">
        <v>603</v>
      </c>
      <c r="H178" s="261" t="s">
        <v>605</v>
      </c>
      <c r="I178" s="261" t="s">
        <v>2561</v>
      </c>
      <c r="J178" s="261" t="s">
        <v>752</v>
      </c>
      <c r="K178" s="261">
        <v>2007</v>
      </c>
      <c r="L178" s="261" t="s">
        <v>578</v>
      </c>
      <c r="M178" s="261" t="s">
        <v>580</v>
      </c>
    </row>
    <row r="179" spans="1:20">
      <c r="A179" s="261">
        <v>118917</v>
      </c>
      <c r="B179" s="261" t="s">
        <v>1429</v>
      </c>
      <c r="C179" s="261" t="s">
        <v>83</v>
      </c>
      <c r="D179" s="261" t="s">
        <v>362</v>
      </c>
      <c r="E179" s="261" t="s">
        <v>604</v>
      </c>
      <c r="H179" s="261" t="s">
        <v>605</v>
      </c>
      <c r="I179" s="261" t="s">
        <v>2561</v>
      </c>
      <c r="J179" s="261" t="s">
        <v>579</v>
      </c>
      <c r="K179" s="261">
        <v>2010</v>
      </c>
      <c r="L179" s="261" t="s">
        <v>578</v>
      </c>
      <c r="M179" s="261" t="s">
        <v>589</v>
      </c>
      <c r="R179" s="261">
        <v>809</v>
      </c>
      <c r="S179" s="262" t="s">
        <v>2619</v>
      </c>
      <c r="T179" s="261">
        <v>10000</v>
      </c>
    </row>
    <row r="180" spans="1:20">
      <c r="A180" s="261">
        <v>118945</v>
      </c>
      <c r="B180" s="261" t="s">
        <v>1431</v>
      </c>
      <c r="C180" s="261" t="s">
        <v>134</v>
      </c>
      <c r="D180" s="261">
        <v>0</v>
      </c>
      <c r="E180" s="261" t="s">
        <v>603</v>
      </c>
      <c r="H180" s="261" t="s">
        <v>605</v>
      </c>
      <c r="I180" s="261" t="s">
        <v>2561</v>
      </c>
      <c r="M180" s="261" t="s">
        <v>592</v>
      </c>
    </row>
    <row r="181" spans="1:20">
      <c r="A181" s="261">
        <v>118947</v>
      </c>
      <c r="B181" s="261" t="s">
        <v>1432</v>
      </c>
      <c r="C181" s="261" t="s">
        <v>115</v>
      </c>
      <c r="D181" s="261" t="s">
        <v>429</v>
      </c>
      <c r="E181" s="261" t="s">
        <v>604</v>
      </c>
      <c r="F181" s="262">
        <v>36166</v>
      </c>
      <c r="G181" s="261" t="s">
        <v>724</v>
      </c>
      <c r="H181" s="261" t="s">
        <v>605</v>
      </c>
      <c r="I181" s="261" t="s">
        <v>2561</v>
      </c>
      <c r="J181" s="261" t="s">
        <v>607</v>
      </c>
      <c r="K181" s="261">
        <v>2016</v>
      </c>
      <c r="L181" s="261" t="s">
        <v>2559</v>
      </c>
      <c r="M181" s="261" t="s">
        <v>599</v>
      </c>
    </row>
    <row r="182" spans="1:20">
      <c r="A182" s="261">
        <v>118974</v>
      </c>
      <c r="B182" s="261" t="s">
        <v>1433</v>
      </c>
      <c r="C182" s="261" t="s">
        <v>81</v>
      </c>
      <c r="D182" s="261" t="s">
        <v>1434</v>
      </c>
      <c r="E182" s="261" t="s">
        <v>604</v>
      </c>
      <c r="F182" s="262">
        <v>35437</v>
      </c>
      <c r="G182" s="261" t="s">
        <v>578</v>
      </c>
      <c r="H182" s="261" t="s">
        <v>605</v>
      </c>
      <c r="I182" s="261" t="s">
        <v>2561</v>
      </c>
      <c r="J182" s="261" t="s">
        <v>607</v>
      </c>
      <c r="K182" s="261">
        <v>2015</v>
      </c>
      <c r="L182" s="261" t="s">
        <v>578</v>
      </c>
      <c r="M182" s="261" t="s">
        <v>578</v>
      </c>
    </row>
    <row r="183" spans="1:20">
      <c r="A183" s="261">
        <v>118975</v>
      </c>
      <c r="B183" s="261" t="s">
        <v>1435</v>
      </c>
      <c r="C183" s="261" t="s">
        <v>857</v>
      </c>
      <c r="D183" s="261" t="s">
        <v>409</v>
      </c>
      <c r="E183" s="261" t="s">
        <v>604</v>
      </c>
      <c r="F183" s="262">
        <v>32331</v>
      </c>
      <c r="G183" s="261" t="s">
        <v>665</v>
      </c>
      <c r="H183" s="261" t="s">
        <v>605</v>
      </c>
      <c r="I183" s="261" t="s">
        <v>2561</v>
      </c>
      <c r="J183" s="261" t="s">
        <v>579</v>
      </c>
      <c r="K183" s="261">
        <v>2007</v>
      </c>
      <c r="L183" s="261" t="s">
        <v>672</v>
      </c>
      <c r="M183" s="261" t="s">
        <v>580</v>
      </c>
    </row>
    <row r="184" spans="1:20">
      <c r="A184" s="261">
        <v>118980</v>
      </c>
      <c r="B184" s="261" t="s">
        <v>1437</v>
      </c>
      <c r="C184" s="261" t="s">
        <v>84</v>
      </c>
      <c r="D184" s="261" t="s">
        <v>1438</v>
      </c>
      <c r="E184" s="261" t="s">
        <v>604</v>
      </c>
      <c r="F184" s="262">
        <v>34441</v>
      </c>
      <c r="G184" s="261" t="s">
        <v>634</v>
      </c>
      <c r="H184" s="261" t="s">
        <v>605</v>
      </c>
      <c r="I184" s="261" t="s">
        <v>2561</v>
      </c>
      <c r="J184" s="261" t="s">
        <v>607</v>
      </c>
      <c r="K184" s="261">
        <v>2012</v>
      </c>
      <c r="L184" s="261" t="s">
        <v>634</v>
      </c>
      <c r="M184" s="261" t="s">
        <v>578</v>
      </c>
    </row>
    <row r="185" spans="1:20">
      <c r="A185" s="261">
        <v>118988</v>
      </c>
      <c r="B185" s="261" t="s">
        <v>1440</v>
      </c>
      <c r="C185" s="261" t="s">
        <v>149</v>
      </c>
      <c r="D185" s="261" t="s">
        <v>514</v>
      </c>
      <c r="E185" s="261" t="s">
        <v>604</v>
      </c>
      <c r="F185" s="262">
        <v>35431</v>
      </c>
      <c r="G185" s="261" t="s">
        <v>578</v>
      </c>
      <c r="H185" s="261" t="s">
        <v>605</v>
      </c>
      <c r="I185" s="261" t="s">
        <v>2561</v>
      </c>
      <c r="J185" s="261" t="s">
        <v>607</v>
      </c>
      <c r="K185" s="261">
        <v>2015</v>
      </c>
      <c r="L185" s="261" t="s">
        <v>580</v>
      </c>
      <c r="M185" s="261" t="s">
        <v>578</v>
      </c>
    </row>
    <row r="186" spans="1:20">
      <c r="A186" s="263">
        <v>119005</v>
      </c>
      <c r="B186" s="261" t="s">
        <v>2593</v>
      </c>
      <c r="C186" s="261" t="s">
        <v>188</v>
      </c>
      <c r="D186" s="261">
        <v>0</v>
      </c>
      <c r="I186" s="261" t="s">
        <v>2561</v>
      </c>
    </row>
    <row r="187" spans="1:20">
      <c r="A187" s="261">
        <v>119021</v>
      </c>
      <c r="B187" s="261" t="s">
        <v>1442</v>
      </c>
      <c r="C187" s="261" t="s">
        <v>169</v>
      </c>
      <c r="D187" s="261" t="s">
        <v>321</v>
      </c>
      <c r="E187" s="261" t="s">
        <v>604</v>
      </c>
      <c r="F187" s="262">
        <v>35100</v>
      </c>
      <c r="G187" s="261" t="s">
        <v>578</v>
      </c>
      <c r="H187" s="261" t="s">
        <v>605</v>
      </c>
      <c r="I187" s="261" t="s">
        <v>2561</v>
      </c>
      <c r="J187" s="261" t="s">
        <v>579</v>
      </c>
      <c r="K187" s="261">
        <v>2014</v>
      </c>
      <c r="L187" s="261" t="s">
        <v>578</v>
      </c>
      <c r="M187" s="261" t="s">
        <v>580</v>
      </c>
    </row>
    <row r="188" spans="1:20">
      <c r="A188" s="261">
        <v>119029</v>
      </c>
      <c r="B188" s="261" t="s">
        <v>1934</v>
      </c>
      <c r="C188" s="261" t="s">
        <v>1110</v>
      </c>
      <c r="D188" s="261" t="s">
        <v>322</v>
      </c>
      <c r="E188" s="261" t="s">
        <v>604</v>
      </c>
      <c r="F188" s="262">
        <v>35460</v>
      </c>
      <c r="G188" s="261" t="s">
        <v>578</v>
      </c>
      <c r="H188" s="261" t="s">
        <v>605</v>
      </c>
      <c r="I188" s="261" t="s">
        <v>2561</v>
      </c>
      <c r="J188" s="261" t="s">
        <v>579</v>
      </c>
      <c r="K188" s="261">
        <v>2014</v>
      </c>
      <c r="L188" s="261" t="s">
        <v>578</v>
      </c>
      <c r="M188" s="261" t="s">
        <v>578</v>
      </c>
    </row>
    <row r="189" spans="1:20">
      <c r="A189" s="261">
        <v>119048</v>
      </c>
      <c r="B189" s="261" t="s">
        <v>1446</v>
      </c>
      <c r="C189" s="261" t="s">
        <v>154</v>
      </c>
      <c r="D189" s="261" t="s">
        <v>378</v>
      </c>
      <c r="E189" s="261" t="s">
        <v>604</v>
      </c>
      <c r="F189" s="262">
        <v>33971</v>
      </c>
      <c r="G189" s="261" t="s">
        <v>578</v>
      </c>
      <c r="H189" s="261" t="s">
        <v>605</v>
      </c>
      <c r="I189" s="261" t="s">
        <v>2561</v>
      </c>
      <c r="J189" s="261" t="s">
        <v>579</v>
      </c>
      <c r="K189" s="261">
        <v>2010</v>
      </c>
      <c r="L189" s="261" t="s">
        <v>578</v>
      </c>
      <c r="M189" s="261" t="s">
        <v>578</v>
      </c>
    </row>
    <row r="190" spans="1:20">
      <c r="A190" s="261">
        <v>119071</v>
      </c>
      <c r="B190" s="261" t="s">
        <v>1447</v>
      </c>
      <c r="C190" s="261" t="s">
        <v>248</v>
      </c>
      <c r="D190" s="261" t="s">
        <v>328</v>
      </c>
      <c r="E190" s="261" t="s">
        <v>604</v>
      </c>
      <c r="F190" s="262">
        <v>33011</v>
      </c>
      <c r="G190" s="261" t="s">
        <v>2476</v>
      </c>
      <c r="H190" s="261" t="s">
        <v>605</v>
      </c>
      <c r="I190" s="261" t="s">
        <v>2561</v>
      </c>
      <c r="M190" s="261" t="s">
        <v>580</v>
      </c>
    </row>
    <row r="191" spans="1:20">
      <c r="A191" s="261">
        <v>119077</v>
      </c>
      <c r="B191" s="261" t="s">
        <v>1448</v>
      </c>
      <c r="C191" s="261" t="s">
        <v>139</v>
      </c>
      <c r="D191" s="261" t="s">
        <v>379</v>
      </c>
      <c r="E191" s="261" t="s">
        <v>604</v>
      </c>
      <c r="F191" s="262">
        <v>34566</v>
      </c>
      <c r="G191" s="261" t="s">
        <v>706</v>
      </c>
      <c r="H191" s="261" t="s">
        <v>605</v>
      </c>
      <c r="I191" s="261" t="s">
        <v>2561</v>
      </c>
      <c r="J191" s="261" t="s">
        <v>579</v>
      </c>
      <c r="K191" s="261">
        <v>2012</v>
      </c>
      <c r="L191" s="261" t="s">
        <v>580</v>
      </c>
      <c r="M191" s="261" t="s">
        <v>580</v>
      </c>
    </row>
    <row r="192" spans="1:20">
      <c r="A192" s="261">
        <v>119084</v>
      </c>
      <c r="B192" s="261" t="s">
        <v>1449</v>
      </c>
      <c r="C192" s="261" t="s">
        <v>155</v>
      </c>
      <c r="D192" s="261" t="s">
        <v>441</v>
      </c>
      <c r="E192" s="261" t="s">
        <v>604</v>
      </c>
      <c r="F192" s="262">
        <v>35211</v>
      </c>
      <c r="G192" s="261" t="s">
        <v>578</v>
      </c>
      <c r="H192" s="261" t="s">
        <v>605</v>
      </c>
      <c r="I192" s="261" t="s">
        <v>2561</v>
      </c>
      <c r="J192" s="261" t="s">
        <v>579</v>
      </c>
      <c r="K192" s="261">
        <v>2015</v>
      </c>
      <c r="L192" s="261" t="s">
        <v>578</v>
      </c>
      <c r="M192" s="261" t="s">
        <v>578</v>
      </c>
    </row>
    <row r="193" spans="1:20">
      <c r="A193" s="261">
        <v>119086</v>
      </c>
      <c r="B193" s="261" t="s">
        <v>1450</v>
      </c>
      <c r="C193" s="261" t="s">
        <v>174</v>
      </c>
      <c r="D193" s="261" t="s">
        <v>334</v>
      </c>
      <c r="E193" s="261" t="s">
        <v>604</v>
      </c>
      <c r="H193" s="261" t="s">
        <v>605</v>
      </c>
      <c r="I193" s="261" t="s">
        <v>2561</v>
      </c>
      <c r="J193" s="261" t="s">
        <v>579</v>
      </c>
      <c r="L193" s="261" t="s">
        <v>578</v>
      </c>
      <c r="M193" s="261" t="s">
        <v>578</v>
      </c>
    </row>
    <row r="194" spans="1:20">
      <c r="A194" s="261">
        <v>119099</v>
      </c>
      <c r="B194" s="261" t="s">
        <v>1451</v>
      </c>
      <c r="C194" s="261" t="s">
        <v>562</v>
      </c>
      <c r="D194" s="261" t="s">
        <v>350</v>
      </c>
      <c r="E194" s="261" t="s">
        <v>604</v>
      </c>
      <c r="F194" s="262">
        <v>32363</v>
      </c>
      <c r="G194" s="261" t="s">
        <v>578</v>
      </c>
      <c r="H194" s="261" t="s">
        <v>605</v>
      </c>
      <c r="I194" s="261" t="s">
        <v>2561</v>
      </c>
      <c r="J194" s="261" t="s">
        <v>607</v>
      </c>
      <c r="K194" s="261">
        <v>2008</v>
      </c>
      <c r="L194" s="261" t="s">
        <v>578</v>
      </c>
      <c r="M194" s="261" t="s">
        <v>578</v>
      </c>
    </row>
    <row r="195" spans="1:20">
      <c r="A195" s="261">
        <v>119107</v>
      </c>
      <c r="B195" s="261" t="s">
        <v>1452</v>
      </c>
      <c r="C195" s="261" t="s">
        <v>140</v>
      </c>
      <c r="D195" s="261">
        <v>0</v>
      </c>
      <c r="E195" s="261" t="s">
        <v>604</v>
      </c>
      <c r="H195" s="261" t="s">
        <v>605</v>
      </c>
      <c r="I195" s="261" t="s">
        <v>2561</v>
      </c>
      <c r="J195" s="261" t="s">
        <v>607</v>
      </c>
      <c r="K195" s="261">
        <v>2008</v>
      </c>
      <c r="L195" s="261" t="s">
        <v>578</v>
      </c>
      <c r="M195" s="261" t="s">
        <v>578</v>
      </c>
      <c r="R195" s="261">
        <v>4698</v>
      </c>
      <c r="S195" s="262" t="s">
        <v>2608</v>
      </c>
      <c r="T195" s="261">
        <v>2600</v>
      </c>
    </row>
    <row r="196" spans="1:20">
      <c r="A196" s="261">
        <v>119111</v>
      </c>
      <c r="B196" s="261" t="s">
        <v>1453</v>
      </c>
      <c r="C196" s="261" t="s">
        <v>115</v>
      </c>
      <c r="D196" s="261" t="s">
        <v>370</v>
      </c>
      <c r="E196" s="261" t="s">
        <v>604</v>
      </c>
      <c r="F196" s="262">
        <v>34995</v>
      </c>
      <c r="G196" s="261" t="s">
        <v>578</v>
      </c>
      <c r="H196" s="261" t="s">
        <v>605</v>
      </c>
      <c r="I196" s="261" t="s">
        <v>2561</v>
      </c>
      <c r="J196" s="261" t="s">
        <v>607</v>
      </c>
      <c r="K196" s="261">
        <v>2013</v>
      </c>
      <c r="L196" s="261" t="s">
        <v>578</v>
      </c>
      <c r="M196" s="261" t="s">
        <v>592</v>
      </c>
    </row>
    <row r="197" spans="1:20">
      <c r="A197" s="261">
        <v>119114</v>
      </c>
      <c r="B197" s="261" t="s">
        <v>1454</v>
      </c>
      <c r="C197" s="261" t="s">
        <v>84</v>
      </c>
      <c r="D197" s="261" t="s">
        <v>247</v>
      </c>
      <c r="E197" s="261" t="s">
        <v>604</v>
      </c>
      <c r="F197" s="262">
        <v>33604</v>
      </c>
      <c r="G197" s="261" t="s">
        <v>2467</v>
      </c>
      <c r="H197" s="261" t="s">
        <v>605</v>
      </c>
      <c r="I197" s="261" t="s">
        <v>2561</v>
      </c>
      <c r="J197" s="261" t="s">
        <v>607</v>
      </c>
      <c r="K197" s="261">
        <v>2010</v>
      </c>
      <c r="L197" s="261" t="s">
        <v>580</v>
      </c>
      <c r="M197" s="261" t="s">
        <v>580</v>
      </c>
    </row>
    <row r="198" spans="1:20">
      <c r="A198" s="261">
        <v>119148</v>
      </c>
      <c r="B198" s="261" t="s">
        <v>1456</v>
      </c>
      <c r="C198" s="261" t="s">
        <v>115</v>
      </c>
      <c r="D198" s="261" t="s">
        <v>480</v>
      </c>
      <c r="E198" s="261" t="s">
        <v>603</v>
      </c>
      <c r="F198" s="262">
        <v>35075</v>
      </c>
      <c r="G198" s="261" t="s">
        <v>634</v>
      </c>
      <c r="H198" s="261" t="s">
        <v>605</v>
      </c>
      <c r="I198" s="261" t="s">
        <v>2561</v>
      </c>
      <c r="J198" s="261" t="s">
        <v>579</v>
      </c>
      <c r="K198" s="261">
        <v>2013</v>
      </c>
      <c r="L198" s="261" t="s">
        <v>634</v>
      </c>
      <c r="M198" s="261" t="s">
        <v>578</v>
      </c>
    </row>
    <row r="199" spans="1:20">
      <c r="A199" s="261">
        <v>119163</v>
      </c>
      <c r="B199" s="261" t="s">
        <v>1458</v>
      </c>
      <c r="C199" s="261" t="s">
        <v>1158</v>
      </c>
      <c r="D199" s="261" t="s">
        <v>895</v>
      </c>
      <c r="E199" s="261" t="s">
        <v>604</v>
      </c>
      <c r="F199" s="262">
        <v>34701</v>
      </c>
      <c r="G199" s="261" t="s">
        <v>2387</v>
      </c>
      <c r="H199" s="261" t="s">
        <v>605</v>
      </c>
      <c r="I199" s="261" t="s">
        <v>2561</v>
      </c>
      <c r="J199" s="261" t="s">
        <v>579</v>
      </c>
      <c r="K199" s="264">
        <v>2013</v>
      </c>
      <c r="L199" s="261" t="s">
        <v>597</v>
      </c>
      <c r="M199" s="261" t="s">
        <v>599</v>
      </c>
      <c r="R199" s="261">
        <v>275</v>
      </c>
      <c r="S199" s="262" t="s">
        <v>2607</v>
      </c>
      <c r="T199" s="261">
        <v>10000</v>
      </c>
    </row>
    <row r="200" spans="1:20">
      <c r="A200" s="261">
        <v>119166</v>
      </c>
      <c r="B200" s="261" t="s">
        <v>1459</v>
      </c>
      <c r="C200" s="261" t="s">
        <v>119</v>
      </c>
      <c r="D200" s="261" t="s">
        <v>1167</v>
      </c>
      <c r="E200" s="261" t="s">
        <v>604</v>
      </c>
      <c r="F200" s="262">
        <v>34179</v>
      </c>
      <c r="G200" s="261" t="s">
        <v>578</v>
      </c>
      <c r="H200" s="261" t="s">
        <v>605</v>
      </c>
      <c r="I200" s="261" t="s">
        <v>2561</v>
      </c>
      <c r="J200" s="261" t="s">
        <v>607</v>
      </c>
      <c r="K200" s="261">
        <v>2014</v>
      </c>
      <c r="L200" s="261" t="s">
        <v>580</v>
      </c>
      <c r="M200" s="261" t="s">
        <v>580</v>
      </c>
    </row>
    <row r="201" spans="1:20">
      <c r="A201" s="261">
        <v>119170</v>
      </c>
      <c r="B201" s="261" t="s">
        <v>1461</v>
      </c>
      <c r="C201" s="261" t="s">
        <v>136</v>
      </c>
      <c r="D201" s="261" t="s">
        <v>517</v>
      </c>
      <c r="E201" s="261" t="s">
        <v>603</v>
      </c>
      <c r="F201" s="262">
        <v>34517</v>
      </c>
      <c r="G201" s="261" t="s">
        <v>661</v>
      </c>
      <c r="H201" s="261" t="s">
        <v>605</v>
      </c>
      <c r="I201" s="261" t="s">
        <v>2561</v>
      </c>
      <c r="J201" s="261" t="s">
        <v>579</v>
      </c>
      <c r="K201" s="261">
        <v>2012</v>
      </c>
      <c r="L201" s="261" t="s">
        <v>634</v>
      </c>
      <c r="M201" s="261" t="s">
        <v>578</v>
      </c>
    </row>
    <row r="202" spans="1:20">
      <c r="A202" s="261">
        <v>119177</v>
      </c>
      <c r="B202" s="261" t="s">
        <v>1462</v>
      </c>
      <c r="C202" s="261" t="s">
        <v>277</v>
      </c>
      <c r="D202" s="261" t="s">
        <v>348</v>
      </c>
      <c r="E202" s="261" t="s">
        <v>604</v>
      </c>
      <c r="F202" s="262">
        <v>35724</v>
      </c>
      <c r="G202" s="261" t="s">
        <v>705</v>
      </c>
      <c r="H202" s="261" t="s">
        <v>749</v>
      </c>
      <c r="I202" s="261" t="s">
        <v>2561</v>
      </c>
      <c r="J202" s="261" t="s">
        <v>579</v>
      </c>
      <c r="K202" s="261">
        <v>2014</v>
      </c>
      <c r="L202" s="261" t="s">
        <v>578</v>
      </c>
      <c r="M202" s="261" t="s">
        <v>553</v>
      </c>
    </row>
    <row r="203" spans="1:20">
      <c r="A203" s="261">
        <v>119193</v>
      </c>
      <c r="B203" s="261" t="s">
        <v>1463</v>
      </c>
      <c r="C203" s="261" t="s">
        <v>110</v>
      </c>
      <c r="D203" s="261" t="s">
        <v>340</v>
      </c>
      <c r="E203" s="261" t="s">
        <v>604</v>
      </c>
      <c r="F203" s="262">
        <v>34148</v>
      </c>
      <c r="G203" s="261" t="s">
        <v>645</v>
      </c>
      <c r="H203" s="261" t="s">
        <v>749</v>
      </c>
      <c r="I203" s="261" t="s">
        <v>2561</v>
      </c>
      <c r="J203" s="261" t="s">
        <v>579</v>
      </c>
      <c r="K203" s="261">
        <v>2012</v>
      </c>
      <c r="L203" s="261" t="s">
        <v>578</v>
      </c>
      <c r="M203" s="261" t="s">
        <v>553</v>
      </c>
    </row>
    <row r="204" spans="1:20">
      <c r="A204" s="261">
        <v>119199</v>
      </c>
      <c r="B204" s="261" t="s">
        <v>1464</v>
      </c>
      <c r="C204" s="261" t="s">
        <v>283</v>
      </c>
      <c r="D204" s="261" t="s">
        <v>408</v>
      </c>
      <c r="E204" s="261" t="s">
        <v>604</v>
      </c>
      <c r="F204" s="262">
        <v>33240</v>
      </c>
      <c r="G204" s="261" t="s">
        <v>2413</v>
      </c>
      <c r="H204" s="261" t="s">
        <v>605</v>
      </c>
      <c r="I204" s="261" t="s">
        <v>2561</v>
      </c>
      <c r="J204" s="261" t="s">
        <v>752</v>
      </c>
      <c r="K204" s="264">
        <v>2008</v>
      </c>
      <c r="L204" s="261" t="s">
        <v>580</v>
      </c>
      <c r="M204" s="261" t="s">
        <v>580</v>
      </c>
    </row>
    <row r="205" spans="1:20">
      <c r="A205" s="261">
        <v>119201</v>
      </c>
      <c r="B205" s="261" t="s">
        <v>1465</v>
      </c>
      <c r="C205" s="261" t="s">
        <v>78</v>
      </c>
      <c r="D205" s="261" t="s">
        <v>365</v>
      </c>
      <c r="E205" s="261" t="s">
        <v>604</v>
      </c>
      <c r="F205" s="262">
        <v>32478</v>
      </c>
      <c r="G205" s="261" t="s">
        <v>634</v>
      </c>
      <c r="H205" s="261" t="s">
        <v>605</v>
      </c>
      <c r="I205" s="261" t="s">
        <v>2561</v>
      </c>
      <c r="J205" s="261" t="s">
        <v>579</v>
      </c>
      <c r="K205" s="261">
        <v>2007</v>
      </c>
      <c r="L205" s="261" t="s">
        <v>722</v>
      </c>
      <c r="M205" s="261" t="s">
        <v>589</v>
      </c>
    </row>
    <row r="206" spans="1:20">
      <c r="A206" s="261">
        <v>119215</v>
      </c>
      <c r="B206" s="261" t="s">
        <v>1466</v>
      </c>
      <c r="C206" s="261" t="s">
        <v>123</v>
      </c>
      <c r="D206" s="261" t="s">
        <v>960</v>
      </c>
      <c r="E206" s="261" t="s">
        <v>603</v>
      </c>
      <c r="F206" s="262">
        <v>34261</v>
      </c>
      <c r="G206" s="261" t="s">
        <v>597</v>
      </c>
      <c r="H206" s="261" t="s">
        <v>605</v>
      </c>
      <c r="I206" s="261" t="s">
        <v>2561</v>
      </c>
      <c r="J206" s="261" t="s">
        <v>607</v>
      </c>
      <c r="K206" s="261">
        <v>2012</v>
      </c>
      <c r="L206" s="261" t="s">
        <v>597</v>
      </c>
      <c r="M206" s="261" t="s">
        <v>597</v>
      </c>
    </row>
    <row r="207" spans="1:20">
      <c r="A207" s="263">
        <v>119244</v>
      </c>
      <c r="B207" s="261" t="s">
        <v>2594</v>
      </c>
      <c r="C207" s="261" t="s">
        <v>136</v>
      </c>
      <c r="D207" s="261" t="s">
        <v>905</v>
      </c>
      <c r="I207" s="261" t="s">
        <v>2561</v>
      </c>
    </row>
    <row r="208" spans="1:20">
      <c r="A208" s="261">
        <v>119283</v>
      </c>
      <c r="B208" s="261" t="s">
        <v>1471</v>
      </c>
      <c r="C208" s="261" t="s">
        <v>861</v>
      </c>
      <c r="D208" s="261" t="s">
        <v>400</v>
      </c>
      <c r="E208" s="261" t="s">
        <v>604</v>
      </c>
      <c r="F208" s="262">
        <v>35065</v>
      </c>
      <c r="G208" s="261" t="s">
        <v>578</v>
      </c>
      <c r="H208" s="261" t="s">
        <v>605</v>
      </c>
      <c r="I208" s="261" t="s">
        <v>2561</v>
      </c>
      <c r="J208" s="261" t="s">
        <v>607</v>
      </c>
      <c r="K208" s="261">
        <v>2013</v>
      </c>
      <c r="L208" s="261" t="s">
        <v>578</v>
      </c>
      <c r="M208" s="261" t="s">
        <v>592</v>
      </c>
    </row>
    <row r="209" spans="1:13">
      <c r="A209" s="261">
        <v>119285</v>
      </c>
      <c r="B209" s="261" t="s">
        <v>1472</v>
      </c>
      <c r="C209" s="261" t="s">
        <v>127</v>
      </c>
      <c r="D209" s="261" t="s">
        <v>431</v>
      </c>
      <c r="E209" s="261" t="s">
        <v>604</v>
      </c>
      <c r="F209" s="262">
        <v>33099</v>
      </c>
      <c r="G209" s="261" t="s">
        <v>578</v>
      </c>
      <c r="H209" s="261" t="s">
        <v>605</v>
      </c>
      <c r="I209" s="261" t="s">
        <v>2561</v>
      </c>
      <c r="J209" s="261" t="s">
        <v>607</v>
      </c>
      <c r="L209" s="261" t="s">
        <v>589</v>
      </c>
      <c r="M209" s="261" t="s">
        <v>589</v>
      </c>
    </row>
    <row r="210" spans="1:13">
      <c r="A210" s="261">
        <v>119289</v>
      </c>
      <c r="B210" s="261" t="s">
        <v>1473</v>
      </c>
      <c r="C210" s="261" t="s">
        <v>175</v>
      </c>
      <c r="D210" s="261" t="s">
        <v>467</v>
      </c>
      <c r="E210" s="261" t="s">
        <v>604</v>
      </c>
      <c r="F210" s="262">
        <v>34129</v>
      </c>
      <c r="G210" s="261" t="s">
        <v>588</v>
      </c>
      <c r="H210" s="261" t="s">
        <v>605</v>
      </c>
      <c r="I210" s="261" t="s">
        <v>2561</v>
      </c>
      <c r="J210" s="261" t="s">
        <v>607</v>
      </c>
      <c r="K210" s="261">
        <v>2012</v>
      </c>
      <c r="L210" s="261" t="s">
        <v>578</v>
      </c>
      <c r="M210" s="261" t="s">
        <v>588</v>
      </c>
    </row>
    <row r="211" spans="1:13">
      <c r="A211" s="261">
        <v>119296</v>
      </c>
      <c r="B211" s="261" t="s">
        <v>1474</v>
      </c>
      <c r="C211" s="261" t="s">
        <v>83</v>
      </c>
      <c r="D211" s="261" t="s">
        <v>436</v>
      </c>
      <c r="E211" s="261" t="s">
        <v>603</v>
      </c>
      <c r="H211" s="261" t="s">
        <v>605</v>
      </c>
      <c r="I211" s="261" t="s">
        <v>2561</v>
      </c>
      <c r="J211" s="261" t="s">
        <v>579</v>
      </c>
      <c r="K211" s="261">
        <v>2014</v>
      </c>
      <c r="L211" s="261" t="s">
        <v>589</v>
      </c>
      <c r="M211" s="261" t="s">
        <v>589</v>
      </c>
    </row>
    <row r="212" spans="1:13">
      <c r="A212" s="261">
        <v>119311</v>
      </c>
      <c r="B212" s="261" t="s">
        <v>1475</v>
      </c>
      <c r="C212" s="261" t="s">
        <v>86</v>
      </c>
      <c r="D212" s="261" t="s">
        <v>362</v>
      </c>
      <c r="E212" s="261" t="s">
        <v>604</v>
      </c>
      <c r="F212" s="262">
        <v>31079</v>
      </c>
      <c r="G212" s="261" t="s">
        <v>2477</v>
      </c>
      <c r="H212" s="261" t="s">
        <v>605</v>
      </c>
      <c r="I212" s="261" t="s">
        <v>2561</v>
      </c>
      <c r="J212" s="261" t="s">
        <v>607</v>
      </c>
      <c r="K212" s="261">
        <v>2014</v>
      </c>
      <c r="L212" s="261" t="s">
        <v>590</v>
      </c>
      <c r="M212" s="261" t="s">
        <v>587</v>
      </c>
    </row>
    <row r="213" spans="1:13">
      <c r="A213" s="261">
        <v>119312</v>
      </c>
      <c r="B213" s="261" t="s">
        <v>1476</v>
      </c>
      <c r="C213" s="261" t="s">
        <v>176</v>
      </c>
      <c r="D213" s="261" t="s">
        <v>1477</v>
      </c>
      <c r="E213" s="261" t="s">
        <v>603</v>
      </c>
      <c r="F213" s="262">
        <v>30358</v>
      </c>
      <c r="G213" s="261" t="s">
        <v>597</v>
      </c>
      <c r="H213" s="261" t="s">
        <v>605</v>
      </c>
      <c r="I213" s="261" t="s">
        <v>2561</v>
      </c>
      <c r="J213" s="261" t="s">
        <v>579</v>
      </c>
      <c r="K213" s="261">
        <v>2009</v>
      </c>
      <c r="L213" s="261" t="s">
        <v>597</v>
      </c>
      <c r="M213" s="261" t="s">
        <v>597</v>
      </c>
    </row>
    <row r="214" spans="1:13">
      <c r="A214" s="261">
        <v>119318</v>
      </c>
      <c r="B214" s="261" t="s">
        <v>1478</v>
      </c>
      <c r="C214" s="261" t="s">
        <v>140</v>
      </c>
      <c r="D214" s="261" t="s">
        <v>1479</v>
      </c>
      <c r="E214" s="261" t="s">
        <v>603</v>
      </c>
      <c r="F214" s="262">
        <v>24899</v>
      </c>
      <c r="G214" s="261" t="s">
        <v>2478</v>
      </c>
      <c r="H214" s="261" t="s">
        <v>605</v>
      </c>
      <c r="I214" s="261" t="s">
        <v>2561</v>
      </c>
      <c r="J214" s="261" t="s">
        <v>607</v>
      </c>
      <c r="K214" s="261">
        <v>2002</v>
      </c>
      <c r="L214" s="261" t="s">
        <v>578</v>
      </c>
      <c r="M214" s="261" t="s">
        <v>588</v>
      </c>
    </row>
    <row r="215" spans="1:13">
      <c r="A215" s="261">
        <v>119319</v>
      </c>
      <c r="B215" s="261" t="s">
        <v>1480</v>
      </c>
      <c r="C215" s="261" t="s">
        <v>1481</v>
      </c>
      <c r="D215" s="261" t="s">
        <v>1482</v>
      </c>
      <c r="E215" s="261" t="s">
        <v>604</v>
      </c>
      <c r="F215" s="262">
        <v>33373</v>
      </c>
      <c r="G215" s="261" t="s">
        <v>739</v>
      </c>
      <c r="H215" s="261" t="s">
        <v>605</v>
      </c>
      <c r="I215" s="261" t="s">
        <v>2561</v>
      </c>
      <c r="J215" s="261" t="s">
        <v>607</v>
      </c>
      <c r="K215" s="261">
        <v>2009</v>
      </c>
      <c r="L215" s="261" t="s">
        <v>597</v>
      </c>
      <c r="M215" s="261" t="s">
        <v>597</v>
      </c>
    </row>
    <row r="216" spans="1:13">
      <c r="A216" s="261">
        <v>119322</v>
      </c>
      <c r="B216" s="261" t="s">
        <v>1483</v>
      </c>
      <c r="C216" s="261" t="s">
        <v>81</v>
      </c>
      <c r="D216" s="261" t="s">
        <v>347</v>
      </c>
      <c r="E216" s="261" t="s">
        <v>603</v>
      </c>
      <c r="F216" s="262">
        <v>35231</v>
      </c>
      <c r="G216" s="261" t="s">
        <v>721</v>
      </c>
      <c r="H216" s="261" t="s">
        <v>605</v>
      </c>
      <c r="I216" s="261" t="s">
        <v>2561</v>
      </c>
      <c r="J216" s="261" t="s">
        <v>579</v>
      </c>
      <c r="K216" s="261">
        <v>2014</v>
      </c>
      <c r="L216" s="261" t="s">
        <v>600</v>
      </c>
      <c r="M216" s="261" t="s">
        <v>601</v>
      </c>
    </row>
    <row r="217" spans="1:13">
      <c r="A217" s="261">
        <v>119331</v>
      </c>
      <c r="B217" s="261" t="s">
        <v>1935</v>
      </c>
      <c r="C217" s="261" t="s">
        <v>87</v>
      </c>
      <c r="D217" s="261" t="s">
        <v>1176</v>
      </c>
      <c r="E217" s="261" t="s">
        <v>603</v>
      </c>
      <c r="F217" s="262">
        <v>35073</v>
      </c>
      <c r="G217" s="261" t="s">
        <v>597</v>
      </c>
      <c r="H217" s="261" t="s">
        <v>605</v>
      </c>
      <c r="I217" s="261" t="s">
        <v>2561</v>
      </c>
      <c r="J217" s="261" t="s">
        <v>579</v>
      </c>
      <c r="K217" s="261">
        <v>2014</v>
      </c>
      <c r="L217" s="261" t="s">
        <v>597</v>
      </c>
      <c r="M217" s="261" t="s">
        <v>598</v>
      </c>
    </row>
    <row r="218" spans="1:13">
      <c r="A218" s="263">
        <v>119335</v>
      </c>
      <c r="B218" s="261" t="s">
        <v>2595</v>
      </c>
      <c r="C218" s="261" t="s">
        <v>196</v>
      </c>
      <c r="D218" s="261" t="s">
        <v>786</v>
      </c>
      <c r="I218" s="261" t="s">
        <v>2561</v>
      </c>
    </row>
    <row r="219" spans="1:13">
      <c r="A219" s="261">
        <v>119339</v>
      </c>
      <c r="B219" s="261" t="s">
        <v>1936</v>
      </c>
      <c r="C219" s="261" t="s">
        <v>119</v>
      </c>
      <c r="D219" s="261" t="s">
        <v>1937</v>
      </c>
      <c r="E219" s="261" t="s">
        <v>603</v>
      </c>
      <c r="F219" s="262">
        <v>32632</v>
      </c>
      <c r="G219" s="261" t="s">
        <v>2386</v>
      </c>
      <c r="H219" s="261" t="s">
        <v>605</v>
      </c>
      <c r="I219" s="261" t="s">
        <v>2561</v>
      </c>
      <c r="J219" s="261" t="s">
        <v>579</v>
      </c>
      <c r="K219" s="261">
        <v>2006</v>
      </c>
      <c r="L219" s="261" t="s">
        <v>578</v>
      </c>
      <c r="M219" s="261" t="s">
        <v>588</v>
      </c>
    </row>
    <row r="220" spans="1:13">
      <c r="A220" s="261">
        <v>119354</v>
      </c>
      <c r="B220" s="261" t="s">
        <v>1484</v>
      </c>
      <c r="C220" s="261" t="s">
        <v>174</v>
      </c>
      <c r="D220" s="261" t="s">
        <v>453</v>
      </c>
      <c r="E220" s="261" t="s">
        <v>604</v>
      </c>
      <c r="F220" s="262">
        <v>36188</v>
      </c>
      <c r="G220" s="261" t="s">
        <v>578</v>
      </c>
      <c r="H220" s="261" t="s">
        <v>605</v>
      </c>
      <c r="I220" s="261" t="s">
        <v>2561</v>
      </c>
      <c r="J220" s="261" t="s">
        <v>607</v>
      </c>
      <c r="K220" s="261">
        <v>2016</v>
      </c>
      <c r="L220" s="261" t="s">
        <v>578</v>
      </c>
      <c r="M220" s="261" t="s">
        <v>599</v>
      </c>
    </row>
    <row r="221" spans="1:13">
      <c r="A221" s="261">
        <v>119362</v>
      </c>
      <c r="B221" s="261" t="s">
        <v>1485</v>
      </c>
      <c r="C221" s="261" t="s">
        <v>105</v>
      </c>
      <c r="D221" s="261" t="s">
        <v>479</v>
      </c>
      <c r="E221" s="261" t="s">
        <v>604</v>
      </c>
      <c r="F221" s="262">
        <v>34424</v>
      </c>
      <c r="G221" s="261" t="s">
        <v>665</v>
      </c>
      <c r="H221" s="261" t="s">
        <v>605</v>
      </c>
      <c r="I221" s="261" t="s">
        <v>2561</v>
      </c>
      <c r="J221" s="261" t="s">
        <v>607</v>
      </c>
      <c r="K221" s="261">
        <v>2014</v>
      </c>
      <c r="L221" s="261" t="s">
        <v>580</v>
      </c>
      <c r="M221" s="261" t="s">
        <v>580</v>
      </c>
    </row>
    <row r="222" spans="1:13">
      <c r="A222" s="261">
        <v>119381</v>
      </c>
      <c r="B222" s="261" t="s">
        <v>1486</v>
      </c>
      <c r="C222" s="261" t="s">
        <v>271</v>
      </c>
      <c r="D222" s="261" t="s">
        <v>429</v>
      </c>
      <c r="E222" s="261" t="s">
        <v>604</v>
      </c>
      <c r="F222" s="262">
        <v>34510</v>
      </c>
      <c r="G222" s="261" t="s">
        <v>634</v>
      </c>
      <c r="H222" s="261" t="s">
        <v>605</v>
      </c>
      <c r="I222" s="261" t="s">
        <v>2561</v>
      </c>
      <c r="J222" s="261" t="s">
        <v>579</v>
      </c>
      <c r="K222" s="261">
        <v>2012</v>
      </c>
      <c r="L222" s="261" t="s">
        <v>578</v>
      </c>
      <c r="M222" s="261" t="s">
        <v>578</v>
      </c>
    </row>
    <row r="223" spans="1:13">
      <c r="A223" s="261">
        <v>119390</v>
      </c>
      <c r="B223" s="261" t="s">
        <v>1489</v>
      </c>
      <c r="C223" s="261" t="s">
        <v>127</v>
      </c>
      <c r="D223" s="261" t="s">
        <v>389</v>
      </c>
      <c r="E223" s="261" t="s">
        <v>604</v>
      </c>
      <c r="F223" s="262">
        <v>35819</v>
      </c>
      <c r="G223" s="261" t="s">
        <v>659</v>
      </c>
      <c r="H223" s="261" t="s">
        <v>605</v>
      </c>
      <c r="I223" s="261" t="s">
        <v>2561</v>
      </c>
      <c r="J223" s="261" t="s">
        <v>579</v>
      </c>
      <c r="K223" s="261">
        <v>2016</v>
      </c>
      <c r="L223" s="261" t="s">
        <v>580</v>
      </c>
      <c r="M223" s="261" t="s">
        <v>580</v>
      </c>
    </row>
    <row r="224" spans="1:13">
      <c r="A224" s="261">
        <v>119398</v>
      </c>
      <c r="B224" s="261" t="s">
        <v>1490</v>
      </c>
      <c r="C224" s="261" t="s">
        <v>432</v>
      </c>
      <c r="D224" s="261" t="s">
        <v>338</v>
      </c>
      <c r="E224" s="261" t="s">
        <v>603</v>
      </c>
      <c r="F224" s="262">
        <v>35827</v>
      </c>
      <c r="G224" s="261" t="s">
        <v>578</v>
      </c>
      <c r="H224" s="261" t="s">
        <v>605</v>
      </c>
      <c r="I224" s="261" t="s">
        <v>2561</v>
      </c>
      <c r="J224" s="261" t="s">
        <v>607</v>
      </c>
      <c r="K224" s="261">
        <v>2016</v>
      </c>
      <c r="L224" s="261" t="s">
        <v>578</v>
      </c>
      <c r="M224" s="261" t="s">
        <v>578</v>
      </c>
    </row>
    <row r="225" spans="1:13">
      <c r="A225" s="261">
        <v>119409</v>
      </c>
      <c r="B225" s="261" t="s">
        <v>1491</v>
      </c>
      <c r="C225" s="261" t="s">
        <v>784</v>
      </c>
      <c r="D225" s="261" t="s">
        <v>379</v>
      </c>
      <c r="E225" s="261" t="s">
        <v>604</v>
      </c>
      <c r="F225" s="262">
        <v>31362</v>
      </c>
      <c r="G225" s="261" t="s">
        <v>578</v>
      </c>
      <c r="H225" s="261" t="s">
        <v>605</v>
      </c>
      <c r="I225" s="261" t="s">
        <v>2561</v>
      </c>
      <c r="J225" s="261" t="s">
        <v>753</v>
      </c>
      <c r="K225" s="261">
        <v>2003</v>
      </c>
      <c r="L225" s="261" t="s">
        <v>578</v>
      </c>
      <c r="M225" s="261" t="s">
        <v>578</v>
      </c>
    </row>
    <row r="226" spans="1:13">
      <c r="A226" s="261">
        <v>119420</v>
      </c>
      <c r="B226" s="261" t="s">
        <v>1492</v>
      </c>
      <c r="C226" s="261" t="s">
        <v>492</v>
      </c>
      <c r="D226" s="261" t="s">
        <v>401</v>
      </c>
      <c r="E226" s="261" t="s">
        <v>603</v>
      </c>
      <c r="F226" s="262">
        <v>34759</v>
      </c>
      <c r="G226" s="261" t="s">
        <v>578</v>
      </c>
      <c r="H226" s="261" t="s">
        <v>605</v>
      </c>
      <c r="I226" s="261" t="s">
        <v>2561</v>
      </c>
      <c r="J226" s="261" t="s">
        <v>607</v>
      </c>
      <c r="K226" s="261">
        <v>2013</v>
      </c>
      <c r="L226" s="261" t="s">
        <v>578</v>
      </c>
      <c r="M226" s="261" t="s">
        <v>578</v>
      </c>
    </row>
    <row r="227" spans="1:13">
      <c r="A227" s="261">
        <v>119429</v>
      </c>
      <c r="B227" s="261" t="s">
        <v>1494</v>
      </c>
      <c r="C227" s="261" t="s">
        <v>863</v>
      </c>
      <c r="D227" s="261" t="s">
        <v>555</v>
      </c>
      <c r="E227" s="261" t="s">
        <v>604</v>
      </c>
      <c r="F227" s="262">
        <v>34098</v>
      </c>
      <c r="G227" s="261" t="s">
        <v>2479</v>
      </c>
      <c r="H227" s="261" t="s">
        <v>605</v>
      </c>
      <c r="I227" s="261" t="s">
        <v>2561</v>
      </c>
      <c r="J227" s="261" t="s">
        <v>607</v>
      </c>
      <c r="K227" s="261">
        <v>2013</v>
      </c>
      <c r="L227" s="261" t="s">
        <v>580</v>
      </c>
      <c r="M227" s="261" t="s">
        <v>580</v>
      </c>
    </row>
    <row r="228" spans="1:13">
      <c r="A228" s="261">
        <v>119436</v>
      </c>
      <c r="B228" s="261" t="s">
        <v>1495</v>
      </c>
      <c r="C228" s="261" t="s">
        <v>210</v>
      </c>
      <c r="D228" s="261" t="s">
        <v>322</v>
      </c>
      <c r="E228" s="261" t="s">
        <v>604</v>
      </c>
      <c r="H228" s="261" t="s">
        <v>605</v>
      </c>
      <c r="I228" s="261" t="s">
        <v>2561</v>
      </c>
      <c r="J228" s="261" t="s">
        <v>579</v>
      </c>
      <c r="L228" s="261" t="s">
        <v>578</v>
      </c>
      <c r="M228" s="261" t="s">
        <v>580</v>
      </c>
    </row>
    <row r="229" spans="1:13">
      <c r="A229" s="261">
        <v>119437</v>
      </c>
      <c r="B229" s="261" t="s">
        <v>1496</v>
      </c>
      <c r="C229" s="261" t="s">
        <v>85</v>
      </c>
      <c r="D229" s="261" t="s">
        <v>338</v>
      </c>
      <c r="E229" s="261" t="s">
        <v>604</v>
      </c>
      <c r="F229" s="262">
        <v>35510</v>
      </c>
      <c r="G229" s="261" t="s">
        <v>2440</v>
      </c>
      <c r="H229" s="261" t="s">
        <v>605</v>
      </c>
      <c r="I229" s="261" t="s">
        <v>2561</v>
      </c>
      <c r="J229" s="261" t="s">
        <v>579</v>
      </c>
      <c r="K229" s="261">
        <v>2015</v>
      </c>
      <c r="L229" s="261" t="s">
        <v>580</v>
      </c>
      <c r="M229" s="261" t="s">
        <v>580</v>
      </c>
    </row>
    <row r="230" spans="1:13">
      <c r="A230" s="261">
        <v>119451</v>
      </c>
      <c r="B230" s="261" t="s">
        <v>1499</v>
      </c>
      <c r="C230" s="261" t="s">
        <v>188</v>
      </c>
      <c r="D230" s="261" t="s">
        <v>344</v>
      </c>
      <c r="E230" s="261" t="s">
        <v>604</v>
      </c>
      <c r="F230" s="262">
        <v>35559</v>
      </c>
      <c r="G230" s="261" t="s">
        <v>2439</v>
      </c>
      <c r="H230" s="261" t="s">
        <v>749</v>
      </c>
      <c r="I230" s="261" t="s">
        <v>2561</v>
      </c>
      <c r="J230" s="261" t="s">
        <v>579</v>
      </c>
      <c r="K230" s="261">
        <v>2016</v>
      </c>
      <c r="L230" s="261" t="s">
        <v>580</v>
      </c>
      <c r="M230" s="261" t="s">
        <v>553</v>
      </c>
    </row>
    <row r="231" spans="1:13">
      <c r="A231" s="261">
        <v>119454</v>
      </c>
      <c r="B231" s="261" t="s">
        <v>1500</v>
      </c>
      <c r="C231" s="261" t="s">
        <v>127</v>
      </c>
      <c r="D231" s="261" t="s">
        <v>1501</v>
      </c>
      <c r="E231" s="261" t="s">
        <v>604</v>
      </c>
      <c r="F231" s="262">
        <v>33239</v>
      </c>
      <c r="G231" s="261" t="s">
        <v>2480</v>
      </c>
      <c r="H231" s="261" t="s">
        <v>605</v>
      </c>
      <c r="I231" s="261" t="s">
        <v>2561</v>
      </c>
      <c r="J231" s="261" t="s">
        <v>579</v>
      </c>
      <c r="K231" s="264">
        <v>2009</v>
      </c>
      <c r="L231" s="261" t="s">
        <v>580</v>
      </c>
      <c r="M231" s="261" t="s">
        <v>580</v>
      </c>
    </row>
    <row r="232" spans="1:13">
      <c r="A232" s="261">
        <v>119475</v>
      </c>
      <c r="B232" s="261" t="s">
        <v>1505</v>
      </c>
      <c r="C232" s="261" t="s">
        <v>793</v>
      </c>
      <c r="D232" s="261" t="s">
        <v>454</v>
      </c>
      <c r="E232" s="261" t="s">
        <v>604</v>
      </c>
      <c r="F232" s="262">
        <v>34700</v>
      </c>
      <c r="G232" s="261" t="s">
        <v>2481</v>
      </c>
      <c r="H232" s="261" t="s">
        <v>605</v>
      </c>
      <c r="I232" s="261" t="s">
        <v>2561</v>
      </c>
      <c r="J232" s="261" t="s">
        <v>579</v>
      </c>
      <c r="K232" s="261">
        <v>2012</v>
      </c>
      <c r="L232" s="261" t="s">
        <v>578</v>
      </c>
      <c r="M232" s="261" t="s">
        <v>589</v>
      </c>
    </row>
    <row r="233" spans="1:13">
      <c r="A233" s="261">
        <v>119478</v>
      </c>
      <c r="B233" s="261" t="s">
        <v>1506</v>
      </c>
      <c r="C233" s="261" t="s">
        <v>142</v>
      </c>
      <c r="D233" s="261" t="s">
        <v>362</v>
      </c>
      <c r="E233" s="261" t="s">
        <v>604</v>
      </c>
      <c r="F233" s="262">
        <v>34390</v>
      </c>
      <c r="G233" s="261" t="s">
        <v>2482</v>
      </c>
      <c r="H233" s="261" t="s">
        <v>605</v>
      </c>
      <c r="I233" s="261" t="s">
        <v>2561</v>
      </c>
      <c r="J233" s="261" t="s">
        <v>579</v>
      </c>
      <c r="K233" s="261">
        <v>2013</v>
      </c>
      <c r="L233" s="261" t="s">
        <v>580</v>
      </c>
      <c r="M233" s="261" t="s">
        <v>580</v>
      </c>
    </row>
    <row r="234" spans="1:13">
      <c r="A234" s="261">
        <v>119485</v>
      </c>
      <c r="B234" s="261" t="s">
        <v>1507</v>
      </c>
      <c r="C234" s="261" t="s">
        <v>824</v>
      </c>
      <c r="D234" s="261" t="s">
        <v>960</v>
      </c>
      <c r="E234" s="261" t="s">
        <v>603</v>
      </c>
      <c r="F234" s="262">
        <v>35295</v>
      </c>
      <c r="G234" s="261" t="s">
        <v>2432</v>
      </c>
      <c r="H234" s="261" t="s">
        <v>605</v>
      </c>
      <c r="I234" s="261" t="s">
        <v>2561</v>
      </c>
      <c r="J234" s="261" t="s">
        <v>579</v>
      </c>
      <c r="K234" s="261">
        <v>2014</v>
      </c>
      <c r="L234" s="261" t="s">
        <v>599</v>
      </c>
      <c r="M234" s="261" t="s">
        <v>599</v>
      </c>
    </row>
    <row r="235" spans="1:13">
      <c r="A235" s="261">
        <v>119509</v>
      </c>
      <c r="B235" s="261" t="s">
        <v>1509</v>
      </c>
      <c r="C235" s="261" t="s">
        <v>84</v>
      </c>
      <c r="D235" s="261" t="s">
        <v>318</v>
      </c>
      <c r="E235" s="261" t="s">
        <v>603</v>
      </c>
      <c r="F235" s="262">
        <v>35802</v>
      </c>
      <c r="G235" s="261" t="s">
        <v>578</v>
      </c>
      <c r="H235" s="261" t="s">
        <v>605</v>
      </c>
      <c r="I235" s="261" t="s">
        <v>2561</v>
      </c>
      <c r="J235" s="261" t="s">
        <v>607</v>
      </c>
      <c r="K235" s="261">
        <v>2016</v>
      </c>
      <c r="L235" s="261" t="s">
        <v>578</v>
      </c>
      <c r="M235" s="261" t="s">
        <v>590</v>
      </c>
    </row>
    <row r="236" spans="1:13">
      <c r="A236" s="261">
        <v>119513</v>
      </c>
      <c r="B236" s="261" t="s">
        <v>1510</v>
      </c>
      <c r="C236" s="261" t="s">
        <v>81</v>
      </c>
      <c r="D236" s="261" t="s">
        <v>329</v>
      </c>
      <c r="E236" s="261" t="s">
        <v>604</v>
      </c>
      <c r="F236" s="262">
        <v>33604</v>
      </c>
      <c r="G236" s="261" t="s">
        <v>578</v>
      </c>
      <c r="H236" s="261" t="s">
        <v>749</v>
      </c>
      <c r="I236" s="261" t="s">
        <v>2561</v>
      </c>
      <c r="J236" s="261" t="s">
        <v>607</v>
      </c>
      <c r="K236" s="261">
        <v>2010</v>
      </c>
      <c r="L236" s="261" t="s">
        <v>580</v>
      </c>
      <c r="M236" s="261" t="s">
        <v>553</v>
      </c>
    </row>
    <row r="237" spans="1:13">
      <c r="A237" s="261">
        <v>119524</v>
      </c>
      <c r="B237" s="261" t="s">
        <v>1512</v>
      </c>
      <c r="C237" s="261" t="s">
        <v>196</v>
      </c>
      <c r="D237" s="261" t="s">
        <v>372</v>
      </c>
      <c r="E237" s="261" t="s">
        <v>604</v>
      </c>
      <c r="F237" s="262">
        <v>34700</v>
      </c>
      <c r="G237" s="261" t="s">
        <v>686</v>
      </c>
      <c r="H237" s="261" t="s">
        <v>605</v>
      </c>
      <c r="I237" s="261" t="s">
        <v>2561</v>
      </c>
      <c r="J237" s="261" t="s">
        <v>607</v>
      </c>
      <c r="K237" s="261">
        <v>2013</v>
      </c>
      <c r="L237" s="261" t="s">
        <v>578</v>
      </c>
      <c r="M237" s="261" t="s">
        <v>580</v>
      </c>
    </row>
    <row r="238" spans="1:13">
      <c r="A238" s="261">
        <v>119526</v>
      </c>
      <c r="B238" s="261" t="s">
        <v>556</v>
      </c>
      <c r="C238" s="261" t="s">
        <v>83</v>
      </c>
      <c r="D238" s="261" t="s">
        <v>513</v>
      </c>
      <c r="E238" s="261" t="s">
        <v>604</v>
      </c>
      <c r="H238" s="261" t="s">
        <v>605</v>
      </c>
      <c r="I238" s="261" t="s">
        <v>2561</v>
      </c>
      <c r="M238" s="261" t="s">
        <v>578</v>
      </c>
    </row>
    <row r="239" spans="1:13">
      <c r="A239" s="261">
        <v>119546</v>
      </c>
      <c r="B239" s="261" t="s">
        <v>1514</v>
      </c>
      <c r="C239" s="261" t="s">
        <v>139</v>
      </c>
      <c r="D239" s="261" t="s">
        <v>318</v>
      </c>
      <c r="E239" s="261" t="s">
        <v>603</v>
      </c>
      <c r="F239" s="262">
        <v>35773</v>
      </c>
      <c r="G239" s="261" t="s">
        <v>597</v>
      </c>
      <c r="H239" s="261" t="s">
        <v>605</v>
      </c>
      <c r="I239" s="261" t="s">
        <v>2561</v>
      </c>
      <c r="J239" s="261" t="s">
        <v>579</v>
      </c>
      <c r="K239" s="261">
        <v>2015</v>
      </c>
      <c r="L239" s="261" t="s">
        <v>597</v>
      </c>
      <c r="M239" s="261" t="s">
        <v>597</v>
      </c>
    </row>
    <row r="240" spans="1:13">
      <c r="A240" s="261">
        <v>119551</v>
      </c>
      <c r="B240" s="261" t="s">
        <v>1515</v>
      </c>
      <c r="C240" s="261" t="s">
        <v>154</v>
      </c>
      <c r="D240" s="261" t="s">
        <v>497</v>
      </c>
      <c r="E240" s="261" t="s">
        <v>604</v>
      </c>
      <c r="F240" s="262">
        <v>35796</v>
      </c>
      <c r="G240" s="261" t="s">
        <v>578</v>
      </c>
      <c r="H240" s="261" t="s">
        <v>605</v>
      </c>
      <c r="I240" s="261" t="s">
        <v>2561</v>
      </c>
      <c r="J240" s="261" t="s">
        <v>579</v>
      </c>
      <c r="M240" s="261" t="s">
        <v>578</v>
      </c>
    </row>
    <row r="241" spans="1:20">
      <c r="A241" s="261">
        <v>119583</v>
      </c>
      <c r="B241" s="261" t="s">
        <v>1516</v>
      </c>
      <c r="C241" s="261" t="s">
        <v>793</v>
      </c>
      <c r="D241" s="261" t="s">
        <v>378</v>
      </c>
      <c r="E241" s="261" t="s">
        <v>604</v>
      </c>
      <c r="G241" s="261" t="s">
        <v>580</v>
      </c>
      <c r="H241" s="261" t="s">
        <v>605</v>
      </c>
      <c r="I241" s="261" t="s">
        <v>2561</v>
      </c>
      <c r="J241" s="261" t="s">
        <v>579</v>
      </c>
      <c r="K241" s="261">
        <v>2011</v>
      </c>
      <c r="L241" s="261" t="s">
        <v>580</v>
      </c>
      <c r="M241" s="261" t="s">
        <v>580</v>
      </c>
    </row>
    <row r="242" spans="1:20">
      <c r="A242" s="261">
        <v>119591</v>
      </c>
      <c r="B242" s="261" t="s">
        <v>1517</v>
      </c>
      <c r="C242" s="261" t="s">
        <v>81</v>
      </c>
      <c r="D242" s="261" t="s">
        <v>1518</v>
      </c>
      <c r="E242" s="261" t="s">
        <v>603</v>
      </c>
      <c r="F242" s="262">
        <v>35569</v>
      </c>
      <c r="G242" s="261" t="s">
        <v>635</v>
      </c>
      <c r="H242" s="261" t="s">
        <v>605</v>
      </c>
      <c r="I242" s="261" t="s">
        <v>2561</v>
      </c>
      <c r="J242" s="261" t="s">
        <v>579</v>
      </c>
      <c r="K242" s="261">
        <v>2016</v>
      </c>
      <c r="L242" s="261" t="s">
        <v>597</v>
      </c>
      <c r="M242" s="261" t="s">
        <v>597</v>
      </c>
    </row>
    <row r="243" spans="1:20">
      <c r="A243" s="261">
        <v>119601</v>
      </c>
      <c r="B243" s="261" t="s">
        <v>1519</v>
      </c>
      <c r="C243" s="261" t="s">
        <v>110</v>
      </c>
      <c r="D243" s="261" t="s">
        <v>401</v>
      </c>
      <c r="E243" s="261" t="s">
        <v>604</v>
      </c>
      <c r="F243" s="262">
        <v>33604</v>
      </c>
      <c r="G243" s="261" t="s">
        <v>634</v>
      </c>
      <c r="H243" s="261" t="s">
        <v>605</v>
      </c>
      <c r="I243" s="261" t="s">
        <v>2561</v>
      </c>
      <c r="J243" s="261" t="s">
        <v>579</v>
      </c>
      <c r="K243" s="261">
        <v>2009</v>
      </c>
      <c r="L243" s="261" t="s">
        <v>578</v>
      </c>
      <c r="M243" s="261" t="s">
        <v>580</v>
      </c>
    </row>
    <row r="244" spans="1:20">
      <c r="A244" s="261">
        <v>119635</v>
      </c>
      <c r="B244" s="261" t="s">
        <v>1523</v>
      </c>
      <c r="C244" s="261" t="s">
        <v>1524</v>
      </c>
      <c r="D244" s="261" t="s">
        <v>1525</v>
      </c>
      <c r="E244" s="261" t="s">
        <v>604</v>
      </c>
      <c r="F244" s="262">
        <v>36011</v>
      </c>
      <c r="G244" s="261" t="s">
        <v>578</v>
      </c>
      <c r="H244" s="261" t="s">
        <v>605</v>
      </c>
      <c r="I244" s="261" t="s">
        <v>2561</v>
      </c>
      <c r="J244" s="261" t="s">
        <v>579</v>
      </c>
      <c r="K244" s="261">
        <v>2016</v>
      </c>
      <c r="L244" s="261" t="s">
        <v>580</v>
      </c>
      <c r="M244" s="261" t="s">
        <v>578</v>
      </c>
    </row>
    <row r="245" spans="1:20">
      <c r="A245" s="261">
        <v>119645</v>
      </c>
      <c r="B245" s="261" t="s">
        <v>559</v>
      </c>
      <c r="C245" s="261" t="s">
        <v>127</v>
      </c>
      <c r="D245" s="261" t="s">
        <v>415</v>
      </c>
      <c r="E245" s="261" t="s">
        <v>604</v>
      </c>
      <c r="F245" s="262">
        <v>33424</v>
      </c>
      <c r="G245" s="261" t="s">
        <v>2381</v>
      </c>
      <c r="H245" s="261" t="s">
        <v>605</v>
      </c>
      <c r="I245" s="261" t="s">
        <v>2561</v>
      </c>
      <c r="J245" s="261" t="s">
        <v>607</v>
      </c>
      <c r="K245" s="261">
        <v>2014</v>
      </c>
      <c r="L245" s="261" t="s">
        <v>634</v>
      </c>
      <c r="M245" s="261" t="s">
        <v>580</v>
      </c>
    </row>
    <row r="246" spans="1:20">
      <c r="A246" s="261">
        <v>119649</v>
      </c>
      <c r="B246" s="261" t="s">
        <v>1143</v>
      </c>
      <c r="C246" s="261" t="s">
        <v>82</v>
      </c>
      <c r="D246" s="261" t="s">
        <v>960</v>
      </c>
      <c r="E246" s="261" t="s">
        <v>604</v>
      </c>
      <c r="F246" s="262">
        <v>32317</v>
      </c>
      <c r="G246" s="261" t="s">
        <v>597</v>
      </c>
      <c r="H246" s="261" t="s">
        <v>605</v>
      </c>
      <c r="I246" s="261" t="s">
        <v>2561</v>
      </c>
      <c r="J246" s="261" t="s">
        <v>607</v>
      </c>
      <c r="K246" s="261">
        <v>2007</v>
      </c>
      <c r="L246" s="261" t="s">
        <v>597</v>
      </c>
      <c r="M246" s="261" t="s">
        <v>597</v>
      </c>
    </row>
    <row r="247" spans="1:20">
      <c r="A247" s="263">
        <v>119683</v>
      </c>
      <c r="B247" s="261" t="s">
        <v>2597</v>
      </c>
      <c r="C247" s="261" t="s">
        <v>83</v>
      </c>
      <c r="D247" s="261">
        <v>0</v>
      </c>
      <c r="I247" s="261" t="s">
        <v>2561</v>
      </c>
    </row>
    <row r="248" spans="1:20">
      <c r="A248" s="261">
        <v>119689</v>
      </c>
      <c r="B248" s="261" t="s">
        <v>1529</v>
      </c>
      <c r="C248" s="261" t="s">
        <v>800</v>
      </c>
      <c r="D248" s="261" t="s">
        <v>357</v>
      </c>
      <c r="E248" s="261" t="s">
        <v>604</v>
      </c>
      <c r="F248" s="262">
        <v>34780</v>
      </c>
      <c r="G248" s="261" t="s">
        <v>578</v>
      </c>
      <c r="H248" s="261" t="s">
        <v>605</v>
      </c>
      <c r="I248" s="261" t="s">
        <v>2561</v>
      </c>
      <c r="J248" s="261" t="s">
        <v>579</v>
      </c>
      <c r="K248" s="261">
        <v>2013</v>
      </c>
      <c r="L248" s="261" t="s">
        <v>580</v>
      </c>
      <c r="M248" s="261" t="s">
        <v>578</v>
      </c>
    </row>
    <row r="249" spans="1:20">
      <c r="A249" s="261">
        <v>119706</v>
      </c>
      <c r="B249" s="261" t="s">
        <v>1530</v>
      </c>
      <c r="C249" s="261" t="s">
        <v>123</v>
      </c>
      <c r="D249" s="261" t="s">
        <v>891</v>
      </c>
      <c r="E249" s="261" t="s">
        <v>603</v>
      </c>
      <c r="F249" s="262">
        <v>31898</v>
      </c>
      <c r="G249" s="261" t="s">
        <v>2378</v>
      </c>
      <c r="H249" s="261" t="s">
        <v>605</v>
      </c>
      <c r="I249" s="261" t="s">
        <v>2561</v>
      </c>
      <c r="J249" s="261" t="s">
        <v>607</v>
      </c>
      <c r="K249" s="261">
        <v>2004</v>
      </c>
      <c r="L249" s="261" t="s">
        <v>593</v>
      </c>
      <c r="M249" s="261" t="s">
        <v>593</v>
      </c>
    </row>
    <row r="250" spans="1:20">
      <c r="A250" s="261">
        <v>119711</v>
      </c>
      <c r="B250" s="261" t="s">
        <v>1531</v>
      </c>
      <c r="C250" s="261" t="s">
        <v>83</v>
      </c>
      <c r="D250" s="261" t="s">
        <v>1532</v>
      </c>
      <c r="E250" s="261" t="s">
        <v>604</v>
      </c>
      <c r="F250" s="262">
        <v>33301</v>
      </c>
      <c r="G250" s="261" t="s">
        <v>578</v>
      </c>
      <c r="H250" s="261" t="s">
        <v>605</v>
      </c>
      <c r="I250" s="261" t="s">
        <v>2561</v>
      </c>
      <c r="J250" s="261" t="s">
        <v>579</v>
      </c>
      <c r="K250" s="261">
        <v>2009</v>
      </c>
      <c r="L250" s="261" t="s">
        <v>724</v>
      </c>
      <c r="M250" s="261" t="s">
        <v>578</v>
      </c>
    </row>
    <row r="251" spans="1:20">
      <c r="A251" s="261">
        <v>119719</v>
      </c>
      <c r="B251" s="261" t="s">
        <v>1533</v>
      </c>
      <c r="C251" s="261" t="s">
        <v>129</v>
      </c>
      <c r="D251" s="261" t="s">
        <v>338</v>
      </c>
      <c r="E251" s="261" t="s">
        <v>604</v>
      </c>
      <c r="F251" s="262">
        <v>36129</v>
      </c>
      <c r="G251" s="261" t="s">
        <v>640</v>
      </c>
      <c r="H251" s="261" t="s">
        <v>605</v>
      </c>
      <c r="I251" s="261" t="s">
        <v>2561</v>
      </c>
      <c r="J251" s="261" t="s">
        <v>579</v>
      </c>
      <c r="K251" s="261">
        <v>2015</v>
      </c>
      <c r="L251" s="261" t="s">
        <v>751</v>
      </c>
      <c r="M251" s="261" t="s">
        <v>578</v>
      </c>
      <c r="R251" s="261">
        <v>4713</v>
      </c>
      <c r="S251" s="262" t="s">
        <v>2608</v>
      </c>
      <c r="T251" s="261">
        <v>10000</v>
      </c>
    </row>
    <row r="252" spans="1:20">
      <c r="A252" s="261">
        <v>119728</v>
      </c>
      <c r="B252" s="261" t="s">
        <v>1534</v>
      </c>
      <c r="C252" s="261" t="s">
        <v>254</v>
      </c>
      <c r="D252" s="261" t="s">
        <v>398</v>
      </c>
      <c r="E252" s="261" t="s">
        <v>603</v>
      </c>
      <c r="F252" s="262">
        <v>35929</v>
      </c>
      <c r="G252" s="261" t="s">
        <v>634</v>
      </c>
      <c r="H252" s="261" t="s">
        <v>605</v>
      </c>
      <c r="I252" s="261" t="s">
        <v>2561</v>
      </c>
      <c r="J252" s="261" t="s">
        <v>607</v>
      </c>
      <c r="K252" s="261">
        <v>2016</v>
      </c>
      <c r="L252" s="261" t="s">
        <v>578</v>
      </c>
      <c r="M252" s="261" t="s">
        <v>578</v>
      </c>
    </row>
    <row r="253" spans="1:20">
      <c r="A253" s="261">
        <v>119745</v>
      </c>
      <c r="B253" s="261" t="s">
        <v>1535</v>
      </c>
      <c r="C253" s="261" t="s">
        <v>167</v>
      </c>
      <c r="D253" s="261" t="s">
        <v>974</v>
      </c>
      <c r="E253" s="261" t="s">
        <v>604</v>
      </c>
      <c r="F253" s="262">
        <v>35431</v>
      </c>
      <c r="G253" s="261" t="s">
        <v>578</v>
      </c>
      <c r="H253" s="261" t="s">
        <v>605</v>
      </c>
      <c r="I253" s="261" t="s">
        <v>2561</v>
      </c>
      <c r="J253" s="261" t="s">
        <v>607</v>
      </c>
      <c r="K253" s="261">
        <v>2016</v>
      </c>
      <c r="L253" s="261" t="s">
        <v>578</v>
      </c>
      <c r="M253" s="261" t="s">
        <v>578</v>
      </c>
    </row>
    <row r="254" spans="1:20">
      <c r="A254" s="261">
        <v>119749</v>
      </c>
      <c r="B254" s="261" t="s">
        <v>1537</v>
      </c>
      <c r="C254" s="261" t="s">
        <v>1538</v>
      </c>
      <c r="D254" s="261" t="s">
        <v>321</v>
      </c>
      <c r="E254" s="261" t="s">
        <v>604</v>
      </c>
      <c r="F254" s="262">
        <v>34700</v>
      </c>
      <c r="G254" s="261" t="s">
        <v>578</v>
      </c>
      <c r="H254" s="261" t="s">
        <v>605</v>
      </c>
      <c r="I254" s="261" t="s">
        <v>2561</v>
      </c>
      <c r="J254" s="261" t="s">
        <v>607</v>
      </c>
      <c r="K254" s="261">
        <v>2014</v>
      </c>
      <c r="L254" s="261" t="s">
        <v>578</v>
      </c>
      <c r="M254" s="261" t="s">
        <v>578</v>
      </c>
    </row>
    <row r="255" spans="1:20">
      <c r="A255" s="261">
        <v>119750</v>
      </c>
      <c r="B255" s="261" t="s">
        <v>1539</v>
      </c>
      <c r="C255" s="261" t="s">
        <v>105</v>
      </c>
      <c r="D255" s="261" t="s">
        <v>1540</v>
      </c>
      <c r="E255" s="261" t="s">
        <v>604</v>
      </c>
      <c r="F255" s="262">
        <v>36191</v>
      </c>
      <c r="G255" s="261" t="s">
        <v>634</v>
      </c>
      <c r="H255" s="261" t="s">
        <v>605</v>
      </c>
      <c r="I255" s="261" t="s">
        <v>2561</v>
      </c>
      <c r="J255" s="261" t="s">
        <v>579</v>
      </c>
      <c r="K255" s="261">
        <v>2016</v>
      </c>
      <c r="L255" s="261" t="s">
        <v>634</v>
      </c>
      <c r="M255" s="261" t="s">
        <v>578</v>
      </c>
    </row>
    <row r="256" spans="1:20">
      <c r="A256" s="261">
        <v>119768</v>
      </c>
      <c r="B256" s="261" t="s">
        <v>1543</v>
      </c>
      <c r="C256" s="261" t="s">
        <v>202</v>
      </c>
      <c r="D256" s="261" t="s">
        <v>401</v>
      </c>
      <c r="E256" s="261" t="s">
        <v>603</v>
      </c>
      <c r="F256" s="262">
        <v>31498</v>
      </c>
      <c r="G256" s="261" t="s">
        <v>2486</v>
      </c>
      <c r="H256" s="261" t="s">
        <v>605</v>
      </c>
      <c r="I256" s="261" t="s">
        <v>2561</v>
      </c>
      <c r="J256" s="261" t="s">
        <v>607</v>
      </c>
      <c r="K256" s="261">
        <v>2012</v>
      </c>
      <c r="L256" s="261" t="s">
        <v>2559</v>
      </c>
      <c r="M256" s="261" t="s">
        <v>598</v>
      </c>
    </row>
    <row r="257" spans="1:13">
      <c r="A257" s="261">
        <v>119770</v>
      </c>
      <c r="B257" s="261" t="s">
        <v>1544</v>
      </c>
      <c r="C257" s="261" t="s">
        <v>245</v>
      </c>
      <c r="D257" s="261" t="s">
        <v>524</v>
      </c>
      <c r="E257" s="261" t="s">
        <v>603</v>
      </c>
      <c r="F257" s="262">
        <v>32991</v>
      </c>
      <c r="G257" s="261" t="s">
        <v>580</v>
      </c>
      <c r="H257" s="261" t="s">
        <v>605</v>
      </c>
      <c r="I257" s="261" t="s">
        <v>2561</v>
      </c>
      <c r="J257" s="261" t="s">
        <v>579</v>
      </c>
      <c r="K257" s="261">
        <v>2013</v>
      </c>
      <c r="L257" s="261" t="s">
        <v>580</v>
      </c>
      <c r="M257" s="261" t="s">
        <v>580</v>
      </c>
    </row>
    <row r="258" spans="1:13">
      <c r="A258" s="261">
        <v>119820</v>
      </c>
      <c r="B258" s="261" t="s">
        <v>560</v>
      </c>
      <c r="C258" s="261" t="s">
        <v>80</v>
      </c>
      <c r="D258" s="261" t="s">
        <v>321</v>
      </c>
      <c r="E258" s="261" t="s">
        <v>603</v>
      </c>
      <c r="H258" s="261" t="s">
        <v>605</v>
      </c>
      <c r="I258" s="261" t="s">
        <v>2561</v>
      </c>
      <c r="J258" s="261" t="s">
        <v>579</v>
      </c>
      <c r="K258" s="261">
        <v>2013</v>
      </c>
      <c r="L258" s="261" t="s">
        <v>592</v>
      </c>
      <c r="M258" s="261" t="s">
        <v>592</v>
      </c>
    </row>
    <row r="259" spans="1:13">
      <c r="A259" s="261">
        <v>119823</v>
      </c>
      <c r="B259" s="261" t="s">
        <v>1545</v>
      </c>
      <c r="C259" s="261" t="s">
        <v>83</v>
      </c>
      <c r="D259" s="261" t="s">
        <v>338</v>
      </c>
      <c r="E259" s="261" t="s">
        <v>603</v>
      </c>
      <c r="F259" s="262">
        <v>34486</v>
      </c>
      <c r="G259" s="261" t="s">
        <v>578</v>
      </c>
      <c r="H259" s="261" t="s">
        <v>605</v>
      </c>
      <c r="I259" s="261" t="s">
        <v>2561</v>
      </c>
      <c r="J259" s="261" t="s">
        <v>579</v>
      </c>
      <c r="K259" s="261">
        <v>2012</v>
      </c>
      <c r="L259" s="261" t="s">
        <v>578</v>
      </c>
      <c r="M259" s="261" t="s">
        <v>587</v>
      </c>
    </row>
    <row r="260" spans="1:13">
      <c r="A260" s="261">
        <v>119828</v>
      </c>
      <c r="B260" s="261" t="s">
        <v>1546</v>
      </c>
      <c r="C260" s="261" t="s">
        <v>1031</v>
      </c>
      <c r="D260" s="261" t="s">
        <v>349</v>
      </c>
      <c r="E260" s="261" t="s">
        <v>603</v>
      </c>
      <c r="F260" s="262">
        <v>34743</v>
      </c>
      <c r="G260" s="261" t="s">
        <v>2429</v>
      </c>
      <c r="H260" s="261" t="s">
        <v>605</v>
      </c>
      <c r="I260" s="261" t="s">
        <v>2561</v>
      </c>
      <c r="J260" s="261" t="s">
        <v>579</v>
      </c>
      <c r="K260" s="261">
        <v>2014</v>
      </c>
      <c r="L260" s="261" t="s">
        <v>580</v>
      </c>
      <c r="M260" s="261" t="s">
        <v>580</v>
      </c>
    </row>
    <row r="261" spans="1:13">
      <c r="A261" s="261">
        <v>119838</v>
      </c>
      <c r="B261" s="261" t="s">
        <v>1938</v>
      </c>
      <c r="C261" s="261" t="s">
        <v>83</v>
      </c>
      <c r="D261" s="261" t="s">
        <v>387</v>
      </c>
      <c r="E261" s="261" t="s">
        <v>603</v>
      </c>
      <c r="F261" s="262">
        <v>35960</v>
      </c>
      <c r="G261" s="261" t="s">
        <v>677</v>
      </c>
      <c r="H261" s="261" t="s">
        <v>605</v>
      </c>
      <c r="I261" s="261" t="s">
        <v>2561</v>
      </c>
      <c r="J261" s="261" t="s">
        <v>753</v>
      </c>
      <c r="K261" s="261">
        <v>2016</v>
      </c>
      <c r="L261" s="261" t="s">
        <v>580</v>
      </c>
      <c r="M261" s="261" t="s">
        <v>580</v>
      </c>
    </row>
    <row r="262" spans="1:13">
      <c r="A262" s="261">
        <v>119849</v>
      </c>
      <c r="B262" s="261" t="s">
        <v>1547</v>
      </c>
      <c r="C262" s="261" t="s">
        <v>1548</v>
      </c>
      <c r="D262" s="261" t="s">
        <v>1549</v>
      </c>
      <c r="E262" s="261" t="s">
        <v>604</v>
      </c>
      <c r="F262" s="262">
        <v>32094</v>
      </c>
      <c r="G262" s="261" t="s">
        <v>578</v>
      </c>
      <c r="H262" s="261" t="s">
        <v>605</v>
      </c>
      <c r="I262" s="261" t="s">
        <v>2561</v>
      </c>
      <c r="J262" s="261" t="s">
        <v>607</v>
      </c>
      <c r="K262" s="264">
        <v>2006</v>
      </c>
      <c r="L262" s="261" t="s">
        <v>578</v>
      </c>
      <c r="M262" s="261" t="s">
        <v>578</v>
      </c>
    </row>
    <row r="263" spans="1:13">
      <c r="A263" s="261">
        <v>119865</v>
      </c>
      <c r="B263" s="261" t="s">
        <v>1550</v>
      </c>
      <c r="C263" s="261" t="s">
        <v>234</v>
      </c>
      <c r="D263" s="261" t="s">
        <v>281</v>
      </c>
      <c r="E263" s="261" t="s">
        <v>604</v>
      </c>
      <c r="F263" s="262">
        <v>33798</v>
      </c>
      <c r="G263" s="261" t="s">
        <v>597</v>
      </c>
      <c r="H263" s="261" t="s">
        <v>605</v>
      </c>
      <c r="I263" s="261" t="s">
        <v>2561</v>
      </c>
      <c r="J263" s="261" t="s">
        <v>579</v>
      </c>
      <c r="K263" s="261">
        <v>2010</v>
      </c>
      <c r="L263" s="261" t="s">
        <v>597</v>
      </c>
      <c r="M263" s="261" t="s">
        <v>597</v>
      </c>
    </row>
    <row r="264" spans="1:13">
      <c r="A264" s="261">
        <v>119895</v>
      </c>
      <c r="B264" s="261" t="s">
        <v>1554</v>
      </c>
      <c r="C264" s="261" t="s">
        <v>1555</v>
      </c>
      <c r="D264" s="261" t="s">
        <v>340</v>
      </c>
      <c r="E264" s="261" t="s">
        <v>604</v>
      </c>
      <c r="F264" s="262">
        <v>36008</v>
      </c>
      <c r="G264" s="261" t="s">
        <v>634</v>
      </c>
      <c r="H264" s="261" t="s">
        <v>605</v>
      </c>
      <c r="I264" s="261" t="s">
        <v>2561</v>
      </c>
      <c r="J264" s="261" t="s">
        <v>579</v>
      </c>
      <c r="K264" s="261">
        <v>2016</v>
      </c>
      <c r="L264" s="261" t="s">
        <v>634</v>
      </c>
      <c r="M264" s="261" t="s">
        <v>578</v>
      </c>
    </row>
    <row r="265" spans="1:13">
      <c r="A265" s="261">
        <v>119900</v>
      </c>
      <c r="B265" s="261" t="s">
        <v>1556</v>
      </c>
      <c r="C265" s="261" t="s">
        <v>193</v>
      </c>
      <c r="D265" s="261" t="s">
        <v>862</v>
      </c>
      <c r="E265" s="261" t="s">
        <v>604</v>
      </c>
      <c r="F265" s="262">
        <v>28523</v>
      </c>
      <c r="G265" s="261" t="s">
        <v>718</v>
      </c>
      <c r="H265" s="261" t="s">
        <v>605</v>
      </c>
      <c r="I265" s="261" t="s">
        <v>2561</v>
      </c>
      <c r="J265" s="261" t="s">
        <v>579</v>
      </c>
      <c r="K265" s="261">
        <v>2000</v>
      </c>
      <c r="L265" s="261" t="s">
        <v>601</v>
      </c>
      <c r="M265" s="261" t="s">
        <v>601</v>
      </c>
    </row>
    <row r="266" spans="1:13">
      <c r="A266" s="261">
        <v>119903</v>
      </c>
      <c r="B266" s="261" t="s">
        <v>1557</v>
      </c>
      <c r="C266" s="261" t="s">
        <v>236</v>
      </c>
      <c r="D266" s="261" t="s">
        <v>384</v>
      </c>
      <c r="E266" s="261" t="s">
        <v>604</v>
      </c>
      <c r="F266" s="262">
        <v>35873</v>
      </c>
      <c r="G266" s="261" t="s">
        <v>634</v>
      </c>
      <c r="H266" s="261" t="s">
        <v>605</v>
      </c>
      <c r="I266" s="261" t="s">
        <v>2561</v>
      </c>
      <c r="J266" s="261" t="s">
        <v>607</v>
      </c>
      <c r="K266" s="261">
        <v>2016</v>
      </c>
      <c r="L266" s="261" t="s">
        <v>634</v>
      </c>
      <c r="M266" s="261" t="s">
        <v>578</v>
      </c>
    </row>
    <row r="267" spans="1:13">
      <c r="A267" s="261">
        <v>119909</v>
      </c>
      <c r="B267" s="261" t="s">
        <v>1558</v>
      </c>
      <c r="C267" s="261" t="s">
        <v>83</v>
      </c>
      <c r="D267" s="261" t="s">
        <v>482</v>
      </c>
      <c r="E267" s="261" t="s">
        <v>604</v>
      </c>
      <c r="H267" s="261" t="s">
        <v>605</v>
      </c>
      <c r="I267" s="261" t="s">
        <v>2561</v>
      </c>
      <c r="J267" s="261" t="s">
        <v>579</v>
      </c>
      <c r="L267" s="261" t="s">
        <v>578</v>
      </c>
      <c r="M267" s="261" t="s">
        <v>578</v>
      </c>
    </row>
    <row r="268" spans="1:13">
      <c r="A268" s="261">
        <v>119915</v>
      </c>
      <c r="B268" s="261" t="s">
        <v>1559</v>
      </c>
      <c r="C268" s="261" t="s">
        <v>158</v>
      </c>
      <c r="D268" s="261" t="s">
        <v>1560</v>
      </c>
      <c r="E268" s="261" t="s">
        <v>604</v>
      </c>
      <c r="F268" s="262">
        <v>33979</v>
      </c>
      <c r="G268" s="261" t="s">
        <v>2437</v>
      </c>
      <c r="H268" s="261" t="s">
        <v>605</v>
      </c>
      <c r="I268" s="261" t="s">
        <v>2561</v>
      </c>
      <c r="J268" s="261" t="s">
        <v>752</v>
      </c>
      <c r="K268" s="261">
        <v>2010</v>
      </c>
      <c r="L268" s="261" t="s">
        <v>580</v>
      </c>
      <c r="M268" s="261" t="s">
        <v>580</v>
      </c>
    </row>
    <row r="269" spans="1:13">
      <c r="A269" s="261">
        <v>119917</v>
      </c>
      <c r="B269" s="261" t="s">
        <v>1561</v>
      </c>
      <c r="C269" s="261" t="s">
        <v>236</v>
      </c>
      <c r="D269" s="261" t="s">
        <v>1562</v>
      </c>
      <c r="E269" s="261" t="s">
        <v>604</v>
      </c>
      <c r="H269" s="261" t="s">
        <v>605</v>
      </c>
      <c r="I269" s="261" t="s">
        <v>2561</v>
      </c>
      <c r="J269" s="261" t="s">
        <v>579</v>
      </c>
      <c r="K269" s="261">
        <v>2013</v>
      </c>
      <c r="L269" s="261" t="s">
        <v>580</v>
      </c>
      <c r="M269" s="261" t="s">
        <v>580</v>
      </c>
    </row>
    <row r="270" spans="1:13">
      <c r="A270" s="261">
        <v>119918</v>
      </c>
      <c r="B270" s="261" t="s">
        <v>1563</v>
      </c>
      <c r="C270" s="261" t="s">
        <v>1564</v>
      </c>
      <c r="D270" s="261" t="s">
        <v>871</v>
      </c>
      <c r="E270" s="261" t="s">
        <v>604</v>
      </c>
      <c r="F270" s="262">
        <v>34469</v>
      </c>
      <c r="G270" s="261" t="s">
        <v>2487</v>
      </c>
      <c r="H270" s="261" t="s">
        <v>605</v>
      </c>
      <c r="I270" s="261" t="s">
        <v>2561</v>
      </c>
      <c r="J270" s="261" t="s">
        <v>579</v>
      </c>
      <c r="K270" s="261">
        <v>2011</v>
      </c>
      <c r="L270" s="261" t="s">
        <v>597</v>
      </c>
      <c r="M270" s="261" t="s">
        <v>597</v>
      </c>
    </row>
    <row r="271" spans="1:13">
      <c r="A271" s="261">
        <v>119919</v>
      </c>
      <c r="B271" s="261" t="s">
        <v>1565</v>
      </c>
      <c r="C271" s="261" t="s">
        <v>785</v>
      </c>
      <c r="D271" s="261" t="s">
        <v>409</v>
      </c>
      <c r="E271" s="261" t="s">
        <v>604</v>
      </c>
      <c r="F271" s="262">
        <v>35595</v>
      </c>
      <c r="G271" s="261" t="s">
        <v>634</v>
      </c>
      <c r="H271" s="261" t="s">
        <v>605</v>
      </c>
      <c r="I271" s="261" t="s">
        <v>2561</v>
      </c>
      <c r="J271" s="261" t="s">
        <v>607</v>
      </c>
      <c r="K271" s="261">
        <v>2016</v>
      </c>
      <c r="L271" s="261" t="s">
        <v>578</v>
      </c>
      <c r="M271" s="261" t="s">
        <v>578</v>
      </c>
    </row>
    <row r="272" spans="1:13">
      <c r="A272" s="261">
        <v>119925</v>
      </c>
      <c r="B272" s="261" t="s">
        <v>1568</v>
      </c>
      <c r="C272" s="261" t="s">
        <v>942</v>
      </c>
      <c r="D272" s="261" t="s">
        <v>1569</v>
      </c>
      <c r="E272" s="261" t="s">
        <v>604</v>
      </c>
      <c r="F272" s="262">
        <v>35993</v>
      </c>
      <c r="G272" s="261" t="s">
        <v>634</v>
      </c>
      <c r="H272" s="261" t="s">
        <v>605</v>
      </c>
      <c r="I272" s="261" t="s">
        <v>2561</v>
      </c>
      <c r="J272" s="261" t="s">
        <v>579</v>
      </c>
      <c r="L272" s="261" t="s">
        <v>634</v>
      </c>
      <c r="M272" s="261" t="s">
        <v>578</v>
      </c>
    </row>
    <row r="273" spans="1:20">
      <c r="A273" s="261">
        <v>119933</v>
      </c>
      <c r="B273" s="261" t="s">
        <v>1570</v>
      </c>
      <c r="C273" s="261" t="s">
        <v>84</v>
      </c>
      <c r="D273" s="261" t="s">
        <v>408</v>
      </c>
      <c r="E273" s="261" t="s">
        <v>604</v>
      </c>
      <c r="F273" s="262">
        <v>32316</v>
      </c>
      <c r="G273" s="261" t="s">
        <v>578</v>
      </c>
      <c r="H273" s="261" t="s">
        <v>605</v>
      </c>
      <c r="I273" s="261" t="s">
        <v>2561</v>
      </c>
      <c r="J273" s="261" t="s">
        <v>607</v>
      </c>
      <c r="K273" s="261">
        <v>2009</v>
      </c>
      <c r="L273" s="261" t="s">
        <v>578</v>
      </c>
      <c r="M273" s="261" t="s">
        <v>578</v>
      </c>
    </row>
    <row r="274" spans="1:20">
      <c r="A274" s="261">
        <v>119938</v>
      </c>
      <c r="B274" s="261" t="s">
        <v>1571</v>
      </c>
      <c r="C274" s="261" t="s">
        <v>115</v>
      </c>
      <c r="D274" s="261" t="s">
        <v>353</v>
      </c>
      <c r="E274" s="261" t="s">
        <v>604</v>
      </c>
      <c r="F274" s="262">
        <v>33250</v>
      </c>
      <c r="G274" s="261" t="s">
        <v>682</v>
      </c>
      <c r="H274" s="261" t="s">
        <v>605</v>
      </c>
      <c r="I274" s="261" t="s">
        <v>2561</v>
      </c>
      <c r="J274" s="261" t="s">
        <v>607</v>
      </c>
      <c r="K274" s="261">
        <v>2009</v>
      </c>
      <c r="L274" s="261" t="s">
        <v>580</v>
      </c>
      <c r="M274" s="261" t="s">
        <v>588</v>
      </c>
    </row>
    <row r="275" spans="1:20">
      <c r="A275" s="261">
        <v>119943</v>
      </c>
      <c r="B275" s="261" t="s">
        <v>1572</v>
      </c>
      <c r="C275" s="261" t="s">
        <v>1573</v>
      </c>
      <c r="D275" s="261" t="s">
        <v>378</v>
      </c>
      <c r="E275" s="261" t="s">
        <v>604</v>
      </c>
      <c r="H275" s="261" t="s">
        <v>605</v>
      </c>
      <c r="I275" s="261" t="s">
        <v>2561</v>
      </c>
      <c r="M275" s="261" t="s">
        <v>578</v>
      </c>
    </row>
    <row r="276" spans="1:20">
      <c r="A276" s="261">
        <v>119946</v>
      </c>
      <c r="B276" s="261" t="s">
        <v>1574</v>
      </c>
      <c r="C276" s="261" t="s">
        <v>121</v>
      </c>
      <c r="D276" s="261" t="s">
        <v>975</v>
      </c>
      <c r="E276" s="261" t="s">
        <v>604</v>
      </c>
      <c r="F276" s="262">
        <v>33604</v>
      </c>
      <c r="G276" s="261" t="s">
        <v>578</v>
      </c>
      <c r="H276" s="261" t="s">
        <v>605</v>
      </c>
      <c r="I276" s="261" t="s">
        <v>2561</v>
      </c>
      <c r="J276" s="261" t="s">
        <v>579</v>
      </c>
      <c r="K276" s="261">
        <v>2009</v>
      </c>
      <c r="L276" s="261" t="s">
        <v>578</v>
      </c>
      <c r="M276" s="261" t="s">
        <v>578</v>
      </c>
    </row>
    <row r="277" spans="1:20">
      <c r="A277" s="261">
        <v>119947</v>
      </c>
      <c r="B277" s="261" t="s">
        <v>1575</v>
      </c>
      <c r="C277" s="261" t="s">
        <v>86</v>
      </c>
      <c r="D277" s="261" t="s">
        <v>413</v>
      </c>
      <c r="E277" s="261" t="s">
        <v>603</v>
      </c>
      <c r="F277" s="262">
        <v>32988</v>
      </c>
      <c r="G277" s="261" t="s">
        <v>745</v>
      </c>
      <c r="H277" s="261" t="s">
        <v>749</v>
      </c>
      <c r="I277" s="261" t="s">
        <v>2561</v>
      </c>
      <c r="J277" s="261" t="s">
        <v>607</v>
      </c>
      <c r="K277" s="261">
        <v>2009</v>
      </c>
      <c r="L277" s="261" t="s">
        <v>578</v>
      </c>
      <c r="M277" s="261" t="s">
        <v>553</v>
      </c>
    </row>
    <row r="278" spans="1:20">
      <c r="A278" s="261">
        <v>119961</v>
      </c>
      <c r="B278" s="261" t="s">
        <v>1273</v>
      </c>
      <c r="C278" s="261" t="s">
        <v>99</v>
      </c>
      <c r="D278" s="261" t="s">
        <v>1578</v>
      </c>
      <c r="E278" s="261" t="s">
        <v>603</v>
      </c>
      <c r="F278" s="262">
        <v>33881</v>
      </c>
      <c r="G278" s="261" t="s">
        <v>704</v>
      </c>
      <c r="H278" s="261" t="s">
        <v>605</v>
      </c>
      <c r="I278" s="261" t="s">
        <v>2561</v>
      </c>
      <c r="J278" s="261" t="s">
        <v>579</v>
      </c>
      <c r="K278" s="261">
        <v>2010</v>
      </c>
      <c r="L278" s="261" t="s">
        <v>580</v>
      </c>
      <c r="M278" s="261" t="s">
        <v>580</v>
      </c>
    </row>
    <row r="279" spans="1:20">
      <c r="A279" s="261">
        <v>119963</v>
      </c>
      <c r="B279" s="261" t="s">
        <v>808</v>
      </c>
      <c r="C279" s="261" t="s">
        <v>164</v>
      </c>
      <c r="D279" s="261" t="s">
        <v>417</v>
      </c>
      <c r="E279" s="261" t="s">
        <v>603</v>
      </c>
      <c r="F279" s="262">
        <v>35929</v>
      </c>
      <c r="G279" s="261" t="s">
        <v>2488</v>
      </c>
      <c r="H279" s="261" t="s">
        <v>605</v>
      </c>
      <c r="I279" s="261" t="s">
        <v>2561</v>
      </c>
      <c r="J279" s="261" t="s">
        <v>579</v>
      </c>
      <c r="K279" s="261">
        <v>2015</v>
      </c>
      <c r="L279" s="261" t="s">
        <v>580</v>
      </c>
      <c r="M279" s="261" t="s">
        <v>599</v>
      </c>
    </row>
    <row r="280" spans="1:20">
      <c r="A280" s="261">
        <v>119969</v>
      </c>
      <c r="B280" s="261" t="s">
        <v>1579</v>
      </c>
      <c r="C280" s="261" t="s">
        <v>143</v>
      </c>
      <c r="D280" s="261" t="s">
        <v>367</v>
      </c>
      <c r="E280" s="261" t="s">
        <v>603</v>
      </c>
      <c r="G280" s="261" t="s">
        <v>634</v>
      </c>
      <c r="H280" s="261" t="s">
        <v>605</v>
      </c>
      <c r="I280" s="261" t="s">
        <v>2561</v>
      </c>
      <c r="J280" s="261" t="s">
        <v>579</v>
      </c>
      <c r="M280" s="261" t="s">
        <v>580</v>
      </c>
      <c r="R280" s="261">
        <v>180</v>
      </c>
      <c r="S280" s="262">
        <v>44075</v>
      </c>
      <c r="T280" s="261">
        <v>15000</v>
      </c>
    </row>
    <row r="281" spans="1:20">
      <c r="A281" s="261">
        <v>120004</v>
      </c>
      <c r="B281" s="261" t="s">
        <v>1941</v>
      </c>
      <c r="C281" s="261" t="s">
        <v>83</v>
      </c>
      <c r="D281" s="261" t="s">
        <v>417</v>
      </c>
      <c r="E281" s="261" t="s">
        <v>603</v>
      </c>
      <c r="F281" s="262">
        <v>36081</v>
      </c>
      <c r="G281" s="261" t="s">
        <v>683</v>
      </c>
      <c r="H281" s="261" t="s">
        <v>605</v>
      </c>
      <c r="I281" s="261" t="s">
        <v>2561</v>
      </c>
      <c r="J281" s="261" t="s">
        <v>607</v>
      </c>
      <c r="K281" s="261">
        <v>2016</v>
      </c>
      <c r="L281" s="261" t="s">
        <v>672</v>
      </c>
      <c r="M281" s="261" t="s">
        <v>598</v>
      </c>
    </row>
    <row r="282" spans="1:20">
      <c r="A282" s="261">
        <v>120005</v>
      </c>
      <c r="B282" s="261" t="s">
        <v>1580</v>
      </c>
      <c r="C282" s="261" t="s">
        <v>187</v>
      </c>
      <c r="D282" s="261" t="s">
        <v>410</v>
      </c>
      <c r="E282" s="261" t="s">
        <v>603</v>
      </c>
      <c r="F282" s="262">
        <v>34269</v>
      </c>
      <c r="G282" s="261" t="s">
        <v>578</v>
      </c>
      <c r="H282" s="261" t="s">
        <v>749</v>
      </c>
      <c r="I282" s="261" t="s">
        <v>2561</v>
      </c>
      <c r="J282" s="261" t="s">
        <v>752</v>
      </c>
      <c r="K282" s="264">
        <v>2016</v>
      </c>
      <c r="L282" s="261" t="s">
        <v>578</v>
      </c>
      <c r="M282" s="261" t="s">
        <v>553</v>
      </c>
    </row>
    <row r="283" spans="1:20">
      <c r="A283" s="261">
        <v>120015</v>
      </c>
      <c r="B283" s="261" t="s">
        <v>1581</v>
      </c>
      <c r="C283" s="261" t="s">
        <v>784</v>
      </c>
      <c r="D283" s="261" t="s">
        <v>1582</v>
      </c>
      <c r="E283" s="261" t="s">
        <v>604</v>
      </c>
      <c r="F283" s="262">
        <v>36161</v>
      </c>
      <c r="G283" s="261" t="s">
        <v>578</v>
      </c>
      <c r="H283" s="261" t="s">
        <v>605</v>
      </c>
      <c r="I283" s="261" t="s">
        <v>2561</v>
      </c>
      <c r="J283" s="261" t="s">
        <v>579</v>
      </c>
      <c r="K283" s="261">
        <v>2016</v>
      </c>
      <c r="L283" s="261" t="s">
        <v>578</v>
      </c>
      <c r="M283" s="261" t="s">
        <v>578</v>
      </c>
    </row>
    <row r="284" spans="1:20">
      <c r="A284" s="261">
        <v>120023</v>
      </c>
      <c r="B284" s="261" t="s">
        <v>1584</v>
      </c>
      <c r="C284" s="261" t="s">
        <v>83</v>
      </c>
      <c r="D284" s="261" t="s">
        <v>324</v>
      </c>
      <c r="E284" s="261" t="s">
        <v>604</v>
      </c>
      <c r="F284" s="262">
        <v>34700</v>
      </c>
      <c r="G284" s="261" t="s">
        <v>2431</v>
      </c>
      <c r="H284" s="261" t="s">
        <v>605</v>
      </c>
      <c r="I284" s="261" t="s">
        <v>2561</v>
      </c>
      <c r="J284" s="261" t="s">
        <v>607</v>
      </c>
      <c r="K284" s="261">
        <v>2012</v>
      </c>
      <c r="L284" s="261" t="s">
        <v>580</v>
      </c>
      <c r="M284" s="261" t="s">
        <v>580</v>
      </c>
    </row>
    <row r="285" spans="1:20">
      <c r="A285" s="261">
        <v>120034</v>
      </c>
      <c r="B285" s="261" t="s">
        <v>1585</v>
      </c>
      <c r="C285" s="261" t="s">
        <v>77</v>
      </c>
      <c r="D285" s="261" t="s">
        <v>382</v>
      </c>
      <c r="E285" s="261" t="s">
        <v>604</v>
      </c>
      <c r="F285" s="262">
        <v>34586</v>
      </c>
      <c r="G285" s="261" t="s">
        <v>2441</v>
      </c>
      <c r="H285" s="261" t="s">
        <v>605</v>
      </c>
      <c r="I285" s="261" t="s">
        <v>2561</v>
      </c>
      <c r="J285" s="261" t="s">
        <v>579</v>
      </c>
      <c r="K285" s="261">
        <v>2013</v>
      </c>
      <c r="L285" s="261" t="s">
        <v>580</v>
      </c>
      <c r="M285" s="261" t="s">
        <v>580</v>
      </c>
    </row>
    <row r="286" spans="1:20">
      <c r="A286" s="261">
        <v>120041</v>
      </c>
      <c r="B286" s="261" t="s">
        <v>1942</v>
      </c>
      <c r="C286" s="261" t="s">
        <v>246</v>
      </c>
      <c r="D286" s="261" t="s">
        <v>401</v>
      </c>
      <c r="E286" s="261" t="s">
        <v>604</v>
      </c>
      <c r="F286" s="262">
        <v>28795</v>
      </c>
      <c r="G286" s="261" t="s">
        <v>650</v>
      </c>
      <c r="H286" s="261" t="s">
        <v>605</v>
      </c>
      <c r="I286" s="261" t="s">
        <v>2561</v>
      </c>
      <c r="J286" s="261" t="s">
        <v>607</v>
      </c>
      <c r="K286" s="261">
        <v>1998</v>
      </c>
      <c r="L286" s="261" t="s">
        <v>650</v>
      </c>
      <c r="M286" s="261" t="s">
        <v>578</v>
      </c>
    </row>
    <row r="287" spans="1:20">
      <c r="A287" s="261">
        <v>120051</v>
      </c>
      <c r="B287" s="261" t="s">
        <v>1586</v>
      </c>
      <c r="C287" s="261" t="s">
        <v>159</v>
      </c>
      <c r="D287" s="261" t="s">
        <v>401</v>
      </c>
      <c r="E287" s="261" t="s">
        <v>604</v>
      </c>
      <c r="F287" s="262">
        <v>34700</v>
      </c>
      <c r="G287" s="261" t="s">
        <v>2489</v>
      </c>
      <c r="H287" s="261" t="s">
        <v>605</v>
      </c>
      <c r="I287" s="261" t="s">
        <v>2561</v>
      </c>
      <c r="J287" s="261" t="s">
        <v>579</v>
      </c>
      <c r="K287" s="261">
        <v>2012</v>
      </c>
      <c r="L287" s="261" t="s">
        <v>672</v>
      </c>
      <c r="M287" s="261" t="s">
        <v>580</v>
      </c>
      <c r="R287" s="261">
        <v>227</v>
      </c>
      <c r="S287" s="262" t="s">
        <v>2605</v>
      </c>
      <c r="T287" s="261">
        <v>14000</v>
      </c>
    </row>
    <row r="288" spans="1:20">
      <c r="A288" s="261">
        <v>120059</v>
      </c>
      <c r="B288" s="261" t="s">
        <v>1943</v>
      </c>
      <c r="C288" s="261" t="s">
        <v>165</v>
      </c>
      <c r="D288" s="261" t="s">
        <v>494</v>
      </c>
      <c r="E288" s="261" t="s">
        <v>604</v>
      </c>
      <c r="F288" s="262">
        <v>33928</v>
      </c>
      <c r="G288" s="261" t="s">
        <v>682</v>
      </c>
      <c r="H288" s="261" t="s">
        <v>605</v>
      </c>
      <c r="I288" s="261" t="s">
        <v>2561</v>
      </c>
      <c r="J288" s="261" t="s">
        <v>607</v>
      </c>
      <c r="K288" s="261">
        <v>2013</v>
      </c>
      <c r="L288" s="261" t="s">
        <v>580</v>
      </c>
      <c r="M288" s="261" t="s">
        <v>580</v>
      </c>
    </row>
    <row r="289" spans="1:20">
      <c r="A289" s="261">
        <v>120063</v>
      </c>
      <c r="B289" s="261" t="s">
        <v>1944</v>
      </c>
      <c r="C289" s="261" t="s">
        <v>185</v>
      </c>
      <c r="D289" s="261" t="s">
        <v>1945</v>
      </c>
      <c r="E289" s="261" t="s">
        <v>604</v>
      </c>
      <c r="F289" s="262">
        <v>29591</v>
      </c>
      <c r="G289" s="261" t="s">
        <v>635</v>
      </c>
      <c r="H289" s="261" t="s">
        <v>605</v>
      </c>
      <c r="I289" s="261" t="s">
        <v>2561</v>
      </c>
      <c r="J289" s="261" t="s">
        <v>607</v>
      </c>
      <c r="K289" s="261">
        <v>2001</v>
      </c>
      <c r="L289" s="261" t="s">
        <v>593</v>
      </c>
      <c r="M289" s="261" t="s">
        <v>597</v>
      </c>
    </row>
    <row r="290" spans="1:20">
      <c r="A290" s="261">
        <v>120073</v>
      </c>
      <c r="B290" s="261" t="s">
        <v>1590</v>
      </c>
      <c r="C290" s="261" t="s">
        <v>270</v>
      </c>
      <c r="D290" s="261" t="s">
        <v>420</v>
      </c>
      <c r="E290" s="261" t="s">
        <v>604</v>
      </c>
      <c r="F290" s="262">
        <v>35093</v>
      </c>
      <c r="G290" s="261" t="s">
        <v>578</v>
      </c>
      <c r="H290" s="261" t="s">
        <v>605</v>
      </c>
      <c r="I290" s="261" t="s">
        <v>2561</v>
      </c>
      <c r="J290" s="261" t="s">
        <v>579</v>
      </c>
      <c r="K290" s="261">
        <v>2015</v>
      </c>
      <c r="L290" s="261" t="s">
        <v>578</v>
      </c>
      <c r="M290" s="261" t="s">
        <v>578</v>
      </c>
    </row>
    <row r="291" spans="1:20">
      <c r="A291" s="261">
        <v>120086</v>
      </c>
      <c r="B291" s="261" t="s">
        <v>1591</v>
      </c>
      <c r="C291" s="261" t="s">
        <v>164</v>
      </c>
      <c r="D291" s="261" t="s">
        <v>511</v>
      </c>
      <c r="E291" s="261" t="s">
        <v>603</v>
      </c>
      <c r="F291" s="262">
        <v>34482</v>
      </c>
      <c r="G291" s="261" t="s">
        <v>634</v>
      </c>
      <c r="H291" s="261" t="s">
        <v>605</v>
      </c>
      <c r="I291" s="261" t="s">
        <v>2561</v>
      </c>
      <c r="J291" s="261" t="s">
        <v>607</v>
      </c>
      <c r="K291" s="261">
        <v>2013</v>
      </c>
      <c r="L291" s="261" t="s">
        <v>578</v>
      </c>
      <c r="M291" s="261" t="s">
        <v>599</v>
      </c>
    </row>
    <row r="292" spans="1:20">
      <c r="A292" s="261">
        <v>120097</v>
      </c>
      <c r="B292" s="261" t="s">
        <v>1593</v>
      </c>
      <c r="C292" s="261" t="s">
        <v>129</v>
      </c>
      <c r="D292" s="261" t="s">
        <v>386</v>
      </c>
      <c r="E292" s="261" t="s">
        <v>604</v>
      </c>
      <c r="F292" s="262">
        <v>34335</v>
      </c>
      <c r="G292" s="261" t="s">
        <v>578</v>
      </c>
      <c r="H292" s="261" t="s">
        <v>605</v>
      </c>
      <c r="I292" s="261" t="s">
        <v>2561</v>
      </c>
      <c r="J292" s="261" t="s">
        <v>607</v>
      </c>
      <c r="K292" s="261">
        <v>2012</v>
      </c>
      <c r="L292" s="261" t="s">
        <v>578</v>
      </c>
      <c r="M292" s="261" t="s">
        <v>578</v>
      </c>
    </row>
    <row r="293" spans="1:20">
      <c r="A293" s="261">
        <v>120098</v>
      </c>
      <c r="B293" s="261" t="s">
        <v>1594</v>
      </c>
      <c r="C293" s="261" t="s">
        <v>227</v>
      </c>
      <c r="D293" s="261" t="s">
        <v>410</v>
      </c>
      <c r="E293" s="261" t="s">
        <v>604</v>
      </c>
      <c r="F293" s="262">
        <v>34912</v>
      </c>
      <c r="G293" s="261" t="s">
        <v>634</v>
      </c>
      <c r="H293" s="261" t="s">
        <v>605</v>
      </c>
      <c r="I293" s="261" t="s">
        <v>2561</v>
      </c>
      <c r="J293" s="261" t="s">
        <v>607</v>
      </c>
      <c r="K293" s="261">
        <v>2016</v>
      </c>
      <c r="L293" s="261" t="s">
        <v>634</v>
      </c>
      <c r="M293" s="261" t="s">
        <v>578</v>
      </c>
    </row>
    <row r="294" spans="1:20">
      <c r="A294" s="263">
        <v>120102</v>
      </c>
      <c r="B294" s="261" t="s">
        <v>2599</v>
      </c>
      <c r="C294" s="261" t="s">
        <v>2600</v>
      </c>
      <c r="D294" s="261">
        <v>0</v>
      </c>
      <c r="I294" s="261" t="s">
        <v>2561</v>
      </c>
      <c r="R294" s="261">
        <v>329</v>
      </c>
      <c r="S294" s="262" t="s">
        <v>2607</v>
      </c>
      <c r="T294" s="261">
        <v>10000</v>
      </c>
    </row>
    <row r="295" spans="1:20">
      <c r="A295" s="261">
        <v>120107</v>
      </c>
      <c r="B295" s="261" t="s">
        <v>1595</v>
      </c>
      <c r="C295" s="261" t="s">
        <v>92</v>
      </c>
      <c r="D295" s="261" t="s">
        <v>1596</v>
      </c>
      <c r="E295" s="261" t="s">
        <v>604</v>
      </c>
      <c r="F295" s="262">
        <v>31837</v>
      </c>
      <c r="G295" s="261" t="s">
        <v>745</v>
      </c>
      <c r="H295" s="261" t="s">
        <v>749</v>
      </c>
      <c r="I295" s="261" t="s">
        <v>2561</v>
      </c>
      <c r="J295" s="261" t="s">
        <v>607</v>
      </c>
      <c r="K295" s="261">
        <v>2005</v>
      </c>
      <c r="L295" s="261" t="s">
        <v>578</v>
      </c>
      <c r="M295" s="261" t="s">
        <v>553</v>
      </c>
    </row>
    <row r="296" spans="1:20">
      <c r="A296" s="261">
        <v>120111</v>
      </c>
      <c r="B296" s="261" t="s">
        <v>1597</v>
      </c>
      <c r="C296" s="261" t="s">
        <v>83</v>
      </c>
      <c r="D296" s="261" t="s">
        <v>318</v>
      </c>
      <c r="E296" s="261" t="s">
        <v>604</v>
      </c>
      <c r="F296" s="262">
        <v>30688</v>
      </c>
      <c r="G296" s="261" t="s">
        <v>578</v>
      </c>
      <c r="H296" s="261" t="s">
        <v>605</v>
      </c>
      <c r="I296" s="261" t="s">
        <v>2561</v>
      </c>
      <c r="J296" s="261" t="s">
        <v>579</v>
      </c>
      <c r="K296" s="261">
        <v>2005</v>
      </c>
      <c r="L296" s="261" t="s">
        <v>578</v>
      </c>
      <c r="M296" s="261" t="s">
        <v>578</v>
      </c>
    </row>
    <row r="297" spans="1:20">
      <c r="A297" s="261">
        <v>120113</v>
      </c>
      <c r="B297" s="261" t="s">
        <v>1598</v>
      </c>
      <c r="C297" s="261" t="s">
        <v>1071</v>
      </c>
      <c r="D297" s="261" t="s">
        <v>498</v>
      </c>
      <c r="E297" s="261" t="s">
        <v>604</v>
      </c>
      <c r="F297" s="262">
        <v>34960</v>
      </c>
      <c r="G297" s="261" t="s">
        <v>578</v>
      </c>
      <c r="H297" s="261" t="s">
        <v>605</v>
      </c>
      <c r="I297" s="261" t="s">
        <v>2561</v>
      </c>
      <c r="J297" s="261" t="s">
        <v>579</v>
      </c>
      <c r="K297" s="261">
        <v>2013</v>
      </c>
      <c r="L297" s="261" t="s">
        <v>597</v>
      </c>
      <c r="M297" s="261" t="s">
        <v>597</v>
      </c>
    </row>
    <row r="298" spans="1:20">
      <c r="A298" s="261">
        <v>120120</v>
      </c>
      <c r="B298" s="261" t="s">
        <v>1599</v>
      </c>
      <c r="C298" s="261" t="s">
        <v>83</v>
      </c>
      <c r="D298" s="261" t="s">
        <v>362</v>
      </c>
      <c r="E298" s="261" t="s">
        <v>604</v>
      </c>
      <c r="F298" s="262">
        <v>31191</v>
      </c>
      <c r="G298" s="261" t="s">
        <v>578</v>
      </c>
      <c r="H298" s="261" t="s">
        <v>605</v>
      </c>
      <c r="I298" s="261" t="s">
        <v>2561</v>
      </c>
      <c r="J298" s="261" t="s">
        <v>579</v>
      </c>
      <c r="K298" s="261">
        <v>2008</v>
      </c>
      <c r="L298" s="261" t="s">
        <v>578</v>
      </c>
      <c r="M298" s="261" t="s">
        <v>599</v>
      </c>
    </row>
    <row r="299" spans="1:20">
      <c r="A299" s="261">
        <v>120130</v>
      </c>
      <c r="B299" s="261" t="s">
        <v>1600</v>
      </c>
      <c r="C299" s="261" t="s">
        <v>114</v>
      </c>
      <c r="D299" s="261" t="s">
        <v>552</v>
      </c>
      <c r="E299" s="261" t="s">
        <v>604</v>
      </c>
      <c r="F299" s="262">
        <v>33604</v>
      </c>
      <c r="G299" s="261" t="s">
        <v>686</v>
      </c>
      <c r="H299" s="261" t="s">
        <v>605</v>
      </c>
      <c r="I299" s="261" t="s">
        <v>2561</v>
      </c>
      <c r="J299" s="261" t="s">
        <v>579</v>
      </c>
      <c r="K299" s="261">
        <v>2009</v>
      </c>
      <c r="L299" s="261" t="s">
        <v>578</v>
      </c>
      <c r="M299" s="261" t="s">
        <v>588</v>
      </c>
    </row>
    <row r="300" spans="1:20">
      <c r="A300" s="261">
        <v>120146</v>
      </c>
      <c r="B300" s="261" t="s">
        <v>1601</v>
      </c>
      <c r="C300" s="261" t="s">
        <v>266</v>
      </c>
      <c r="D300" s="261" t="s">
        <v>1602</v>
      </c>
      <c r="E300" s="261" t="s">
        <v>604</v>
      </c>
      <c r="F300" s="262">
        <v>31510</v>
      </c>
      <c r="G300" s="261" t="s">
        <v>2490</v>
      </c>
      <c r="H300" s="261" t="s">
        <v>605</v>
      </c>
      <c r="I300" s="261" t="s">
        <v>2561</v>
      </c>
      <c r="J300" s="261" t="s">
        <v>579</v>
      </c>
      <c r="K300" s="261">
        <v>2004</v>
      </c>
      <c r="L300" s="261" t="s">
        <v>580</v>
      </c>
      <c r="M300" s="261" t="s">
        <v>580</v>
      </c>
    </row>
    <row r="301" spans="1:20">
      <c r="A301" s="261">
        <v>120160</v>
      </c>
      <c r="B301" s="261" t="s">
        <v>1603</v>
      </c>
      <c r="C301" s="261" t="s">
        <v>153</v>
      </c>
      <c r="D301" s="261" t="s">
        <v>279</v>
      </c>
      <c r="E301" s="261" t="s">
        <v>604</v>
      </c>
      <c r="F301" s="262">
        <v>31199</v>
      </c>
      <c r="G301" s="261" t="s">
        <v>634</v>
      </c>
      <c r="H301" s="261" t="s">
        <v>749</v>
      </c>
      <c r="I301" s="261" t="s">
        <v>2561</v>
      </c>
      <c r="J301" s="261" t="s">
        <v>579</v>
      </c>
      <c r="K301" s="261">
        <v>2003</v>
      </c>
      <c r="L301" s="261" t="s">
        <v>578</v>
      </c>
      <c r="M301" s="261" t="s">
        <v>553</v>
      </c>
    </row>
    <row r="302" spans="1:20">
      <c r="A302" s="261">
        <v>120170</v>
      </c>
      <c r="B302" s="261" t="s">
        <v>1174</v>
      </c>
      <c r="C302" s="261" t="s">
        <v>1604</v>
      </c>
      <c r="D302" s="261" t="s">
        <v>507</v>
      </c>
      <c r="E302" s="261" t="s">
        <v>604</v>
      </c>
      <c r="F302" s="262">
        <v>35796</v>
      </c>
      <c r="G302" s="261" t="s">
        <v>2491</v>
      </c>
      <c r="H302" s="261" t="s">
        <v>605</v>
      </c>
      <c r="I302" s="261" t="s">
        <v>2561</v>
      </c>
      <c r="J302" s="261" t="s">
        <v>607</v>
      </c>
      <c r="K302" s="261">
        <v>2017</v>
      </c>
      <c r="L302" s="261" t="s">
        <v>580</v>
      </c>
      <c r="M302" s="261" t="s">
        <v>580</v>
      </c>
    </row>
    <row r="303" spans="1:20">
      <c r="A303" s="261">
        <v>120180</v>
      </c>
      <c r="B303" s="261" t="s">
        <v>1606</v>
      </c>
      <c r="C303" s="261" t="s">
        <v>1607</v>
      </c>
      <c r="D303" s="261" t="s">
        <v>1608</v>
      </c>
      <c r="E303" s="261" t="s">
        <v>604</v>
      </c>
      <c r="F303" s="262">
        <v>33494</v>
      </c>
      <c r="G303" s="261" t="s">
        <v>2378</v>
      </c>
      <c r="H303" s="261" t="s">
        <v>605</v>
      </c>
      <c r="I303" s="261" t="s">
        <v>2561</v>
      </c>
      <c r="J303" s="261" t="s">
        <v>579</v>
      </c>
      <c r="K303" s="261">
        <v>2009</v>
      </c>
      <c r="L303" s="261" t="s">
        <v>580</v>
      </c>
      <c r="M303" s="261" t="s">
        <v>580</v>
      </c>
    </row>
    <row r="304" spans="1:20">
      <c r="A304" s="261">
        <v>120192</v>
      </c>
      <c r="B304" s="261" t="s">
        <v>1609</v>
      </c>
      <c r="C304" s="261" t="s">
        <v>90</v>
      </c>
      <c r="D304" s="261" t="s">
        <v>397</v>
      </c>
      <c r="E304" s="261" t="s">
        <v>604</v>
      </c>
      <c r="F304" s="262">
        <v>33613</v>
      </c>
      <c r="G304" s="261" t="s">
        <v>2405</v>
      </c>
      <c r="H304" s="261" t="s">
        <v>605</v>
      </c>
      <c r="I304" s="261" t="s">
        <v>2561</v>
      </c>
      <c r="J304" s="261" t="s">
        <v>752</v>
      </c>
      <c r="K304" s="261">
        <v>2010</v>
      </c>
      <c r="L304" s="261" t="s">
        <v>580</v>
      </c>
      <c r="M304" s="261" t="s">
        <v>580</v>
      </c>
    </row>
    <row r="305" spans="1:20">
      <c r="A305" s="261">
        <v>120193</v>
      </c>
      <c r="B305" s="261" t="s">
        <v>1610</v>
      </c>
      <c r="C305" s="261" t="s">
        <v>81</v>
      </c>
      <c r="D305" s="261" t="s">
        <v>362</v>
      </c>
      <c r="E305" s="261" t="s">
        <v>604</v>
      </c>
      <c r="F305" s="262">
        <v>34147</v>
      </c>
      <c r="G305" s="261" t="s">
        <v>686</v>
      </c>
      <c r="H305" s="261" t="s">
        <v>605</v>
      </c>
      <c r="I305" s="261" t="s">
        <v>2561</v>
      </c>
      <c r="J305" s="261" t="s">
        <v>579</v>
      </c>
      <c r="K305" s="261">
        <v>2011</v>
      </c>
      <c r="L305" s="261" t="s">
        <v>580</v>
      </c>
      <c r="M305" s="261" t="s">
        <v>580</v>
      </c>
    </row>
    <row r="306" spans="1:20">
      <c r="A306" s="261">
        <v>120194</v>
      </c>
      <c r="B306" s="261" t="s">
        <v>1611</v>
      </c>
      <c r="C306" s="261" t="s">
        <v>138</v>
      </c>
      <c r="D306" s="261" t="s">
        <v>1165</v>
      </c>
      <c r="E306" s="261" t="s">
        <v>604</v>
      </c>
      <c r="F306" s="262">
        <v>31708</v>
      </c>
      <c r="G306" s="261" t="s">
        <v>2423</v>
      </c>
      <c r="H306" s="261" t="s">
        <v>605</v>
      </c>
      <c r="I306" s="261" t="s">
        <v>2561</v>
      </c>
      <c r="J306" s="261" t="s">
        <v>607</v>
      </c>
      <c r="K306" s="261">
        <v>2004</v>
      </c>
      <c r="L306" s="261" t="s">
        <v>580</v>
      </c>
      <c r="M306" s="261" t="s">
        <v>580</v>
      </c>
      <c r="R306" s="261">
        <v>4974</v>
      </c>
      <c r="S306" s="262" t="s">
        <v>2606</v>
      </c>
      <c r="T306" s="261">
        <v>4500</v>
      </c>
    </row>
    <row r="307" spans="1:20">
      <c r="A307" s="261">
        <v>120195</v>
      </c>
      <c r="B307" s="261" t="s">
        <v>1612</v>
      </c>
      <c r="C307" s="261" t="s">
        <v>188</v>
      </c>
      <c r="D307" s="261" t="s">
        <v>321</v>
      </c>
      <c r="E307" s="261" t="s">
        <v>604</v>
      </c>
      <c r="F307" s="262">
        <v>33249</v>
      </c>
      <c r="G307" s="261" t="s">
        <v>634</v>
      </c>
      <c r="H307" s="261" t="s">
        <v>605</v>
      </c>
      <c r="I307" s="261" t="s">
        <v>2561</v>
      </c>
      <c r="J307" s="261" t="s">
        <v>579</v>
      </c>
      <c r="K307" s="261">
        <v>2009</v>
      </c>
      <c r="L307" s="261" t="s">
        <v>578</v>
      </c>
      <c r="M307" s="261" t="s">
        <v>598</v>
      </c>
    </row>
    <row r="308" spans="1:20">
      <c r="A308" s="261">
        <v>120211</v>
      </c>
      <c r="B308" s="261" t="s">
        <v>1946</v>
      </c>
      <c r="C308" s="261" t="s">
        <v>221</v>
      </c>
      <c r="D308" s="261" t="s">
        <v>362</v>
      </c>
      <c r="E308" s="261" t="s">
        <v>604</v>
      </c>
      <c r="F308" s="262">
        <v>34189</v>
      </c>
      <c r="G308" s="261" t="s">
        <v>645</v>
      </c>
      <c r="H308" s="261" t="s">
        <v>605</v>
      </c>
      <c r="I308" s="261" t="s">
        <v>2561</v>
      </c>
      <c r="J308" s="261" t="s">
        <v>607</v>
      </c>
      <c r="K308" s="261">
        <v>2011</v>
      </c>
      <c r="L308" s="261" t="s">
        <v>580</v>
      </c>
      <c r="M308" s="261" t="s">
        <v>599</v>
      </c>
    </row>
    <row r="309" spans="1:20">
      <c r="A309" s="261">
        <v>120212</v>
      </c>
      <c r="B309" s="261" t="s">
        <v>1614</v>
      </c>
      <c r="C309" s="261" t="s">
        <v>115</v>
      </c>
      <c r="D309" s="261" t="s">
        <v>318</v>
      </c>
      <c r="E309" s="261" t="s">
        <v>604</v>
      </c>
      <c r="F309" s="262">
        <v>32903</v>
      </c>
      <c r="G309" s="261" t="s">
        <v>578</v>
      </c>
      <c r="H309" s="261" t="s">
        <v>605</v>
      </c>
      <c r="I309" s="261" t="s">
        <v>2561</v>
      </c>
      <c r="J309" s="261" t="s">
        <v>579</v>
      </c>
      <c r="K309" s="261">
        <v>2008</v>
      </c>
      <c r="L309" s="261" t="s">
        <v>578</v>
      </c>
      <c r="M309" s="261" t="s">
        <v>578</v>
      </c>
    </row>
    <row r="310" spans="1:20">
      <c r="A310" s="261">
        <v>120231</v>
      </c>
      <c r="B310" s="261" t="s">
        <v>1947</v>
      </c>
      <c r="C310" s="261" t="s">
        <v>142</v>
      </c>
      <c r="D310" s="261" t="s">
        <v>433</v>
      </c>
      <c r="E310" s="261" t="s">
        <v>604</v>
      </c>
      <c r="F310" s="262">
        <v>32477</v>
      </c>
      <c r="G310" s="261" t="s">
        <v>578</v>
      </c>
      <c r="H310" s="261" t="s">
        <v>605</v>
      </c>
      <c r="I310" s="261" t="s">
        <v>2561</v>
      </c>
      <c r="J310" s="261" t="s">
        <v>579</v>
      </c>
      <c r="K310" s="261">
        <v>2005</v>
      </c>
      <c r="L310" s="261" t="s">
        <v>578</v>
      </c>
      <c r="M310" s="261" t="s">
        <v>580</v>
      </c>
    </row>
    <row r="311" spans="1:20">
      <c r="A311" s="261">
        <v>120241</v>
      </c>
      <c r="B311" s="261" t="s">
        <v>1616</v>
      </c>
      <c r="C311" s="261" t="s">
        <v>176</v>
      </c>
      <c r="D311" s="261" t="s">
        <v>333</v>
      </c>
      <c r="E311" s="261" t="s">
        <v>603</v>
      </c>
      <c r="F311" s="262">
        <v>34211</v>
      </c>
      <c r="G311" s="261" t="s">
        <v>578</v>
      </c>
      <c r="H311" s="261" t="s">
        <v>605</v>
      </c>
      <c r="I311" s="261" t="s">
        <v>2561</v>
      </c>
      <c r="J311" s="261" t="s">
        <v>579</v>
      </c>
      <c r="K311" s="261">
        <v>2011</v>
      </c>
      <c r="L311" s="261" t="s">
        <v>580</v>
      </c>
      <c r="M311" s="261" t="s">
        <v>597</v>
      </c>
    </row>
    <row r="312" spans="1:20">
      <c r="A312" s="261">
        <v>120252</v>
      </c>
      <c r="B312" s="261" t="s">
        <v>1618</v>
      </c>
      <c r="C312" s="261" t="s">
        <v>109</v>
      </c>
      <c r="D312" s="261" t="s">
        <v>439</v>
      </c>
      <c r="E312" s="261" t="s">
        <v>603</v>
      </c>
      <c r="H312" s="261" t="s">
        <v>605</v>
      </c>
      <c r="I312" s="261" t="s">
        <v>2561</v>
      </c>
      <c r="J312" s="261" t="s">
        <v>579</v>
      </c>
      <c r="K312" s="261">
        <v>2000</v>
      </c>
      <c r="L312" s="261" t="s">
        <v>590</v>
      </c>
      <c r="M312" s="261" t="s">
        <v>590</v>
      </c>
      <c r="R312" s="261">
        <v>4322</v>
      </c>
      <c r="S312" s="262" t="s">
        <v>2618</v>
      </c>
    </row>
    <row r="313" spans="1:20">
      <c r="A313" s="261">
        <v>120255</v>
      </c>
      <c r="B313" s="261" t="s">
        <v>1619</v>
      </c>
      <c r="C313" s="261" t="s">
        <v>130</v>
      </c>
      <c r="D313" s="261" t="s">
        <v>489</v>
      </c>
      <c r="E313" s="261" t="s">
        <v>603</v>
      </c>
      <c r="F313" s="262">
        <v>34832</v>
      </c>
      <c r="G313" s="261" t="s">
        <v>634</v>
      </c>
      <c r="H313" s="261" t="s">
        <v>605</v>
      </c>
      <c r="I313" s="261" t="s">
        <v>2561</v>
      </c>
      <c r="J313" s="261" t="s">
        <v>607</v>
      </c>
      <c r="K313" s="261">
        <v>2013</v>
      </c>
      <c r="L313" s="261" t="s">
        <v>634</v>
      </c>
      <c r="M313" s="261" t="s">
        <v>598</v>
      </c>
    </row>
    <row r="314" spans="1:20">
      <c r="A314" s="261">
        <v>120262</v>
      </c>
      <c r="B314" s="261" t="s">
        <v>1620</v>
      </c>
      <c r="C314" s="261" t="s">
        <v>83</v>
      </c>
      <c r="D314" s="261" t="s">
        <v>359</v>
      </c>
      <c r="E314" s="261" t="s">
        <v>604</v>
      </c>
      <c r="F314" s="262">
        <v>35065</v>
      </c>
      <c r="G314" s="261" t="s">
        <v>578</v>
      </c>
      <c r="H314" s="261" t="s">
        <v>605</v>
      </c>
      <c r="I314" s="261" t="s">
        <v>2561</v>
      </c>
      <c r="J314" s="261" t="s">
        <v>752</v>
      </c>
      <c r="K314" s="264">
        <v>2013</v>
      </c>
      <c r="L314" s="261" t="s">
        <v>578</v>
      </c>
      <c r="M314" s="261" t="s">
        <v>578</v>
      </c>
    </row>
    <row r="315" spans="1:20">
      <c r="A315" s="261">
        <v>120263</v>
      </c>
      <c r="B315" s="261" t="s">
        <v>1621</v>
      </c>
      <c r="C315" s="261" t="s">
        <v>133</v>
      </c>
      <c r="D315" s="261" t="s">
        <v>318</v>
      </c>
      <c r="E315" s="261" t="s">
        <v>604</v>
      </c>
      <c r="F315" s="262">
        <v>32628</v>
      </c>
      <c r="G315" s="261" t="s">
        <v>578</v>
      </c>
      <c r="H315" s="261" t="s">
        <v>605</v>
      </c>
      <c r="I315" s="261" t="s">
        <v>2561</v>
      </c>
      <c r="J315" s="261" t="s">
        <v>607</v>
      </c>
      <c r="K315" s="261">
        <v>2007</v>
      </c>
      <c r="L315" s="261" t="s">
        <v>578</v>
      </c>
      <c r="M315" s="261" t="s">
        <v>578</v>
      </c>
    </row>
    <row r="316" spans="1:20">
      <c r="A316" s="261">
        <v>120267</v>
      </c>
      <c r="B316" s="261" t="s">
        <v>1622</v>
      </c>
      <c r="C316" s="261" t="s">
        <v>176</v>
      </c>
      <c r="D316" s="261" t="s">
        <v>318</v>
      </c>
      <c r="E316" s="261" t="s">
        <v>604</v>
      </c>
      <c r="F316" s="262">
        <v>33095</v>
      </c>
      <c r="G316" s="261" t="s">
        <v>597</v>
      </c>
      <c r="H316" s="261" t="s">
        <v>605</v>
      </c>
      <c r="I316" s="261" t="s">
        <v>2561</v>
      </c>
      <c r="J316" s="261" t="s">
        <v>579</v>
      </c>
      <c r="K316" s="261">
        <v>2009</v>
      </c>
      <c r="L316" s="261" t="s">
        <v>597</v>
      </c>
      <c r="M316" s="261" t="s">
        <v>597</v>
      </c>
    </row>
    <row r="317" spans="1:20">
      <c r="A317" s="261">
        <v>120282</v>
      </c>
      <c r="B317" s="261" t="s">
        <v>1948</v>
      </c>
      <c r="C317" s="261" t="s">
        <v>83</v>
      </c>
      <c r="D317" s="261" t="s">
        <v>900</v>
      </c>
      <c r="E317" s="261" t="s">
        <v>604</v>
      </c>
      <c r="F317" s="262">
        <v>33239</v>
      </c>
      <c r="G317" s="261" t="s">
        <v>2518</v>
      </c>
      <c r="H317" s="261" t="s">
        <v>605</v>
      </c>
      <c r="I317" s="261" t="s">
        <v>2561</v>
      </c>
      <c r="J317" s="261" t="s">
        <v>607</v>
      </c>
      <c r="K317" s="261">
        <v>2010</v>
      </c>
      <c r="L317" s="261" t="s">
        <v>589</v>
      </c>
      <c r="M317" s="261" t="s">
        <v>589</v>
      </c>
    </row>
    <row r="318" spans="1:20">
      <c r="A318" s="261">
        <v>120285</v>
      </c>
      <c r="B318" s="261" t="s">
        <v>1623</v>
      </c>
      <c r="C318" s="261" t="s">
        <v>111</v>
      </c>
      <c r="D318" s="261" t="s">
        <v>327</v>
      </c>
      <c r="E318" s="261" t="s">
        <v>604</v>
      </c>
      <c r="F318" s="262">
        <v>31939</v>
      </c>
      <c r="G318" s="261" t="s">
        <v>578</v>
      </c>
      <c r="H318" s="261" t="s">
        <v>605</v>
      </c>
      <c r="I318" s="261" t="s">
        <v>2561</v>
      </c>
      <c r="J318" s="261" t="s">
        <v>579</v>
      </c>
      <c r="K318" s="261">
        <v>2005</v>
      </c>
      <c r="L318" s="261" t="s">
        <v>578</v>
      </c>
      <c r="M318" s="261" t="s">
        <v>592</v>
      </c>
    </row>
    <row r="319" spans="1:20">
      <c r="A319" s="261">
        <v>120299</v>
      </c>
      <c r="B319" s="261" t="s">
        <v>1624</v>
      </c>
      <c r="C319" s="261" t="s">
        <v>170</v>
      </c>
      <c r="D319" s="261" t="s">
        <v>334</v>
      </c>
      <c r="E319" s="261" t="s">
        <v>603</v>
      </c>
      <c r="F319" s="262">
        <v>33604</v>
      </c>
      <c r="G319" s="261" t="s">
        <v>588</v>
      </c>
      <c r="H319" s="261" t="s">
        <v>605</v>
      </c>
      <c r="I319" s="261" t="s">
        <v>2561</v>
      </c>
      <c r="J319" s="261" t="s">
        <v>607</v>
      </c>
      <c r="K319" s="261">
        <v>2009</v>
      </c>
      <c r="L319" s="261" t="s">
        <v>578</v>
      </c>
      <c r="M319" s="261" t="s">
        <v>588</v>
      </c>
    </row>
    <row r="320" spans="1:20">
      <c r="A320" s="261">
        <v>120301</v>
      </c>
      <c r="B320" s="261" t="s">
        <v>1625</v>
      </c>
      <c r="C320" s="261" t="s">
        <v>81</v>
      </c>
      <c r="D320" s="261" t="s">
        <v>877</v>
      </c>
      <c r="E320" s="261" t="s">
        <v>604</v>
      </c>
      <c r="F320" s="262">
        <v>34340</v>
      </c>
      <c r="G320" s="261" t="s">
        <v>2492</v>
      </c>
      <c r="H320" s="261" t="s">
        <v>605</v>
      </c>
      <c r="I320" s="261" t="s">
        <v>2561</v>
      </c>
      <c r="J320" s="261" t="s">
        <v>607</v>
      </c>
      <c r="K320" s="261">
        <v>2012</v>
      </c>
      <c r="L320" s="261" t="s">
        <v>592</v>
      </c>
      <c r="M320" s="261" t="s">
        <v>589</v>
      </c>
    </row>
    <row r="321" spans="1:19">
      <c r="A321" s="261">
        <v>120310</v>
      </c>
      <c r="B321" s="261" t="s">
        <v>1626</v>
      </c>
      <c r="C321" s="261" t="s">
        <v>1627</v>
      </c>
      <c r="D321" s="261" t="s">
        <v>1628</v>
      </c>
      <c r="E321" s="261" t="s">
        <v>604</v>
      </c>
      <c r="F321" s="262">
        <v>30704</v>
      </c>
      <c r="G321" s="261" t="s">
        <v>578</v>
      </c>
      <c r="H321" s="261" t="s">
        <v>605</v>
      </c>
      <c r="I321" s="261" t="s">
        <v>2561</v>
      </c>
      <c r="J321" s="261" t="s">
        <v>579</v>
      </c>
      <c r="K321" s="261">
        <v>2002</v>
      </c>
      <c r="L321" s="261" t="s">
        <v>578</v>
      </c>
      <c r="M321" s="261" t="s">
        <v>578</v>
      </c>
    </row>
    <row r="322" spans="1:19">
      <c r="A322" s="261">
        <v>120312</v>
      </c>
      <c r="B322" s="261" t="s">
        <v>1629</v>
      </c>
      <c r="C322" s="261" t="s">
        <v>83</v>
      </c>
      <c r="D322" s="261" t="s">
        <v>362</v>
      </c>
      <c r="E322" s="261" t="s">
        <v>604</v>
      </c>
      <c r="F322" s="262">
        <v>27349</v>
      </c>
      <c r="G322" s="261" t="s">
        <v>599</v>
      </c>
      <c r="H322" s="261" t="s">
        <v>605</v>
      </c>
      <c r="I322" s="261" t="s">
        <v>2561</v>
      </c>
      <c r="J322" s="261" t="s">
        <v>607</v>
      </c>
      <c r="K322" s="261">
        <v>2014</v>
      </c>
      <c r="L322" s="261" t="s">
        <v>599</v>
      </c>
      <c r="M322" s="261" t="s">
        <v>580</v>
      </c>
    </row>
    <row r="323" spans="1:19">
      <c r="A323" s="261">
        <v>120330</v>
      </c>
      <c r="B323" s="261" t="s">
        <v>1949</v>
      </c>
      <c r="C323" s="261" t="s">
        <v>83</v>
      </c>
      <c r="D323" s="261" t="s">
        <v>279</v>
      </c>
      <c r="E323" s="261" t="s">
        <v>604</v>
      </c>
      <c r="F323" s="262">
        <v>34463</v>
      </c>
      <c r="G323" s="261" t="s">
        <v>578</v>
      </c>
      <c r="H323" s="261" t="s">
        <v>605</v>
      </c>
      <c r="I323" s="261" t="s">
        <v>2561</v>
      </c>
      <c r="J323" s="261" t="s">
        <v>579</v>
      </c>
      <c r="K323" s="261">
        <v>2012</v>
      </c>
      <c r="L323" s="261" t="s">
        <v>578</v>
      </c>
      <c r="M323" s="261" t="s">
        <v>589</v>
      </c>
    </row>
    <row r="324" spans="1:19">
      <c r="A324" s="261">
        <v>120333</v>
      </c>
      <c r="B324" s="261" t="s">
        <v>1631</v>
      </c>
      <c r="C324" s="261" t="s">
        <v>78</v>
      </c>
      <c r="D324" s="261" t="s">
        <v>362</v>
      </c>
      <c r="E324" s="261" t="s">
        <v>604</v>
      </c>
      <c r="F324" s="262">
        <v>33359</v>
      </c>
      <c r="G324" s="261" t="s">
        <v>2384</v>
      </c>
      <c r="H324" s="261" t="s">
        <v>605</v>
      </c>
      <c r="I324" s="261" t="s">
        <v>2561</v>
      </c>
      <c r="J324" s="261" t="s">
        <v>579</v>
      </c>
      <c r="K324" s="261">
        <v>2010</v>
      </c>
      <c r="L324" s="261" t="s">
        <v>580</v>
      </c>
      <c r="M324" s="261" t="s">
        <v>580</v>
      </c>
    </row>
    <row r="325" spans="1:19">
      <c r="A325" s="261">
        <v>120340</v>
      </c>
      <c r="B325" s="261" t="s">
        <v>1634</v>
      </c>
      <c r="C325" s="261" t="s">
        <v>83</v>
      </c>
      <c r="D325" s="261" t="s">
        <v>438</v>
      </c>
      <c r="E325" s="261" t="s">
        <v>603</v>
      </c>
      <c r="F325" s="262">
        <v>32744</v>
      </c>
      <c r="G325" s="261" t="s">
        <v>672</v>
      </c>
      <c r="H325" s="261" t="s">
        <v>605</v>
      </c>
      <c r="I325" s="261" t="s">
        <v>2561</v>
      </c>
      <c r="J325" s="261" t="s">
        <v>752</v>
      </c>
      <c r="K325" s="261">
        <v>2008</v>
      </c>
      <c r="L325" s="261" t="s">
        <v>578</v>
      </c>
      <c r="M325" s="261" t="s">
        <v>580</v>
      </c>
    </row>
    <row r="326" spans="1:19">
      <c r="A326" s="261">
        <v>120345</v>
      </c>
      <c r="B326" s="261" t="s">
        <v>1635</v>
      </c>
      <c r="C326" s="261" t="s">
        <v>83</v>
      </c>
      <c r="D326" s="261" t="s">
        <v>381</v>
      </c>
      <c r="E326" s="261" t="s">
        <v>603</v>
      </c>
      <c r="F326" s="262">
        <v>33463</v>
      </c>
      <c r="G326" s="261" t="s">
        <v>592</v>
      </c>
      <c r="H326" s="261" t="s">
        <v>605</v>
      </c>
      <c r="I326" s="261" t="s">
        <v>2561</v>
      </c>
      <c r="J326" s="261" t="s">
        <v>607</v>
      </c>
      <c r="K326" s="261">
        <v>2010</v>
      </c>
      <c r="L326" s="261" t="s">
        <v>592</v>
      </c>
      <c r="M326" s="261" t="s">
        <v>592</v>
      </c>
    </row>
    <row r="327" spans="1:19">
      <c r="A327" s="261">
        <v>120353</v>
      </c>
      <c r="B327" s="261" t="s">
        <v>1950</v>
      </c>
      <c r="C327" s="261" t="s">
        <v>1951</v>
      </c>
      <c r="D327" s="261" t="s">
        <v>444</v>
      </c>
      <c r="E327" s="261" t="s">
        <v>604</v>
      </c>
      <c r="F327" s="262">
        <v>34613</v>
      </c>
      <c r="G327" s="261" t="s">
        <v>634</v>
      </c>
      <c r="H327" s="261" t="s">
        <v>605</v>
      </c>
      <c r="I327" s="261" t="s">
        <v>2561</v>
      </c>
      <c r="J327" s="261" t="s">
        <v>579</v>
      </c>
      <c r="K327" s="261">
        <v>2013</v>
      </c>
      <c r="L327" s="261" t="s">
        <v>578</v>
      </c>
      <c r="M327" s="261" t="s">
        <v>598</v>
      </c>
    </row>
    <row r="328" spans="1:19">
      <c r="A328" s="261">
        <v>120365</v>
      </c>
      <c r="B328" s="261" t="s">
        <v>1636</v>
      </c>
      <c r="C328" s="261" t="s">
        <v>249</v>
      </c>
      <c r="D328" s="261" t="s">
        <v>378</v>
      </c>
      <c r="E328" s="261" t="s">
        <v>604</v>
      </c>
      <c r="F328" s="262">
        <v>33430</v>
      </c>
      <c r="G328" s="261" t="s">
        <v>636</v>
      </c>
      <c r="H328" s="261" t="s">
        <v>605</v>
      </c>
      <c r="I328" s="261" t="s">
        <v>2561</v>
      </c>
      <c r="J328" s="261" t="s">
        <v>579</v>
      </c>
      <c r="K328" s="261">
        <v>2009</v>
      </c>
      <c r="L328" s="261" t="s">
        <v>580</v>
      </c>
      <c r="M328" s="261" t="s">
        <v>580</v>
      </c>
    </row>
    <row r="329" spans="1:19">
      <c r="A329" s="261">
        <v>120367</v>
      </c>
      <c r="B329" s="261" t="s">
        <v>1637</v>
      </c>
      <c r="C329" s="261" t="s">
        <v>807</v>
      </c>
      <c r="D329" s="261" t="s">
        <v>354</v>
      </c>
      <c r="E329" s="261" t="s">
        <v>604</v>
      </c>
      <c r="F329" s="262">
        <v>33352</v>
      </c>
      <c r="G329" s="261" t="s">
        <v>578</v>
      </c>
      <c r="H329" s="261" t="s">
        <v>605</v>
      </c>
      <c r="I329" s="261" t="s">
        <v>2561</v>
      </c>
      <c r="J329" s="261" t="s">
        <v>579</v>
      </c>
      <c r="K329" s="261">
        <v>2009</v>
      </c>
      <c r="L329" s="261" t="s">
        <v>578</v>
      </c>
      <c r="M329" s="261" t="s">
        <v>589</v>
      </c>
    </row>
    <row r="330" spans="1:19">
      <c r="A330" s="261">
        <v>120369</v>
      </c>
      <c r="B330" s="261" t="s">
        <v>1638</v>
      </c>
      <c r="C330" s="261" t="s">
        <v>83</v>
      </c>
      <c r="D330" s="261" t="s">
        <v>1438</v>
      </c>
      <c r="E330" s="261" t="s">
        <v>604</v>
      </c>
      <c r="F330" s="262">
        <v>33064</v>
      </c>
      <c r="G330" s="261" t="s">
        <v>691</v>
      </c>
      <c r="H330" s="261" t="s">
        <v>605</v>
      </c>
      <c r="I330" s="261" t="s">
        <v>2561</v>
      </c>
      <c r="J330" s="261" t="s">
        <v>579</v>
      </c>
      <c r="K330" s="261">
        <v>2008</v>
      </c>
      <c r="L330" s="261" t="s">
        <v>580</v>
      </c>
      <c r="M330" s="261" t="s">
        <v>580</v>
      </c>
    </row>
    <row r="331" spans="1:19">
      <c r="A331" s="261">
        <v>120393</v>
      </c>
      <c r="B331" s="261" t="s">
        <v>1639</v>
      </c>
      <c r="C331" s="261" t="s">
        <v>118</v>
      </c>
      <c r="D331" s="261" t="s">
        <v>359</v>
      </c>
      <c r="E331" s="261" t="s">
        <v>604</v>
      </c>
      <c r="F331" s="262">
        <v>36526</v>
      </c>
      <c r="G331" s="261" t="s">
        <v>578</v>
      </c>
      <c r="H331" s="261" t="s">
        <v>605</v>
      </c>
      <c r="I331" s="261" t="s">
        <v>2561</v>
      </c>
      <c r="J331" s="261" t="s">
        <v>579</v>
      </c>
      <c r="K331" s="261">
        <v>2017</v>
      </c>
      <c r="L331" s="261" t="s">
        <v>578</v>
      </c>
      <c r="M331" s="261" t="s">
        <v>578</v>
      </c>
      <c r="R331" s="261">
        <v>5146</v>
      </c>
      <c r="S331" s="262" t="s">
        <v>2609</v>
      </c>
    </row>
    <row r="332" spans="1:19">
      <c r="A332" s="261">
        <v>120395</v>
      </c>
      <c r="B332" s="261" t="s">
        <v>1641</v>
      </c>
      <c r="C332" s="261" t="s">
        <v>1642</v>
      </c>
      <c r="D332" s="261" t="s">
        <v>1046</v>
      </c>
      <c r="E332" s="261" t="s">
        <v>604</v>
      </c>
      <c r="F332" s="262">
        <v>34514</v>
      </c>
      <c r="G332" s="261" t="s">
        <v>578</v>
      </c>
      <c r="H332" s="261" t="s">
        <v>605</v>
      </c>
      <c r="I332" s="261" t="s">
        <v>2561</v>
      </c>
      <c r="J332" s="261" t="s">
        <v>579</v>
      </c>
      <c r="K332" s="261">
        <v>2012</v>
      </c>
      <c r="L332" s="261" t="s">
        <v>578</v>
      </c>
      <c r="M332" s="261" t="s">
        <v>578</v>
      </c>
    </row>
    <row r="333" spans="1:19">
      <c r="A333" s="261">
        <v>120406</v>
      </c>
      <c r="B333" s="261" t="s">
        <v>1643</v>
      </c>
      <c r="C333" s="261" t="s">
        <v>85</v>
      </c>
      <c r="D333" s="261" t="s">
        <v>840</v>
      </c>
      <c r="E333" s="261" t="s">
        <v>604</v>
      </c>
      <c r="H333" s="261" t="s">
        <v>605</v>
      </c>
      <c r="I333" s="261" t="s">
        <v>2561</v>
      </c>
      <c r="J333" s="261" t="s">
        <v>579</v>
      </c>
      <c r="K333" s="261">
        <v>2016</v>
      </c>
      <c r="L333" s="261" t="s">
        <v>580</v>
      </c>
      <c r="M333" s="261" t="s">
        <v>580</v>
      </c>
    </row>
    <row r="334" spans="1:19">
      <c r="A334" s="261">
        <v>120412</v>
      </c>
      <c r="B334" s="261" t="s">
        <v>1953</v>
      </c>
      <c r="C334" s="261" t="s">
        <v>910</v>
      </c>
      <c r="D334" s="261" t="s">
        <v>378</v>
      </c>
      <c r="E334" s="261" t="s">
        <v>604</v>
      </c>
      <c r="F334" s="262">
        <v>35221</v>
      </c>
      <c r="G334" s="261" t="s">
        <v>634</v>
      </c>
      <c r="H334" s="261" t="s">
        <v>605</v>
      </c>
      <c r="I334" s="261" t="s">
        <v>2561</v>
      </c>
      <c r="J334" s="261" t="s">
        <v>579</v>
      </c>
      <c r="K334" s="261">
        <v>2016</v>
      </c>
      <c r="L334" s="261" t="s">
        <v>580</v>
      </c>
      <c r="M334" s="261" t="s">
        <v>578</v>
      </c>
    </row>
    <row r="335" spans="1:19">
      <c r="A335" s="261">
        <v>120416</v>
      </c>
      <c r="B335" s="261" t="s">
        <v>1644</v>
      </c>
      <c r="C335" s="261" t="s">
        <v>234</v>
      </c>
      <c r="D335" s="261" t="s">
        <v>1645</v>
      </c>
      <c r="E335" s="261" t="s">
        <v>604</v>
      </c>
      <c r="F335" s="262">
        <v>30689</v>
      </c>
      <c r="G335" s="261" t="s">
        <v>2396</v>
      </c>
      <c r="H335" s="261" t="s">
        <v>749</v>
      </c>
      <c r="I335" s="261" t="s">
        <v>2561</v>
      </c>
      <c r="J335" s="261" t="s">
        <v>579</v>
      </c>
      <c r="K335" s="261">
        <v>2002</v>
      </c>
      <c r="L335" s="261" t="s">
        <v>578</v>
      </c>
      <c r="M335" s="261" t="s">
        <v>553</v>
      </c>
    </row>
    <row r="336" spans="1:19">
      <c r="A336" s="261">
        <v>120418</v>
      </c>
      <c r="B336" s="261" t="s">
        <v>1646</v>
      </c>
      <c r="C336" s="261" t="s">
        <v>83</v>
      </c>
      <c r="D336" s="261" t="s">
        <v>362</v>
      </c>
      <c r="E336" s="261" t="s">
        <v>603</v>
      </c>
      <c r="F336" s="262">
        <v>31778</v>
      </c>
      <c r="G336" s="261" t="s">
        <v>588</v>
      </c>
      <c r="H336" s="261" t="s">
        <v>605</v>
      </c>
      <c r="I336" s="261" t="s">
        <v>2561</v>
      </c>
      <c r="J336" s="261" t="s">
        <v>579</v>
      </c>
      <c r="K336" s="261">
        <v>2004</v>
      </c>
      <c r="L336" s="261" t="s">
        <v>588</v>
      </c>
      <c r="M336" s="261" t="s">
        <v>588</v>
      </c>
    </row>
    <row r="337" spans="1:20">
      <c r="A337" s="261">
        <v>120424</v>
      </c>
      <c r="B337" s="261" t="s">
        <v>1954</v>
      </c>
      <c r="C337" s="261" t="s">
        <v>227</v>
      </c>
      <c r="D337" s="261" t="s">
        <v>423</v>
      </c>
      <c r="E337" s="261" t="s">
        <v>604</v>
      </c>
      <c r="F337" s="262">
        <v>33988</v>
      </c>
      <c r="G337" s="261" t="s">
        <v>578</v>
      </c>
      <c r="H337" s="261" t="s">
        <v>605</v>
      </c>
      <c r="I337" s="261" t="s">
        <v>2561</v>
      </c>
      <c r="J337" s="261" t="s">
        <v>579</v>
      </c>
      <c r="K337" s="261">
        <v>2010</v>
      </c>
      <c r="L337" s="261" t="s">
        <v>580</v>
      </c>
      <c r="M337" s="261" t="s">
        <v>580</v>
      </c>
    </row>
    <row r="338" spans="1:20">
      <c r="A338" s="261">
        <v>120427</v>
      </c>
      <c r="B338" s="261" t="s">
        <v>1955</v>
      </c>
      <c r="C338" s="261" t="s">
        <v>104</v>
      </c>
      <c r="D338" s="261" t="s">
        <v>1137</v>
      </c>
      <c r="E338" s="261" t="s">
        <v>604</v>
      </c>
      <c r="F338" s="262">
        <v>35065</v>
      </c>
      <c r="G338" s="261" t="s">
        <v>682</v>
      </c>
      <c r="H338" s="261" t="s">
        <v>605</v>
      </c>
      <c r="I338" s="261" t="s">
        <v>2561</v>
      </c>
      <c r="J338" s="261" t="s">
        <v>579</v>
      </c>
      <c r="K338" s="261">
        <v>2013</v>
      </c>
      <c r="L338" s="261" t="s">
        <v>598</v>
      </c>
      <c r="M338" s="261" t="s">
        <v>598</v>
      </c>
    </row>
    <row r="339" spans="1:20">
      <c r="A339" s="261">
        <v>120428</v>
      </c>
      <c r="B339" s="261" t="s">
        <v>1647</v>
      </c>
      <c r="C339" s="261" t="s">
        <v>160</v>
      </c>
      <c r="D339" s="261" t="s">
        <v>362</v>
      </c>
      <c r="E339" s="261" t="s">
        <v>604</v>
      </c>
      <c r="F339" s="262">
        <v>34834</v>
      </c>
      <c r="G339" s="261" t="s">
        <v>675</v>
      </c>
      <c r="H339" s="261" t="s">
        <v>605</v>
      </c>
      <c r="I339" s="261" t="s">
        <v>2561</v>
      </c>
      <c r="J339" s="261" t="s">
        <v>579</v>
      </c>
      <c r="K339" s="261">
        <v>2013</v>
      </c>
      <c r="L339" s="261" t="s">
        <v>580</v>
      </c>
      <c r="M339" s="261" t="s">
        <v>580</v>
      </c>
    </row>
    <row r="340" spans="1:20">
      <c r="A340" s="261">
        <v>120434</v>
      </c>
      <c r="B340" s="261" t="s">
        <v>1648</v>
      </c>
      <c r="C340" s="261" t="s">
        <v>1649</v>
      </c>
      <c r="D340" s="261" t="s">
        <v>495</v>
      </c>
      <c r="E340" s="261" t="s">
        <v>604</v>
      </c>
      <c r="F340" s="262">
        <v>34792</v>
      </c>
      <c r="G340" s="261" t="s">
        <v>677</v>
      </c>
      <c r="H340" s="261" t="s">
        <v>605</v>
      </c>
      <c r="I340" s="261" t="s">
        <v>2561</v>
      </c>
      <c r="J340" s="261" t="s">
        <v>579</v>
      </c>
      <c r="K340" s="261">
        <v>2014</v>
      </c>
      <c r="L340" s="261" t="s">
        <v>580</v>
      </c>
      <c r="M340" s="261" t="s">
        <v>580</v>
      </c>
    </row>
    <row r="341" spans="1:20">
      <c r="A341" s="261">
        <v>120436</v>
      </c>
      <c r="B341" s="261" t="s">
        <v>1956</v>
      </c>
      <c r="C341" s="261" t="s">
        <v>105</v>
      </c>
      <c r="D341" s="261" t="s">
        <v>425</v>
      </c>
      <c r="E341" s="261" t="s">
        <v>604</v>
      </c>
      <c r="F341" s="262">
        <v>35431</v>
      </c>
      <c r="G341" s="261" t="s">
        <v>578</v>
      </c>
      <c r="H341" s="261" t="s">
        <v>605</v>
      </c>
      <c r="I341" s="261" t="s">
        <v>2561</v>
      </c>
      <c r="J341" s="261" t="s">
        <v>579</v>
      </c>
      <c r="K341" s="261">
        <v>2014</v>
      </c>
      <c r="L341" s="261" t="s">
        <v>578</v>
      </c>
      <c r="M341" s="261" t="s">
        <v>578</v>
      </c>
    </row>
    <row r="342" spans="1:20">
      <c r="A342" s="261">
        <v>120438</v>
      </c>
      <c r="B342" s="261" t="s">
        <v>1650</v>
      </c>
      <c r="C342" s="261" t="s">
        <v>159</v>
      </c>
      <c r="D342" s="261" t="s">
        <v>353</v>
      </c>
      <c r="E342" s="261" t="s">
        <v>604</v>
      </c>
      <c r="F342" s="262">
        <v>35010</v>
      </c>
      <c r="G342" s="261" t="s">
        <v>597</v>
      </c>
      <c r="H342" s="261" t="s">
        <v>605</v>
      </c>
      <c r="I342" s="261" t="s">
        <v>2561</v>
      </c>
      <c r="J342" s="261" t="s">
        <v>579</v>
      </c>
      <c r="K342" s="261">
        <v>2014</v>
      </c>
      <c r="L342" s="261" t="s">
        <v>597</v>
      </c>
      <c r="M342" s="261" t="s">
        <v>597</v>
      </c>
    </row>
    <row r="343" spans="1:20">
      <c r="A343" s="261">
        <v>120440</v>
      </c>
      <c r="B343" s="261" t="s">
        <v>1651</v>
      </c>
      <c r="C343" s="261" t="s">
        <v>142</v>
      </c>
      <c r="D343" s="261" t="s">
        <v>362</v>
      </c>
      <c r="E343" s="261" t="s">
        <v>604</v>
      </c>
      <c r="F343" s="262">
        <v>35191</v>
      </c>
      <c r="G343" s="261" t="s">
        <v>690</v>
      </c>
      <c r="H343" s="261" t="s">
        <v>605</v>
      </c>
      <c r="I343" s="261" t="s">
        <v>2561</v>
      </c>
      <c r="J343" s="261" t="s">
        <v>579</v>
      </c>
      <c r="K343" s="261">
        <v>2014</v>
      </c>
      <c r="L343" s="261" t="s">
        <v>672</v>
      </c>
      <c r="M343" s="261" t="s">
        <v>580</v>
      </c>
    </row>
    <row r="344" spans="1:20">
      <c r="A344" s="261">
        <v>120457</v>
      </c>
      <c r="B344" s="261" t="s">
        <v>1654</v>
      </c>
      <c r="C344" s="261" t="s">
        <v>143</v>
      </c>
      <c r="D344" s="261" t="s">
        <v>388</v>
      </c>
      <c r="E344" s="261" t="s">
        <v>604</v>
      </c>
      <c r="F344" s="262">
        <v>33682</v>
      </c>
      <c r="G344" s="261" t="s">
        <v>644</v>
      </c>
      <c r="H344" s="261" t="s">
        <v>605</v>
      </c>
      <c r="I344" s="261" t="s">
        <v>2561</v>
      </c>
      <c r="J344" s="261" t="s">
        <v>579</v>
      </c>
      <c r="K344" s="261">
        <v>2011</v>
      </c>
      <c r="L344" s="261" t="s">
        <v>580</v>
      </c>
      <c r="M344" s="261" t="s">
        <v>580</v>
      </c>
    </row>
    <row r="345" spans="1:20">
      <c r="A345" s="261">
        <v>120459</v>
      </c>
      <c r="B345" s="261" t="s">
        <v>1655</v>
      </c>
      <c r="C345" s="261" t="s">
        <v>125</v>
      </c>
      <c r="D345" s="261" t="s">
        <v>515</v>
      </c>
      <c r="E345" s="261" t="s">
        <v>604</v>
      </c>
      <c r="F345" s="262">
        <v>34060</v>
      </c>
      <c r="G345" s="261" t="s">
        <v>634</v>
      </c>
      <c r="H345" s="261" t="s">
        <v>605</v>
      </c>
      <c r="I345" s="261" t="s">
        <v>2561</v>
      </c>
      <c r="J345" s="261" t="s">
        <v>579</v>
      </c>
      <c r="K345" s="261">
        <v>2011</v>
      </c>
      <c r="L345" s="261" t="s">
        <v>578</v>
      </c>
      <c r="M345" s="261" t="s">
        <v>578</v>
      </c>
    </row>
    <row r="346" spans="1:20">
      <c r="A346" s="261">
        <v>120471</v>
      </c>
      <c r="B346" s="261" t="s">
        <v>1957</v>
      </c>
      <c r="C346" s="261" t="s">
        <v>195</v>
      </c>
      <c r="D346" s="261" t="s">
        <v>319</v>
      </c>
      <c r="E346" s="261" t="s">
        <v>604</v>
      </c>
      <c r="F346" s="262">
        <v>21186</v>
      </c>
      <c r="G346" s="261" t="s">
        <v>578</v>
      </c>
      <c r="H346" s="261" t="s">
        <v>605</v>
      </c>
      <c r="I346" s="261" t="s">
        <v>2561</v>
      </c>
      <c r="J346" s="261" t="s">
        <v>579</v>
      </c>
      <c r="K346" s="264">
        <v>1975</v>
      </c>
      <c r="L346" s="261" t="s">
        <v>578</v>
      </c>
      <c r="M346" s="261" t="s">
        <v>578</v>
      </c>
      <c r="R346" s="261">
        <v>190</v>
      </c>
      <c r="S346" s="262">
        <v>44075</v>
      </c>
      <c r="T346" s="261">
        <v>10000</v>
      </c>
    </row>
    <row r="347" spans="1:20">
      <c r="A347" s="261">
        <v>120482</v>
      </c>
      <c r="B347" s="261" t="s">
        <v>1656</v>
      </c>
      <c r="C347" s="261" t="s">
        <v>837</v>
      </c>
      <c r="D347" s="261" t="s">
        <v>413</v>
      </c>
      <c r="E347" s="261" t="s">
        <v>604</v>
      </c>
      <c r="F347" s="262">
        <v>31116</v>
      </c>
      <c r="G347" s="261" t="s">
        <v>578</v>
      </c>
      <c r="H347" s="261" t="s">
        <v>605</v>
      </c>
      <c r="I347" s="261" t="s">
        <v>2561</v>
      </c>
      <c r="J347" s="261" t="s">
        <v>607</v>
      </c>
      <c r="K347" s="261">
        <v>2004</v>
      </c>
      <c r="L347" s="261" t="s">
        <v>578</v>
      </c>
      <c r="M347" s="261" t="s">
        <v>598</v>
      </c>
    </row>
    <row r="348" spans="1:20">
      <c r="A348" s="261">
        <v>120495</v>
      </c>
      <c r="B348" s="261" t="s">
        <v>1657</v>
      </c>
      <c r="C348" s="261" t="s">
        <v>172</v>
      </c>
      <c r="D348" s="261" t="s">
        <v>508</v>
      </c>
      <c r="E348" s="261" t="s">
        <v>604</v>
      </c>
      <c r="F348" s="262">
        <v>34839</v>
      </c>
      <c r="G348" s="261" t="s">
        <v>697</v>
      </c>
      <c r="H348" s="261" t="s">
        <v>605</v>
      </c>
      <c r="I348" s="261" t="s">
        <v>2561</v>
      </c>
      <c r="J348" s="261" t="s">
        <v>752</v>
      </c>
      <c r="K348" s="261">
        <v>2013</v>
      </c>
      <c r="L348" s="261" t="s">
        <v>578</v>
      </c>
      <c r="M348" s="261" t="s">
        <v>580</v>
      </c>
    </row>
    <row r="349" spans="1:20">
      <c r="A349" s="261">
        <v>120506</v>
      </c>
      <c r="B349" s="261" t="s">
        <v>1958</v>
      </c>
      <c r="C349" s="261" t="s">
        <v>171</v>
      </c>
      <c r="D349" s="261" t="s">
        <v>370</v>
      </c>
      <c r="E349" s="261" t="s">
        <v>604</v>
      </c>
      <c r="F349" s="262">
        <v>33729</v>
      </c>
      <c r="G349" s="261" t="s">
        <v>578</v>
      </c>
      <c r="H349" s="261" t="s">
        <v>605</v>
      </c>
      <c r="I349" s="261" t="s">
        <v>2561</v>
      </c>
      <c r="J349" s="261" t="s">
        <v>607</v>
      </c>
      <c r="K349" s="261">
        <v>2011</v>
      </c>
      <c r="L349" s="261" t="s">
        <v>578</v>
      </c>
      <c r="M349" s="261" t="s">
        <v>578</v>
      </c>
    </row>
    <row r="350" spans="1:20">
      <c r="A350" s="261">
        <v>120511</v>
      </c>
      <c r="B350" s="261" t="s">
        <v>1959</v>
      </c>
      <c r="C350" s="261" t="s">
        <v>155</v>
      </c>
      <c r="D350" s="261" t="s">
        <v>795</v>
      </c>
      <c r="E350" s="261" t="s">
        <v>604</v>
      </c>
      <c r="F350" s="262">
        <v>35527</v>
      </c>
      <c r="G350" s="261" t="s">
        <v>578</v>
      </c>
      <c r="H350" s="261" t="s">
        <v>605</v>
      </c>
      <c r="I350" s="261" t="s">
        <v>2561</v>
      </c>
      <c r="J350" s="261" t="s">
        <v>607</v>
      </c>
      <c r="K350" s="261">
        <v>2015</v>
      </c>
      <c r="L350" s="261" t="s">
        <v>578</v>
      </c>
      <c r="M350" s="261" t="s">
        <v>578</v>
      </c>
    </row>
    <row r="351" spans="1:20">
      <c r="A351" s="261">
        <v>120517</v>
      </c>
      <c r="B351" s="261" t="s">
        <v>1658</v>
      </c>
      <c r="C351" s="261" t="s">
        <v>84</v>
      </c>
      <c r="D351" s="261" t="s">
        <v>1659</v>
      </c>
      <c r="E351" s="261" t="s">
        <v>604</v>
      </c>
      <c r="F351" s="262">
        <v>34000</v>
      </c>
      <c r="G351" s="261" t="s">
        <v>578</v>
      </c>
      <c r="H351" s="261" t="s">
        <v>605</v>
      </c>
      <c r="I351" s="261" t="s">
        <v>2561</v>
      </c>
      <c r="J351" s="261" t="s">
        <v>752</v>
      </c>
      <c r="K351" s="264">
        <v>2010</v>
      </c>
      <c r="L351" s="261" t="s">
        <v>578</v>
      </c>
      <c r="M351" s="261" t="s">
        <v>578</v>
      </c>
      <c r="R351" s="261">
        <v>510</v>
      </c>
      <c r="S351" s="262" t="s">
        <v>2613</v>
      </c>
      <c r="T351" s="261">
        <v>28000</v>
      </c>
    </row>
    <row r="352" spans="1:20">
      <c r="A352" s="261">
        <v>120533</v>
      </c>
      <c r="B352" s="261" t="s">
        <v>1660</v>
      </c>
      <c r="C352" s="261" t="s">
        <v>212</v>
      </c>
      <c r="D352" s="261" t="s">
        <v>1661</v>
      </c>
      <c r="E352" s="261" t="s">
        <v>603</v>
      </c>
      <c r="F352" s="262">
        <v>30953</v>
      </c>
      <c r="G352" s="261" t="s">
        <v>724</v>
      </c>
      <c r="H352" s="261" t="s">
        <v>605</v>
      </c>
      <c r="I352" s="261" t="s">
        <v>2561</v>
      </c>
      <c r="J352" s="261" t="s">
        <v>607</v>
      </c>
      <c r="K352" s="261">
        <v>2017</v>
      </c>
      <c r="L352" s="261" t="s">
        <v>634</v>
      </c>
      <c r="M352" s="261" t="s">
        <v>599</v>
      </c>
    </row>
    <row r="353" spans="1:20">
      <c r="A353" s="261">
        <v>120539</v>
      </c>
      <c r="B353" s="261" t="s">
        <v>1662</v>
      </c>
      <c r="C353" s="261" t="s">
        <v>83</v>
      </c>
      <c r="D353" s="261" t="s">
        <v>912</v>
      </c>
      <c r="E353" s="261" t="s">
        <v>604</v>
      </c>
      <c r="F353" s="262">
        <v>32144</v>
      </c>
      <c r="G353" s="261" t="s">
        <v>2418</v>
      </c>
      <c r="H353" s="261" t="s">
        <v>605</v>
      </c>
      <c r="I353" s="261" t="s">
        <v>2561</v>
      </c>
      <c r="J353" s="261" t="s">
        <v>607</v>
      </c>
      <c r="K353" s="261">
        <v>2006</v>
      </c>
      <c r="L353" s="261" t="s">
        <v>580</v>
      </c>
      <c r="M353" s="261" t="s">
        <v>580</v>
      </c>
      <c r="R353" s="261">
        <v>50</v>
      </c>
      <c r="S353" s="262">
        <v>43952</v>
      </c>
      <c r="T353" s="261">
        <v>24000</v>
      </c>
    </row>
    <row r="354" spans="1:20">
      <c r="A354" s="261">
        <v>120540</v>
      </c>
      <c r="B354" s="261" t="s">
        <v>1663</v>
      </c>
      <c r="C354" s="261" t="s">
        <v>160</v>
      </c>
      <c r="D354" s="261" t="s">
        <v>362</v>
      </c>
      <c r="E354" s="261" t="s">
        <v>604</v>
      </c>
      <c r="F354" s="262">
        <v>33994</v>
      </c>
      <c r="G354" s="261" t="s">
        <v>665</v>
      </c>
      <c r="H354" s="261" t="s">
        <v>605</v>
      </c>
      <c r="I354" s="261" t="s">
        <v>2561</v>
      </c>
      <c r="J354" s="261" t="s">
        <v>752</v>
      </c>
      <c r="K354" s="261">
        <v>2010</v>
      </c>
      <c r="L354" s="261" t="s">
        <v>580</v>
      </c>
      <c r="M354" s="261" t="s">
        <v>580</v>
      </c>
    </row>
    <row r="355" spans="1:20">
      <c r="A355" s="261">
        <v>120554</v>
      </c>
      <c r="B355" s="261" t="s">
        <v>1664</v>
      </c>
      <c r="C355" s="261" t="s">
        <v>86</v>
      </c>
      <c r="D355" s="261" t="s">
        <v>1665</v>
      </c>
      <c r="E355" s="261" t="s">
        <v>604</v>
      </c>
      <c r="F355" s="262">
        <v>35629</v>
      </c>
      <c r="G355" s="261" t="s">
        <v>634</v>
      </c>
      <c r="H355" s="261" t="s">
        <v>605</v>
      </c>
      <c r="I355" s="261" t="s">
        <v>2561</v>
      </c>
      <c r="J355" s="261" t="s">
        <v>607</v>
      </c>
      <c r="K355" s="261">
        <v>2015</v>
      </c>
      <c r="L355" s="261" t="s">
        <v>578</v>
      </c>
      <c r="M355" s="261" t="s">
        <v>578</v>
      </c>
    </row>
    <row r="356" spans="1:20">
      <c r="A356" s="261">
        <v>120563</v>
      </c>
      <c r="B356" s="261" t="s">
        <v>1960</v>
      </c>
      <c r="C356" s="261" t="s">
        <v>262</v>
      </c>
      <c r="D356" s="261" t="s">
        <v>319</v>
      </c>
      <c r="E356" s="261" t="s">
        <v>603</v>
      </c>
      <c r="F356" s="262">
        <v>35831</v>
      </c>
      <c r="G356" s="261" t="s">
        <v>2519</v>
      </c>
      <c r="H356" s="261" t="s">
        <v>605</v>
      </c>
      <c r="I356" s="261" t="s">
        <v>2561</v>
      </c>
      <c r="J356" s="261" t="s">
        <v>579</v>
      </c>
      <c r="K356" s="261">
        <v>2017</v>
      </c>
      <c r="L356" s="261" t="s">
        <v>597</v>
      </c>
      <c r="M356" s="261" t="s">
        <v>597</v>
      </c>
    </row>
    <row r="357" spans="1:20">
      <c r="A357" s="261">
        <v>120578</v>
      </c>
      <c r="B357" s="261" t="s">
        <v>1666</v>
      </c>
      <c r="C357" s="261" t="s">
        <v>85</v>
      </c>
      <c r="D357" s="261" t="s">
        <v>398</v>
      </c>
      <c r="E357" s="261" t="s">
        <v>604</v>
      </c>
      <c r="F357" s="262">
        <v>31194</v>
      </c>
      <c r="G357" s="261" t="s">
        <v>578</v>
      </c>
      <c r="H357" s="261" t="s">
        <v>605</v>
      </c>
      <c r="I357" s="261" t="s">
        <v>2561</v>
      </c>
      <c r="J357" s="261" t="s">
        <v>579</v>
      </c>
      <c r="K357" s="261">
        <v>2004</v>
      </c>
      <c r="L357" s="261" t="s">
        <v>578</v>
      </c>
      <c r="M357" s="261" t="s">
        <v>590</v>
      </c>
    </row>
    <row r="358" spans="1:20">
      <c r="A358" s="261">
        <v>120586</v>
      </c>
      <c r="B358" s="261" t="s">
        <v>1667</v>
      </c>
      <c r="C358" s="261" t="s">
        <v>127</v>
      </c>
      <c r="D358" s="261" t="s">
        <v>372</v>
      </c>
      <c r="E358" s="261" t="s">
        <v>604</v>
      </c>
      <c r="F358" s="262">
        <v>32762</v>
      </c>
      <c r="G358" s="261" t="s">
        <v>578</v>
      </c>
      <c r="H358" s="261" t="s">
        <v>605</v>
      </c>
      <c r="I358" s="261" t="s">
        <v>2561</v>
      </c>
      <c r="J358" s="261" t="s">
        <v>579</v>
      </c>
      <c r="K358" s="261">
        <v>2002</v>
      </c>
      <c r="L358" s="261" t="s">
        <v>578</v>
      </c>
      <c r="M358" s="261" t="s">
        <v>578</v>
      </c>
    </row>
    <row r="359" spans="1:20">
      <c r="A359" s="261">
        <v>120593</v>
      </c>
      <c r="B359" s="261" t="s">
        <v>1961</v>
      </c>
      <c r="C359" s="261" t="s">
        <v>181</v>
      </c>
      <c r="D359" s="261" t="s">
        <v>1962</v>
      </c>
      <c r="E359" s="261" t="s">
        <v>603</v>
      </c>
      <c r="F359" s="262">
        <v>30792</v>
      </c>
      <c r="G359" s="261" t="s">
        <v>2520</v>
      </c>
      <c r="H359" s="261" t="s">
        <v>605</v>
      </c>
      <c r="I359" s="261" t="s">
        <v>2561</v>
      </c>
      <c r="J359" s="261" t="s">
        <v>607</v>
      </c>
      <c r="K359" s="261">
        <v>2005</v>
      </c>
      <c r="L359" s="261" t="s">
        <v>598</v>
      </c>
      <c r="M359" s="261" t="s">
        <v>598</v>
      </c>
    </row>
    <row r="360" spans="1:20">
      <c r="A360" s="261">
        <v>120605</v>
      </c>
      <c r="B360" s="261" t="s">
        <v>1670</v>
      </c>
      <c r="C360" s="261" t="s">
        <v>121</v>
      </c>
      <c r="D360" s="261" t="s">
        <v>429</v>
      </c>
      <c r="E360" s="261" t="s">
        <v>603</v>
      </c>
      <c r="F360" s="262">
        <v>33239</v>
      </c>
      <c r="G360" s="261" t="s">
        <v>588</v>
      </c>
      <c r="H360" s="261" t="s">
        <v>605</v>
      </c>
      <c r="I360" s="261" t="s">
        <v>2561</v>
      </c>
      <c r="J360" s="261" t="s">
        <v>607</v>
      </c>
      <c r="K360" s="261">
        <v>2009</v>
      </c>
      <c r="L360" s="261" t="s">
        <v>588</v>
      </c>
      <c r="M360" s="261" t="s">
        <v>588</v>
      </c>
    </row>
    <row r="361" spans="1:20">
      <c r="A361" s="261">
        <v>120625</v>
      </c>
      <c r="B361" s="261" t="s">
        <v>1963</v>
      </c>
      <c r="C361" s="261" t="s">
        <v>83</v>
      </c>
      <c r="D361" s="261" t="s">
        <v>377</v>
      </c>
      <c r="E361" s="261" t="s">
        <v>604</v>
      </c>
      <c r="F361" s="262">
        <v>32884</v>
      </c>
      <c r="G361" s="261" t="s">
        <v>578</v>
      </c>
      <c r="H361" s="261" t="s">
        <v>605</v>
      </c>
      <c r="I361" s="261" t="s">
        <v>2561</v>
      </c>
      <c r="J361" s="261" t="s">
        <v>579</v>
      </c>
      <c r="K361" s="261">
        <v>2008</v>
      </c>
      <c r="L361" s="261" t="s">
        <v>578</v>
      </c>
      <c r="M361" s="261" t="s">
        <v>593</v>
      </c>
    </row>
    <row r="362" spans="1:20">
      <c r="A362" s="261">
        <v>120629</v>
      </c>
      <c r="B362" s="261" t="s">
        <v>1675</v>
      </c>
      <c r="C362" s="261" t="s">
        <v>95</v>
      </c>
      <c r="D362" s="261" t="s">
        <v>430</v>
      </c>
      <c r="E362" s="261" t="s">
        <v>603</v>
      </c>
      <c r="F362" s="262">
        <v>32737</v>
      </c>
      <c r="G362" s="261" t="s">
        <v>639</v>
      </c>
      <c r="H362" s="261" t="s">
        <v>605</v>
      </c>
      <c r="I362" s="261" t="s">
        <v>2561</v>
      </c>
      <c r="J362" s="261" t="s">
        <v>579</v>
      </c>
      <c r="K362" s="261">
        <v>2008</v>
      </c>
      <c r="L362" s="261" t="s">
        <v>580</v>
      </c>
      <c r="M362" s="261" t="s">
        <v>580</v>
      </c>
    </row>
    <row r="363" spans="1:20">
      <c r="A363" s="261">
        <v>120635</v>
      </c>
      <c r="B363" s="261" t="s">
        <v>1676</v>
      </c>
      <c r="C363" s="261" t="s">
        <v>1142</v>
      </c>
      <c r="D363" s="261" t="s">
        <v>1677</v>
      </c>
      <c r="E363" s="261" t="s">
        <v>604</v>
      </c>
      <c r="F363" s="262">
        <v>35450</v>
      </c>
      <c r="G363" s="261" t="s">
        <v>2494</v>
      </c>
      <c r="H363" s="261" t="s">
        <v>605</v>
      </c>
      <c r="I363" s="261" t="s">
        <v>2561</v>
      </c>
      <c r="J363" s="261" t="s">
        <v>579</v>
      </c>
      <c r="K363" s="261">
        <v>2015</v>
      </c>
      <c r="L363" s="261" t="s">
        <v>600</v>
      </c>
      <c r="M363" s="261" t="s">
        <v>601</v>
      </c>
    </row>
    <row r="364" spans="1:20">
      <c r="A364" s="261">
        <v>120637</v>
      </c>
      <c r="B364" s="261" t="s">
        <v>1680</v>
      </c>
      <c r="C364" s="261" t="s">
        <v>157</v>
      </c>
      <c r="D364" s="261" t="s">
        <v>446</v>
      </c>
      <c r="E364" s="261" t="s">
        <v>604</v>
      </c>
      <c r="F364" s="262">
        <v>34858</v>
      </c>
      <c r="G364" s="261" t="s">
        <v>671</v>
      </c>
      <c r="H364" s="261" t="s">
        <v>605</v>
      </c>
      <c r="I364" s="261" t="s">
        <v>2561</v>
      </c>
      <c r="J364" s="261" t="s">
        <v>579</v>
      </c>
      <c r="K364" s="261">
        <v>2015</v>
      </c>
      <c r="L364" s="261" t="s">
        <v>580</v>
      </c>
      <c r="M364" s="261" t="s">
        <v>580</v>
      </c>
    </row>
    <row r="365" spans="1:20">
      <c r="A365" s="261">
        <v>120638</v>
      </c>
      <c r="B365" s="261" t="s">
        <v>1681</v>
      </c>
      <c r="C365" s="261" t="s">
        <v>98</v>
      </c>
      <c r="D365" s="261" t="s">
        <v>1682</v>
      </c>
      <c r="E365" s="261" t="s">
        <v>604</v>
      </c>
      <c r="F365" s="262">
        <v>35648</v>
      </c>
      <c r="G365" s="261" t="s">
        <v>2399</v>
      </c>
      <c r="H365" s="261" t="s">
        <v>605</v>
      </c>
      <c r="I365" s="261" t="s">
        <v>2561</v>
      </c>
      <c r="J365" s="261" t="s">
        <v>579</v>
      </c>
      <c r="K365" s="261">
        <v>2014</v>
      </c>
      <c r="L365" s="261" t="s">
        <v>578</v>
      </c>
      <c r="M365" s="261" t="s">
        <v>589</v>
      </c>
      <c r="R365" s="261">
        <v>169</v>
      </c>
      <c r="S365" s="262">
        <v>44075</v>
      </c>
      <c r="T365" s="261">
        <v>15000</v>
      </c>
    </row>
    <row r="366" spans="1:20">
      <c r="A366" s="261">
        <v>120640</v>
      </c>
      <c r="B366" s="261" t="s">
        <v>1964</v>
      </c>
      <c r="C366" s="261" t="s">
        <v>83</v>
      </c>
      <c r="D366" s="261" t="s">
        <v>897</v>
      </c>
      <c r="E366" s="261" t="s">
        <v>604</v>
      </c>
      <c r="F366" s="262">
        <v>35865</v>
      </c>
      <c r="G366" s="261" t="s">
        <v>634</v>
      </c>
      <c r="H366" s="261" t="s">
        <v>749</v>
      </c>
      <c r="I366" s="261" t="s">
        <v>2561</v>
      </c>
      <c r="J366" s="261" t="s">
        <v>579</v>
      </c>
      <c r="K366" s="261">
        <v>2017</v>
      </c>
      <c r="L366" s="261" t="s">
        <v>578</v>
      </c>
      <c r="M366" s="261" t="s">
        <v>553</v>
      </c>
    </row>
    <row r="367" spans="1:20">
      <c r="A367" s="261">
        <v>120643</v>
      </c>
      <c r="B367" s="261" t="s">
        <v>1965</v>
      </c>
      <c r="C367" s="261" t="s">
        <v>1966</v>
      </c>
      <c r="D367" s="261" t="s">
        <v>482</v>
      </c>
      <c r="E367" s="261" t="s">
        <v>604</v>
      </c>
      <c r="F367" s="262">
        <v>36270</v>
      </c>
      <c r="G367" s="261" t="s">
        <v>578</v>
      </c>
      <c r="H367" s="261" t="s">
        <v>605</v>
      </c>
      <c r="I367" s="261" t="s">
        <v>2561</v>
      </c>
      <c r="J367" s="261" t="s">
        <v>579</v>
      </c>
      <c r="K367" s="261">
        <v>2017</v>
      </c>
      <c r="L367" s="261" t="s">
        <v>578</v>
      </c>
      <c r="M367" s="261" t="s">
        <v>578</v>
      </c>
    </row>
    <row r="368" spans="1:20">
      <c r="A368" s="261">
        <v>120648</v>
      </c>
      <c r="B368" s="261" t="s">
        <v>1967</v>
      </c>
      <c r="C368" s="261" t="s">
        <v>83</v>
      </c>
      <c r="D368" s="261" t="s">
        <v>318</v>
      </c>
      <c r="E368" s="261" t="s">
        <v>603</v>
      </c>
      <c r="F368" s="262">
        <v>34152</v>
      </c>
      <c r="G368" s="261" t="s">
        <v>2425</v>
      </c>
      <c r="H368" s="261" t="s">
        <v>605</v>
      </c>
      <c r="I368" s="261" t="s">
        <v>2561</v>
      </c>
      <c r="J368" s="261" t="s">
        <v>579</v>
      </c>
      <c r="K368" s="261">
        <v>2012</v>
      </c>
      <c r="L368" s="261" t="s">
        <v>578</v>
      </c>
      <c r="M368" s="261" t="s">
        <v>599</v>
      </c>
    </row>
    <row r="369" spans="1:13">
      <c r="A369" s="261">
        <v>120656</v>
      </c>
      <c r="B369" s="261" t="s">
        <v>1683</v>
      </c>
      <c r="C369" s="261" t="s">
        <v>1029</v>
      </c>
      <c r="D369" s="261" t="s">
        <v>460</v>
      </c>
      <c r="E369" s="261" t="s">
        <v>604</v>
      </c>
      <c r="F369" s="262">
        <v>36161</v>
      </c>
      <c r="G369" s="261" t="s">
        <v>578</v>
      </c>
      <c r="H369" s="261" t="s">
        <v>605</v>
      </c>
      <c r="I369" s="261" t="s">
        <v>2561</v>
      </c>
      <c r="J369" s="261" t="s">
        <v>579</v>
      </c>
      <c r="K369" s="261">
        <v>2016</v>
      </c>
      <c r="L369" s="261" t="s">
        <v>578</v>
      </c>
      <c r="M369" s="261" t="s">
        <v>578</v>
      </c>
    </row>
    <row r="370" spans="1:13">
      <c r="A370" s="261">
        <v>120659</v>
      </c>
      <c r="B370" s="261" t="s">
        <v>1684</v>
      </c>
      <c r="C370" s="261" t="s">
        <v>852</v>
      </c>
      <c r="D370" s="261" t="s">
        <v>894</v>
      </c>
      <c r="E370" s="261" t="s">
        <v>603</v>
      </c>
      <c r="F370" s="262">
        <v>36211</v>
      </c>
      <c r="G370" s="261" t="s">
        <v>649</v>
      </c>
      <c r="H370" s="261" t="s">
        <v>605</v>
      </c>
      <c r="I370" s="261" t="s">
        <v>2561</v>
      </c>
      <c r="J370" s="261" t="s">
        <v>579</v>
      </c>
      <c r="K370" s="261">
        <v>2017</v>
      </c>
      <c r="L370" s="261" t="s">
        <v>580</v>
      </c>
      <c r="M370" s="261" t="s">
        <v>580</v>
      </c>
    </row>
    <row r="371" spans="1:13">
      <c r="A371" s="261">
        <v>120676</v>
      </c>
      <c r="B371" s="261" t="s">
        <v>1685</v>
      </c>
      <c r="C371" s="261" t="s">
        <v>198</v>
      </c>
      <c r="D371" s="261" t="s">
        <v>1023</v>
      </c>
      <c r="E371" s="261" t="s">
        <v>603</v>
      </c>
      <c r="F371" s="262">
        <v>35932</v>
      </c>
      <c r="G371" s="261" t="s">
        <v>672</v>
      </c>
      <c r="H371" s="261" t="s">
        <v>605</v>
      </c>
      <c r="I371" s="261" t="s">
        <v>2561</v>
      </c>
      <c r="J371" s="261" t="s">
        <v>579</v>
      </c>
      <c r="K371" s="261">
        <v>2016</v>
      </c>
      <c r="L371" s="261" t="s">
        <v>578</v>
      </c>
      <c r="M371" s="261" t="s">
        <v>580</v>
      </c>
    </row>
    <row r="372" spans="1:13">
      <c r="A372" s="261">
        <v>120680</v>
      </c>
      <c r="B372" s="261" t="s">
        <v>1686</v>
      </c>
      <c r="C372" s="261" t="s">
        <v>892</v>
      </c>
      <c r="D372" s="261" t="s">
        <v>488</v>
      </c>
      <c r="E372" s="261" t="s">
        <v>604</v>
      </c>
      <c r="F372" s="262">
        <v>35910</v>
      </c>
      <c r="G372" s="261" t="s">
        <v>634</v>
      </c>
      <c r="H372" s="261" t="s">
        <v>605</v>
      </c>
      <c r="I372" s="261" t="s">
        <v>2561</v>
      </c>
      <c r="J372" s="261" t="s">
        <v>579</v>
      </c>
      <c r="K372" s="261">
        <v>2016</v>
      </c>
      <c r="L372" s="261" t="s">
        <v>578</v>
      </c>
      <c r="M372" s="261" t="s">
        <v>590</v>
      </c>
    </row>
    <row r="373" spans="1:13">
      <c r="A373" s="261">
        <v>120683</v>
      </c>
      <c r="B373" s="261" t="s">
        <v>1968</v>
      </c>
      <c r="C373" s="261" t="s">
        <v>79</v>
      </c>
      <c r="D373" s="261" t="s">
        <v>377</v>
      </c>
      <c r="E373" s="261" t="s">
        <v>604</v>
      </c>
      <c r="F373" s="262">
        <v>30383</v>
      </c>
      <c r="G373" s="261" t="s">
        <v>659</v>
      </c>
      <c r="H373" s="261" t="s">
        <v>605</v>
      </c>
      <c r="I373" s="261" t="s">
        <v>2561</v>
      </c>
      <c r="J373" s="261" t="s">
        <v>579</v>
      </c>
      <c r="K373" s="261">
        <v>2016</v>
      </c>
      <c r="L373" s="261" t="s">
        <v>580</v>
      </c>
      <c r="M373" s="261" t="s">
        <v>580</v>
      </c>
    </row>
    <row r="374" spans="1:13">
      <c r="A374" s="261">
        <v>120684</v>
      </c>
      <c r="B374" s="261" t="s">
        <v>1969</v>
      </c>
      <c r="C374" s="261" t="s">
        <v>213</v>
      </c>
      <c r="D374" s="261" t="s">
        <v>438</v>
      </c>
      <c r="E374" s="261" t="s">
        <v>604</v>
      </c>
      <c r="F374" s="262">
        <v>36167</v>
      </c>
      <c r="G374" s="261" t="s">
        <v>599</v>
      </c>
      <c r="H374" s="261" t="s">
        <v>605</v>
      </c>
      <c r="I374" s="261" t="s">
        <v>2561</v>
      </c>
      <c r="J374" s="261" t="s">
        <v>579</v>
      </c>
      <c r="K374" s="261">
        <v>2016</v>
      </c>
      <c r="L374" s="261" t="s">
        <v>599</v>
      </c>
      <c r="M374" s="261" t="s">
        <v>599</v>
      </c>
    </row>
    <row r="375" spans="1:13">
      <c r="A375" s="261">
        <v>120687</v>
      </c>
      <c r="B375" s="261" t="s">
        <v>1970</v>
      </c>
      <c r="C375" s="261" t="s">
        <v>1135</v>
      </c>
      <c r="D375" s="261" t="s">
        <v>1177</v>
      </c>
      <c r="E375" s="261" t="s">
        <v>604</v>
      </c>
      <c r="F375" s="262">
        <v>36161</v>
      </c>
      <c r="G375" s="261" t="s">
        <v>578</v>
      </c>
      <c r="H375" s="261" t="s">
        <v>605</v>
      </c>
      <c r="I375" s="261" t="s">
        <v>2561</v>
      </c>
      <c r="J375" s="261" t="s">
        <v>579</v>
      </c>
      <c r="K375" s="261">
        <v>2016</v>
      </c>
      <c r="L375" s="261" t="s">
        <v>578</v>
      </c>
      <c r="M375" s="261" t="s">
        <v>578</v>
      </c>
    </row>
    <row r="376" spans="1:13">
      <c r="A376" s="261">
        <v>120696</v>
      </c>
      <c r="B376" s="261" t="s">
        <v>1687</v>
      </c>
      <c r="C376" s="261" t="s">
        <v>115</v>
      </c>
      <c r="D376" s="261" t="s">
        <v>320</v>
      </c>
      <c r="E376" s="261" t="s">
        <v>604</v>
      </c>
      <c r="G376" s="261" t="s">
        <v>672</v>
      </c>
      <c r="H376" s="261" t="s">
        <v>605</v>
      </c>
      <c r="I376" s="261" t="s">
        <v>2561</v>
      </c>
      <c r="J376" s="261" t="s">
        <v>579</v>
      </c>
      <c r="K376" s="261">
        <v>2000</v>
      </c>
      <c r="L376" s="261" t="s">
        <v>580</v>
      </c>
      <c r="M376" s="261" t="s">
        <v>580</v>
      </c>
    </row>
    <row r="377" spans="1:13">
      <c r="A377" s="261">
        <v>120697</v>
      </c>
      <c r="B377" s="261" t="s">
        <v>1688</v>
      </c>
      <c r="C377" s="261" t="s">
        <v>1689</v>
      </c>
      <c r="D377" s="261" t="s">
        <v>1093</v>
      </c>
      <c r="E377" s="261" t="s">
        <v>604</v>
      </c>
      <c r="F377" s="262">
        <v>30827</v>
      </c>
      <c r="G377" s="261" t="s">
        <v>699</v>
      </c>
      <c r="H377" s="261" t="s">
        <v>605</v>
      </c>
      <c r="I377" s="261" t="s">
        <v>2561</v>
      </c>
      <c r="J377" s="261" t="s">
        <v>579</v>
      </c>
      <c r="K377" s="261">
        <v>2002</v>
      </c>
      <c r="L377" s="261" t="s">
        <v>580</v>
      </c>
      <c r="M377" s="261" t="s">
        <v>580</v>
      </c>
    </row>
    <row r="378" spans="1:13">
      <c r="A378" s="261">
        <v>120706</v>
      </c>
      <c r="B378" s="261" t="s">
        <v>1690</v>
      </c>
      <c r="C378" s="261" t="s">
        <v>796</v>
      </c>
      <c r="D378" s="261" t="s">
        <v>329</v>
      </c>
      <c r="E378" s="261" t="s">
        <v>604</v>
      </c>
      <c r="F378" s="262">
        <v>33995</v>
      </c>
      <c r="G378" s="261" t="s">
        <v>578</v>
      </c>
      <c r="H378" s="261" t="s">
        <v>605</v>
      </c>
      <c r="I378" s="261" t="s">
        <v>2561</v>
      </c>
      <c r="J378" s="261" t="s">
        <v>579</v>
      </c>
      <c r="K378" s="261">
        <v>2010</v>
      </c>
      <c r="L378" s="261" t="s">
        <v>578</v>
      </c>
      <c r="M378" s="261" t="s">
        <v>578</v>
      </c>
    </row>
    <row r="379" spans="1:13">
      <c r="A379" s="261">
        <v>120710</v>
      </c>
      <c r="B379" s="261" t="s">
        <v>1691</v>
      </c>
      <c r="C379" s="261" t="s">
        <v>797</v>
      </c>
      <c r="D379" s="261" t="s">
        <v>395</v>
      </c>
      <c r="E379" s="261" t="s">
        <v>604</v>
      </c>
      <c r="F379" s="262">
        <v>34800</v>
      </c>
      <c r="G379" s="261" t="s">
        <v>744</v>
      </c>
      <c r="H379" s="261" t="s">
        <v>605</v>
      </c>
      <c r="I379" s="261" t="s">
        <v>2561</v>
      </c>
      <c r="J379" s="261" t="s">
        <v>579</v>
      </c>
      <c r="K379" s="261">
        <v>2013</v>
      </c>
      <c r="L379" s="261" t="s">
        <v>580</v>
      </c>
      <c r="M379" s="261" t="s">
        <v>598</v>
      </c>
    </row>
    <row r="380" spans="1:13">
      <c r="A380" s="261">
        <v>120726</v>
      </c>
      <c r="B380" s="261" t="s">
        <v>1971</v>
      </c>
      <c r="C380" s="261" t="s">
        <v>805</v>
      </c>
      <c r="D380" s="261" t="s">
        <v>1132</v>
      </c>
      <c r="E380" s="261" t="s">
        <v>604</v>
      </c>
      <c r="F380" s="262">
        <v>35368</v>
      </c>
      <c r="G380" s="261" t="s">
        <v>597</v>
      </c>
      <c r="H380" s="261" t="s">
        <v>605</v>
      </c>
      <c r="I380" s="261" t="s">
        <v>2561</v>
      </c>
      <c r="J380" s="261" t="s">
        <v>579</v>
      </c>
      <c r="K380" s="261">
        <v>2014</v>
      </c>
      <c r="L380" s="261" t="s">
        <v>597</v>
      </c>
      <c r="M380" s="261" t="s">
        <v>597</v>
      </c>
    </row>
    <row r="381" spans="1:13">
      <c r="A381" s="261">
        <v>120729</v>
      </c>
      <c r="B381" s="261" t="s">
        <v>1694</v>
      </c>
      <c r="C381" s="261" t="s">
        <v>827</v>
      </c>
      <c r="D381" s="261" t="s">
        <v>334</v>
      </c>
      <c r="E381" s="261" t="s">
        <v>604</v>
      </c>
      <c r="F381" s="262">
        <v>35079</v>
      </c>
      <c r="G381" s="261" t="s">
        <v>2495</v>
      </c>
      <c r="H381" s="261" t="s">
        <v>605</v>
      </c>
      <c r="I381" s="261" t="s">
        <v>2561</v>
      </c>
      <c r="J381" s="261" t="s">
        <v>579</v>
      </c>
      <c r="K381" s="261">
        <v>2012</v>
      </c>
      <c r="L381" s="261" t="s">
        <v>580</v>
      </c>
      <c r="M381" s="261" t="s">
        <v>587</v>
      </c>
    </row>
    <row r="382" spans="1:13">
      <c r="A382" s="261">
        <v>120740</v>
      </c>
      <c r="B382" s="261" t="s">
        <v>1697</v>
      </c>
      <c r="C382" s="261" t="s">
        <v>107</v>
      </c>
      <c r="D382" s="261" t="s">
        <v>408</v>
      </c>
      <c r="E382" s="261" t="s">
        <v>604</v>
      </c>
      <c r="F382" s="262">
        <v>35921</v>
      </c>
      <c r="G382" s="261" t="s">
        <v>673</v>
      </c>
      <c r="H382" s="261" t="s">
        <v>605</v>
      </c>
      <c r="I382" s="261" t="s">
        <v>2561</v>
      </c>
      <c r="J382" s="261" t="s">
        <v>579</v>
      </c>
      <c r="K382" s="261">
        <v>2017</v>
      </c>
      <c r="L382" s="261" t="s">
        <v>634</v>
      </c>
      <c r="M382" s="261" t="s">
        <v>580</v>
      </c>
    </row>
    <row r="383" spans="1:13">
      <c r="A383" s="261">
        <v>120746</v>
      </c>
      <c r="B383" s="261" t="s">
        <v>1698</v>
      </c>
      <c r="C383" s="261" t="s">
        <v>111</v>
      </c>
      <c r="D383" s="261" t="s">
        <v>371</v>
      </c>
      <c r="E383" s="261" t="s">
        <v>603</v>
      </c>
      <c r="F383" s="262">
        <v>35370</v>
      </c>
      <c r="G383" s="261" t="s">
        <v>588</v>
      </c>
      <c r="H383" s="261" t="s">
        <v>605</v>
      </c>
      <c r="I383" s="261" t="s">
        <v>2561</v>
      </c>
      <c r="J383" s="261" t="s">
        <v>579</v>
      </c>
      <c r="K383" s="261">
        <v>2013</v>
      </c>
      <c r="L383" s="261" t="s">
        <v>578</v>
      </c>
      <c r="M383" s="261" t="s">
        <v>598</v>
      </c>
    </row>
    <row r="384" spans="1:13">
      <c r="A384" s="261">
        <v>120748</v>
      </c>
      <c r="B384" s="261" t="s">
        <v>1701</v>
      </c>
      <c r="C384" s="261" t="s">
        <v>105</v>
      </c>
      <c r="D384" s="261" t="s">
        <v>351</v>
      </c>
      <c r="E384" s="261" t="s">
        <v>604</v>
      </c>
      <c r="F384" s="262">
        <v>33628</v>
      </c>
      <c r="G384" s="261" t="s">
        <v>634</v>
      </c>
      <c r="H384" s="261" t="s">
        <v>605</v>
      </c>
      <c r="I384" s="261" t="s">
        <v>2561</v>
      </c>
      <c r="J384" s="261" t="s">
        <v>579</v>
      </c>
      <c r="K384" s="261">
        <v>2010</v>
      </c>
      <c r="L384" s="261" t="s">
        <v>580</v>
      </c>
      <c r="M384" s="261" t="s">
        <v>578</v>
      </c>
    </row>
    <row r="385" spans="1:20">
      <c r="A385" s="261">
        <v>120752</v>
      </c>
      <c r="B385" s="261" t="s">
        <v>1702</v>
      </c>
      <c r="C385" s="261" t="s">
        <v>83</v>
      </c>
      <c r="D385" s="261" t="s">
        <v>1703</v>
      </c>
      <c r="E385" s="261" t="s">
        <v>604</v>
      </c>
      <c r="F385" s="262">
        <v>34102</v>
      </c>
      <c r="G385" s="261" t="s">
        <v>578</v>
      </c>
      <c r="H385" s="261" t="s">
        <v>605</v>
      </c>
      <c r="I385" s="261" t="s">
        <v>2561</v>
      </c>
      <c r="J385" s="261" t="s">
        <v>579</v>
      </c>
      <c r="K385" s="261">
        <v>2011</v>
      </c>
      <c r="L385" s="261" t="s">
        <v>580</v>
      </c>
      <c r="M385" s="261" t="s">
        <v>578</v>
      </c>
      <c r="R385" s="261">
        <v>874</v>
      </c>
      <c r="S385" s="262" t="s">
        <v>2610</v>
      </c>
      <c r="T385" s="261">
        <v>21500</v>
      </c>
    </row>
    <row r="386" spans="1:20">
      <c r="A386" s="261">
        <v>120754</v>
      </c>
      <c r="B386" s="261" t="s">
        <v>1704</v>
      </c>
      <c r="C386" s="261" t="s">
        <v>156</v>
      </c>
      <c r="D386" s="261" t="s">
        <v>840</v>
      </c>
      <c r="E386" s="261" t="s">
        <v>604</v>
      </c>
      <c r="F386" s="262">
        <v>33834</v>
      </c>
      <c r="G386" s="261" t="s">
        <v>578</v>
      </c>
      <c r="H386" s="261" t="s">
        <v>605</v>
      </c>
      <c r="I386" s="261" t="s">
        <v>2561</v>
      </c>
      <c r="J386" s="261" t="s">
        <v>579</v>
      </c>
      <c r="K386" s="261">
        <v>2011</v>
      </c>
      <c r="L386" s="261" t="s">
        <v>578</v>
      </c>
      <c r="M386" s="261" t="s">
        <v>578</v>
      </c>
    </row>
    <row r="387" spans="1:20">
      <c r="A387" s="261">
        <v>120765</v>
      </c>
      <c r="B387" s="261" t="s">
        <v>1705</v>
      </c>
      <c r="C387" s="261" t="s">
        <v>127</v>
      </c>
      <c r="D387" s="261" t="s">
        <v>435</v>
      </c>
      <c r="E387" s="261" t="s">
        <v>604</v>
      </c>
      <c r="F387" s="262">
        <v>32311</v>
      </c>
      <c r="G387" s="261" t="s">
        <v>634</v>
      </c>
      <c r="H387" s="261" t="s">
        <v>605</v>
      </c>
      <c r="I387" s="261" t="s">
        <v>2561</v>
      </c>
      <c r="J387" s="261" t="s">
        <v>579</v>
      </c>
      <c r="K387" s="261">
        <v>2007</v>
      </c>
      <c r="L387" s="261" t="s">
        <v>634</v>
      </c>
      <c r="M387" s="261" t="s">
        <v>578</v>
      </c>
    </row>
    <row r="388" spans="1:20">
      <c r="A388" s="261">
        <v>120767</v>
      </c>
      <c r="B388" s="261" t="s">
        <v>1706</v>
      </c>
      <c r="C388" s="261" t="s">
        <v>1707</v>
      </c>
      <c r="D388" s="261" t="s">
        <v>1376</v>
      </c>
      <c r="E388" s="261" t="s">
        <v>604</v>
      </c>
      <c r="F388" s="262">
        <v>32292</v>
      </c>
      <c r="G388" s="261" t="s">
        <v>578</v>
      </c>
      <c r="H388" s="261" t="s">
        <v>605</v>
      </c>
      <c r="I388" s="261" t="s">
        <v>2561</v>
      </c>
      <c r="J388" s="261" t="s">
        <v>579</v>
      </c>
      <c r="K388" s="261">
        <v>2007</v>
      </c>
      <c r="L388" s="261" t="s">
        <v>578</v>
      </c>
      <c r="M388" s="261" t="s">
        <v>578</v>
      </c>
    </row>
    <row r="389" spans="1:20">
      <c r="A389" s="261">
        <v>120768</v>
      </c>
      <c r="B389" s="261" t="s">
        <v>1708</v>
      </c>
      <c r="C389" s="261" t="s">
        <v>115</v>
      </c>
      <c r="D389" s="261" t="s">
        <v>373</v>
      </c>
      <c r="E389" s="261" t="s">
        <v>604</v>
      </c>
      <c r="F389" s="262">
        <v>32339</v>
      </c>
      <c r="G389" s="261" t="s">
        <v>634</v>
      </c>
      <c r="H389" s="261" t="s">
        <v>605</v>
      </c>
      <c r="I389" s="261" t="s">
        <v>2561</v>
      </c>
      <c r="J389" s="261" t="s">
        <v>579</v>
      </c>
      <c r="K389" s="261">
        <v>2006</v>
      </c>
      <c r="L389" s="261" t="s">
        <v>722</v>
      </c>
      <c r="M389" s="261" t="s">
        <v>578</v>
      </c>
    </row>
    <row r="390" spans="1:20">
      <c r="A390" s="261">
        <v>120774</v>
      </c>
      <c r="B390" s="261" t="s">
        <v>1711</v>
      </c>
      <c r="C390" s="261" t="s">
        <v>124</v>
      </c>
      <c r="D390" s="261" t="s">
        <v>1712</v>
      </c>
      <c r="E390" s="261" t="s">
        <v>604</v>
      </c>
      <c r="F390" s="262">
        <v>32143</v>
      </c>
      <c r="G390" s="261" t="s">
        <v>578</v>
      </c>
      <c r="H390" s="261" t="s">
        <v>605</v>
      </c>
      <c r="I390" s="261" t="s">
        <v>2561</v>
      </c>
      <c r="J390" s="261" t="s">
        <v>579</v>
      </c>
      <c r="K390" s="261">
        <v>2006</v>
      </c>
      <c r="L390" s="261" t="s">
        <v>578</v>
      </c>
      <c r="M390" s="261" t="s">
        <v>590</v>
      </c>
    </row>
    <row r="391" spans="1:20">
      <c r="A391" s="261">
        <v>120781</v>
      </c>
      <c r="B391" s="261" t="s">
        <v>1713</v>
      </c>
      <c r="C391" s="261" t="s">
        <v>83</v>
      </c>
      <c r="D391" s="261" t="s">
        <v>338</v>
      </c>
      <c r="E391" s="261" t="s">
        <v>604</v>
      </c>
      <c r="F391" s="262">
        <v>28440</v>
      </c>
      <c r="G391" s="261" t="s">
        <v>578</v>
      </c>
      <c r="H391" s="261" t="s">
        <v>605</v>
      </c>
      <c r="I391" s="261" t="s">
        <v>2561</v>
      </c>
      <c r="J391" s="261" t="s">
        <v>579</v>
      </c>
      <c r="K391" s="261">
        <v>1996</v>
      </c>
      <c r="L391" s="261" t="s">
        <v>578</v>
      </c>
      <c r="M391" s="261" t="s">
        <v>578</v>
      </c>
    </row>
    <row r="392" spans="1:20">
      <c r="A392" s="261">
        <v>120782</v>
      </c>
      <c r="B392" s="261" t="s">
        <v>1972</v>
      </c>
      <c r="C392" s="261" t="s">
        <v>118</v>
      </c>
      <c r="D392" s="261" t="s">
        <v>344</v>
      </c>
      <c r="E392" s="261" t="s">
        <v>604</v>
      </c>
      <c r="F392" s="262">
        <v>35504</v>
      </c>
      <c r="G392" s="261" t="s">
        <v>679</v>
      </c>
      <c r="H392" s="261" t="s">
        <v>605</v>
      </c>
      <c r="I392" s="261" t="s">
        <v>2561</v>
      </c>
      <c r="J392" s="261" t="s">
        <v>579</v>
      </c>
      <c r="K392" s="261">
        <v>2015</v>
      </c>
      <c r="L392" s="261" t="s">
        <v>580</v>
      </c>
      <c r="M392" s="261" t="s">
        <v>580</v>
      </c>
    </row>
    <row r="393" spans="1:20">
      <c r="A393" s="261">
        <v>120785</v>
      </c>
      <c r="B393" s="261" t="s">
        <v>1714</v>
      </c>
      <c r="C393" s="261" t="s">
        <v>83</v>
      </c>
      <c r="D393" s="261" t="s">
        <v>480</v>
      </c>
      <c r="E393" s="261" t="s">
        <v>604</v>
      </c>
      <c r="F393" s="262">
        <v>35113</v>
      </c>
      <c r="G393" s="261" t="s">
        <v>649</v>
      </c>
      <c r="H393" s="261" t="s">
        <v>605</v>
      </c>
      <c r="I393" s="261" t="s">
        <v>2561</v>
      </c>
      <c r="J393" s="261" t="s">
        <v>579</v>
      </c>
      <c r="K393" s="261">
        <v>2015</v>
      </c>
      <c r="L393" s="261" t="s">
        <v>580</v>
      </c>
      <c r="M393" s="261" t="s">
        <v>580</v>
      </c>
    </row>
    <row r="394" spans="1:20">
      <c r="A394" s="261">
        <v>120788</v>
      </c>
      <c r="B394" s="261" t="s">
        <v>1973</v>
      </c>
      <c r="C394" s="261" t="s">
        <v>83</v>
      </c>
      <c r="D394" s="261" t="s">
        <v>393</v>
      </c>
      <c r="E394" s="261" t="s">
        <v>604</v>
      </c>
      <c r="F394" s="262">
        <v>28209</v>
      </c>
      <c r="G394" s="261" t="s">
        <v>745</v>
      </c>
      <c r="H394" s="261" t="s">
        <v>749</v>
      </c>
      <c r="I394" s="261" t="s">
        <v>2561</v>
      </c>
      <c r="J394" s="261" t="s">
        <v>579</v>
      </c>
      <c r="K394" s="261">
        <v>1994</v>
      </c>
      <c r="L394" s="261" t="s">
        <v>751</v>
      </c>
      <c r="M394" s="261" t="s">
        <v>553</v>
      </c>
    </row>
    <row r="395" spans="1:20">
      <c r="A395" s="261">
        <v>120793</v>
      </c>
      <c r="B395" s="261" t="s">
        <v>1715</v>
      </c>
      <c r="C395" s="261" t="s">
        <v>118</v>
      </c>
      <c r="D395" s="261" t="s">
        <v>1716</v>
      </c>
      <c r="E395" s="261" t="s">
        <v>604</v>
      </c>
      <c r="F395" s="262">
        <v>34378</v>
      </c>
      <c r="G395" s="261" t="s">
        <v>578</v>
      </c>
      <c r="H395" s="261" t="s">
        <v>605</v>
      </c>
      <c r="I395" s="261" t="s">
        <v>2561</v>
      </c>
      <c r="J395" s="261" t="s">
        <v>607</v>
      </c>
      <c r="K395" s="261">
        <v>2012</v>
      </c>
      <c r="L395" s="261" t="s">
        <v>578</v>
      </c>
      <c r="M395" s="261" t="s">
        <v>578</v>
      </c>
    </row>
    <row r="396" spans="1:20">
      <c r="A396" s="261">
        <v>120796</v>
      </c>
      <c r="B396" s="261" t="s">
        <v>1974</v>
      </c>
      <c r="C396" s="261" t="s">
        <v>230</v>
      </c>
      <c r="D396" s="261" t="s">
        <v>1975</v>
      </c>
      <c r="E396" s="261" t="s">
        <v>603</v>
      </c>
      <c r="F396" s="262">
        <v>30317</v>
      </c>
      <c r="H396" s="261" t="s">
        <v>605</v>
      </c>
      <c r="I396" s="261" t="s">
        <v>2561</v>
      </c>
      <c r="J396" s="261" t="s">
        <v>752</v>
      </c>
      <c r="K396" s="261">
        <v>2016</v>
      </c>
      <c r="L396" s="261" t="s">
        <v>578</v>
      </c>
      <c r="M396" s="261" t="s">
        <v>578</v>
      </c>
      <c r="R396" s="261">
        <v>879</v>
      </c>
      <c r="S396" s="262" t="s">
        <v>2610</v>
      </c>
      <c r="T396" s="261">
        <v>15000</v>
      </c>
    </row>
    <row r="397" spans="1:20">
      <c r="A397" s="261">
        <v>120798</v>
      </c>
      <c r="B397" s="261" t="s">
        <v>1717</v>
      </c>
      <c r="C397" s="261" t="s">
        <v>226</v>
      </c>
      <c r="D397" s="261" t="s">
        <v>840</v>
      </c>
      <c r="E397" s="261" t="s">
        <v>604</v>
      </c>
      <c r="F397" s="262">
        <v>35490</v>
      </c>
      <c r="G397" s="261" t="s">
        <v>634</v>
      </c>
      <c r="H397" s="261" t="s">
        <v>605</v>
      </c>
      <c r="I397" s="261" t="s">
        <v>2561</v>
      </c>
      <c r="J397" s="261" t="s">
        <v>607</v>
      </c>
      <c r="K397" s="261">
        <v>2016</v>
      </c>
      <c r="L397" s="261" t="s">
        <v>578</v>
      </c>
      <c r="M397" s="261" t="s">
        <v>578</v>
      </c>
      <c r="R397" s="261">
        <v>545</v>
      </c>
      <c r="S397" s="262" t="s">
        <v>2616</v>
      </c>
      <c r="T397" s="261">
        <v>24500</v>
      </c>
    </row>
    <row r="398" spans="1:20">
      <c r="A398" s="261">
        <v>120799</v>
      </c>
      <c r="B398" s="261" t="s">
        <v>1718</v>
      </c>
      <c r="C398" s="261" t="s">
        <v>92</v>
      </c>
      <c r="D398" s="261" t="s">
        <v>386</v>
      </c>
      <c r="E398" s="261" t="s">
        <v>604</v>
      </c>
      <c r="F398" s="262">
        <v>27838</v>
      </c>
      <c r="G398" s="261" t="s">
        <v>634</v>
      </c>
      <c r="H398" s="261" t="s">
        <v>605</v>
      </c>
      <c r="I398" s="261" t="s">
        <v>2561</v>
      </c>
      <c r="J398" s="261" t="s">
        <v>607</v>
      </c>
      <c r="K398" s="261">
        <v>1996</v>
      </c>
      <c r="L398" s="261" t="s">
        <v>634</v>
      </c>
      <c r="M398" s="261" t="s">
        <v>578</v>
      </c>
    </row>
    <row r="399" spans="1:20">
      <c r="A399" s="261">
        <v>120803</v>
      </c>
      <c r="B399" s="261" t="s">
        <v>1719</v>
      </c>
      <c r="C399" s="261" t="s">
        <v>445</v>
      </c>
      <c r="D399" s="261" t="s">
        <v>905</v>
      </c>
      <c r="E399" s="261" t="s">
        <v>604</v>
      </c>
      <c r="F399" s="262">
        <v>36064</v>
      </c>
      <c r="G399" s="261" t="s">
        <v>634</v>
      </c>
      <c r="H399" s="261" t="s">
        <v>605</v>
      </c>
      <c r="I399" s="261" t="s">
        <v>2561</v>
      </c>
      <c r="J399" s="261" t="s">
        <v>752</v>
      </c>
      <c r="K399" s="261">
        <v>2017</v>
      </c>
      <c r="L399" s="261" t="s">
        <v>578</v>
      </c>
      <c r="M399" s="261" t="s">
        <v>578</v>
      </c>
    </row>
    <row r="400" spans="1:20">
      <c r="A400" s="261">
        <v>120805</v>
      </c>
      <c r="B400" s="261" t="s">
        <v>1976</v>
      </c>
      <c r="C400" s="261" t="s">
        <v>155</v>
      </c>
      <c r="D400" s="261" t="s">
        <v>360</v>
      </c>
      <c r="E400" s="261" t="s">
        <v>604</v>
      </c>
      <c r="F400" s="262">
        <v>34649</v>
      </c>
      <c r="G400" s="261" t="s">
        <v>2433</v>
      </c>
      <c r="H400" s="261" t="s">
        <v>605</v>
      </c>
      <c r="I400" s="261" t="s">
        <v>2561</v>
      </c>
      <c r="J400" s="261" t="s">
        <v>607</v>
      </c>
      <c r="K400" s="261">
        <v>2011</v>
      </c>
      <c r="L400" s="261" t="s">
        <v>750</v>
      </c>
      <c r="M400" s="261" t="s">
        <v>597</v>
      </c>
    </row>
    <row r="401" spans="1:20">
      <c r="A401" s="261">
        <v>120808</v>
      </c>
      <c r="B401" s="261" t="s">
        <v>1977</v>
      </c>
      <c r="C401" s="261" t="s">
        <v>264</v>
      </c>
      <c r="D401" s="261" t="s">
        <v>966</v>
      </c>
      <c r="E401" s="261" t="s">
        <v>604</v>
      </c>
      <c r="F401" s="262">
        <v>35087</v>
      </c>
      <c r="G401" s="261" t="s">
        <v>578</v>
      </c>
      <c r="H401" s="261" t="s">
        <v>605</v>
      </c>
      <c r="I401" s="261" t="s">
        <v>2561</v>
      </c>
      <c r="J401" s="261" t="s">
        <v>607</v>
      </c>
      <c r="K401" s="261">
        <v>2014</v>
      </c>
      <c r="L401" s="261" t="s">
        <v>578</v>
      </c>
      <c r="M401" s="261" t="s">
        <v>578</v>
      </c>
      <c r="R401" s="261" t="s">
        <v>2615</v>
      </c>
      <c r="S401" s="262" t="s">
        <v>2615</v>
      </c>
      <c r="T401" s="261">
        <v>31500</v>
      </c>
    </row>
    <row r="402" spans="1:20">
      <c r="A402" s="261">
        <v>120832</v>
      </c>
      <c r="B402" s="261" t="s">
        <v>1725</v>
      </c>
      <c r="C402" s="261" t="s">
        <v>167</v>
      </c>
      <c r="D402" s="261" t="s">
        <v>389</v>
      </c>
      <c r="E402" s="261" t="s">
        <v>604</v>
      </c>
      <c r="F402" s="262">
        <v>34170</v>
      </c>
      <c r="G402" s="261" t="s">
        <v>578</v>
      </c>
      <c r="H402" s="261" t="s">
        <v>605</v>
      </c>
      <c r="I402" s="261" t="s">
        <v>2561</v>
      </c>
      <c r="J402" s="261" t="s">
        <v>607</v>
      </c>
      <c r="K402" s="261">
        <v>2012</v>
      </c>
      <c r="L402" s="261" t="s">
        <v>578</v>
      </c>
      <c r="M402" s="261" t="s">
        <v>578</v>
      </c>
    </row>
    <row r="403" spans="1:20">
      <c r="A403" s="261">
        <v>120838</v>
      </c>
      <c r="B403" s="261" t="s">
        <v>1726</v>
      </c>
      <c r="C403" s="261" t="s">
        <v>1727</v>
      </c>
      <c r="D403" s="261" t="s">
        <v>1728</v>
      </c>
      <c r="E403" s="261" t="s">
        <v>603</v>
      </c>
      <c r="F403" s="262">
        <v>26665</v>
      </c>
      <c r="G403" s="261" t="s">
        <v>578</v>
      </c>
      <c r="H403" s="261" t="s">
        <v>605</v>
      </c>
      <c r="I403" s="261" t="s">
        <v>2561</v>
      </c>
      <c r="J403" s="261" t="s">
        <v>752</v>
      </c>
      <c r="K403" s="261">
        <v>2015</v>
      </c>
      <c r="L403" s="261" t="s">
        <v>578</v>
      </c>
      <c r="M403" s="261" t="s">
        <v>578</v>
      </c>
    </row>
    <row r="404" spans="1:20">
      <c r="A404" s="261">
        <v>120845</v>
      </c>
      <c r="B404" s="261" t="s">
        <v>1729</v>
      </c>
      <c r="C404" s="261" t="s">
        <v>111</v>
      </c>
      <c r="D404" s="261" t="s">
        <v>367</v>
      </c>
      <c r="E404" s="261" t="s">
        <v>604</v>
      </c>
      <c r="F404" s="262">
        <v>33628</v>
      </c>
      <c r="G404" s="261" t="s">
        <v>675</v>
      </c>
      <c r="H404" s="261" t="s">
        <v>605</v>
      </c>
      <c r="I404" s="261" t="s">
        <v>2561</v>
      </c>
      <c r="J404" s="261" t="s">
        <v>607</v>
      </c>
      <c r="K404" s="261">
        <v>2009</v>
      </c>
      <c r="L404" s="261" t="s">
        <v>580</v>
      </c>
      <c r="M404" s="261" t="s">
        <v>580</v>
      </c>
    </row>
    <row r="405" spans="1:20">
      <c r="A405" s="261">
        <v>120846</v>
      </c>
      <c r="B405" s="261" t="s">
        <v>1730</v>
      </c>
      <c r="C405" s="261" t="s">
        <v>157</v>
      </c>
      <c r="D405" s="261" t="s">
        <v>359</v>
      </c>
      <c r="E405" s="261" t="s">
        <v>604</v>
      </c>
      <c r="F405" s="262">
        <v>33615</v>
      </c>
      <c r="G405" s="261" t="s">
        <v>578</v>
      </c>
      <c r="H405" s="261" t="s">
        <v>605</v>
      </c>
      <c r="I405" s="261" t="s">
        <v>2561</v>
      </c>
      <c r="J405" s="261" t="s">
        <v>607</v>
      </c>
      <c r="K405" s="261">
        <v>2009</v>
      </c>
      <c r="L405" s="261" t="s">
        <v>580</v>
      </c>
      <c r="M405" s="261" t="s">
        <v>588</v>
      </c>
    </row>
    <row r="406" spans="1:20">
      <c r="A406" s="261">
        <v>120867</v>
      </c>
      <c r="B406" s="261" t="s">
        <v>1978</v>
      </c>
      <c r="C406" s="261" t="s">
        <v>177</v>
      </c>
      <c r="D406" s="261" t="s">
        <v>318</v>
      </c>
      <c r="E406" s="261" t="s">
        <v>604</v>
      </c>
      <c r="F406" s="262">
        <v>35700</v>
      </c>
      <c r="G406" s="261" t="s">
        <v>634</v>
      </c>
      <c r="H406" s="261" t="s">
        <v>605</v>
      </c>
      <c r="I406" s="261" t="s">
        <v>2561</v>
      </c>
      <c r="J406" s="261" t="s">
        <v>607</v>
      </c>
      <c r="K406" s="261">
        <v>2015</v>
      </c>
      <c r="L406" s="261" t="s">
        <v>634</v>
      </c>
      <c r="M406" s="261" t="s">
        <v>580</v>
      </c>
    </row>
    <row r="407" spans="1:20">
      <c r="A407" s="261">
        <v>120868</v>
      </c>
      <c r="B407" s="261" t="s">
        <v>1732</v>
      </c>
      <c r="C407" s="261" t="s">
        <v>154</v>
      </c>
      <c r="D407" s="261" t="s">
        <v>335</v>
      </c>
      <c r="E407" s="261" t="s">
        <v>604</v>
      </c>
      <c r="F407" s="262">
        <v>35097</v>
      </c>
      <c r="G407" s="261" t="s">
        <v>634</v>
      </c>
      <c r="H407" s="261" t="s">
        <v>749</v>
      </c>
      <c r="I407" s="261" t="s">
        <v>2561</v>
      </c>
      <c r="J407" s="261" t="s">
        <v>579</v>
      </c>
      <c r="M407" s="261" t="s">
        <v>553</v>
      </c>
    </row>
    <row r="408" spans="1:20">
      <c r="A408" s="261">
        <v>120870</v>
      </c>
      <c r="B408" s="261" t="s">
        <v>1733</v>
      </c>
      <c r="C408" s="261" t="s">
        <v>167</v>
      </c>
      <c r="D408" s="261" t="s">
        <v>908</v>
      </c>
      <c r="E408" s="261" t="s">
        <v>604</v>
      </c>
      <c r="F408" s="262">
        <v>33428</v>
      </c>
      <c r="G408" s="261" t="s">
        <v>578</v>
      </c>
      <c r="H408" s="261" t="s">
        <v>605</v>
      </c>
      <c r="I408" s="261" t="s">
        <v>2561</v>
      </c>
      <c r="J408" s="261" t="s">
        <v>607</v>
      </c>
      <c r="K408" s="261">
        <v>2010</v>
      </c>
      <c r="L408" s="261" t="s">
        <v>578</v>
      </c>
      <c r="M408" s="261" t="s">
        <v>578</v>
      </c>
    </row>
    <row r="409" spans="1:20">
      <c r="A409" s="261">
        <v>120874</v>
      </c>
      <c r="B409" s="261" t="s">
        <v>1734</v>
      </c>
      <c r="C409" s="261" t="s">
        <v>147</v>
      </c>
      <c r="D409" s="261" t="s">
        <v>378</v>
      </c>
      <c r="E409" s="261" t="s">
        <v>604</v>
      </c>
      <c r="F409" s="262">
        <v>35665</v>
      </c>
      <c r="G409" s="261" t="s">
        <v>188</v>
      </c>
      <c r="H409" s="261" t="s">
        <v>605</v>
      </c>
      <c r="I409" s="261" t="s">
        <v>2561</v>
      </c>
      <c r="J409" s="261" t="s">
        <v>607</v>
      </c>
      <c r="K409" s="261">
        <v>2017</v>
      </c>
      <c r="L409" s="261" t="s">
        <v>580</v>
      </c>
      <c r="M409" s="261" t="s">
        <v>580</v>
      </c>
    </row>
    <row r="410" spans="1:20">
      <c r="A410" s="261">
        <v>120879</v>
      </c>
      <c r="B410" s="261" t="s">
        <v>1979</v>
      </c>
      <c r="C410" s="261" t="s">
        <v>102</v>
      </c>
      <c r="D410" s="261" t="s">
        <v>333</v>
      </c>
      <c r="E410" s="261" t="s">
        <v>604</v>
      </c>
      <c r="F410" s="262">
        <v>34033</v>
      </c>
      <c r="G410" s="261" t="s">
        <v>578</v>
      </c>
      <c r="H410" s="261" t="s">
        <v>605</v>
      </c>
      <c r="I410" s="261" t="s">
        <v>2561</v>
      </c>
      <c r="J410" s="261" t="s">
        <v>752</v>
      </c>
      <c r="K410" s="261">
        <v>2012</v>
      </c>
      <c r="L410" s="261" t="s">
        <v>580</v>
      </c>
      <c r="M410" s="261" t="s">
        <v>580</v>
      </c>
    </row>
    <row r="411" spans="1:20">
      <c r="A411" s="261">
        <v>120883</v>
      </c>
      <c r="B411" s="261" t="s">
        <v>1735</v>
      </c>
      <c r="C411" s="261" t="s">
        <v>238</v>
      </c>
      <c r="D411" s="261" t="s">
        <v>351</v>
      </c>
      <c r="E411" s="261" t="s">
        <v>604</v>
      </c>
      <c r="F411" s="262">
        <v>32987</v>
      </c>
      <c r="G411" s="261" t="s">
        <v>634</v>
      </c>
      <c r="H411" s="261" t="s">
        <v>605</v>
      </c>
      <c r="I411" s="261" t="s">
        <v>2561</v>
      </c>
      <c r="J411" s="261" t="s">
        <v>607</v>
      </c>
      <c r="K411" s="261">
        <v>2009</v>
      </c>
      <c r="L411" s="261" t="s">
        <v>580</v>
      </c>
      <c r="M411" s="261" t="s">
        <v>578</v>
      </c>
    </row>
    <row r="412" spans="1:20">
      <c r="A412" s="261">
        <v>120899</v>
      </c>
      <c r="B412" s="261" t="s">
        <v>1150</v>
      </c>
      <c r="C412" s="261" t="s">
        <v>83</v>
      </c>
      <c r="D412" s="261" t="s">
        <v>362</v>
      </c>
      <c r="E412" s="261" t="s">
        <v>604</v>
      </c>
      <c r="F412" s="262">
        <v>31877</v>
      </c>
      <c r="G412" s="261" t="s">
        <v>675</v>
      </c>
      <c r="H412" s="261" t="s">
        <v>605</v>
      </c>
      <c r="I412" s="261" t="s">
        <v>2561</v>
      </c>
      <c r="J412" s="261" t="s">
        <v>752</v>
      </c>
      <c r="K412" s="261">
        <v>2009</v>
      </c>
      <c r="L412" s="261" t="s">
        <v>578</v>
      </c>
      <c r="M412" s="261" t="s">
        <v>580</v>
      </c>
    </row>
    <row r="413" spans="1:20">
      <c r="A413" s="261">
        <v>120907</v>
      </c>
      <c r="B413" s="261" t="s">
        <v>1737</v>
      </c>
      <c r="C413" s="261" t="s">
        <v>85</v>
      </c>
      <c r="D413" s="261" t="s">
        <v>1738</v>
      </c>
      <c r="E413" s="261" t="s">
        <v>604</v>
      </c>
      <c r="F413" s="262">
        <v>32223</v>
      </c>
      <c r="G413" s="261" t="s">
        <v>2497</v>
      </c>
      <c r="H413" s="261" t="s">
        <v>605</v>
      </c>
      <c r="I413" s="261" t="s">
        <v>2561</v>
      </c>
      <c r="J413" s="261" t="s">
        <v>607</v>
      </c>
      <c r="K413" s="261">
        <v>2007</v>
      </c>
      <c r="L413" s="261" t="s">
        <v>592</v>
      </c>
      <c r="M413" s="261" t="s">
        <v>592</v>
      </c>
    </row>
    <row r="414" spans="1:20">
      <c r="A414" s="261">
        <v>120908</v>
      </c>
      <c r="B414" s="261" t="s">
        <v>1982</v>
      </c>
      <c r="C414" s="261" t="s">
        <v>1141</v>
      </c>
      <c r="D414" s="261" t="s">
        <v>336</v>
      </c>
      <c r="E414" s="261" t="s">
        <v>603</v>
      </c>
      <c r="F414" s="262">
        <v>32264</v>
      </c>
      <c r="G414" s="261" t="s">
        <v>2522</v>
      </c>
      <c r="H414" s="261" t="s">
        <v>605</v>
      </c>
      <c r="I414" s="261" t="s">
        <v>2561</v>
      </c>
      <c r="J414" s="261" t="s">
        <v>607</v>
      </c>
      <c r="K414" s="261">
        <v>2006</v>
      </c>
      <c r="L414" s="261" t="s">
        <v>580</v>
      </c>
      <c r="M414" s="261" t="s">
        <v>580</v>
      </c>
    </row>
    <row r="415" spans="1:20">
      <c r="A415" s="261">
        <v>120920</v>
      </c>
      <c r="B415" s="261" t="s">
        <v>1740</v>
      </c>
      <c r="C415" s="261" t="s">
        <v>265</v>
      </c>
      <c r="D415" s="261" t="s">
        <v>354</v>
      </c>
      <c r="E415" s="261" t="s">
        <v>604</v>
      </c>
      <c r="F415" s="262">
        <v>32249</v>
      </c>
      <c r="G415" s="261" t="s">
        <v>578</v>
      </c>
      <c r="H415" s="261" t="s">
        <v>605</v>
      </c>
      <c r="I415" s="261" t="s">
        <v>2561</v>
      </c>
      <c r="J415" s="261" t="s">
        <v>607</v>
      </c>
      <c r="K415" s="261">
        <v>2006</v>
      </c>
      <c r="L415" s="261" t="s">
        <v>578</v>
      </c>
      <c r="M415" s="261" t="s">
        <v>578</v>
      </c>
    </row>
    <row r="416" spans="1:20">
      <c r="A416" s="261">
        <v>120927</v>
      </c>
      <c r="B416" s="261" t="s">
        <v>1741</v>
      </c>
      <c r="C416" s="261" t="s">
        <v>783</v>
      </c>
      <c r="D416" s="261" t="s">
        <v>387</v>
      </c>
      <c r="E416" s="261" t="s">
        <v>604</v>
      </c>
      <c r="F416" s="262">
        <v>35431</v>
      </c>
      <c r="G416" s="261" t="s">
        <v>578</v>
      </c>
      <c r="H416" s="261" t="s">
        <v>605</v>
      </c>
      <c r="I416" s="261" t="s">
        <v>2561</v>
      </c>
      <c r="J416" s="261" t="s">
        <v>607</v>
      </c>
      <c r="K416" s="261">
        <v>2015</v>
      </c>
      <c r="L416" s="261" t="s">
        <v>578</v>
      </c>
      <c r="M416" s="261" t="s">
        <v>578</v>
      </c>
    </row>
    <row r="417" spans="1:13">
      <c r="A417" s="261">
        <v>120928</v>
      </c>
      <c r="B417" s="261" t="s">
        <v>1742</v>
      </c>
      <c r="C417" s="261" t="s">
        <v>248</v>
      </c>
      <c r="D417" s="261" t="s">
        <v>524</v>
      </c>
      <c r="E417" s="261" t="s">
        <v>604</v>
      </c>
      <c r="F417" s="262">
        <v>35086</v>
      </c>
      <c r="G417" s="261" t="s">
        <v>578</v>
      </c>
      <c r="H417" s="261" t="s">
        <v>605</v>
      </c>
      <c r="I417" s="261" t="s">
        <v>2561</v>
      </c>
      <c r="J417" s="261" t="s">
        <v>752</v>
      </c>
      <c r="K417" s="261">
        <v>2014</v>
      </c>
      <c r="L417" s="261" t="s">
        <v>578</v>
      </c>
      <c r="M417" s="261" t="s">
        <v>578</v>
      </c>
    </row>
    <row r="418" spans="1:13">
      <c r="A418" s="261">
        <v>120931</v>
      </c>
      <c r="B418" s="261" t="s">
        <v>1743</v>
      </c>
      <c r="C418" s="261" t="s">
        <v>189</v>
      </c>
      <c r="D418" s="261" t="s">
        <v>371</v>
      </c>
      <c r="E418" s="261" t="s">
        <v>604</v>
      </c>
      <c r="F418" s="262">
        <v>32884</v>
      </c>
      <c r="G418" s="261" t="s">
        <v>644</v>
      </c>
      <c r="H418" s="261" t="s">
        <v>749</v>
      </c>
      <c r="I418" s="261" t="s">
        <v>2561</v>
      </c>
      <c r="J418" s="261" t="s">
        <v>607</v>
      </c>
      <c r="K418" s="261">
        <v>2007</v>
      </c>
      <c r="L418" s="261" t="s">
        <v>580</v>
      </c>
      <c r="M418" s="261" t="s">
        <v>553</v>
      </c>
    </row>
    <row r="419" spans="1:13">
      <c r="A419" s="261">
        <v>120936</v>
      </c>
      <c r="B419" s="261" t="s">
        <v>1983</v>
      </c>
      <c r="C419" s="261" t="s">
        <v>257</v>
      </c>
      <c r="D419" s="261" t="s">
        <v>517</v>
      </c>
      <c r="E419" s="261" t="s">
        <v>603</v>
      </c>
      <c r="F419" s="262">
        <v>34733</v>
      </c>
      <c r="G419" s="261" t="s">
        <v>578</v>
      </c>
      <c r="H419" s="261" t="s">
        <v>605</v>
      </c>
      <c r="I419" s="261" t="s">
        <v>2561</v>
      </c>
      <c r="J419" s="261" t="s">
        <v>607</v>
      </c>
      <c r="K419" s="261">
        <v>2014</v>
      </c>
      <c r="L419" s="261" t="s">
        <v>580</v>
      </c>
      <c r="M419" s="261" t="s">
        <v>578</v>
      </c>
    </row>
    <row r="420" spans="1:13">
      <c r="A420" s="261">
        <v>120937</v>
      </c>
      <c r="B420" s="261" t="s">
        <v>1984</v>
      </c>
      <c r="C420" s="261" t="s">
        <v>118</v>
      </c>
      <c r="D420" s="261" t="s">
        <v>334</v>
      </c>
      <c r="E420" s="261" t="s">
        <v>603</v>
      </c>
      <c r="F420" s="262">
        <v>35156</v>
      </c>
      <c r="G420" s="261" t="s">
        <v>2414</v>
      </c>
      <c r="H420" s="261" t="s">
        <v>605</v>
      </c>
      <c r="I420" s="261" t="s">
        <v>2561</v>
      </c>
      <c r="J420" s="261" t="s">
        <v>753</v>
      </c>
      <c r="K420" s="261">
        <v>2014</v>
      </c>
      <c r="L420" s="261" t="s">
        <v>580</v>
      </c>
      <c r="M420" s="261" t="s">
        <v>580</v>
      </c>
    </row>
    <row r="421" spans="1:13">
      <c r="A421" s="261">
        <v>120938</v>
      </c>
      <c r="B421" s="261" t="s">
        <v>1744</v>
      </c>
      <c r="C421" s="261" t="s">
        <v>231</v>
      </c>
      <c r="D421" s="261" t="s">
        <v>438</v>
      </c>
      <c r="E421" s="261" t="s">
        <v>604</v>
      </c>
      <c r="H421" s="261" t="s">
        <v>605</v>
      </c>
      <c r="I421" s="261" t="s">
        <v>2561</v>
      </c>
      <c r="M421" s="261" t="s">
        <v>580</v>
      </c>
    </row>
    <row r="422" spans="1:13">
      <c r="A422" s="261">
        <v>120939</v>
      </c>
      <c r="B422" s="261" t="s">
        <v>1745</v>
      </c>
      <c r="C422" s="261" t="s">
        <v>83</v>
      </c>
      <c r="D422" s="261" t="s">
        <v>411</v>
      </c>
      <c r="E422" s="261" t="s">
        <v>604</v>
      </c>
      <c r="F422" s="262">
        <v>33720</v>
      </c>
      <c r="G422" s="261" t="s">
        <v>578</v>
      </c>
      <c r="H422" s="261" t="s">
        <v>605</v>
      </c>
      <c r="I422" s="261" t="s">
        <v>2561</v>
      </c>
      <c r="J422" s="261" t="s">
        <v>579</v>
      </c>
      <c r="K422" s="261">
        <v>2010</v>
      </c>
      <c r="L422" s="261" t="s">
        <v>578</v>
      </c>
      <c r="M422" s="261" t="s">
        <v>592</v>
      </c>
    </row>
    <row r="423" spans="1:13">
      <c r="A423" s="261">
        <v>120946</v>
      </c>
      <c r="B423" s="261" t="s">
        <v>1748</v>
      </c>
      <c r="C423" s="261" t="s">
        <v>200</v>
      </c>
      <c r="D423" s="261" t="s">
        <v>405</v>
      </c>
      <c r="E423" s="261" t="s">
        <v>603</v>
      </c>
      <c r="F423" s="262">
        <v>34828</v>
      </c>
      <c r="G423" s="261" t="s">
        <v>578</v>
      </c>
      <c r="H423" s="261" t="s">
        <v>605</v>
      </c>
      <c r="I423" s="261" t="s">
        <v>2561</v>
      </c>
      <c r="J423" s="261" t="s">
        <v>607</v>
      </c>
      <c r="K423" s="261">
        <v>2014</v>
      </c>
      <c r="L423" s="261" t="s">
        <v>580</v>
      </c>
      <c r="M423" s="261" t="s">
        <v>590</v>
      </c>
    </row>
    <row r="424" spans="1:13">
      <c r="A424" s="261">
        <v>120951</v>
      </c>
      <c r="B424" s="261" t="s">
        <v>1750</v>
      </c>
      <c r="C424" s="261" t="s">
        <v>1751</v>
      </c>
      <c r="D424" s="261" t="s">
        <v>334</v>
      </c>
      <c r="E424" s="261" t="s">
        <v>603</v>
      </c>
      <c r="F424" s="262">
        <v>36251</v>
      </c>
      <c r="G424" s="261" t="s">
        <v>578</v>
      </c>
      <c r="H424" s="261" t="s">
        <v>605</v>
      </c>
      <c r="I424" s="261" t="s">
        <v>2561</v>
      </c>
      <c r="J424" s="261" t="s">
        <v>579</v>
      </c>
      <c r="K424" s="261">
        <v>2017</v>
      </c>
      <c r="L424" s="261" t="s">
        <v>580</v>
      </c>
      <c r="M424" s="261" t="s">
        <v>578</v>
      </c>
    </row>
    <row r="425" spans="1:13">
      <c r="A425" s="261">
        <v>120960</v>
      </c>
      <c r="B425" s="261" t="s">
        <v>1755</v>
      </c>
      <c r="C425" s="261" t="s">
        <v>163</v>
      </c>
      <c r="D425" s="261" t="s">
        <v>396</v>
      </c>
      <c r="E425" s="261" t="s">
        <v>604</v>
      </c>
      <c r="F425" s="262">
        <v>33503</v>
      </c>
      <c r="G425" s="261" t="s">
        <v>634</v>
      </c>
      <c r="H425" s="261" t="s">
        <v>605</v>
      </c>
      <c r="I425" s="261" t="s">
        <v>2561</v>
      </c>
      <c r="J425" s="261" t="s">
        <v>579</v>
      </c>
      <c r="K425" s="261">
        <v>2009</v>
      </c>
      <c r="L425" s="261" t="s">
        <v>634</v>
      </c>
      <c r="M425" s="261" t="s">
        <v>578</v>
      </c>
    </row>
    <row r="426" spans="1:13">
      <c r="A426" s="261">
        <v>120961</v>
      </c>
      <c r="B426" s="261" t="s">
        <v>1756</v>
      </c>
      <c r="C426" s="261" t="s">
        <v>112</v>
      </c>
      <c r="D426" s="261" t="s">
        <v>330</v>
      </c>
      <c r="E426" s="261" t="s">
        <v>604</v>
      </c>
      <c r="F426" s="262">
        <v>32722</v>
      </c>
      <c r="G426" s="261" t="s">
        <v>710</v>
      </c>
      <c r="H426" s="261" t="s">
        <v>605</v>
      </c>
      <c r="I426" s="261" t="s">
        <v>2561</v>
      </c>
      <c r="J426" s="261" t="s">
        <v>579</v>
      </c>
      <c r="K426" s="261">
        <v>2008</v>
      </c>
      <c r="L426" s="261" t="s">
        <v>710</v>
      </c>
      <c r="M426" s="261" t="s">
        <v>589</v>
      </c>
    </row>
    <row r="427" spans="1:13">
      <c r="A427" s="261">
        <v>120962</v>
      </c>
      <c r="B427" s="261" t="s">
        <v>1757</v>
      </c>
      <c r="C427" s="261" t="s">
        <v>91</v>
      </c>
      <c r="D427" s="261" t="s">
        <v>804</v>
      </c>
      <c r="E427" s="261" t="s">
        <v>604</v>
      </c>
      <c r="F427" s="262">
        <v>32874</v>
      </c>
      <c r="G427" s="261" t="s">
        <v>634</v>
      </c>
      <c r="H427" s="261" t="s">
        <v>605</v>
      </c>
      <c r="I427" s="261" t="s">
        <v>2561</v>
      </c>
      <c r="J427" s="261" t="s">
        <v>579</v>
      </c>
      <c r="K427" s="261">
        <v>2008</v>
      </c>
      <c r="L427" s="261" t="s">
        <v>634</v>
      </c>
      <c r="M427" s="261" t="s">
        <v>578</v>
      </c>
    </row>
    <row r="428" spans="1:13">
      <c r="A428" s="261">
        <v>120964</v>
      </c>
      <c r="B428" s="261" t="s">
        <v>1758</v>
      </c>
      <c r="C428" s="261" t="s">
        <v>883</v>
      </c>
      <c r="D428" s="261" t="s">
        <v>438</v>
      </c>
      <c r="E428" s="261" t="s">
        <v>604</v>
      </c>
      <c r="F428" s="262">
        <v>35607</v>
      </c>
      <c r="G428" s="261" t="s">
        <v>634</v>
      </c>
      <c r="H428" s="261" t="s">
        <v>605</v>
      </c>
      <c r="I428" s="261" t="s">
        <v>2561</v>
      </c>
      <c r="J428" s="261" t="s">
        <v>579</v>
      </c>
      <c r="K428" s="261">
        <v>2015</v>
      </c>
      <c r="L428" s="261" t="s">
        <v>578</v>
      </c>
      <c r="M428" s="261" t="s">
        <v>578</v>
      </c>
    </row>
    <row r="429" spans="1:13">
      <c r="A429" s="261">
        <v>120965</v>
      </c>
      <c r="B429" s="261" t="s">
        <v>1759</v>
      </c>
      <c r="C429" s="261" t="s">
        <v>81</v>
      </c>
      <c r="D429" s="261" t="s">
        <v>1062</v>
      </c>
      <c r="E429" s="261" t="s">
        <v>603</v>
      </c>
      <c r="F429" s="262">
        <v>36526</v>
      </c>
      <c r="G429" s="261" t="s">
        <v>578</v>
      </c>
      <c r="H429" s="261" t="s">
        <v>605</v>
      </c>
      <c r="I429" s="261" t="s">
        <v>2561</v>
      </c>
      <c r="J429" s="261" t="s">
        <v>579</v>
      </c>
      <c r="K429" s="261">
        <v>2018</v>
      </c>
      <c r="L429" s="261" t="s">
        <v>578</v>
      </c>
      <c r="M429" s="261" t="s">
        <v>578</v>
      </c>
    </row>
    <row r="430" spans="1:13">
      <c r="A430" s="261">
        <v>120966</v>
      </c>
      <c r="B430" s="261" t="s">
        <v>1985</v>
      </c>
      <c r="C430" s="261" t="s">
        <v>484</v>
      </c>
      <c r="D430" s="261" t="s">
        <v>501</v>
      </c>
      <c r="E430" s="261" t="s">
        <v>604</v>
      </c>
      <c r="F430" s="262">
        <v>36187</v>
      </c>
      <c r="G430" s="261" t="s">
        <v>639</v>
      </c>
      <c r="H430" s="261" t="s">
        <v>605</v>
      </c>
      <c r="I430" s="261" t="s">
        <v>2561</v>
      </c>
      <c r="J430" s="261" t="s">
        <v>579</v>
      </c>
      <c r="K430" s="261">
        <v>2016</v>
      </c>
      <c r="L430" s="261" t="s">
        <v>580</v>
      </c>
      <c r="M430" s="261" t="s">
        <v>580</v>
      </c>
    </row>
    <row r="431" spans="1:13">
      <c r="A431" s="261">
        <v>120971</v>
      </c>
      <c r="B431" s="261" t="s">
        <v>1760</v>
      </c>
      <c r="C431" s="261" t="s">
        <v>83</v>
      </c>
      <c r="D431" s="261" t="s">
        <v>327</v>
      </c>
      <c r="E431" s="261" t="s">
        <v>604</v>
      </c>
      <c r="F431" s="262">
        <v>36375</v>
      </c>
      <c r="G431" s="261" t="s">
        <v>681</v>
      </c>
      <c r="H431" s="261" t="s">
        <v>605</v>
      </c>
      <c r="I431" s="261" t="s">
        <v>2561</v>
      </c>
      <c r="J431" s="261" t="s">
        <v>579</v>
      </c>
      <c r="K431" s="261">
        <v>2017</v>
      </c>
      <c r="L431" s="261" t="s">
        <v>580</v>
      </c>
      <c r="M431" s="261" t="s">
        <v>580</v>
      </c>
    </row>
    <row r="432" spans="1:13">
      <c r="A432" s="261">
        <v>120974</v>
      </c>
      <c r="B432" s="261" t="s">
        <v>1761</v>
      </c>
      <c r="C432" s="261" t="s">
        <v>161</v>
      </c>
      <c r="D432" s="261" t="s">
        <v>523</v>
      </c>
      <c r="E432" s="261" t="s">
        <v>604</v>
      </c>
      <c r="F432" s="262">
        <v>36351</v>
      </c>
      <c r="G432" s="261" t="s">
        <v>634</v>
      </c>
      <c r="H432" s="261" t="s">
        <v>605</v>
      </c>
      <c r="I432" s="261" t="s">
        <v>2561</v>
      </c>
      <c r="J432" s="261" t="s">
        <v>579</v>
      </c>
      <c r="K432" s="261">
        <v>2017</v>
      </c>
      <c r="L432" s="261" t="s">
        <v>578</v>
      </c>
      <c r="M432" s="261" t="s">
        <v>578</v>
      </c>
    </row>
    <row r="433" spans="1:20">
      <c r="A433" s="261">
        <v>120978</v>
      </c>
      <c r="B433" s="261" t="s">
        <v>1762</v>
      </c>
      <c r="C433" s="261" t="s">
        <v>103</v>
      </c>
      <c r="D433" s="261" t="s">
        <v>1763</v>
      </c>
      <c r="E433" s="261" t="s">
        <v>604</v>
      </c>
      <c r="F433" s="262">
        <v>35804</v>
      </c>
      <c r="G433" s="261" t="s">
        <v>578</v>
      </c>
      <c r="H433" s="261" t="s">
        <v>605</v>
      </c>
      <c r="I433" s="261" t="s">
        <v>2561</v>
      </c>
      <c r="J433" s="261" t="s">
        <v>579</v>
      </c>
      <c r="K433" s="261">
        <v>2016</v>
      </c>
      <c r="L433" s="261" t="s">
        <v>578</v>
      </c>
      <c r="M433" s="261" t="s">
        <v>578</v>
      </c>
    </row>
    <row r="434" spans="1:20">
      <c r="A434" s="261">
        <v>120980</v>
      </c>
      <c r="B434" s="261" t="s">
        <v>1764</v>
      </c>
      <c r="C434" s="261" t="s">
        <v>86</v>
      </c>
      <c r="D434" s="261" t="s">
        <v>435</v>
      </c>
      <c r="E434" s="261" t="s">
        <v>604</v>
      </c>
      <c r="F434" s="262">
        <v>35125</v>
      </c>
      <c r="G434" s="261" t="s">
        <v>634</v>
      </c>
      <c r="H434" s="261" t="s">
        <v>605</v>
      </c>
      <c r="I434" s="261" t="s">
        <v>2561</v>
      </c>
      <c r="J434" s="261" t="s">
        <v>579</v>
      </c>
      <c r="K434" s="261">
        <v>2013</v>
      </c>
      <c r="L434" s="261" t="s">
        <v>578</v>
      </c>
      <c r="M434" s="261" t="s">
        <v>580</v>
      </c>
    </row>
    <row r="435" spans="1:20">
      <c r="A435" s="261">
        <v>120989</v>
      </c>
      <c r="B435" s="261" t="s">
        <v>1166</v>
      </c>
      <c r="C435" s="261" t="s">
        <v>127</v>
      </c>
      <c r="D435" s="261" t="s">
        <v>338</v>
      </c>
      <c r="E435" s="261" t="s">
        <v>604</v>
      </c>
      <c r="F435" s="262">
        <v>36545</v>
      </c>
      <c r="G435" s="261" t="s">
        <v>2498</v>
      </c>
      <c r="H435" s="261" t="s">
        <v>605</v>
      </c>
      <c r="I435" s="261" t="s">
        <v>2561</v>
      </c>
      <c r="J435" s="261" t="s">
        <v>579</v>
      </c>
      <c r="K435" s="261">
        <v>2017</v>
      </c>
      <c r="L435" s="261" t="s">
        <v>634</v>
      </c>
      <c r="M435" s="261" t="s">
        <v>580</v>
      </c>
    </row>
    <row r="436" spans="1:20">
      <c r="A436" s="261">
        <v>120993</v>
      </c>
      <c r="B436" s="261" t="s">
        <v>1765</v>
      </c>
      <c r="C436" s="261" t="s">
        <v>84</v>
      </c>
      <c r="D436" s="261" t="s">
        <v>409</v>
      </c>
      <c r="E436" s="261" t="s">
        <v>604</v>
      </c>
      <c r="F436" s="262">
        <v>36161</v>
      </c>
      <c r="G436" s="261" t="s">
        <v>2387</v>
      </c>
      <c r="H436" s="261" t="s">
        <v>605</v>
      </c>
      <c r="I436" s="261" t="s">
        <v>2561</v>
      </c>
      <c r="J436" s="261" t="s">
        <v>579</v>
      </c>
      <c r="K436" s="264">
        <v>2017</v>
      </c>
      <c r="M436" s="261" t="s">
        <v>597</v>
      </c>
    </row>
    <row r="437" spans="1:20">
      <c r="A437" s="261">
        <v>120995</v>
      </c>
      <c r="B437" s="261" t="s">
        <v>1766</v>
      </c>
      <c r="C437" s="261" t="s">
        <v>81</v>
      </c>
      <c r="D437" s="261" t="s">
        <v>321</v>
      </c>
      <c r="E437" s="261" t="s">
        <v>604</v>
      </c>
      <c r="F437" s="262">
        <v>34584</v>
      </c>
      <c r="G437" s="261" t="s">
        <v>702</v>
      </c>
      <c r="H437" s="261" t="s">
        <v>605</v>
      </c>
      <c r="I437" s="261" t="s">
        <v>2561</v>
      </c>
      <c r="J437" s="261" t="s">
        <v>579</v>
      </c>
      <c r="K437" s="261">
        <v>2012</v>
      </c>
      <c r="L437" s="261" t="s">
        <v>580</v>
      </c>
      <c r="M437" s="261" t="s">
        <v>580</v>
      </c>
    </row>
    <row r="438" spans="1:20">
      <c r="A438" s="261">
        <v>121003</v>
      </c>
      <c r="B438" s="261" t="s">
        <v>1986</v>
      </c>
      <c r="C438" s="261" t="s">
        <v>209</v>
      </c>
      <c r="D438" s="261" t="s">
        <v>475</v>
      </c>
      <c r="E438" s="261" t="s">
        <v>604</v>
      </c>
      <c r="F438" s="262">
        <v>36171</v>
      </c>
      <c r="G438" s="261" t="s">
        <v>578</v>
      </c>
      <c r="H438" s="261" t="s">
        <v>605</v>
      </c>
      <c r="I438" s="261" t="s">
        <v>2561</v>
      </c>
      <c r="J438" s="261" t="s">
        <v>579</v>
      </c>
      <c r="K438" s="261">
        <v>2017</v>
      </c>
      <c r="L438" s="261" t="s">
        <v>578</v>
      </c>
      <c r="M438" s="261" t="s">
        <v>578</v>
      </c>
    </row>
    <row r="439" spans="1:20">
      <c r="A439" s="261">
        <v>121007</v>
      </c>
      <c r="B439" s="261" t="s">
        <v>1767</v>
      </c>
      <c r="C439" s="261" t="s">
        <v>275</v>
      </c>
      <c r="D439" s="261" t="s">
        <v>440</v>
      </c>
      <c r="E439" s="261" t="s">
        <v>603</v>
      </c>
      <c r="F439" s="262">
        <v>36008</v>
      </c>
      <c r="G439" s="261" t="s">
        <v>698</v>
      </c>
      <c r="H439" s="261" t="s">
        <v>605</v>
      </c>
      <c r="I439" s="261" t="s">
        <v>2561</v>
      </c>
      <c r="J439" s="261" t="s">
        <v>579</v>
      </c>
      <c r="K439" s="261">
        <v>2016</v>
      </c>
      <c r="L439" s="261" t="s">
        <v>578</v>
      </c>
      <c r="M439" s="261" t="s">
        <v>580</v>
      </c>
    </row>
    <row r="440" spans="1:20">
      <c r="A440" s="261">
        <v>121008</v>
      </c>
      <c r="B440" s="261" t="s">
        <v>1768</v>
      </c>
      <c r="C440" s="261" t="s">
        <v>83</v>
      </c>
      <c r="D440" s="261" t="s">
        <v>370</v>
      </c>
      <c r="E440" s="261" t="s">
        <v>604</v>
      </c>
      <c r="F440" s="262">
        <v>36044</v>
      </c>
      <c r="G440" s="261" t="s">
        <v>634</v>
      </c>
      <c r="H440" s="261" t="s">
        <v>605</v>
      </c>
      <c r="I440" s="261" t="s">
        <v>2561</v>
      </c>
      <c r="J440" s="261" t="s">
        <v>579</v>
      </c>
      <c r="K440" s="261">
        <v>2016</v>
      </c>
      <c r="L440" s="261" t="s">
        <v>672</v>
      </c>
      <c r="M440" s="261" t="s">
        <v>578</v>
      </c>
      <c r="R440" s="261">
        <v>397</v>
      </c>
      <c r="S440" s="262" t="s">
        <v>2603</v>
      </c>
      <c r="T440" s="261">
        <v>10000</v>
      </c>
    </row>
    <row r="441" spans="1:20">
      <c r="A441" s="261">
        <v>121009</v>
      </c>
      <c r="B441" s="261" t="s">
        <v>1769</v>
      </c>
      <c r="C441" s="261" t="s">
        <v>83</v>
      </c>
      <c r="D441" s="261" t="s">
        <v>1770</v>
      </c>
      <c r="E441" s="261" t="s">
        <v>603</v>
      </c>
      <c r="F441" s="262">
        <v>35903</v>
      </c>
      <c r="G441" s="261" t="s">
        <v>634</v>
      </c>
      <c r="H441" s="261" t="s">
        <v>605</v>
      </c>
      <c r="I441" s="261" t="s">
        <v>2561</v>
      </c>
      <c r="J441" s="261" t="s">
        <v>579</v>
      </c>
      <c r="K441" s="261">
        <v>2016</v>
      </c>
      <c r="L441" s="261" t="s">
        <v>580</v>
      </c>
      <c r="M441" s="261" t="s">
        <v>587</v>
      </c>
    </row>
    <row r="442" spans="1:20">
      <c r="A442" s="261">
        <v>121010</v>
      </c>
      <c r="B442" s="261" t="s">
        <v>1771</v>
      </c>
      <c r="C442" s="261" t="s">
        <v>164</v>
      </c>
      <c r="D442" s="261" t="s">
        <v>838</v>
      </c>
      <c r="E442" s="261" t="s">
        <v>603</v>
      </c>
      <c r="F442" s="262">
        <v>35914</v>
      </c>
      <c r="G442" s="261" t="s">
        <v>602</v>
      </c>
      <c r="H442" s="261" t="s">
        <v>605</v>
      </c>
      <c r="I442" s="261" t="s">
        <v>2561</v>
      </c>
      <c r="J442" s="261" t="s">
        <v>579</v>
      </c>
      <c r="K442" s="261">
        <v>2016</v>
      </c>
      <c r="L442" s="261" t="s">
        <v>602</v>
      </c>
      <c r="M442" s="261" t="s">
        <v>602</v>
      </c>
    </row>
    <row r="443" spans="1:20">
      <c r="A443" s="261">
        <v>121017</v>
      </c>
      <c r="B443" s="261" t="s">
        <v>1772</v>
      </c>
      <c r="C443" s="261" t="s">
        <v>251</v>
      </c>
      <c r="D443" s="261" t="s">
        <v>344</v>
      </c>
      <c r="E443" s="261" t="s">
        <v>604</v>
      </c>
      <c r="F443" s="262">
        <v>30517</v>
      </c>
      <c r="G443" s="261" t="s">
        <v>2499</v>
      </c>
      <c r="H443" s="261" t="s">
        <v>605</v>
      </c>
      <c r="I443" s="261" t="s">
        <v>2561</v>
      </c>
      <c r="J443" s="261" t="s">
        <v>579</v>
      </c>
      <c r="K443" s="261">
        <v>2000</v>
      </c>
      <c r="L443" s="261" t="s">
        <v>578</v>
      </c>
      <c r="M443" s="261" t="s">
        <v>580</v>
      </c>
    </row>
    <row r="444" spans="1:20">
      <c r="A444" s="261">
        <v>121020</v>
      </c>
      <c r="B444" s="261" t="s">
        <v>1987</v>
      </c>
      <c r="C444" s="261" t="s">
        <v>79</v>
      </c>
      <c r="D444" s="261" t="s">
        <v>338</v>
      </c>
      <c r="E444" s="261" t="s">
        <v>604</v>
      </c>
      <c r="F444" s="262">
        <v>30671</v>
      </c>
      <c r="G444" s="261" t="s">
        <v>578</v>
      </c>
      <c r="H444" s="261" t="s">
        <v>749</v>
      </c>
      <c r="I444" s="261" t="s">
        <v>2561</v>
      </c>
      <c r="J444" s="261" t="s">
        <v>579</v>
      </c>
      <c r="K444" s="264">
        <v>2001</v>
      </c>
      <c r="L444" s="261" t="s">
        <v>578</v>
      </c>
      <c r="M444" s="261" t="s">
        <v>553</v>
      </c>
    </row>
    <row r="445" spans="1:20">
      <c r="A445" s="261">
        <v>121021</v>
      </c>
      <c r="B445" s="261" t="s">
        <v>1988</v>
      </c>
      <c r="C445" s="261" t="s">
        <v>83</v>
      </c>
      <c r="D445" s="261" t="s">
        <v>347</v>
      </c>
      <c r="E445" s="261" t="s">
        <v>603</v>
      </c>
      <c r="F445" s="262">
        <v>35065</v>
      </c>
      <c r="G445" s="261" t="s">
        <v>2456</v>
      </c>
      <c r="H445" s="261" t="s">
        <v>605</v>
      </c>
      <c r="I445" s="261" t="s">
        <v>2561</v>
      </c>
      <c r="J445" s="261" t="s">
        <v>579</v>
      </c>
      <c r="K445" s="261">
        <v>2013</v>
      </c>
      <c r="L445" s="261" t="s">
        <v>580</v>
      </c>
      <c r="M445" s="261" t="s">
        <v>580</v>
      </c>
    </row>
    <row r="446" spans="1:20">
      <c r="A446" s="261">
        <v>121026</v>
      </c>
      <c r="B446" s="261" t="s">
        <v>1773</v>
      </c>
      <c r="C446" s="261" t="s">
        <v>1774</v>
      </c>
      <c r="E446" s="261" t="s">
        <v>603</v>
      </c>
      <c r="F446" s="262">
        <v>29221</v>
      </c>
      <c r="H446" s="261" t="s">
        <v>605</v>
      </c>
      <c r="I446" s="261" t="s">
        <v>2561</v>
      </c>
      <c r="J446" s="261" t="s">
        <v>579</v>
      </c>
      <c r="K446" s="261">
        <v>2013</v>
      </c>
      <c r="L446" s="261" t="s">
        <v>580</v>
      </c>
      <c r="M446" s="261" t="s">
        <v>590</v>
      </c>
    </row>
    <row r="447" spans="1:20">
      <c r="A447" s="261">
        <v>121028</v>
      </c>
      <c r="B447" s="261" t="s">
        <v>1775</v>
      </c>
      <c r="C447" s="261" t="s">
        <v>550</v>
      </c>
      <c r="D447" s="261" t="s">
        <v>423</v>
      </c>
      <c r="E447" s="261" t="s">
        <v>603</v>
      </c>
      <c r="F447" s="262">
        <v>35101</v>
      </c>
      <c r="G447" s="261" t="s">
        <v>578</v>
      </c>
      <c r="H447" s="261" t="s">
        <v>605</v>
      </c>
      <c r="I447" s="261" t="s">
        <v>2561</v>
      </c>
      <c r="J447" s="261" t="s">
        <v>579</v>
      </c>
      <c r="K447" s="261">
        <v>2014</v>
      </c>
      <c r="L447" s="261" t="s">
        <v>578</v>
      </c>
      <c r="M447" s="261" t="s">
        <v>578</v>
      </c>
    </row>
    <row r="448" spans="1:20">
      <c r="A448" s="261">
        <v>121029</v>
      </c>
      <c r="B448" s="261" t="s">
        <v>1776</v>
      </c>
      <c r="C448" s="261" t="s">
        <v>1777</v>
      </c>
      <c r="D448" s="261" t="s">
        <v>386</v>
      </c>
      <c r="E448" s="261" t="s">
        <v>604</v>
      </c>
      <c r="F448" s="262">
        <v>35247</v>
      </c>
      <c r="G448" s="261" t="s">
        <v>578</v>
      </c>
      <c r="H448" s="261" t="s">
        <v>605</v>
      </c>
      <c r="I448" s="261" t="s">
        <v>2561</v>
      </c>
      <c r="J448" s="261" t="s">
        <v>579</v>
      </c>
      <c r="K448" s="261">
        <v>2016</v>
      </c>
      <c r="L448" s="261" t="s">
        <v>578</v>
      </c>
      <c r="M448" s="261" t="s">
        <v>578</v>
      </c>
    </row>
    <row r="449" spans="1:13">
      <c r="A449" s="261">
        <v>121038</v>
      </c>
      <c r="B449" s="261" t="s">
        <v>1778</v>
      </c>
      <c r="C449" s="261" t="s">
        <v>81</v>
      </c>
      <c r="D449" s="261" t="s">
        <v>1779</v>
      </c>
      <c r="E449" s="261" t="s">
        <v>604</v>
      </c>
      <c r="F449" s="262">
        <v>36043</v>
      </c>
      <c r="G449" s="261" t="s">
        <v>696</v>
      </c>
      <c r="H449" s="261" t="s">
        <v>605</v>
      </c>
      <c r="I449" s="261" t="s">
        <v>2561</v>
      </c>
      <c r="J449" s="261" t="s">
        <v>579</v>
      </c>
      <c r="K449" s="261">
        <v>2017</v>
      </c>
      <c r="L449" s="261" t="s">
        <v>580</v>
      </c>
      <c r="M449" s="261" t="s">
        <v>580</v>
      </c>
    </row>
    <row r="450" spans="1:13">
      <c r="A450" s="261">
        <v>121041</v>
      </c>
      <c r="B450" s="261" t="s">
        <v>1780</v>
      </c>
      <c r="C450" s="261" t="s">
        <v>127</v>
      </c>
      <c r="D450" s="261" t="s">
        <v>427</v>
      </c>
      <c r="E450" s="261" t="s">
        <v>604</v>
      </c>
      <c r="F450" s="262">
        <v>35096</v>
      </c>
      <c r="G450" s="261" t="s">
        <v>2435</v>
      </c>
      <c r="H450" s="261" t="s">
        <v>605</v>
      </c>
      <c r="I450" s="261" t="s">
        <v>2561</v>
      </c>
      <c r="J450" s="261" t="s">
        <v>579</v>
      </c>
      <c r="K450" s="261">
        <v>2014</v>
      </c>
      <c r="L450" s="261" t="s">
        <v>580</v>
      </c>
      <c r="M450" s="261" t="s">
        <v>580</v>
      </c>
    </row>
    <row r="451" spans="1:13">
      <c r="A451" s="261">
        <v>121047</v>
      </c>
      <c r="B451" s="261" t="s">
        <v>1989</v>
      </c>
      <c r="C451" s="261" t="s">
        <v>176</v>
      </c>
      <c r="D451" s="261" t="s">
        <v>364</v>
      </c>
      <c r="E451" s="261" t="s">
        <v>604</v>
      </c>
      <c r="F451" s="262">
        <v>34335</v>
      </c>
      <c r="G451" s="261" t="s">
        <v>738</v>
      </c>
      <c r="H451" s="261" t="s">
        <v>605</v>
      </c>
      <c r="I451" s="261" t="s">
        <v>2561</v>
      </c>
      <c r="J451" s="261" t="s">
        <v>579</v>
      </c>
      <c r="K451" s="261">
        <v>2011</v>
      </c>
      <c r="L451" s="261" t="s">
        <v>597</v>
      </c>
      <c r="M451" s="261" t="s">
        <v>597</v>
      </c>
    </row>
    <row r="452" spans="1:13">
      <c r="A452" s="261">
        <v>121048</v>
      </c>
      <c r="B452" s="261" t="s">
        <v>1782</v>
      </c>
      <c r="C452" s="261" t="s">
        <v>274</v>
      </c>
      <c r="D452" s="261" t="s">
        <v>274</v>
      </c>
      <c r="E452" s="261" t="s">
        <v>604</v>
      </c>
      <c r="F452" s="262">
        <v>33996</v>
      </c>
      <c r="G452" s="261" t="s">
        <v>740</v>
      </c>
      <c r="H452" s="261" t="s">
        <v>605</v>
      </c>
      <c r="I452" s="261" t="s">
        <v>2561</v>
      </c>
      <c r="J452" s="261" t="s">
        <v>579</v>
      </c>
      <c r="K452" s="261">
        <v>2011</v>
      </c>
      <c r="L452" s="261" t="s">
        <v>597</v>
      </c>
      <c r="M452" s="261" t="s">
        <v>597</v>
      </c>
    </row>
    <row r="453" spans="1:13">
      <c r="A453" s="261">
        <v>121051</v>
      </c>
      <c r="B453" s="261" t="s">
        <v>958</v>
      </c>
      <c r="C453" s="261" t="s">
        <v>83</v>
      </c>
      <c r="D453" s="261" t="s">
        <v>959</v>
      </c>
      <c r="E453" s="261" t="s">
        <v>604</v>
      </c>
      <c r="F453" s="262">
        <v>33853</v>
      </c>
      <c r="G453" s="261" t="s">
        <v>578</v>
      </c>
      <c r="H453" s="261" t="s">
        <v>605</v>
      </c>
      <c r="I453" s="261" t="s">
        <v>2561</v>
      </c>
      <c r="J453" s="261" t="s">
        <v>579</v>
      </c>
      <c r="K453" s="261">
        <v>2011</v>
      </c>
      <c r="L453" s="261" t="s">
        <v>580</v>
      </c>
      <c r="M453" s="261" t="s">
        <v>580</v>
      </c>
    </row>
    <row r="454" spans="1:13">
      <c r="A454" s="261">
        <v>121056</v>
      </c>
      <c r="B454" s="261" t="s">
        <v>1783</v>
      </c>
      <c r="C454" s="261" t="s">
        <v>188</v>
      </c>
      <c r="D454" s="261" t="s">
        <v>453</v>
      </c>
      <c r="E454" s="261" t="s">
        <v>604</v>
      </c>
      <c r="F454" s="262">
        <v>34240</v>
      </c>
      <c r="G454" s="261" t="s">
        <v>578</v>
      </c>
      <c r="H454" s="261" t="s">
        <v>605</v>
      </c>
      <c r="I454" s="261" t="s">
        <v>2561</v>
      </c>
      <c r="J454" s="261" t="s">
        <v>579</v>
      </c>
      <c r="K454" s="261">
        <v>2011</v>
      </c>
      <c r="L454" s="261" t="s">
        <v>578</v>
      </c>
      <c r="M454" s="261" t="s">
        <v>589</v>
      </c>
    </row>
    <row r="455" spans="1:13">
      <c r="A455" s="261">
        <v>121065</v>
      </c>
      <c r="B455" s="261" t="s">
        <v>1990</v>
      </c>
      <c r="C455" s="261" t="s">
        <v>1991</v>
      </c>
      <c r="D455" s="261" t="s">
        <v>408</v>
      </c>
      <c r="E455" s="261" t="s">
        <v>604</v>
      </c>
      <c r="F455" s="262">
        <v>29684</v>
      </c>
      <c r="G455" s="261" t="s">
        <v>642</v>
      </c>
      <c r="H455" s="261" t="s">
        <v>605</v>
      </c>
      <c r="I455" s="261" t="s">
        <v>2561</v>
      </c>
      <c r="J455" s="261" t="s">
        <v>579</v>
      </c>
      <c r="K455" s="261">
        <v>2000</v>
      </c>
      <c r="L455" s="261" t="s">
        <v>578</v>
      </c>
      <c r="M455" s="261" t="s">
        <v>578</v>
      </c>
    </row>
    <row r="456" spans="1:13">
      <c r="A456" s="261">
        <v>121076</v>
      </c>
      <c r="B456" s="261" t="s">
        <v>1784</v>
      </c>
      <c r="C456" s="261" t="s">
        <v>1785</v>
      </c>
      <c r="D456" s="261" t="s">
        <v>383</v>
      </c>
      <c r="E456" s="261" t="s">
        <v>604</v>
      </c>
      <c r="F456" s="262">
        <v>25845</v>
      </c>
      <c r="G456" s="261" t="s">
        <v>588</v>
      </c>
      <c r="H456" s="261" t="s">
        <v>605</v>
      </c>
      <c r="I456" s="261" t="s">
        <v>2561</v>
      </c>
      <c r="J456" s="261" t="s">
        <v>579</v>
      </c>
      <c r="K456" s="261">
        <v>1988</v>
      </c>
      <c r="L456" s="261" t="s">
        <v>578</v>
      </c>
      <c r="M456" s="261" t="s">
        <v>598</v>
      </c>
    </row>
    <row r="457" spans="1:13">
      <c r="A457" s="261">
        <v>121081</v>
      </c>
      <c r="B457" s="261" t="s">
        <v>1786</v>
      </c>
      <c r="C457" s="261" t="s">
        <v>647</v>
      </c>
      <c r="D457" s="261" t="s">
        <v>327</v>
      </c>
      <c r="E457" s="261" t="s">
        <v>604</v>
      </c>
      <c r="F457" s="262">
        <v>33635</v>
      </c>
      <c r="G457" s="261" t="s">
        <v>2500</v>
      </c>
      <c r="H457" s="261" t="s">
        <v>605</v>
      </c>
      <c r="I457" s="261" t="s">
        <v>2561</v>
      </c>
      <c r="J457" s="261" t="s">
        <v>607</v>
      </c>
      <c r="K457" s="261">
        <v>2016</v>
      </c>
      <c r="L457" s="261" t="s">
        <v>580</v>
      </c>
      <c r="M457" s="261" t="s">
        <v>580</v>
      </c>
    </row>
    <row r="458" spans="1:13">
      <c r="A458" s="261">
        <v>121090</v>
      </c>
      <c r="B458" s="261" t="s">
        <v>1787</v>
      </c>
      <c r="C458" s="261" t="s">
        <v>86</v>
      </c>
      <c r="D458" s="261" t="s">
        <v>1152</v>
      </c>
      <c r="E458" s="261" t="s">
        <v>604</v>
      </c>
      <c r="F458" s="262">
        <v>36161</v>
      </c>
      <c r="G458" s="261" t="s">
        <v>578</v>
      </c>
      <c r="H458" s="261" t="s">
        <v>605</v>
      </c>
      <c r="I458" s="261" t="s">
        <v>2561</v>
      </c>
      <c r="J458" s="261" t="s">
        <v>607</v>
      </c>
      <c r="K458" s="261">
        <v>2016</v>
      </c>
      <c r="L458" s="261" t="s">
        <v>578</v>
      </c>
      <c r="M458" s="261" t="s">
        <v>578</v>
      </c>
    </row>
    <row r="459" spans="1:13">
      <c r="A459" s="261">
        <v>121092</v>
      </c>
      <c r="B459" s="261" t="s">
        <v>1788</v>
      </c>
      <c r="C459" s="261" t="s">
        <v>214</v>
      </c>
      <c r="D459" s="261" t="s">
        <v>429</v>
      </c>
      <c r="E459" s="261" t="s">
        <v>603</v>
      </c>
      <c r="F459" s="262">
        <v>34125</v>
      </c>
      <c r="G459" s="261" t="s">
        <v>746</v>
      </c>
      <c r="H459" s="261" t="s">
        <v>749</v>
      </c>
      <c r="I459" s="261" t="s">
        <v>2561</v>
      </c>
      <c r="J459" s="261" t="s">
        <v>607</v>
      </c>
      <c r="K459" s="261">
        <v>2014</v>
      </c>
      <c r="L459" s="261" t="s">
        <v>672</v>
      </c>
      <c r="M459" s="261" t="s">
        <v>553</v>
      </c>
    </row>
    <row r="460" spans="1:13">
      <c r="A460" s="261">
        <v>121094</v>
      </c>
      <c r="B460" s="261" t="s">
        <v>1789</v>
      </c>
      <c r="C460" s="261" t="s">
        <v>654</v>
      </c>
      <c r="D460" s="261" t="s">
        <v>401</v>
      </c>
      <c r="E460" s="261" t="s">
        <v>604</v>
      </c>
      <c r="F460" s="262">
        <v>33829</v>
      </c>
      <c r="G460" s="261" t="s">
        <v>655</v>
      </c>
      <c r="H460" s="261" t="s">
        <v>605</v>
      </c>
      <c r="I460" s="261" t="s">
        <v>2561</v>
      </c>
      <c r="J460" s="261" t="s">
        <v>607</v>
      </c>
      <c r="K460" s="261">
        <v>2011</v>
      </c>
      <c r="L460" s="261" t="s">
        <v>578</v>
      </c>
      <c r="M460" s="261" t="s">
        <v>578</v>
      </c>
    </row>
    <row r="461" spans="1:13">
      <c r="A461" s="261">
        <v>121103</v>
      </c>
      <c r="B461" s="261" t="s">
        <v>1993</v>
      </c>
      <c r="C461" s="261" t="s">
        <v>228</v>
      </c>
      <c r="D461" s="261" t="s">
        <v>804</v>
      </c>
      <c r="E461" s="261" t="s">
        <v>604</v>
      </c>
      <c r="F461" s="262">
        <v>34089</v>
      </c>
      <c r="G461" s="261" t="s">
        <v>578</v>
      </c>
      <c r="H461" s="261" t="s">
        <v>605</v>
      </c>
      <c r="I461" s="261" t="s">
        <v>2561</v>
      </c>
      <c r="J461" s="261" t="s">
        <v>607</v>
      </c>
      <c r="K461" s="261">
        <v>2011</v>
      </c>
      <c r="L461" s="261" t="s">
        <v>578</v>
      </c>
      <c r="M461" s="261" t="s">
        <v>578</v>
      </c>
    </row>
    <row r="462" spans="1:13">
      <c r="A462" s="261">
        <v>121106</v>
      </c>
      <c r="B462" s="261" t="s">
        <v>554</v>
      </c>
      <c r="C462" s="261" t="s">
        <v>127</v>
      </c>
      <c r="D462" s="261" t="s">
        <v>456</v>
      </c>
      <c r="E462" s="261" t="s">
        <v>603</v>
      </c>
      <c r="F462" s="262">
        <v>35236</v>
      </c>
      <c r="G462" s="261" t="s">
        <v>2443</v>
      </c>
      <c r="H462" s="261" t="s">
        <v>605</v>
      </c>
      <c r="I462" s="261" t="s">
        <v>2561</v>
      </c>
      <c r="J462" s="261" t="s">
        <v>607</v>
      </c>
      <c r="L462" s="261" t="s">
        <v>599</v>
      </c>
      <c r="M462" s="261" t="s">
        <v>599</v>
      </c>
    </row>
    <row r="463" spans="1:13">
      <c r="A463" s="261">
        <v>121113</v>
      </c>
      <c r="B463" s="261" t="s">
        <v>1790</v>
      </c>
      <c r="C463" s="261" t="s">
        <v>253</v>
      </c>
      <c r="D463" s="261" t="s">
        <v>367</v>
      </c>
      <c r="E463" s="261" t="s">
        <v>604</v>
      </c>
      <c r="F463" s="262">
        <v>27930</v>
      </c>
      <c r="G463" s="261" t="s">
        <v>2501</v>
      </c>
      <c r="H463" s="261" t="s">
        <v>605</v>
      </c>
      <c r="I463" s="261" t="s">
        <v>2561</v>
      </c>
      <c r="J463" s="261" t="s">
        <v>607</v>
      </c>
      <c r="K463" s="261">
        <v>2017</v>
      </c>
      <c r="L463" s="261" t="s">
        <v>578</v>
      </c>
      <c r="M463" s="261" t="s">
        <v>578</v>
      </c>
    </row>
    <row r="464" spans="1:13">
      <c r="A464" s="261">
        <v>121115</v>
      </c>
      <c r="B464" s="261" t="s">
        <v>1791</v>
      </c>
      <c r="C464" s="261" t="s">
        <v>156</v>
      </c>
      <c r="D464" s="261" t="s">
        <v>441</v>
      </c>
      <c r="E464" s="261" t="s">
        <v>604</v>
      </c>
      <c r="F464" s="262">
        <v>34869</v>
      </c>
      <c r="G464" s="261" t="s">
        <v>578</v>
      </c>
      <c r="H464" s="261" t="s">
        <v>605</v>
      </c>
      <c r="I464" s="261" t="s">
        <v>2561</v>
      </c>
      <c r="J464" s="261" t="s">
        <v>607</v>
      </c>
      <c r="K464" s="261">
        <v>2013</v>
      </c>
      <c r="L464" s="261" t="s">
        <v>578</v>
      </c>
      <c r="M464" s="261" t="s">
        <v>578</v>
      </c>
    </row>
    <row r="465" spans="1:20">
      <c r="A465" s="261">
        <v>121130</v>
      </c>
      <c r="B465" s="261" t="s">
        <v>1794</v>
      </c>
      <c r="C465" s="261" t="s">
        <v>264</v>
      </c>
      <c r="D465" s="261" t="s">
        <v>902</v>
      </c>
      <c r="E465" s="261" t="s">
        <v>604</v>
      </c>
      <c r="F465" s="262">
        <v>33875</v>
      </c>
      <c r="G465" s="261" t="s">
        <v>634</v>
      </c>
      <c r="H465" s="261" t="s">
        <v>605</v>
      </c>
      <c r="I465" s="261" t="s">
        <v>2561</v>
      </c>
      <c r="J465" s="261" t="s">
        <v>607</v>
      </c>
      <c r="K465" s="261">
        <v>2010</v>
      </c>
      <c r="L465" s="261" t="s">
        <v>634</v>
      </c>
      <c r="M465" s="261" t="s">
        <v>590</v>
      </c>
    </row>
    <row r="466" spans="1:20">
      <c r="A466" s="261">
        <v>121135</v>
      </c>
      <c r="B466" s="261" t="s">
        <v>1795</v>
      </c>
      <c r="C466" s="261" t="s">
        <v>105</v>
      </c>
      <c r="D466" s="261" t="s">
        <v>1796</v>
      </c>
      <c r="E466" s="261" t="s">
        <v>604</v>
      </c>
      <c r="F466" s="262">
        <v>33446</v>
      </c>
      <c r="G466" s="261" t="s">
        <v>634</v>
      </c>
      <c r="H466" s="261" t="s">
        <v>605</v>
      </c>
      <c r="I466" s="261" t="s">
        <v>2561</v>
      </c>
      <c r="J466" s="261" t="s">
        <v>607</v>
      </c>
      <c r="K466" s="261">
        <v>2009</v>
      </c>
      <c r="L466" s="261" t="s">
        <v>578</v>
      </c>
      <c r="M466" s="261" t="s">
        <v>578</v>
      </c>
      <c r="R466" s="261">
        <v>887</v>
      </c>
      <c r="S466" s="262" t="s">
        <v>2610</v>
      </c>
      <c r="T466" s="261">
        <v>25000</v>
      </c>
    </row>
    <row r="467" spans="1:20">
      <c r="A467" s="261">
        <v>121139</v>
      </c>
      <c r="B467" s="261" t="s">
        <v>1797</v>
      </c>
      <c r="C467" s="261" t="s">
        <v>79</v>
      </c>
      <c r="D467" s="261" t="s">
        <v>429</v>
      </c>
      <c r="E467" s="261" t="s">
        <v>604</v>
      </c>
      <c r="F467" s="262">
        <v>33608</v>
      </c>
      <c r="G467" s="261" t="s">
        <v>2418</v>
      </c>
      <c r="H467" s="261" t="s">
        <v>605</v>
      </c>
      <c r="I467" s="261" t="s">
        <v>2561</v>
      </c>
      <c r="J467" s="261" t="s">
        <v>607</v>
      </c>
      <c r="K467" s="261">
        <v>2010</v>
      </c>
      <c r="L467" s="261" t="s">
        <v>580</v>
      </c>
      <c r="M467" s="261" t="s">
        <v>580</v>
      </c>
    </row>
    <row r="468" spans="1:20">
      <c r="A468" s="261">
        <v>121140</v>
      </c>
      <c r="B468" s="261" t="s">
        <v>1994</v>
      </c>
      <c r="C468" s="261" t="s">
        <v>216</v>
      </c>
      <c r="D468" s="261" t="s">
        <v>1995</v>
      </c>
      <c r="E468" s="261" t="s">
        <v>604</v>
      </c>
      <c r="F468" s="262">
        <v>33912</v>
      </c>
      <c r="G468" s="261" t="s">
        <v>578</v>
      </c>
      <c r="H468" s="261" t="s">
        <v>749</v>
      </c>
      <c r="I468" s="261" t="s">
        <v>2561</v>
      </c>
      <c r="J468" s="261" t="s">
        <v>607</v>
      </c>
      <c r="K468" s="261">
        <v>2010</v>
      </c>
      <c r="L468" s="261" t="s">
        <v>578</v>
      </c>
      <c r="M468" s="261" t="s">
        <v>553</v>
      </c>
    </row>
    <row r="469" spans="1:20">
      <c r="A469" s="261">
        <v>121141</v>
      </c>
      <c r="B469" s="261" t="s">
        <v>1798</v>
      </c>
      <c r="C469" s="261" t="s">
        <v>87</v>
      </c>
      <c r="D469" s="261" t="s">
        <v>1799</v>
      </c>
      <c r="E469" s="261" t="s">
        <v>604</v>
      </c>
      <c r="F469" s="262">
        <v>33320</v>
      </c>
      <c r="G469" s="261" t="s">
        <v>2502</v>
      </c>
      <c r="H469" s="261" t="s">
        <v>605</v>
      </c>
      <c r="I469" s="261" t="s">
        <v>2561</v>
      </c>
      <c r="J469" s="261" t="s">
        <v>752</v>
      </c>
      <c r="K469" s="261">
        <v>2010</v>
      </c>
      <c r="L469" s="261" t="s">
        <v>580</v>
      </c>
      <c r="M469" s="261" t="s">
        <v>580</v>
      </c>
    </row>
    <row r="470" spans="1:20">
      <c r="A470" s="261">
        <v>121142</v>
      </c>
      <c r="B470" s="261" t="s">
        <v>1800</v>
      </c>
      <c r="C470" s="261" t="s">
        <v>85</v>
      </c>
      <c r="D470" s="261" t="s">
        <v>345</v>
      </c>
      <c r="E470" s="261" t="s">
        <v>604</v>
      </c>
      <c r="F470" s="262">
        <v>33725</v>
      </c>
      <c r="G470" s="261" t="s">
        <v>2503</v>
      </c>
      <c r="H470" s="261" t="s">
        <v>605</v>
      </c>
      <c r="I470" s="261" t="s">
        <v>2561</v>
      </c>
      <c r="J470" s="261" t="s">
        <v>752</v>
      </c>
      <c r="K470" s="261">
        <v>2010</v>
      </c>
      <c r="L470" s="261" t="s">
        <v>715</v>
      </c>
      <c r="M470" s="261" t="s">
        <v>593</v>
      </c>
    </row>
    <row r="471" spans="1:20">
      <c r="A471" s="261">
        <v>121160</v>
      </c>
      <c r="B471" s="261" t="s">
        <v>1801</v>
      </c>
      <c r="C471" s="261" t="s">
        <v>208</v>
      </c>
      <c r="D471" s="261" t="s">
        <v>376</v>
      </c>
      <c r="E471" s="261" t="s">
        <v>604</v>
      </c>
      <c r="F471" s="262">
        <v>33202</v>
      </c>
      <c r="G471" s="261" t="s">
        <v>578</v>
      </c>
      <c r="H471" s="261" t="s">
        <v>605</v>
      </c>
      <c r="I471" s="261" t="s">
        <v>2561</v>
      </c>
      <c r="J471" s="261" t="s">
        <v>752</v>
      </c>
      <c r="K471" s="264">
        <v>2008</v>
      </c>
      <c r="L471" s="261" t="s">
        <v>578</v>
      </c>
      <c r="M471" s="261" t="s">
        <v>590</v>
      </c>
    </row>
    <row r="472" spans="1:20">
      <c r="A472" s="261">
        <v>121162</v>
      </c>
      <c r="B472" s="261" t="s">
        <v>1996</v>
      </c>
      <c r="C472" s="261" t="s">
        <v>159</v>
      </c>
      <c r="D472" s="261" t="s">
        <v>378</v>
      </c>
      <c r="E472" s="261" t="s">
        <v>604</v>
      </c>
      <c r="F472" s="262">
        <v>35886</v>
      </c>
      <c r="G472" s="261" t="s">
        <v>634</v>
      </c>
      <c r="H472" s="261" t="s">
        <v>605</v>
      </c>
      <c r="I472" s="261" t="s">
        <v>2561</v>
      </c>
      <c r="J472" s="261" t="s">
        <v>579</v>
      </c>
      <c r="K472" s="261">
        <v>2016</v>
      </c>
      <c r="L472" s="261" t="s">
        <v>578</v>
      </c>
      <c r="M472" s="261" t="s">
        <v>599</v>
      </c>
    </row>
    <row r="473" spans="1:20">
      <c r="A473" s="261">
        <v>121193</v>
      </c>
      <c r="B473" s="261" t="s">
        <v>1808</v>
      </c>
      <c r="C473" s="261" t="s">
        <v>1809</v>
      </c>
      <c r="D473" s="261" t="s">
        <v>324</v>
      </c>
      <c r="E473" s="261" t="s">
        <v>604</v>
      </c>
      <c r="F473" s="262">
        <v>36365</v>
      </c>
      <c r="G473" s="261" t="s">
        <v>2435</v>
      </c>
      <c r="H473" s="261" t="s">
        <v>605</v>
      </c>
      <c r="I473" s="261" t="s">
        <v>2561</v>
      </c>
      <c r="J473" s="261" t="s">
        <v>579</v>
      </c>
      <c r="K473" s="264">
        <v>2017</v>
      </c>
      <c r="L473" s="261" t="s">
        <v>580</v>
      </c>
      <c r="M473" s="261" t="s">
        <v>580</v>
      </c>
    </row>
    <row r="474" spans="1:20">
      <c r="A474" s="261">
        <v>121203</v>
      </c>
      <c r="B474" s="261" t="s">
        <v>1810</v>
      </c>
      <c r="C474" s="261" t="s">
        <v>1811</v>
      </c>
      <c r="D474" s="261" t="s">
        <v>508</v>
      </c>
      <c r="E474" s="261" t="s">
        <v>604</v>
      </c>
      <c r="F474" s="262">
        <v>34568</v>
      </c>
      <c r="G474" s="261" t="s">
        <v>688</v>
      </c>
      <c r="H474" s="261" t="s">
        <v>605</v>
      </c>
      <c r="I474" s="261" t="s">
        <v>2561</v>
      </c>
      <c r="J474" s="261" t="s">
        <v>579</v>
      </c>
      <c r="K474" s="261">
        <v>2012</v>
      </c>
      <c r="L474" s="261" t="s">
        <v>580</v>
      </c>
      <c r="M474" s="261" t="s">
        <v>580</v>
      </c>
    </row>
    <row r="475" spans="1:20">
      <c r="A475" s="261">
        <v>121210</v>
      </c>
      <c r="B475" s="261" t="s">
        <v>1812</v>
      </c>
      <c r="C475" s="261" t="s">
        <v>1131</v>
      </c>
      <c r="D475" s="261" t="s">
        <v>1813</v>
      </c>
      <c r="E475" s="261" t="s">
        <v>603</v>
      </c>
      <c r="F475" s="262">
        <v>36020</v>
      </c>
      <c r="G475" s="261" t="s">
        <v>700</v>
      </c>
      <c r="H475" s="261" t="s">
        <v>605</v>
      </c>
      <c r="I475" s="261" t="s">
        <v>2561</v>
      </c>
      <c r="J475" s="261" t="s">
        <v>579</v>
      </c>
      <c r="K475" s="261">
        <v>2016</v>
      </c>
      <c r="L475" s="261" t="s">
        <v>578</v>
      </c>
      <c r="M475" s="261" t="s">
        <v>589</v>
      </c>
    </row>
    <row r="476" spans="1:20">
      <c r="A476" s="261">
        <v>121211</v>
      </c>
      <c r="B476" s="261" t="s">
        <v>1814</v>
      </c>
      <c r="C476" s="261" t="s">
        <v>159</v>
      </c>
      <c r="D476" s="261" t="s">
        <v>1815</v>
      </c>
      <c r="E476" s="261" t="s">
        <v>604</v>
      </c>
      <c r="F476" s="262">
        <v>36180</v>
      </c>
      <c r="G476" s="261" t="s">
        <v>442</v>
      </c>
      <c r="H476" s="261" t="s">
        <v>605</v>
      </c>
      <c r="I476" s="261" t="s">
        <v>2561</v>
      </c>
      <c r="J476" s="261" t="s">
        <v>579</v>
      </c>
      <c r="K476" s="264">
        <v>2016</v>
      </c>
      <c r="L476" s="261" t="s">
        <v>578</v>
      </c>
      <c r="M476" s="261" t="s">
        <v>588</v>
      </c>
    </row>
    <row r="477" spans="1:20">
      <c r="A477" s="261">
        <v>121213</v>
      </c>
      <c r="B477" s="261" t="s">
        <v>1816</v>
      </c>
      <c r="C477" s="261" t="s">
        <v>955</v>
      </c>
      <c r="D477" s="261" t="s">
        <v>1817</v>
      </c>
      <c r="E477" s="261" t="s">
        <v>604</v>
      </c>
      <c r="F477" s="262">
        <v>36335</v>
      </c>
      <c r="G477" s="261" t="s">
        <v>634</v>
      </c>
      <c r="H477" s="261" t="s">
        <v>605</v>
      </c>
      <c r="I477" s="261" t="s">
        <v>2561</v>
      </c>
      <c r="J477" s="261" t="s">
        <v>579</v>
      </c>
      <c r="K477" s="261">
        <v>2017</v>
      </c>
      <c r="L477" s="261" t="s">
        <v>578</v>
      </c>
      <c r="M477" s="261" t="s">
        <v>578</v>
      </c>
    </row>
    <row r="478" spans="1:20">
      <c r="A478" s="261">
        <v>121228</v>
      </c>
      <c r="B478" s="261" t="s">
        <v>1820</v>
      </c>
      <c r="C478" s="261" t="s">
        <v>139</v>
      </c>
      <c r="D478" s="261" t="s">
        <v>491</v>
      </c>
      <c r="E478" s="261" t="s">
        <v>603</v>
      </c>
      <c r="F478" s="262">
        <v>35824</v>
      </c>
      <c r="G478" s="261" t="s">
        <v>578</v>
      </c>
      <c r="H478" s="261" t="s">
        <v>605</v>
      </c>
      <c r="I478" s="261" t="s">
        <v>2561</v>
      </c>
      <c r="J478" s="261" t="s">
        <v>579</v>
      </c>
      <c r="K478" s="261">
        <v>2016</v>
      </c>
      <c r="L478" s="261" t="s">
        <v>578</v>
      </c>
      <c r="M478" s="261" t="s">
        <v>593</v>
      </c>
    </row>
    <row r="479" spans="1:20">
      <c r="A479" s="261">
        <v>121232</v>
      </c>
      <c r="B479" s="261" t="s">
        <v>1821</v>
      </c>
      <c r="C479" s="261" t="s">
        <v>92</v>
      </c>
      <c r="D479" s="261" t="s">
        <v>1822</v>
      </c>
      <c r="E479" s="261" t="s">
        <v>604</v>
      </c>
      <c r="F479" s="262">
        <v>35998</v>
      </c>
      <c r="G479" s="261" t="s">
        <v>597</v>
      </c>
      <c r="H479" s="261" t="s">
        <v>605</v>
      </c>
      <c r="I479" s="261" t="s">
        <v>2561</v>
      </c>
      <c r="J479" s="261" t="s">
        <v>579</v>
      </c>
      <c r="K479" s="261">
        <v>2016</v>
      </c>
      <c r="L479" s="261" t="s">
        <v>597</v>
      </c>
      <c r="M479" s="261" t="s">
        <v>597</v>
      </c>
    </row>
    <row r="480" spans="1:20">
      <c r="A480" s="261">
        <v>121233</v>
      </c>
      <c r="B480" s="261" t="s">
        <v>1823</v>
      </c>
      <c r="C480" s="261" t="s">
        <v>110</v>
      </c>
      <c r="D480" s="261" t="s">
        <v>351</v>
      </c>
      <c r="E480" s="261" t="s">
        <v>604</v>
      </c>
      <c r="F480" s="262">
        <v>35855</v>
      </c>
      <c r="G480" s="261" t="s">
        <v>2505</v>
      </c>
      <c r="H480" s="261" t="s">
        <v>605</v>
      </c>
      <c r="I480" s="261" t="s">
        <v>2561</v>
      </c>
      <c r="J480" s="261" t="s">
        <v>579</v>
      </c>
      <c r="K480" s="261">
        <v>2016</v>
      </c>
      <c r="L480" s="261" t="s">
        <v>580</v>
      </c>
      <c r="M480" s="261" t="s">
        <v>593</v>
      </c>
    </row>
    <row r="481" spans="1:13">
      <c r="A481" s="261">
        <v>121234</v>
      </c>
      <c r="B481" s="261" t="s">
        <v>1997</v>
      </c>
      <c r="C481" s="261" t="s">
        <v>280</v>
      </c>
      <c r="D481" s="261" t="s">
        <v>259</v>
      </c>
      <c r="E481" s="261" t="s">
        <v>604</v>
      </c>
      <c r="F481" s="262">
        <v>36545</v>
      </c>
      <c r="G481" s="261" t="s">
        <v>578</v>
      </c>
      <c r="H481" s="261" t="s">
        <v>605</v>
      </c>
      <c r="I481" s="261" t="s">
        <v>2561</v>
      </c>
      <c r="J481" s="261" t="s">
        <v>579</v>
      </c>
      <c r="K481" s="261">
        <v>2017</v>
      </c>
      <c r="L481" s="261" t="s">
        <v>580</v>
      </c>
      <c r="M481" s="261" t="s">
        <v>578</v>
      </c>
    </row>
    <row r="482" spans="1:13">
      <c r="A482" s="261">
        <v>121246</v>
      </c>
      <c r="B482" s="261" t="s">
        <v>1824</v>
      </c>
      <c r="C482" s="261" t="s">
        <v>253</v>
      </c>
      <c r="D482" s="261" t="s">
        <v>429</v>
      </c>
      <c r="E482" s="261" t="s">
        <v>604</v>
      </c>
      <c r="F482" s="262">
        <v>34561</v>
      </c>
      <c r="G482" s="261" t="s">
        <v>578</v>
      </c>
      <c r="H482" s="261" t="s">
        <v>605</v>
      </c>
      <c r="I482" s="261" t="s">
        <v>2561</v>
      </c>
      <c r="J482" s="261" t="s">
        <v>579</v>
      </c>
      <c r="K482" s="264">
        <v>2012</v>
      </c>
      <c r="L482" s="261" t="s">
        <v>578</v>
      </c>
      <c r="M482" s="261" t="s">
        <v>578</v>
      </c>
    </row>
    <row r="483" spans="1:13">
      <c r="A483" s="261">
        <v>121267</v>
      </c>
      <c r="B483" s="261" t="s">
        <v>1998</v>
      </c>
      <c r="C483" s="261" t="s">
        <v>79</v>
      </c>
      <c r="D483" s="261" t="s">
        <v>406</v>
      </c>
      <c r="E483" s="261" t="s">
        <v>603</v>
      </c>
      <c r="F483" s="262">
        <v>36295</v>
      </c>
      <c r="G483" s="261" t="s">
        <v>686</v>
      </c>
      <c r="H483" s="261" t="s">
        <v>605</v>
      </c>
      <c r="I483" s="261" t="s">
        <v>2561</v>
      </c>
      <c r="J483" s="261" t="s">
        <v>579</v>
      </c>
      <c r="K483" s="261">
        <v>2017</v>
      </c>
      <c r="L483" s="261" t="s">
        <v>580</v>
      </c>
      <c r="M483" s="261" t="s">
        <v>580</v>
      </c>
    </row>
    <row r="484" spans="1:13">
      <c r="A484" s="261">
        <v>121268</v>
      </c>
      <c r="B484" s="261" t="s">
        <v>1825</v>
      </c>
      <c r="C484" s="261" t="s">
        <v>105</v>
      </c>
      <c r="D484" s="261" t="s">
        <v>321</v>
      </c>
      <c r="E484" s="261" t="s">
        <v>604</v>
      </c>
      <c r="F484" s="262">
        <v>36526</v>
      </c>
      <c r="G484" s="261" t="s">
        <v>578</v>
      </c>
      <c r="H484" s="261" t="s">
        <v>605</v>
      </c>
      <c r="I484" s="261" t="s">
        <v>2561</v>
      </c>
      <c r="J484" s="261" t="s">
        <v>579</v>
      </c>
      <c r="K484" s="261">
        <v>2018</v>
      </c>
      <c r="L484" s="261" t="s">
        <v>578</v>
      </c>
      <c r="M484" s="261" t="s">
        <v>578</v>
      </c>
    </row>
    <row r="485" spans="1:13">
      <c r="A485" s="261">
        <v>121269</v>
      </c>
      <c r="B485" s="261" t="s">
        <v>1826</v>
      </c>
      <c r="C485" s="261" t="s">
        <v>200</v>
      </c>
      <c r="D485" s="261" t="s">
        <v>340</v>
      </c>
      <c r="E485" s="261" t="s">
        <v>604</v>
      </c>
      <c r="F485" s="262">
        <v>36203</v>
      </c>
      <c r="G485" s="261" t="s">
        <v>634</v>
      </c>
      <c r="H485" s="261" t="s">
        <v>605</v>
      </c>
      <c r="I485" s="261" t="s">
        <v>2561</v>
      </c>
      <c r="J485" s="261" t="s">
        <v>579</v>
      </c>
      <c r="K485" s="261">
        <v>2017</v>
      </c>
      <c r="L485" s="261" t="s">
        <v>578</v>
      </c>
      <c r="M485" s="261" t="s">
        <v>597</v>
      </c>
    </row>
    <row r="486" spans="1:13">
      <c r="A486" s="261">
        <v>121275</v>
      </c>
      <c r="B486" s="261" t="s">
        <v>1827</v>
      </c>
      <c r="C486" s="261" t="s">
        <v>114</v>
      </c>
      <c r="D486" s="261" t="s">
        <v>342</v>
      </c>
      <c r="E486" s="261" t="s">
        <v>604</v>
      </c>
      <c r="F486" s="262">
        <v>30810</v>
      </c>
      <c r="G486" s="261" t="s">
        <v>578</v>
      </c>
      <c r="H486" s="261" t="s">
        <v>605</v>
      </c>
      <c r="I486" s="261" t="s">
        <v>2561</v>
      </c>
      <c r="J486" s="261" t="s">
        <v>579</v>
      </c>
      <c r="K486" s="261">
        <v>2002</v>
      </c>
      <c r="L486" s="261" t="s">
        <v>578</v>
      </c>
      <c r="M486" s="261" t="s">
        <v>592</v>
      </c>
    </row>
    <row r="487" spans="1:13">
      <c r="A487" s="261">
        <v>121281</v>
      </c>
      <c r="B487" s="261" t="s">
        <v>2000</v>
      </c>
      <c r="C487" s="261" t="s">
        <v>1134</v>
      </c>
      <c r="D487" s="261" t="s">
        <v>2001</v>
      </c>
      <c r="E487" s="261" t="s">
        <v>604</v>
      </c>
      <c r="G487" s="261" t="s">
        <v>578</v>
      </c>
      <c r="H487" s="261" t="s">
        <v>605</v>
      </c>
      <c r="I487" s="261" t="s">
        <v>2561</v>
      </c>
      <c r="J487" s="261" t="s">
        <v>579</v>
      </c>
      <c r="K487" s="261">
        <v>2011</v>
      </c>
      <c r="L487" s="261" t="s">
        <v>578</v>
      </c>
      <c r="M487" s="261" t="s">
        <v>578</v>
      </c>
    </row>
    <row r="488" spans="1:13">
      <c r="A488" s="261">
        <v>121289</v>
      </c>
      <c r="B488" s="261" t="s">
        <v>1828</v>
      </c>
      <c r="C488" s="261" t="s">
        <v>115</v>
      </c>
      <c r="D488" s="261" t="s">
        <v>338</v>
      </c>
      <c r="E488" s="261" t="s">
        <v>604</v>
      </c>
      <c r="F488" s="262">
        <v>32383</v>
      </c>
      <c r="G488" s="261" t="s">
        <v>588</v>
      </c>
      <c r="H488" s="261" t="s">
        <v>605</v>
      </c>
      <c r="I488" s="261" t="s">
        <v>2561</v>
      </c>
      <c r="J488" s="261" t="s">
        <v>579</v>
      </c>
      <c r="K488" s="261">
        <v>2007</v>
      </c>
      <c r="L488" s="261" t="s">
        <v>578</v>
      </c>
      <c r="M488" s="261" t="s">
        <v>588</v>
      </c>
    </row>
    <row r="489" spans="1:13">
      <c r="A489" s="261">
        <v>121300</v>
      </c>
      <c r="B489" s="261" t="s">
        <v>1829</v>
      </c>
      <c r="C489" s="261" t="s">
        <v>119</v>
      </c>
      <c r="D489" s="261" t="s">
        <v>384</v>
      </c>
      <c r="E489" s="261" t="s">
        <v>604</v>
      </c>
      <c r="F489" s="262">
        <v>35435</v>
      </c>
      <c r="G489" s="261" t="s">
        <v>578</v>
      </c>
      <c r="H489" s="261" t="s">
        <v>605</v>
      </c>
      <c r="I489" s="261" t="s">
        <v>2561</v>
      </c>
      <c r="J489" s="261" t="s">
        <v>579</v>
      </c>
      <c r="K489" s="264">
        <v>2015</v>
      </c>
      <c r="L489" s="261" t="s">
        <v>598</v>
      </c>
      <c r="M489" s="261" t="s">
        <v>578</v>
      </c>
    </row>
    <row r="490" spans="1:13">
      <c r="A490" s="261">
        <v>121304</v>
      </c>
      <c r="B490" s="261" t="s">
        <v>1830</v>
      </c>
      <c r="C490" s="261" t="s">
        <v>1831</v>
      </c>
      <c r="D490" s="261" t="s">
        <v>378</v>
      </c>
      <c r="E490" s="261" t="s">
        <v>604</v>
      </c>
      <c r="F490" s="262">
        <v>36171</v>
      </c>
      <c r="G490" s="261" t="s">
        <v>578</v>
      </c>
      <c r="H490" s="261" t="s">
        <v>605</v>
      </c>
      <c r="I490" s="261" t="s">
        <v>2561</v>
      </c>
      <c r="J490" s="261" t="s">
        <v>579</v>
      </c>
      <c r="K490" s="261">
        <v>2017</v>
      </c>
      <c r="L490" s="261" t="s">
        <v>634</v>
      </c>
      <c r="M490" s="261" t="s">
        <v>592</v>
      </c>
    </row>
    <row r="491" spans="1:13">
      <c r="A491" s="261">
        <v>121305</v>
      </c>
      <c r="B491" s="261" t="s">
        <v>1832</v>
      </c>
      <c r="C491" s="261" t="s">
        <v>205</v>
      </c>
      <c r="D491" s="261" t="s">
        <v>320</v>
      </c>
      <c r="E491" s="261" t="s">
        <v>604</v>
      </c>
      <c r="F491" s="262">
        <v>35294</v>
      </c>
      <c r="G491" s="261" t="s">
        <v>663</v>
      </c>
      <c r="H491" s="261" t="s">
        <v>605</v>
      </c>
      <c r="I491" s="261" t="s">
        <v>2561</v>
      </c>
      <c r="J491" s="261" t="s">
        <v>579</v>
      </c>
      <c r="K491" s="261">
        <v>2014</v>
      </c>
      <c r="L491" s="261" t="s">
        <v>678</v>
      </c>
      <c r="M491" s="261" t="s">
        <v>598</v>
      </c>
    </row>
    <row r="492" spans="1:13">
      <c r="A492" s="261">
        <v>121309</v>
      </c>
      <c r="B492" s="261" t="s">
        <v>1834</v>
      </c>
      <c r="C492" s="261" t="s">
        <v>826</v>
      </c>
      <c r="D492" s="261" t="s">
        <v>446</v>
      </c>
      <c r="E492" s="261" t="s">
        <v>604</v>
      </c>
      <c r="F492" s="262">
        <v>27657</v>
      </c>
      <c r="G492" s="261" t="s">
        <v>639</v>
      </c>
      <c r="H492" s="261" t="s">
        <v>605</v>
      </c>
      <c r="I492" s="261" t="s">
        <v>2561</v>
      </c>
      <c r="J492" s="261" t="s">
        <v>579</v>
      </c>
      <c r="K492" s="261">
        <v>1993</v>
      </c>
      <c r="L492" s="261" t="s">
        <v>751</v>
      </c>
      <c r="M492" s="261" t="s">
        <v>580</v>
      </c>
    </row>
    <row r="493" spans="1:13">
      <c r="A493" s="261">
        <v>121315</v>
      </c>
      <c r="B493" s="261" t="s">
        <v>2003</v>
      </c>
      <c r="C493" s="261" t="s">
        <v>90</v>
      </c>
      <c r="D493" s="261" t="s">
        <v>141</v>
      </c>
      <c r="E493" s="261" t="s">
        <v>603</v>
      </c>
      <c r="F493" s="262">
        <v>36495</v>
      </c>
      <c r="G493" s="261" t="s">
        <v>578</v>
      </c>
      <c r="H493" s="261" t="s">
        <v>605</v>
      </c>
      <c r="I493" s="261" t="s">
        <v>2561</v>
      </c>
      <c r="J493" s="261" t="s">
        <v>607</v>
      </c>
      <c r="K493" s="261">
        <v>2017</v>
      </c>
      <c r="L493" s="261" t="s">
        <v>578</v>
      </c>
      <c r="M493" s="261" t="s">
        <v>589</v>
      </c>
    </row>
    <row r="494" spans="1:13">
      <c r="A494" s="261">
        <v>121319</v>
      </c>
      <c r="B494" s="261" t="s">
        <v>1835</v>
      </c>
      <c r="C494" s="261" t="s">
        <v>237</v>
      </c>
      <c r="D494" s="261" t="s">
        <v>334</v>
      </c>
      <c r="E494" s="261" t="s">
        <v>604</v>
      </c>
      <c r="F494" s="262">
        <v>32062</v>
      </c>
      <c r="G494" s="261" t="s">
        <v>2506</v>
      </c>
      <c r="H494" s="261" t="s">
        <v>605</v>
      </c>
      <c r="I494" s="261" t="s">
        <v>2561</v>
      </c>
      <c r="J494" s="261" t="s">
        <v>752</v>
      </c>
      <c r="K494" s="261">
        <v>2011</v>
      </c>
      <c r="L494" s="261" t="s">
        <v>597</v>
      </c>
      <c r="M494" s="261" t="s">
        <v>597</v>
      </c>
    </row>
    <row r="495" spans="1:13">
      <c r="A495" s="261">
        <v>121320</v>
      </c>
      <c r="B495" s="261" t="s">
        <v>1836</v>
      </c>
      <c r="C495" s="261" t="s">
        <v>83</v>
      </c>
      <c r="D495" s="261" t="s">
        <v>350</v>
      </c>
      <c r="E495" s="261" t="s">
        <v>603</v>
      </c>
      <c r="F495" s="262">
        <v>35742</v>
      </c>
      <c r="G495" s="261" t="s">
        <v>578</v>
      </c>
      <c r="H495" s="261" t="s">
        <v>605</v>
      </c>
      <c r="I495" s="261" t="s">
        <v>2561</v>
      </c>
      <c r="J495" s="261" t="s">
        <v>607</v>
      </c>
      <c r="K495" s="261">
        <v>2016</v>
      </c>
      <c r="L495" s="261" t="s">
        <v>578</v>
      </c>
      <c r="M495" s="261" t="s">
        <v>578</v>
      </c>
    </row>
    <row r="496" spans="1:13">
      <c r="A496" s="261">
        <v>121321</v>
      </c>
      <c r="B496" s="261" t="s">
        <v>1837</v>
      </c>
      <c r="C496" s="261" t="s">
        <v>84</v>
      </c>
      <c r="D496" s="261" t="s">
        <v>471</v>
      </c>
      <c r="E496" s="261" t="s">
        <v>603</v>
      </c>
      <c r="F496" s="262">
        <v>29331</v>
      </c>
      <c r="G496" s="261" t="s">
        <v>578</v>
      </c>
      <c r="H496" s="261" t="s">
        <v>605</v>
      </c>
      <c r="I496" s="261" t="s">
        <v>2561</v>
      </c>
      <c r="J496" s="261" t="s">
        <v>607</v>
      </c>
      <c r="K496" s="261">
        <v>2016</v>
      </c>
      <c r="L496" s="261" t="s">
        <v>578</v>
      </c>
      <c r="M496" s="261" t="s">
        <v>578</v>
      </c>
    </row>
    <row r="497" spans="1:19">
      <c r="A497" s="261">
        <v>121325</v>
      </c>
      <c r="B497" s="261" t="s">
        <v>1838</v>
      </c>
      <c r="C497" s="261" t="s">
        <v>254</v>
      </c>
      <c r="D497" s="261" t="s">
        <v>1839</v>
      </c>
      <c r="E497" s="261" t="s">
        <v>604</v>
      </c>
      <c r="F497" s="262">
        <v>34907</v>
      </c>
      <c r="G497" s="261" t="s">
        <v>634</v>
      </c>
      <c r="H497" s="261" t="s">
        <v>605</v>
      </c>
      <c r="I497" s="261" t="s">
        <v>2561</v>
      </c>
      <c r="J497" s="261" t="s">
        <v>607</v>
      </c>
      <c r="K497" s="261">
        <v>2013</v>
      </c>
      <c r="L497" s="261" t="s">
        <v>580</v>
      </c>
      <c r="M497" s="261" t="s">
        <v>580</v>
      </c>
    </row>
    <row r="498" spans="1:19">
      <c r="A498" s="261">
        <v>121329</v>
      </c>
      <c r="B498" s="261" t="s">
        <v>1840</v>
      </c>
      <c r="C498" s="261" t="s">
        <v>211</v>
      </c>
      <c r="D498" s="261" t="s">
        <v>336</v>
      </c>
      <c r="E498" s="261" t="s">
        <v>604</v>
      </c>
      <c r="F498" s="262">
        <v>34925</v>
      </c>
      <c r="G498" s="261" t="s">
        <v>634</v>
      </c>
      <c r="H498" s="261" t="s">
        <v>605</v>
      </c>
      <c r="I498" s="261" t="s">
        <v>2561</v>
      </c>
      <c r="J498" s="261" t="s">
        <v>607</v>
      </c>
      <c r="K498" s="261">
        <v>2013</v>
      </c>
      <c r="L498" s="261" t="s">
        <v>578</v>
      </c>
      <c r="M498" s="261" t="s">
        <v>578</v>
      </c>
    </row>
    <row r="499" spans="1:19">
      <c r="A499" s="261">
        <v>121331</v>
      </c>
      <c r="B499" s="261" t="s">
        <v>2004</v>
      </c>
      <c r="C499" s="261" t="s">
        <v>842</v>
      </c>
      <c r="D499" s="261" t="s">
        <v>966</v>
      </c>
      <c r="E499" s="261" t="s">
        <v>604</v>
      </c>
      <c r="F499" s="262">
        <v>36224</v>
      </c>
      <c r="G499" s="261" t="s">
        <v>578</v>
      </c>
      <c r="H499" s="261" t="s">
        <v>605</v>
      </c>
      <c r="I499" s="261" t="s">
        <v>2561</v>
      </c>
      <c r="J499" s="261" t="s">
        <v>752</v>
      </c>
      <c r="K499" s="261">
        <v>2017</v>
      </c>
      <c r="L499" s="261" t="s">
        <v>578</v>
      </c>
      <c r="M499" s="261" t="s">
        <v>590</v>
      </c>
    </row>
    <row r="500" spans="1:19">
      <c r="A500" s="261">
        <v>121333</v>
      </c>
      <c r="B500" s="261" t="s">
        <v>2005</v>
      </c>
      <c r="C500" s="261" t="s">
        <v>81</v>
      </c>
      <c r="D500" s="261" t="s">
        <v>377</v>
      </c>
      <c r="E500" s="261" t="s">
        <v>604</v>
      </c>
      <c r="F500" s="262">
        <v>36075</v>
      </c>
      <c r="G500" s="261" t="s">
        <v>649</v>
      </c>
      <c r="H500" s="261" t="s">
        <v>605</v>
      </c>
      <c r="I500" s="261" t="s">
        <v>2561</v>
      </c>
      <c r="J500" s="261" t="s">
        <v>607</v>
      </c>
      <c r="K500" s="261">
        <v>2017</v>
      </c>
      <c r="L500" s="261" t="s">
        <v>578</v>
      </c>
      <c r="M500" s="261" t="s">
        <v>580</v>
      </c>
    </row>
    <row r="501" spans="1:19">
      <c r="A501" s="261">
        <v>121335</v>
      </c>
      <c r="B501" s="261" t="s">
        <v>1841</v>
      </c>
      <c r="C501" s="261" t="s">
        <v>270</v>
      </c>
      <c r="D501" s="261" t="s">
        <v>350</v>
      </c>
      <c r="E501" s="261" t="s">
        <v>604</v>
      </c>
      <c r="F501" s="262">
        <v>34425</v>
      </c>
      <c r="G501" s="261" t="s">
        <v>578</v>
      </c>
      <c r="H501" s="261" t="s">
        <v>605</v>
      </c>
      <c r="I501" s="261" t="s">
        <v>2561</v>
      </c>
      <c r="J501" s="261" t="s">
        <v>607</v>
      </c>
      <c r="K501" s="261">
        <v>2012</v>
      </c>
      <c r="L501" s="261" t="s">
        <v>578</v>
      </c>
      <c r="M501" s="261" t="s">
        <v>578</v>
      </c>
    </row>
    <row r="502" spans="1:19">
      <c r="A502" s="261">
        <v>121340</v>
      </c>
      <c r="B502" s="261" t="s">
        <v>2006</v>
      </c>
      <c r="C502" s="261" t="s">
        <v>243</v>
      </c>
      <c r="D502" s="261" t="s">
        <v>412</v>
      </c>
      <c r="E502" s="261" t="s">
        <v>604</v>
      </c>
      <c r="F502" s="262">
        <v>33903</v>
      </c>
      <c r="G502" s="261" t="s">
        <v>635</v>
      </c>
      <c r="H502" s="261" t="s">
        <v>605</v>
      </c>
      <c r="I502" s="261" t="s">
        <v>2561</v>
      </c>
      <c r="J502" s="261" t="s">
        <v>752</v>
      </c>
      <c r="K502" s="261">
        <v>2010</v>
      </c>
      <c r="L502" s="261" t="s">
        <v>597</v>
      </c>
      <c r="M502" s="261" t="s">
        <v>597</v>
      </c>
    </row>
    <row r="503" spans="1:19">
      <c r="A503" s="261">
        <v>121353</v>
      </c>
      <c r="B503" s="261" t="s">
        <v>1843</v>
      </c>
      <c r="C503" s="261" t="s">
        <v>204</v>
      </c>
      <c r="D503" s="261" t="s">
        <v>1844</v>
      </c>
      <c r="E503" s="261" t="s">
        <v>604</v>
      </c>
      <c r="F503" s="262">
        <v>31472</v>
      </c>
      <c r="G503" s="261" t="s">
        <v>587</v>
      </c>
      <c r="H503" s="261" t="s">
        <v>605</v>
      </c>
      <c r="I503" s="261" t="s">
        <v>2561</v>
      </c>
      <c r="J503" s="261" t="s">
        <v>607</v>
      </c>
      <c r="K503" s="261">
        <v>2007</v>
      </c>
      <c r="L503" s="261" t="s">
        <v>587</v>
      </c>
      <c r="M503" s="261" t="s">
        <v>587</v>
      </c>
      <c r="R503" s="261">
        <v>334</v>
      </c>
      <c r="S503" s="262" t="s">
        <v>2607</v>
      </c>
    </row>
    <row r="504" spans="1:19">
      <c r="A504" s="261">
        <v>121358</v>
      </c>
      <c r="B504" s="261" t="s">
        <v>1845</v>
      </c>
      <c r="C504" s="261" t="s">
        <v>250</v>
      </c>
      <c r="D504" s="261" t="s">
        <v>803</v>
      </c>
      <c r="E504" s="261" t="s">
        <v>604</v>
      </c>
      <c r="F504" s="262">
        <v>31177</v>
      </c>
      <c r="G504" s="261" t="s">
        <v>634</v>
      </c>
      <c r="H504" s="261" t="s">
        <v>605</v>
      </c>
      <c r="I504" s="261" t="s">
        <v>2561</v>
      </c>
      <c r="J504" s="261" t="s">
        <v>607</v>
      </c>
      <c r="K504" s="261">
        <v>2013</v>
      </c>
      <c r="L504" s="261" t="s">
        <v>634</v>
      </c>
      <c r="M504" s="261" t="s">
        <v>578</v>
      </c>
    </row>
    <row r="505" spans="1:19">
      <c r="A505" s="261">
        <v>121362</v>
      </c>
      <c r="B505" s="261" t="s">
        <v>2007</v>
      </c>
      <c r="C505" s="261" t="s">
        <v>222</v>
      </c>
      <c r="D505" s="261" t="s">
        <v>2008</v>
      </c>
      <c r="E505" s="261" t="s">
        <v>603</v>
      </c>
      <c r="F505" s="262">
        <v>36539</v>
      </c>
      <c r="G505" s="261" t="s">
        <v>578</v>
      </c>
      <c r="H505" s="261" t="s">
        <v>605</v>
      </c>
      <c r="I505" s="261" t="s">
        <v>2561</v>
      </c>
      <c r="J505" s="261" t="s">
        <v>607</v>
      </c>
      <c r="K505" s="261">
        <v>2018</v>
      </c>
      <c r="L505" s="261" t="s">
        <v>634</v>
      </c>
      <c r="M505" s="261" t="s">
        <v>578</v>
      </c>
    </row>
    <row r="506" spans="1:19">
      <c r="A506" s="261">
        <v>121372</v>
      </c>
      <c r="B506" s="261" t="s">
        <v>1848</v>
      </c>
      <c r="C506" s="261" t="s">
        <v>1095</v>
      </c>
      <c r="D506" s="261" t="s">
        <v>1849</v>
      </c>
      <c r="E506" s="261" t="s">
        <v>604</v>
      </c>
      <c r="F506" s="262">
        <v>33946</v>
      </c>
      <c r="G506" s="261" t="s">
        <v>2433</v>
      </c>
      <c r="H506" s="261" t="s">
        <v>605</v>
      </c>
      <c r="I506" s="261" t="s">
        <v>2561</v>
      </c>
      <c r="J506" s="261" t="s">
        <v>607</v>
      </c>
      <c r="K506" s="261">
        <v>2010</v>
      </c>
      <c r="L506" s="261" t="s">
        <v>578</v>
      </c>
      <c r="M506" s="261" t="s">
        <v>578</v>
      </c>
    </row>
    <row r="507" spans="1:19">
      <c r="A507" s="261">
        <v>121377</v>
      </c>
      <c r="B507" s="261" t="s">
        <v>1850</v>
      </c>
      <c r="C507" s="261" t="s">
        <v>105</v>
      </c>
      <c r="D507" s="261" t="s">
        <v>370</v>
      </c>
      <c r="E507" s="261" t="s">
        <v>604</v>
      </c>
      <c r="F507" s="262">
        <v>35292</v>
      </c>
      <c r="G507" s="261" t="s">
        <v>578</v>
      </c>
      <c r="H507" s="261" t="s">
        <v>605</v>
      </c>
      <c r="I507" s="261" t="s">
        <v>2561</v>
      </c>
      <c r="J507" s="261" t="s">
        <v>607</v>
      </c>
      <c r="K507" s="261">
        <v>2015</v>
      </c>
      <c r="L507" s="261" t="s">
        <v>580</v>
      </c>
      <c r="M507" s="261" t="s">
        <v>578</v>
      </c>
    </row>
    <row r="508" spans="1:19">
      <c r="A508" s="261">
        <v>121378</v>
      </c>
      <c r="B508" s="261" t="s">
        <v>1851</v>
      </c>
      <c r="C508" s="261" t="s">
        <v>122</v>
      </c>
      <c r="D508" s="261" t="s">
        <v>482</v>
      </c>
      <c r="E508" s="261" t="s">
        <v>604</v>
      </c>
      <c r="F508" s="262">
        <v>35460</v>
      </c>
      <c r="G508" s="261" t="s">
        <v>578</v>
      </c>
      <c r="H508" s="261" t="s">
        <v>605</v>
      </c>
      <c r="I508" s="261" t="s">
        <v>2561</v>
      </c>
      <c r="J508" s="261" t="s">
        <v>607</v>
      </c>
      <c r="K508" s="261">
        <v>2014</v>
      </c>
      <c r="L508" s="261" t="s">
        <v>578</v>
      </c>
      <c r="M508" s="261" t="s">
        <v>598</v>
      </c>
    </row>
    <row r="509" spans="1:19">
      <c r="A509" s="261">
        <v>121379</v>
      </c>
      <c r="B509" s="261" t="s">
        <v>1852</v>
      </c>
      <c r="C509" s="261" t="s">
        <v>127</v>
      </c>
      <c r="D509" s="261" t="s">
        <v>356</v>
      </c>
      <c r="E509" s="261" t="s">
        <v>604</v>
      </c>
      <c r="F509" s="262">
        <v>29963</v>
      </c>
      <c r="G509" s="261" t="s">
        <v>2507</v>
      </c>
      <c r="H509" s="261" t="s">
        <v>605</v>
      </c>
      <c r="I509" s="261" t="s">
        <v>2561</v>
      </c>
      <c r="J509" s="261" t="s">
        <v>607</v>
      </c>
      <c r="K509" s="261">
        <v>2001</v>
      </c>
      <c r="L509" s="261" t="s">
        <v>672</v>
      </c>
      <c r="M509" s="261" t="s">
        <v>598</v>
      </c>
    </row>
    <row r="510" spans="1:19">
      <c r="A510" s="261">
        <v>121384</v>
      </c>
      <c r="B510" s="261" t="s">
        <v>1853</v>
      </c>
      <c r="C510" s="261" t="s">
        <v>87</v>
      </c>
      <c r="D510" s="261" t="s">
        <v>390</v>
      </c>
      <c r="E510" s="261" t="s">
        <v>604</v>
      </c>
      <c r="F510" s="262">
        <v>32587</v>
      </c>
      <c r="G510" s="261" t="s">
        <v>656</v>
      </c>
      <c r="H510" s="261" t="s">
        <v>605</v>
      </c>
      <c r="I510" s="261" t="s">
        <v>2561</v>
      </c>
      <c r="J510" s="261" t="s">
        <v>607</v>
      </c>
      <c r="K510" s="261">
        <v>2009</v>
      </c>
      <c r="L510" s="261" t="s">
        <v>672</v>
      </c>
      <c r="M510" s="261" t="s">
        <v>580</v>
      </c>
    </row>
    <row r="511" spans="1:19">
      <c r="A511" s="261">
        <v>121385</v>
      </c>
      <c r="B511" s="261" t="s">
        <v>1854</v>
      </c>
      <c r="C511" s="261" t="s">
        <v>205</v>
      </c>
      <c r="D511" s="261" t="s">
        <v>389</v>
      </c>
      <c r="E511" s="261" t="s">
        <v>603</v>
      </c>
      <c r="F511" s="262">
        <v>29680</v>
      </c>
      <c r="G511" s="261" t="s">
        <v>578</v>
      </c>
      <c r="H511" s="261" t="s">
        <v>605</v>
      </c>
      <c r="I511" s="261" t="s">
        <v>2561</v>
      </c>
      <c r="J511" s="261" t="s">
        <v>607</v>
      </c>
      <c r="K511" s="261">
        <v>2010</v>
      </c>
      <c r="L511" s="261" t="s">
        <v>578</v>
      </c>
      <c r="M511" s="261" t="s">
        <v>578</v>
      </c>
    </row>
    <row r="512" spans="1:19">
      <c r="A512" s="261">
        <v>121391</v>
      </c>
      <c r="B512" s="261" t="s">
        <v>2009</v>
      </c>
      <c r="C512" s="261" t="s">
        <v>84</v>
      </c>
      <c r="D512" s="261" t="s">
        <v>372</v>
      </c>
      <c r="E512" s="261" t="s">
        <v>604</v>
      </c>
      <c r="F512" s="262">
        <v>28221</v>
      </c>
      <c r="G512" s="261" t="s">
        <v>634</v>
      </c>
      <c r="H512" s="261" t="s">
        <v>605</v>
      </c>
      <c r="I512" s="261" t="s">
        <v>2561</v>
      </c>
      <c r="J512" s="261" t="s">
        <v>752</v>
      </c>
      <c r="K512" s="261">
        <v>2009</v>
      </c>
      <c r="L512" s="261" t="s">
        <v>578</v>
      </c>
      <c r="M512" s="261" t="s">
        <v>599</v>
      </c>
    </row>
    <row r="513" spans="1:13">
      <c r="A513" s="261">
        <v>121400</v>
      </c>
      <c r="B513" s="261" t="s">
        <v>2010</v>
      </c>
      <c r="C513" s="261" t="s">
        <v>253</v>
      </c>
      <c r="D513" s="261" t="s">
        <v>378</v>
      </c>
      <c r="E513" s="261" t="s">
        <v>603</v>
      </c>
      <c r="F513" s="262">
        <v>33607</v>
      </c>
      <c r="G513" s="261" t="s">
        <v>578</v>
      </c>
      <c r="H513" s="261" t="s">
        <v>605</v>
      </c>
      <c r="I513" s="261" t="s">
        <v>2561</v>
      </c>
      <c r="J513" s="261" t="s">
        <v>607</v>
      </c>
      <c r="K513" s="261">
        <v>2016</v>
      </c>
      <c r="L513" s="261" t="s">
        <v>578</v>
      </c>
      <c r="M513" s="261" t="s">
        <v>578</v>
      </c>
    </row>
    <row r="514" spans="1:13">
      <c r="A514" s="261">
        <v>121403</v>
      </c>
      <c r="B514" s="261" t="s">
        <v>1857</v>
      </c>
      <c r="C514" s="261" t="s">
        <v>245</v>
      </c>
      <c r="D514" s="261" t="s">
        <v>1858</v>
      </c>
      <c r="E514" s="261" t="s">
        <v>604</v>
      </c>
      <c r="F514" s="262">
        <v>33918</v>
      </c>
      <c r="G514" s="261" t="s">
        <v>578</v>
      </c>
      <c r="H514" s="261" t="s">
        <v>749</v>
      </c>
      <c r="I514" s="261" t="s">
        <v>2561</v>
      </c>
      <c r="J514" s="261" t="s">
        <v>607</v>
      </c>
      <c r="K514" s="261">
        <v>2010</v>
      </c>
      <c r="L514" s="261" t="s">
        <v>578</v>
      </c>
      <c r="M514" s="261" t="s">
        <v>553</v>
      </c>
    </row>
    <row r="515" spans="1:13">
      <c r="A515" s="261">
        <v>121412</v>
      </c>
      <c r="B515" s="261" t="s">
        <v>2011</v>
      </c>
      <c r="C515" s="261" t="s">
        <v>127</v>
      </c>
      <c r="D515" s="261" t="s">
        <v>431</v>
      </c>
      <c r="E515" s="261" t="s">
        <v>604</v>
      </c>
      <c r="F515" s="262">
        <v>34082</v>
      </c>
      <c r="G515" s="261" t="s">
        <v>743</v>
      </c>
      <c r="H515" s="261" t="s">
        <v>605</v>
      </c>
      <c r="I515" s="261" t="s">
        <v>2561</v>
      </c>
      <c r="J515" s="261" t="s">
        <v>607</v>
      </c>
      <c r="K515" s="261">
        <v>2014</v>
      </c>
      <c r="L515" s="261" t="s">
        <v>580</v>
      </c>
      <c r="M515" s="261" t="s">
        <v>598</v>
      </c>
    </row>
    <row r="516" spans="1:13">
      <c r="A516" s="261">
        <v>121415</v>
      </c>
      <c r="B516" s="261" t="s">
        <v>1859</v>
      </c>
      <c r="C516" s="261" t="s">
        <v>90</v>
      </c>
      <c r="D516" s="261" t="s">
        <v>419</v>
      </c>
      <c r="E516" s="261" t="s">
        <v>603</v>
      </c>
      <c r="F516" s="262">
        <v>32879</v>
      </c>
      <c r="G516" s="261" t="s">
        <v>578</v>
      </c>
      <c r="H516" s="261" t="s">
        <v>2389</v>
      </c>
      <c r="I516" s="261" t="s">
        <v>2561</v>
      </c>
      <c r="J516" s="261" t="s">
        <v>607</v>
      </c>
      <c r="K516" s="261">
        <v>2007</v>
      </c>
      <c r="L516" s="261" t="s">
        <v>578</v>
      </c>
      <c r="M516" s="261" t="s">
        <v>553</v>
      </c>
    </row>
    <row r="517" spans="1:13">
      <c r="A517" s="261">
        <v>121423</v>
      </c>
      <c r="B517" s="261" t="s">
        <v>1860</v>
      </c>
      <c r="C517" s="261" t="s">
        <v>126</v>
      </c>
      <c r="D517" s="261" t="s">
        <v>440</v>
      </c>
      <c r="E517" s="261" t="s">
        <v>603</v>
      </c>
      <c r="F517" s="262">
        <v>32195</v>
      </c>
      <c r="G517" s="261" t="s">
        <v>578</v>
      </c>
      <c r="H517" s="261" t="s">
        <v>605</v>
      </c>
      <c r="I517" s="261" t="s">
        <v>2561</v>
      </c>
      <c r="J517" s="261" t="s">
        <v>579</v>
      </c>
      <c r="K517" s="261">
        <v>2007</v>
      </c>
      <c r="L517" s="261" t="s">
        <v>578</v>
      </c>
      <c r="M517" s="261" t="s">
        <v>578</v>
      </c>
    </row>
    <row r="518" spans="1:13">
      <c r="A518" s="261">
        <v>121428</v>
      </c>
      <c r="B518" s="261" t="s">
        <v>1861</v>
      </c>
      <c r="C518" s="261" t="s">
        <v>80</v>
      </c>
      <c r="D518" s="261" t="s">
        <v>367</v>
      </c>
      <c r="E518" s="261" t="s">
        <v>604</v>
      </c>
      <c r="F518" s="262">
        <v>31560</v>
      </c>
      <c r="G518" s="261" t="s">
        <v>714</v>
      </c>
      <c r="H518" s="261" t="s">
        <v>605</v>
      </c>
      <c r="I518" s="261" t="s">
        <v>2561</v>
      </c>
      <c r="J518" s="261" t="s">
        <v>607</v>
      </c>
      <c r="K518" s="261">
        <v>2014</v>
      </c>
      <c r="L518" s="261" t="s">
        <v>590</v>
      </c>
      <c r="M518" s="261" t="s">
        <v>590</v>
      </c>
    </row>
    <row r="519" spans="1:13">
      <c r="A519" s="261">
        <v>121430</v>
      </c>
      <c r="B519" s="261" t="s">
        <v>2012</v>
      </c>
      <c r="C519" s="261" t="s">
        <v>147</v>
      </c>
      <c r="D519" s="261" t="s">
        <v>394</v>
      </c>
      <c r="E519" s="261" t="s">
        <v>604</v>
      </c>
      <c r="F519" s="262">
        <v>31535</v>
      </c>
      <c r="G519" s="261" t="s">
        <v>634</v>
      </c>
      <c r="H519" s="261" t="s">
        <v>605</v>
      </c>
      <c r="I519" s="261" t="s">
        <v>2561</v>
      </c>
      <c r="J519" s="261" t="s">
        <v>579</v>
      </c>
      <c r="K519" s="261">
        <v>2006</v>
      </c>
      <c r="L519" s="261" t="s">
        <v>634</v>
      </c>
      <c r="M519" s="261" t="s">
        <v>578</v>
      </c>
    </row>
    <row r="520" spans="1:13">
      <c r="A520" s="261">
        <v>121434</v>
      </c>
      <c r="B520" s="261" t="s">
        <v>1862</v>
      </c>
      <c r="C520" s="261" t="s">
        <v>111</v>
      </c>
      <c r="D520" s="261" t="s">
        <v>334</v>
      </c>
      <c r="E520" s="261" t="s">
        <v>604</v>
      </c>
      <c r="F520" s="262">
        <v>33240</v>
      </c>
      <c r="G520" s="261" t="s">
        <v>659</v>
      </c>
      <c r="H520" s="261" t="s">
        <v>605</v>
      </c>
      <c r="I520" s="261" t="s">
        <v>2561</v>
      </c>
      <c r="J520" s="261" t="s">
        <v>752</v>
      </c>
      <c r="K520" s="261">
        <v>2010</v>
      </c>
      <c r="L520" s="261" t="s">
        <v>578</v>
      </c>
      <c r="M520" s="261" t="s">
        <v>580</v>
      </c>
    </row>
    <row r="521" spans="1:13">
      <c r="A521" s="261">
        <v>121435</v>
      </c>
      <c r="B521" s="261" t="s">
        <v>2013</v>
      </c>
      <c r="C521" s="261" t="s">
        <v>84</v>
      </c>
      <c r="D521" s="261" t="s">
        <v>344</v>
      </c>
      <c r="E521" s="261" t="s">
        <v>604</v>
      </c>
      <c r="F521" s="262">
        <v>29119</v>
      </c>
      <c r="G521" s="261" t="s">
        <v>659</v>
      </c>
      <c r="H521" s="261" t="s">
        <v>605</v>
      </c>
      <c r="I521" s="261" t="s">
        <v>2561</v>
      </c>
      <c r="J521" s="261" t="s">
        <v>579</v>
      </c>
      <c r="K521" s="261">
        <v>1998</v>
      </c>
      <c r="L521" s="261" t="s">
        <v>580</v>
      </c>
      <c r="M521" s="261" t="s">
        <v>580</v>
      </c>
    </row>
    <row r="522" spans="1:13">
      <c r="A522" s="261">
        <v>121440</v>
      </c>
      <c r="B522" s="261" t="s">
        <v>1863</v>
      </c>
      <c r="C522" s="261" t="s">
        <v>272</v>
      </c>
      <c r="D522" s="261" t="s">
        <v>878</v>
      </c>
      <c r="E522" s="261" t="s">
        <v>603</v>
      </c>
      <c r="F522" s="262">
        <v>35054</v>
      </c>
      <c r="G522" s="261" t="s">
        <v>2433</v>
      </c>
      <c r="H522" s="261" t="s">
        <v>605</v>
      </c>
      <c r="I522" s="261" t="s">
        <v>2561</v>
      </c>
      <c r="J522" s="261" t="s">
        <v>579</v>
      </c>
      <c r="K522" s="261">
        <v>2015</v>
      </c>
      <c r="L522" s="261" t="s">
        <v>578</v>
      </c>
      <c r="M522" s="261" t="s">
        <v>578</v>
      </c>
    </row>
    <row r="523" spans="1:13">
      <c r="A523" s="261">
        <v>121448</v>
      </c>
      <c r="B523" s="261" t="s">
        <v>1864</v>
      </c>
      <c r="C523" s="261" t="s">
        <v>231</v>
      </c>
      <c r="D523" s="261" t="s">
        <v>344</v>
      </c>
      <c r="E523" s="261" t="s">
        <v>603</v>
      </c>
      <c r="F523" s="262">
        <v>35559</v>
      </c>
      <c r="G523" s="261" t="s">
        <v>2439</v>
      </c>
      <c r="H523" s="261" t="s">
        <v>749</v>
      </c>
      <c r="I523" s="261" t="s">
        <v>2561</v>
      </c>
      <c r="J523" s="261" t="s">
        <v>607</v>
      </c>
      <c r="K523" s="261">
        <v>2016</v>
      </c>
      <c r="L523" s="261" t="s">
        <v>578</v>
      </c>
      <c r="M523" s="261" t="s">
        <v>553</v>
      </c>
    </row>
    <row r="524" spans="1:13">
      <c r="A524" s="261">
        <v>121453</v>
      </c>
      <c r="B524" s="261" t="s">
        <v>1865</v>
      </c>
      <c r="C524" s="261" t="s">
        <v>119</v>
      </c>
      <c r="D524" s="261" t="s">
        <v>324</v>
      </c>
      <c r="E524" s="261" t="s">
        <v>604</v>
      </c>
      <c r="F524" s="262">
        <v>31792</v>
      </c>
      <c r="G524" s="261" t="s">
        <v>597</v>
      </c>
      <c r="H524" s="261" t="s">
        <v>605</v>
      </c>
      <c r="I524" s="261" t="s">
        <v>2561</v>
      </c>
      <c r="J524" s="261" t="s">
        <v>579</v>
      </c>
      <c r="K524" s="261">
        <v>2004</v>
      </c>
      <c r="L524" s="261" t="s">
        <v>597</v>
      </c>
      <c r="M524" s="261" t="s">
        <v>597</v>
      </c>
    </row>
    <row r="525" spans="1:13">
      <c r="A525" s="261">
        <v>121456</v>
      </c>
      <c r="B525" s="261" t="s">
        <v>1866</v>
      </c>
      <c r="C525" s="261" t="s">
        <v>128</v>
      </c>
      <c r="D525" s="261" t="s">
        <v>418</v>
      </c>
      <c r="E525" s="261" t="s">
        <v>603</v>
      </c>
      <c r="F525" s="262">
        <v>35236</v>
      </c>
      <c r="G525" s="261" t="s">
        <v>644</v>
      </c>
      <c r="H525" s="261" t="s">
        <v>605</v>
      </c>
      <c r="I525" s="261" t="s">
        <v>2561</v>
      </c>
      <c r="J525" s="261" t="s">
        <v>607</v>
      </c>
      <c r="K525" s="261">
        <v>2015</v>
      </c>
      <c r="L525" s="261" t="s">
        <v>580</v>
      </c>
      <c r="M525" s="261" t="s">
        <v>580</v>
      </c>
    </row>
    <row r="526" spans="1:13">
      <c r="A526" s="263">
        <v>121459</v>
      </c>
      <c r="B526" s="261" t="s">
        <v>2601</v>
      </c>
      <c r="C526" s="261" t="s">
        <v>159</v>
      </c>
      <c r="D526" s="261" t="s">
        <v>418</v>
      </c>
      <c r="E526" s="261" t="s">
        <v>604</v>
      </c>
      <c r="I526" s="261" t="s">
        <v>2561</v>
      </c>
    </row>
    <row r="527" spans="1:13">
      <c r="A527" s="261">
        <v>121460</v>
      </c>
      <c r="B527" s="261" t="s">
        <v>1867</v>
      </c>
      <c r="C527" s="261" t="s">
        <v>1868</v>
      </c>
      <c r="D527" s="261" t="s">
        <v>1869</v>
      </c>
      <c r="E527" s="261" t="s">
        <v>603</v>
      </c>
      <c r="H527" s="261" t="s">
        <v>605</v>
      </c>
      <c r="I527" s="261" t="s">
        <v>2561</v>
      </c>
      <c r="J527" s="261" t="s">
        <v>579</v>
      </c>
      <c r="K527" s="261">
        <v>2008</v>
      </c>
      <c r="L527" s="261" t="s">
        <v>590</v>
      </c>
      <c r="M527" s="261" t="s">
        <v>590</v>
      </c>
    </row>
    <row r="528" spans="1:13">
      <c r="A528" s="261">
        <v>121472</v>
      </c>
      <c r="B528" s="261" t="s">
        <v>1870</v>
      </c>
      <c r="C528" s="261" t="s">
        <v>1871</v>
      </c>
      <c r="D528" s="261" t="s">
        <v>357</v>
      </c>
      <c r="E528" s="261" t="s">
        <v>604</v>
      </c>
      <c r="F528" s="262">
        <v>32509</v>
      </c>
      <c r="G528" s="261" t="s">
        <v>578</v>
      </c>
      <c r="H528" s="261" t="s">
        <v>605</v>
      </c>
      <c r="I528" s="261" t="s">
        <v>2561</v>
      </c>
      <c r="J528" s="261" t="s">
        <v>607</v>
      </c>
      <c r="K528" s="261">
        <v>2006</v>
      </c>
      <c r="L528" s="261" t="s">
        <v>578</v>
      </c>
      <c r="M528" s="261" t="s">
        <v>578</v>
      </c>
    </row>
    <row r="529" spans="1:13">
      <c r="A529" s="261">
        <v>121475</v>
      </c>
      <c r="B529" s="261" t="s">
        <v>1872</v>
      </c>
      <c r="C529" s="261" t="s">
        <v>174</v>
      </c>
      <c r="D529" s="261" t="s">
        <v>333</v>
      </c>
      <c r="E529" s="261" t="s">
        <v>604</v>
      </c>
      <c r="F529" s="262">
        <v>34996</v>
      </c>
      <c r="G529" s="261" t="s">
        <v>2508</v>
      </c>
      <c r="H529" s="261" t="s">
        <v>605</v>
      </c>
      <c r="I529" s="261" t="s">
        <v>2561</v>
      </c>
      <c r="J529" s="261" t="s">
        <v>579</v>
      </c>
      <c r="K529" s="264">
        <v>2013</v>
      </c>
      <c r="L529" s="261" t="s">
        <v>597</v>
      </c>
      <c r="M529" s="261" t="s">
        <v>597</v>
      </c>
    </row>
    <row r="530" spans="1:13">
      <c r="A530" s="261">
        <v>121481</v>
      </c>
      <c r="B530" s="261" t="s">
        <v>1873</v>
      </c>
      <c r="C530" s="261" t="s">
        <v>229</v>
      </c>
      <c r="D530" s="261" t="s">
        <v>365</v>
      </c>
      <c r="E530" s="261" t="s">
        <v>603</v>
      </c>
      <c r="F530" s="262">
        <v>32279</v>
      </c>
      <c r="G530" s="261" t="s">
        <v>682</v>
      </c>
      <c r="H530" s="261" t="s">
        <v>605</v>
      </c>
      <c r="I530" s="261" t="s">
        <v>2561</v>
      </c>
      <c r="J530" s="261" t="s">
        <v>607</v>
      </c>
      <c r="K530" s="261">
        <v>2007</v>
      </c>
      <c r="L530" s="261" t="s">
        <v>578</v>
      </c>
      <c r="M530" s="261" t="s">
        <v>588</v>
      </c>
    </row>
    <row r="531" spans="1:13">
      <c r="A531" s="261">
        <v>121483</v>
      </c>
      <c r="B531" s="261" t="s">
        <v>1874</v>
      </c>
      <c r="C531" s="261" t="s">
        <v>83</v>
      </c>
      <c r="D531" s="261" t="s">
        <v>383</v>
      </c>
      <c r="E531" s="261" t="s">
        <v>604</v>
      </c>
      <c r="F531" s="262">
        <v>34247</v>
      </c>
      <c r="G531" s="261" t="s">
        <v>578</v>
      </c>
      <c r="H531" s="261" t="s">
        <v>605</v>
      </c>
      <c r="I531" s="261" t="s">
        <v>2561</v>
      </c>
      <c r="J531" s="261" t="s">
        <v>579</v>
      </c>
      <c r="K531" s="261">
        <v>2012</v>
      </c>
      <c r="L531" s="261" t="s">
        <v>578</v>
      </c>
      <c r="M531" s="261" t="s">
        <v>580</v>
      </c>
    </row>
    <row r="532" spans="1:13">
      <c r="A532" s="261">
        <v>121492</v>
      </c>
      <c r="B532" s="261" t="s">
        <v>1875</v>
      </c>
      <c r="C532" s="261" t="s">
        <v>196</v>
      </c>
      <c r="D532" s="261" t="s">
        <v>334</v>
      </c>
      <c r="E532" s="261" t="s">
        <v>604</v>
      </c>
      <c r="F532" s="262">
        <v>34931</v>
      </c>
      <c r="G532" s="261" t="s">
        <v>658</v>
      </c>
      <c r="H532" s="261" t="s">
        <v>605</v>
      </c>
      <c r="I532" s="261" t="s">
        <v>2561</v>
      </c>
      <c r="J532" s="261" t="s">
        <v>579</v>
      </c>
      <c r="K532" s="261">
        <v>2013</v>
      </c>
      <c r="L532" s="261" t="s">
        <v>597</v>
      </c>
      <c r="M532" s="261" t="s">
        <v>597</v>
      </c>
    </row>
    <row r="533" spans="1:13">
      <c r="A533" s="261">
        <v>121494</v>
      </c>
      <c r="B533" s="261" t="s">
        <v>1876</v>
      </c>
      <c r="C533" s="261" t="s">
        <v>810</v>
      </c>
      <c r="D533" s="261" t="s">
        <v>334</v>
      </c>
      <c r="E533" s="261" t="s">
        <v>603</v>
      </c>
      <c r="F533" s="262">
        <v>35506</v>
      </c>
      <c r="G533" s="261" t="s">
        <v>634</v>
      </c>
      <c r="H533" s="261" t="s">
        <v>605</v>
      </c>
      <c r="I533" s="261" t="s">
        <v>2561</v>
      </c>
      <c r="J533" s="261" t="s">
        <v>579</v>
      </c>
      <c r="K533" s="261">
        <v>2015</v>
      </c>
      <c r="L533" s="261" t="s">
        <v>578</v>
      </c>
      <c r="M533" s="261" t="s">
        <v>580</v>
      </c>
    </row>
    <row r="534" spans="1:13">
      <c r="A534" s="261">
        <v>121496</v>
      </c>
      <c r="B534" s="261" t="s">
        <v>2014</v>
      </c>
      <c r="C534" s="261" t="s">
        <v>125</v>
      </c>
      <c r="D534" s="261" t="s">
        <v>318</v>
      </c>
      <c r="E534" s="261" t="s">
        <v>603</v>
      </c>
      <c r="F534" s="262">
        <v>36022</v>
      </c>
      <c r="G534" s="261" t="s">
        <v>639</v>
      </c>
      <c r="H534" s="261" t="s">
        <v>605</v>
      </c>
      <c r="I534" s="261" t="s">
        <v>2561</v>
      </c>
      <c r="J534" s="261" t="s">
        <v>579</v>
      </c>
      <c r="K534" s="261">
        <v>2017</v>
      </c>
      <c r="L534" s="261" t="s">
        <v>578</v>
      </c>
      <c r="M534" s="261" t="s">
        <v>580</v>
      </c>
    </row>
    <row r="535" spans="1:13">
      <c r="A535" s="261">
        <v>121526</v>
      </c>
      <c r="B535" s="261" t="s">
        <v>2015</v>
      </c>
      <c r="C535" s="261" t="s">
        <v>81</v>
      </c>
      <c r="D535" s="261" t="s">
        <v>423</v>
      </c>
      <c r="E535" s="261" t="s">
        <v>604</v>
      </c>
      <c r="F535" s="262">
        <v>30930</v>
      </c>
      <c r="G535" s="261" t="s">
        <v>2414</v>
      </c>
      <c r="H535" s="261" t="s">
        <v>605</v>
      </c>
      <c r="I535" s="261" t="s">
        <v>2561</v>
      </c>
      <c r="J535" s="261" t="s">
        <v>607</v>
      </c>
      <c r="K535" s="261">
        <v>2013</v>
      </c>
      <c r="L535" s="261" t="s">
        <v>580</v>
      </c>
      <c r="M535" s="261" t="s">
        <v>580</v>
      </c>
    </row>
    <row r="536" spans="1:13">
      <c r="A536" s="261">
        <v>121527</v>
      </c>
      <c r="B536" s="261" t="s">
        <v>2016</v>
      </c>
      <c r="C536" s="261" t="s">
        <v>978</v>
      </c>
      <c r="D536" s="261" t="s">
        <v>320</v>
      </c>
      <c r="E536" s="261" t="s">
        <v>604</v>
      </c>
      <c r="F536" s="262">
        <v>30560</v>
      </c>
      <c r="G536" s="261" t="s">
        <v>578</v>
      </c>
      <c r="H536" s="261" t="s">
        <v>605</v>
      </c>
      <c r="I536" s="261" t="s">
        <v>2561</v>
      </c>
      <c r="J536" s="261" t="s">
        <v>752</v>
      </c>
      <c r="K536" s="261">
        <v>2002</v>
      </c>
      <c r="L536" s="261" t="s">
        <v>578</v>
      </c>
      <c r="M536" s="261" t="s">
        <v>578</v>
      </c>
    </row>
    <row r="537" spans="1:13">
      <c r="A537" s="261">
        <v>121530</v>
      </c>
      <c r="B537" s="261" t="s">
        <v>2017</v>
      </c>
      <c r="C537" s="261" t="s">
        <v>83</v>
      </c>
      <c r="D537" s="261" t="s">
        <v>2018</v>
      </c>
      <c r="E537" s="261" t="s">
        <v>604</v>
      </c>
      <c r="F537" s="262">
        <v>24870</v>
      </c>
      <c r="G537" s="261" t="s">
        <v>646</v>
      </c>
      <c r="H537" s="261" t="s">
        <v>605</v>
      </c>
      <c r="I537" s="261" t="s">
        <v>2561</v>
      </c>
      <c r="J537" s="261" t="s">
        <v>579</v>
      </c>
      <c r="M537" s="261" t="s">
        <v>578</v>
      </c>
    </row>
    <row r="538" spans="1:13">
      <c r="A538" s="261">
        <v>121534</v>
      </c>
      <c r="B538" s="261" t="s">
        <v>2019</v>
      </c>
      <c r="C538" s="261" t="s">
        <v>163</v>
      </c>
      <c r="D538" s="261" t="s">
        <v>424</v>
      </c>
      <c r="E538" s="261" t="s">
        <v>604</v>
      </c>
      <c r="F538" s="262">
        <v>32509</v>
      </c>
      <c r="G538" s="261" t="s">
        <v>2421</v>
      </c>
      <c r="H538" s="261" t="s">
        <v>605</v>
      </c>
      <c r="I538" s="261" t="s">
        <v>2561</v>
      </c>
      <c r="J538" s="261" t="s">
        <v>607</v>
      </c>
      <c r="K538" s="261">
        <v>2008</v>
      </c>
      <c r="L538" s="261" t="s">
        <v>580</v>
      </c>
      <c r="M538" s="261" t="s">
        <v>578</v>
      </c>
    </row>
    <row r="539" spans="1:13">
      <c r="A539" s="261">
        <v>121535</v>
      </c>
      <c r="B539" s="261" t="s">
        <v>2020</v>
      </c>
      <c r="C539" s="261" t="s">
        <v>84</v>
      </c>
      <c r="D539" s="261" t="s">
        <v>418</v>
      </c>
      <c r="E539" s="261" t="s">
        <v>604</v>
      </c>
      <c r="F539" s="262">
        <v>33329</v>
      </c>
      <c r="G539" s="261" t="s">
        <v>597</v>
      </c>
      <c r="H539" s="261" t="s">
        <v>605</v>
      </c>
      <c r="I539" s="261" t="s">
        <v>2561</v>
      </c>
      <c r="J539" s="261" t="s">
        <v>607</v>
      </c>
      <c r="K539" s="261">
        <v>2010</v>
      </c>
      <c r="L539" s="261" t="s">
        <v>597</v>
      </c>
      <c r="M539" s="261" t="s">
        <v>597</v>
      </c>
    </row>
    <row r="540" spans="1:13">
      <c r="A540" s="261">
        <v>121536</v>
      </c>
      <c r="B540" s="261" t="s">
        <v>2021</v>
      </c>
      <c r="C540" s="261" t="s">
        <v>83</v>
      </c>
      <c r="D540" s="261" t="s">
        <v>430</v>
      </c>
      <c r="E540" s="261" t="s">
        <v>603</v>
      </c>
      <c r="F540" s="262">
        <v>32599</v>
      </c>
      <c r="G540" s="261" t="s">
        <v>578</v>
      </c>
      <c r="H540" s="261" t="s">
        <v>605</v>
      </c>
      <c r="I540" s="261" t="s">
        <v>2561</v>
      </c>
      <c r="J540" s="261" t="s">
        <v>579</v>
      </c>
      <c r="K540" s="261">
        <v>2009</v>
      </c>
      <c r="L540" s="261" t="s">
        <v>578</v>
      </c>
      <c r="M540" s="261" t="s">
        <v>578</v>
      </c>
    </row>
    <row r="541" spans="1:13">
      <c r="A541" s="261">
        <v>121542</v>
      </c>
      <c r="B541" s="261" t="s">
        <v>2022</v>
      </c>
      <c r="C541" s="261" t="s">
        <v>92</v>
      </c>
      <c r="D541" s="261" t="s">
        <v>320</v>
      </c>
      <c r="E541" s="261" t="s">
        <v>603</v>
      </c>
      <c r="F541" s="262">
        <v>31427</v>
      </c>
      <c r="G541" s="261" t="s">
        <v>2428</v>
      </c>
      <c r="H541" s="261" t="s">
        <v>605</v>
      </c>
      <c r="I541" s="261" t="s">
        <v>2561</v>
      </c>
      <c r="J541" s="261" t="s">
        <v>579</v>
      </c>
      <c r="K541" s="261">
        <v>2004</v>
      </c>
      <c r="L541" s="261" t="s">
        <v>578</v>
      </c>
      <c r="M541" s="261" t="s">
        <v>580</v>
      </c>
    </row>
    <row r="542" spans="1:13">
      <c r="A542" s="261">
        <v>121544</v>
      </c>
      <c r="B542" s="261" t="s">
        <v>2023</v>
      </c>
      <c r="C542" s="261" t="s">
        <v>83</v>
      </c>
      <c r="D542" s="261" t="s">
        <v>362</v>
      </c>
      <c r="E542" s="261" t="s">
        <v>603</v>
      </c>
      <c r="F542" s="262">
        <v>32375</v>
      </c>
      <c r="G542" s="261" t="s">
        <v>578</v>
      </c>
      <c r="H542" s="261" t="s">
        <v>605</v>
      </c>
      <c r="I542" s="261" t="s">
        <v>2561</v>
      </c>
      <c r="J542" s="261" t="s">
        <v>579</v>
      </c>
      <c r="K542" s="261">
        <v>2007</v>
      </c>
      <c r="L542" s="261" t="s">
        <v>578</v>
      </c>
      <c r="M542" s="261" t="s">
        <v>578</v>
      </c>
    </row>
    <row r="543" spans="1:13">
      <c r="A543" s="261">
        <v>121546</v>
      </c>
      <c r="B543" s="261" t="s">
        <v>2024</v>
      </c>
      <c r="C543" s="261" t="s">
        <v>1397</v>
      </c>
      <c r="D543" s="261" t="s">
        <v>366</v>
      </c>
      <c r="E543" s="261" t="s">
        <v>604</v>
      </c>
      <c r="F543" s="262">
        <v>33970</v>
      </c>
      <c r="H543" s="261" t="s">
        <v>605</v>
      </c>
      <c r="I543" s="261" t="s">
        <v>2561</v>
      </c>
      <c r="J543" s="261" t="s">
        <v>579</v>
      </c>
      <c r="K543" s="261">
        <v>2012</v>
      </c>
      <c r="L543" s="261" t="s">
        <v>578</v>
      </c>
      <c r="M543" s="261" t="s">
        <v>580</v>
      </c>
    </row>
    <row r="544" spans="1:13">
      <c r="A544" s="261">
        <v>121555</v>
      </c>
      <c r="B544" s="261" t="s">
        <v>2025</v>
      </c>
      <c r="C544" s="261" t="s">
        <v>127</v>
      </c>
      <c r="D544" s="261" t="s">
        <v>450</v>
      </c>
      <c r="E544" s="261" t="s">
        <v>604</v>
      </c>
      <c r="F544" s="262">
        <v>33978</v>
      </c>
      <c r="G544" s="261" t="s">
        <v>578</v>
      </c>
      <c r="H544" s="261" t="s">
        <v>605</v>
      </c>
      <c r="I544" s="261" t="s">
        <v>2561</v>
      </c>
      <c r="J544" s="261" t="s">
        <v>607</v>
      </c>
      <c r="K544" s="261">
        <v>2011</v>
      </c>
      <c r="L544" s="261" t="s">
        <v>578</v>
      </c>
      <c r="M544" s="261" t="s">
        <v>578</v>
      </c>
    </row>
    <row r="545" spans="1:20">
      <c r="A545" s="261">
        <v>121556</v>
      </c>
      <c r="B545" s="261" t="s">
        <v>2026</v>
      </c>
      <c r="C545" s="261" t="s">
        <v>215</v>
      </c>
      <c r="D545" s="261" t="s">
        <v>334</v>
      </c>
      <c r="E545" s="261" t="s">
        <v>604</v>
      </c>
      <c r="F545" s="262">
        <v>32143</v>
      </c>
      <c r="G545" s="261" t="s">
        <v>634</v>
      </c>
      <c r="H545" s="261" t="s">
        <v>605</v>
      </c>
      <c r="I545" s="261" t="s">
        <v>2561</v>
      </c>
      <c r="J545" s="261" t="s">
        <v>579</v>
      </c>
      <c r="K545" s="261">
        <v>2005</v>
      </c>
      <c r="L545" s="261" t="s">
        <v>634</v>
      </c>
      <c r="M545" s="261" t="s">
        <v>578</v>
      </c>
    </row>
    <row r="546" spans="1:20">
      <c r="A546" s="261">
        <v>121560</v>
      </c>
      <c r="B546" s="261" t="s">
        <v>2027</v>
      </c>
      <c r="C546" s="261" t="s">
        <v>2028</v>
      </c>
      <c r="D546" s="261" t="s">
        <v>519</v>
      </c>
      <c r="E546" s="261" t="s">
        <v>604</v>
      </c>
      <c r="F546" s="262">
        <v>32509</v>
      </c>
      <c r="G546" s="261" t="s">
        <v>661</v>
      </c>
      <c r="H546" s="261" t="s">
        <v>605</v>
      </c>
      <c r="I546" s="261" t="s">
        <v>2561</v>
      </c>
      <c r="J546" s="261" t="s">
        <v>579</v>
      </c>
      <c r="K546" s="261">
        <v>2008</v>
      </c>
      <c r="L546" s="261" t="s">
        <v>580</v>
      </c>
      <c r="M546" s="261" t="s">
        <v>580</v>
      </c>
    </row>
    <row r="547" spans="1:20">
      <c r="A547" s="261">
        <v>121564</v>
      </c>
      <c r="B547" s="261" t="s">
        <v>2029</v>
      </c>
      <c r="C547" s="261" t="s">
        <v>225</v>
      </c>
      <c r="D547" s="261" t="s">
        <v>563</v>
      </c>
      <c r="E547" s="261" t="s">
        <v>604</v>
      </c>
      <c r="F547" s="262">
        <v>32874</v>
      </c>
      <c r="G547" s="261" t="s">
        <v>686</v>
      </c>
      <c r="H547" s="261" t="s">
        <v>605</v>
      </c>
      <c r="I547" s="261" t="s">
        <v>2561</v>
      </c>
      <c r="J547" s="261" t="s">
        <v>579</v>
      </c>
      <c r="K547" s="261">
        <v>2010</v>
      </c>
      <c r="L547" s="261" t="s">
        <v>580</v>
      </c>
      <c r="M547" s="261" t="s">
        <v>580</v>
      </c>
    </row>
    <row r="548" spans="1:20">
      <c r="A548" s="261">
        <v>121569</v>
      </c>
      <c r="B548" s="261" t="s">
        <v>2030</v>
      </c>
      <c r="C548" s="261" t="s">
        <v>148</v>
      </c>
      <c r="D548" s="261" t="s">
        <v>2031</v>
      </c>
      <c r="E548" s="261" t="s">
        <v>604</v>
      </c>
      <c r="F548" s="262">
        <v>35863</v>
      </c>
      <c r="G548" s="261" t="s">
        <v>671</v>
      </c>
      <c r="H548" s="261" t="s">
        <v>605</v>
      </c>
      <c r="I548" s="261" t="s">
        <v>2561</v>
      </c>
      <c r="J548" s="261" t="s">
        <v>607</v>
      </c>
      <c r="K548" s="261">
        <v>2016</v>
      </c>
      <c r="L548" s="261" t="s">
        <v>598</v>
      </c>
      <c r="M548" s="261" t="s">
        <v>598</v>
      </c>
    </row>
    <row r="549" spans="1:20">
      <c r="A549" s="261">
        <v>121573</v>
      </c>
      <c r="B549" s="261" t="s">
        <v>2032</v>
      </c>
      <c r="C549" s="261" t="s">
        <v>164</v>
      </c>
      <c r="D549" s="261" t="s">
        <v>331</v>
      </c>
      <c r="E549" s="261" t="s">
        <v>604</v>
      </c>
      <c r="F549" s="262">
        <v>35908</v>
      </c>
      <c r="G549" s="261" t="s">
        <v>2468</v>
      </c>
      <c r="H549" s="261" t="s">
        <v>605</v>
      </c>
      <c r="I549" s="261" t="s">
        <v>2561</v>
      </c>
      <c r="J549" s="261" t="s">
        <v>579</v>
      </c>
      <c r="K549" s="261">
        <v>2016</v>
      </c>
      <c r="L549" s="261" t="s">
        <v>599</v>
      </c>
      <c r="M549" s="261" t="s">
        <v>599</v>
      </c>
    </row>
    <row r="550" spans="1:20">
      <c r="A550" s="261">
        <v>121574</v>
      </c>
      <c r="B550" s="261" t="s">
        <v>2033</v>
      </c>
      <c r="C550" s="261" t="s">
        <v>2034</v>
      </c>
      <c r="D550" s="261" t="s">
        <v>322</v>
      </c>
      <c r="E550" s="261" t="s">
        <v>604</v>
      </c>
      <c r="F550" s="262">
        <v>34339</v>
      </c>
      <c r="G550" s="261" t="s">
        <v>634</v>
      </c>
      <c r="H550" s="261" t="s">
        <v>605</v>
      </c>
      <c r="I550" s="261" t="s">
        <v>2561</v>
      </c>
      <c r="J550" s="261" t="s">
        <v>579</v>
      </c>
      <c r="K550" s="261">
        <v>2012</v>
      </c>
      <c r="L550" s="261" t="s">
        <v>578</v>
      </c>
      <c r="M550" s="261" t="s">
        <v>578</v>
      </c>
    </row>
    <row r="551" spans="1:20">
      <c r="A551" s="261">
        <v>121576</v>
      </c>
      <c r="B551" s="261" t="s">
        <v>2035</v>
      </c>
      <c r="C551" s="261" t="s">
        <v>2036</v>
      </c>
      <c r="D551" s="261" t="s">
        <v>369</v>
      </c>
      <c r="E551" s="261" t="s">
        <v>604</v>
      </c>
      <c r="F551" s="262">
        <v>35074</v>
      </c>
      <c r="G551" s="261" t="s">
        <v>634</v>
      </c>
      <c r="H551" s="261" t="s">
        <v>605</v>
      </c>
      <c r="I551" s="261" t="s">
        <v>2561</v>
      </c>
      <c r="J551" s="261" t="s">
        <v>579</v>
      </c>
      <c r="K551" s="261">
        <v>2013</v>
      </c>
      <c r="L551" s="261" t="s">
        <v>578</v>
      </c>
      <c r="M551" s="261" t="s">
        <v>578</v>
      </c>
    </row>
    <row r="552" spans="1:20">
      <c r="A552" s="261">
        <v>121578</v>
      </c>
      <c r="B552" s="261" t="s">
        <v>2037</v>
      </c>
      <c r="C552" s="261" t="s">
        <v>85</v>
      </c>
      <c r="D552" s="261" t="s">
        <v>438</v>
      </c>
      <c r="E552" s="261" t="s">
        <v>604</v>
      </c>
      <c r="F552" s="262">
        <v>29788</v>
      </c>
      <c r="G552" s="261" t="s">
        <v>671</v>
      </c>
      <c r="H552" s="261" t="s">
        <v>605</v>
      </c>
      <c r="I552" s="261" t="s">
        <v>2561</v>
      </c>
      <c r="J552" s="261" t="s">
        <v>579</v>
      </c>
      <c r="K552" s="261">
        <v>1999</v>
      </c>
      <c r="L552" s="261" t="s">
        <v>580</v>
      </c>
      <c r="M552" s="261" t="s">
        <v>580</v>
      </c>
    </row>
    <row r="553" spans="1:20">
      <c r="A553" s="261">
        <v>121581</v>
      </c>
      <c r="B553" s="261" t="s">
        <v>2038</v>
      </c>
      <c r="C553" s="261" t="s">
        <v>83</v>
      </c>
      <c r="D553" s="261" t="s">
        <v>362</v>
      </c>
      <c r="E553" s="261" t="s">
        <v>604</v>
      </c>
      <c r="F553" s="262">
        <v>35626</v>
      </c>
      <c r="G553" s="261" t="s">
        <v>2418</v>
      </c>
      <c r="H553" s="261" t="s">
        <v>605</v>
      </c>
      <c r="I553" s="261" t="s">
        <v>2561</v>
      </c>
      <c r="J553" s="261" t="s">
        <v>579</v>
      </c>
      <c r="K553" s="261">
        <v>2015</v>
      </c>
      <c r="L553" s="261" t="s">
        <v>580</v>
      </c>
      <c r="M553" s="261" t="s">
        <v>580</v>
      </c>
      <c r="R553" s="261">
        <v>794</v>
      </c>
      <c r="S553" s="262" t="s">
        <v>2612</v>
      </c>
      <c r="T553" s="261">
        <v>28500</v>
      </c>
    </row>
    <row r="554" spans="1:20">
      <c r="A554" s="261">
        <v>121582</v>
      </c>
      <c r="B554" s="261" t="s">
        <v>2039</v>
      </c>
      <c r="C554" s="261" t="s">
        <v>836</v>
      </c>
      <c r="D554" s="261" t="s">
        <v>443</v>
      </c>
      <c r="E554" s="261" t="s">
        <v>604</v>
      </c>
      <c r="F554" s="262">
        <v>33449</v>
      </c>
      <c r="G554" s="261" t="s">
        <v>668</v>
      </c>
      <c r="H554" s="261" t="s">
        <v>605</v>
      </c>
      <c r="I554" s="261" t="s">
        <v>2561</v>
      </c>
      <c r="J554" s="261" t="s">
        <v>607</v>
      </c>
      <c r="K554" s="261">
        <v>2010</v>
      </c>
      <c r="L554" s="261" t="s">
        <v>668</v>
      </c>
      <c r="M554" s="261" t="s">
        <v>587</v>
      </c>
    </row>
    <row r="555" spans="1:20">
      <c r="A555" s="261">
        <v>121587</v>
      </c>
      <c r="B555" s="261" t="s">
        <v>2040</v>
      </c>
      <c r="C555" s="261" t="s">
        <v>83</v>
      </c>
      <c r="D555" s="261" t="s">
        <v>434</v>
      </c>
      <c r="E555" s="261" t="s">
        <v>604</v>
      </c>
      <c r="F555" s="262">
        <v>29678</v>
      </c>
      <c r="G555" s="261" t="s">
        <v>578</v>
      </c>
      <c r="H555" s="261" t="s">
        <v>605</v>
      </c>
      <c r="I555" s="261" t="s">
        <v>2561</v>
      </c>
      <c r="J555" s="261" t="s">
        <v>579</v>
      </c>
      <c r="K555" s="261">
        <v>1999</v>
      </c>
      <c r="L555" s="261" t="s">
        <v>589</v>
      </c>
      <c r="M555" s="261" t="s">
        <v>589</v>
      </c>
    </row>
    <row r="556" spans="1:20">
      <c r="A556" s="261">
        <v>121592</v>
      </c>
      <c r="B556" s="261" t="s">
        <v>2041</v>
      </c>
      <c r="C556" s="261" t="s">
        <v>83</v>
      </c>
      <c r="D556" s="261" t="s">
        <v>2042</v>
      </c>
      <c r="E556" s="261" t="s">
        <v>604</v>
      </c>
      <c r="F556" s="262">
        <v>35285</v>
      </c>
      <c r="G556" s="261" t="s">
        <v>578</v>
      </c>
      <c r="H556" s="261" t="s">
        <v>605</v>
      </c>
      <c r="I556" s="261" t="s">
        <v>2561</v>
      </c>
      <c r="J556" s="261" t="s">
        <v>579</v>
      </c>
      <c r="K556" s="261">
        <v>2014</v>
      </c>
      <c r="L556" s="261" t="s">
        <v>578</v>
      </c>
      <c r="M556" s="261" t="s">
        <v>580</v>
      </c>
    </row>
    <row r="557" spans="1:20">
      <c r="A557" s="261">
        <v>121595</v>
      </c>
      <c r="B557" s="261" t="s">
        <v>2043</v>
      </c>
      <c r="C557" s="261" t="s">
        <v>232</v>
      </c>
      <c r="D557" s="261" t="s">
        <v>362</v>
      </c>
      <c r="E557" s="261" t="s">
        <v>604</v>
      </c>
      <c r="F557" s="262">
        <v>35320</v>
      </c>
      <c r="G557" s="261" t="s">
        <v>2524</v>
      </c>
      <c r="H557" s="261" t="s">
        <v>605</v>
      </c>
      <c r="I557" s="261" t="s">
        <v>2561</v>
      </c>
      <c r="J557" s="261" t="s">
        <v>579</v>
      </c>
      <c r="K557" s="261">
        <v>2014</v>
      </c>
      <c r="L557" s="261" t="s">
        <v>580</v>
      </c>
      <c r="M557" s="261" t="s">
        <v>580</v>
      </c>
    </row>
    <row r="558" spans="1:20">
      <c r="A558" s="261">
        <v>121597</v>
      </c>
      <c r="B558" s="261" t="s">
        <v>2044</v>
      </c>
      <c r="C558" s="261" t="s">
        <v>82</v>
      </c>
      <c r="D558" s="261" t="s">
        <v>401</v>
      </c>
      <c r="E558" s="261" t="s">
        <v>604</v>
      </c>
      <c r="F558" s="262">
        <v>31567</v>
      </c>
      <c r="G558" s="261" t="s">
        <v>601</v>
      </c>
      <c r="H558" s="261" t="s">
        <v>605</v>
      </c>
      <c r="I558" s="261" t="s">
        <v>2561</v>
      </c>
      <c r="J558" s="261" t="s">
        <v>579</v>
      </c>
      <c r="K558" s="261">
        <v>2005</v>
      </c>
      <c r="L558" s="261" t="s">
        <v>601</v>
      </c>
      <c r="M558" s="261" t="s">
        <v>601</v>
      </c>
    </row>
    <row r="559" spans="1:20">
      <c r="A559" s="261">
        <v>121600</v>
      </c>
      <c r="B559" s="261" t="s">
        <v>2045</v>
      </c>
      <c r="C559" s="261" t="s">
        <v>86</v>
      </c>
      <c r="D559" s="261" t="s">
        <v>389</v>
      </c>
      <c r="E559" s="261" t="s">
        <v>603</v>
      </c>
      <c r="F559" s="262">
        <v>35431</v>
      </c>
      <c r="G559" s="261" t="s">
        <v>2525</v>
      </c>
      <c r="H559" s="261" t="s">
        <v>605</v>
      </c>
      <c r="I559" s="261" t="s">
        <v>2561</v>
      </c>
      <c r="J559" s="261" t="s">
        <v>579</v>
      </c>
      <c r="K559" s="261">
        <v>2014</v>
      </c>
      <c r="L559" s="261" t="s">
        <v>580</v>
      </c>
      <c r="M559" s="261" t="s">
        <v>593</v>
      </c>
    </row>
    <row r="560" spans="1:20">
      <c r="A560" s="261">
        <v>121604</v>
      </c>
      <c r="B560" s="261" t="s">
        <v>2046</v>
      </c>
      <c r="C560" s="261" t="s">
        <v>77</v>
      </c>
      <c r="D560" s="261" t="s">
        <v>480</v>
      </c>
      <c r="E560" s="261" t="s">
        <v>603</v>
      </c>
      <c r="F560" s="262">
        <v>36166</v>
      </c>
      <c r="G560" s="261" t="s">
        <v>578</v>
      </c>
      <c r="H560" s="261" t="s">
        <v>605</v>
      </c>
      <c r="I560" s="261" t="s">
        <v>2561</v>
      </c>
      <c r="J560" s="261" t="s">
        <v>579</v>
      </c>
      <c r="K560" s="261">
        <v>2016</v>
      </c>
      <c r="L560" s="261" t="s">
        <v>578</v>
      </c>
      <c r="M560" s="261" t="s">
        <v>589</v>
      </c>
    </row>
    <row r="561" spans="1:20">
      <c r="A561" s="261">
        <v>121605</v>
      </c>
      <c r="B561" s="261" t="s">
        <v>937</v>
      </c>
      <c r="C561" s="261" t="s">
        <v>791</v>
      </c>
      <c r="D561" s="261" t="s">
        <v>2047</v>
      </c>
      <c r="E561" s="261" t="s">
        <v>604</v>
      </c>
      <c r="F561" s="262">
        <v>34069</v>
      </c>
      <c r="G561" s="261" t="s">
        <v>725</v>
      </c>
      <c r="H561" s="261" t="s">
        <v>605</v>
      </c>
      <c r="I561" s="261" t="s">
        <v>2561</v>
      </c>
      <c r="J561" s="261" t="s">
        <v>579</v>
      </c>
      <c r="K561" s="261">
        <v>2012</v>
      </c>
      <c r="L561" s="261" t="s">
        <v>599</v>
      </c>
      <c r="M561" s="261" t="s">
        <v>599</v>
      </c>
    </row>
    <row r="562" spans="1:20">
      <c r="A562" s="261">
        <v>121608</v>
      </c>
      <c r="B562" s="261" t="s">
        <v>2048</v>
      </c>
      <c r="C562" s="261" t="s">
        <v>140</v>
      </c>
      <c r="D562" s="261" t="s">
        <v>401</v>
      </c>
      <c r="E562" s="261" t="s">
        <v>603</v>
      </c>
      <c r="F562" s="262">
        <v>33247</v>
      </c>
      <c r="G562" s="261" t="s">
        <v>578</v>
      </c>
      <c r="H562" s="261" t="s">
        <v>605</v>
      </c>
      <c r="I562" s="261" t="s">
        <v>2561</v>
      </c>
      <c r="J562" s="261" t="s">
        <v>579</v>
      </c>
      <c r="K562" s="261">
        <v>2009</v>
      </c>
      <c r="L562" s="261" t="s">
        <v>578</v>
      </c>
      <c r="M562" s="261" t="s">
        <v>578</v>
      </c>
    </row>
    <row r="563" spans="1:20">
      <c r="A563" s="261">
        <v>121611</v>
      </c>
      <c r="B563" s="261" t="s">
        <v>2049</v>
      </c>
      <c r="C563" s="261" t="s">
        <v>241</v>
      </c>
      <c r="D563" s="261" t="s">
        <v>820</v>
      </c>
      <c r="E563" s="261" t="s">
        <v>604</v>
      </c>
      <c r="F563" s="262">
        <v>33328</v>
      </c>
      <c r="G563" s="261" t="s">
        <v>578</v>
      </c>
      <c r="H563" s="261" t="s">
        <v>605</v>
      </c>
      <c r="I563" s="261" t="s">
        <v>2561</v>
      </c>
      <c r="J563" s="261" t="s">
        <v>607</v>
      </c>
      <c r="K563" s="261">
        <v>2009</v>
      </c>
      <c r="L563" s="261" t="s">
        <v>578</v>
      </c>
      <c r="M563" s="261" t="s">
        <v>578</v>
      </c>
    </row>
    <row r="564" spans="1:20">
      <c r="A564" s="261">
        <v>121612</v>
      </c>
      <c r="B564" s="261" t="s">
        <v>2050</v>
      </c>
      <c r="C564" s="261" t="s">
        <v>127</v>
      </c>
      <c r="D564" s="261" t="s">
        <v>410</v>
      </c>
      <c r="E564" s="261" t="s">
        <v>604</v>
      </c>
      <c r="F564" s="262">
        <v>32511</v>
      </c>
      <c r="G564" s="261" t="s">
        <v>729</v>
      </c>
      <c r="H564" s="261" t="s">
        <v>605</v>
      </c>
      <c r="I564" s="261" t="s">
        <v>2561</v>
      </c>
      <c r="J564" s="261" t="s">
        <v>579</v>
      </c>
      <c r="K564" s="261">
        <v>2006</v>
      </c>
      <c r="L564" s="261" t="s">
        <v>599</v>
      </c>
      <c r="M564" s="261" t="s">
        <v>599</v>
      </c>
    </row>
    <row r="565" spans="1:20">
      <c r="A565" s="261">
        <v>121616</v>
      </c>
      <c r="B565" s="261" t="s">
        <v>2051</v>
      </c>
      <c r="C565" s="261" t="s">
        <v>83</v>
      </c>
      <c r="D565" s="261" t="s">
        <v>318</v>
      </c>
      <c r="E565" s="261" t="s">
        <v>604</v>
      </c>
      <c r="F565" s="262">
        <v>33059</v>
      </c>
      <c r="G565" s="261" t="s">
        <v>690</v>
      </c>
      <c r="H565" s="261" t="s">
        <v>605</v>
      </c>
      <c r="I565" s="261" t="s">
        <v>2561</v>
      </c>
      <c r="J565" s="261" t="s">
        <v>579</v>
      </c>
      <c r="K565" s="261">
        <v>2008</v>
      </c>
      <c r="L565" s="261" t="s">
        <v>580</v>
      </c>
      <c r="M565" s="261" t="s">
        <v>580</v>
      </c>
    </row>
    <row r="566" spans="1:20">
      <c r="A566" s="261">
        <v>121618</v>
      </c>
      <c r="B566" s="261" t="s">
        <v>2052</v>
      </c>
      <c r="C566" s="261" t="s">
        <v>106</v>
      </c>
      <c r="D566" s="261" t="s">
        <v>551</v>
      </c>
      <c r="E566" s="261" t="s">
        <v>604</v>
      </c>
      <c r="F566" s="262">
        <v>34804</v>
      </c>
      <c r="G566" s="261" t="s">
        <v>634</v>
      </c>
      <c r="H566" s="261" t="s">
        <v>605</v>
      </c>
      <c r="I566" s="261" t="s">
        <v>2561</v>
      </c>
      <c r="J566" s="261" t="s">
        <v>579</v>
      </c>
      <c r="K566" s="261">
        <v>2013</v>
      </c>
      <c r="L566" s="261" t="s">
        <v>578</v>
      </c>
      <c r="M566" s="261" t="s">
        <v>578</v>
      </c>
    </row>
    <row r="567" spans="1:20">
      <c r="A567" s="261">
        <v>121620</v>
      </c>
      <c r="B567" s="261" t="s">
        <v>2053</v>
      </c>
      <c r="C567" s="261" t="s">
        <v>188</v>
      </c>
      <c r="D567" s="261" t="s">
        <v>409</v>
      </c>
      <c r="E567" s="261" t="s">
        <v>604</v>
      </c>
      <c r="F567" s="262">
        <v>33147</v>
      </c>
      <c r="G567" s="261" t="s">
        <v>578</v>
      </c>
      <c r="H567" s="261" t="s">
        <v>605</v>
      </c>
      <c r="I567" s="261" t="s">
        <v>2561</v>
      </c>
      <c r="J567" s="261" t="s">
        <v>579</v>
      </c>
      <c r="K567" s="261">
        <v>2007</v>
      </c>
      <c r="L567" s="261" t="s">
        <v>578</v>
      </c>
      <c r="M567" s="261" t="s">
        <v>578</v>
      </c>
      <c r="R567" s="261">
        <v>4321</v>
      </c>
      <c r="S567" s="262" t="s">
        <v>2618</v>
      </c>
      <c r="T567" s="261">
        <v>25000</v>
      </c>
    </row>
    <row r="568" spans="1:20">
      <c r="A568" s="261">
        <v>121624</v>
      </c>
      <c r="B568" s="261" t="s">
        <v>2054</v>
      </c>
      <c r="C568" s="261" t="s">
        <v>255</v>
      </c>
      <c r="D568" s="261" t="s">
        <v>424</v>
      </c>
      <c r="E568" s="261" t="s">
        <v>604</v>
      </c>
      <c r="F568" s="262">
        <v>34067</v>
      </c>
      <c r="G568" s="261" t="s">
        <v>649</v>
      </c>
      <c r="H568" s="261" t="s">
        <v>605</v>
      </c>
      <c r="I568" s="261" t="s">
        <v>2561</v>
      </c>
      <c r="J568" s="261" t="s">
        <v>579</v>
      </c>
      <c r="K568" s="261">
        <v>2011</v>
      </c>
      <c r="L568" s="261" t="s">
        <v>580</v>
      </c>
      <c r="M568" s="261" t="s">
        <v>580</v>
      </c>
    </row>
    <row r="569" spans="1:20">
      <c r="A569" s="261">
        <v>121626</v>
      </c>
      <c r="B569" s="261" t="s">
        <v>2055</v>
      </c>
      <c r="C569" s="261" t="s">
        <v>98</v>
      </c>
      <c r="D569" s="261" t="s">
        <v>848</v>
      </c>
      <c r="E569" s="261" t="s">
        <v>604</v>
      </c>
      <c r="F569" s="262">
        <v>33240</v>
      </c>
      <c r="G569" s="261" t="s">
        <v>634</v>
      </c>
      <c r="H569" s="261" t="s">
        <v>605</v>
      </c>
      <c r="I569" s="261" t="s">
        <v>2561</v>
      </c>
      <c r="J569" s="261" t="s">
        <v>752</v>
      </c>
      <c r="K569" s="261">
        <v>2009</v>
      </c>
      <c r="L569" s="261" t="s">
        <v>578</v>
      </c>
      <c r="M569" s="261" t="s">
        <v>578</v>
      </c>
    </row>
    <row r="570" spans="1:20">
      <c r="A570" s="261">
        <v>121627</v>
      </c>
      <c r="B570" s="261" t="s">
        <v>2056</v>
      </c>
      <c r="C570" s="261" t="s">
        <v>826</v>
      </c>
      <c r="D570" s="261" t="s">
        <v>424</v>
      </c>
      <c r="E570" s="261" t="s">
        <v>604</v>
      </c>
      <c r="F570" s="262">
        <v>34213</v>
      </c>
      <c r="G570" s="261" t="s">
        <v>649</v>
      </c>
      <c r="H570" s="261" t="s">
        <v>605</v>
      </c>
      <c r="I570" s="261" t="s">
        <v>2561</v>
      </c>
      <c r="J570" s="261" t="s">
        <v>579</v>
      </c>
      <c r="K570" s="261">
        <v>2012</v>
      </c>
      <c r="L570" s="261" t="s">
        <v>578</v>
      </c>
      <c r="M570" s="261" t="s">
        <v>580</v>
      </c>
    </row>
    <row r="571" spans="1:20">
      <c r="A571" s="261">
        <v>121629</v>
      </c>
      <c r="B571" s="261" t="s">
        <v>2057</v>
      </c>
      <c r="C571" s="261" t="s">
        <v>268</v>
      </c>
      <c r="D571" s="261" t="s">
        <v>453</v>
      </c>
      <c r="E571" s="261" t="s">
        <v>604</v>
      </c>
      <c r="F571" s="262">
        <v>35545</v>
      </c>
      <c r="G571" s="261" t="s">
        <v>645</v>
      </c>
      <c r="H571" s="261" t="s">
        <v>749</v>
      </c>
      <c r="I571" s="261" t="s">
        <v>2561</v>
      </c>
      <c r="J571" s="261" t="s">
        <v>579</v>
      </c>
      <c r="K571" s="261">
        <v>2015</v>
      </c>
      <c r="L571" s="261" t="s">
        <v>578</v>
      </c>
      <c r="M571" s="261" t="s">
        <v>553</v>
      </c>
    </row>
    <row r="572" spans="1:20">
      <c r="A572" s="261">
        <v>121631</v>
      </c>
      <c r="B572" s="261" t="s">
        <v>2058</v>
      </c>
      <c r="C572" s="261" t="s">
        <v>142</v>
      </c>
      <c r="D572" s="261" t="s">
        <v>410</v>
      </c>
      <c r="E572" s="261" t="s">
        <v>604</v>
      </c>
      <c r="F572" s="262">
        <v>34604</v>
      </c>
      <c r="G572" s="261" t="s">
        <v>578</v>
      </c>
      <c r="H572" s="261" t="s">
        <v>605</v>
      </c>
      <c r="I572" s="261" t="s">
        <v>2561</v>
      </c>
      <c r="J572" s="261" t="s">
        <v>607</v>
      </c>
      <c r="K572" s="261">
        <v>2014</v>
      </c>
      <c r="L572" s="261" t="s">
        <v>578</v>
      </c>
      <c r="M572" s="261" t="s">
        <v>599</v>
      </c>
    </row>
    <row r="573" spans="1:20">
      <c r="A573" s="261">
        <v>121633</v>
      </c>
      <c r="B573" s="261" t="s">
        <v>2059</v>
      </c>
      <c r="C573" s="261" t="s">
        <v>188</v>
      </c>
      <c r="D573" s="261" t="s">
        <v>420</v>
      </c>
      <c r="E573" s="261" t="s">
        <v>604</v>
      </c>
      <c r="F573" s="262">
        <v>33785</v>
      </c>
      <c r="G573" s="261" t="s">
        <v>2385</v>
      </c>
      <c r="H573" s="261" t="s">
        <v>605</v>
      </c>
      <c r="I573" s="261" t="s">
        <v>2561</v>
      </c>
      <c r="J573" s="261" t="s">
        <v>607</v>
      </c>
      <c r="K573" s="261">
        <v>2010</v>
      </c>
      <c r="L573" s="261" t="s">
        <v>578</v>
      </c>
      <c r="M573" s="261" t="s">
        <v>597</v>
      </c>
    </row>
    <row r="574" spans="1:20">
      <c r="A574" s="261">
        <v>121635</v>
      </c>
      <c r="B574" s="261" t="s">
        <v>2061</v>
      </c>
      <c r="C574" s="261" t="s">
        <v>118</v>
      </c>
      <c r="D574" s="261" t="s">
        <v>489</v>
      </c>
      <c r="E574" s="261" t="s">
        <v>604</v>
      </c>
      <c r="F574" s="262">
        <v>34126</v>
      </c>
      <c r="G574" s="261" t="s">
        <v>653</v>
      </c>
      <c r="H574" s="261" t="s">
        <v>605</v>
      </c>
      <c r="I574" s="261" t="s">
        <v>2561</v>
      </c>
      <c r="J574" s="261" t="s">
        <v>579</v>
      </c>
      <c r="K574" s="261">
        <v>2011</v>
      </c>
      <c r="L574" s="261" t="s">
        <v>580</v>
      </c>
      <c r="M574" s="261" t="s">
        <v>580</v>
      </c>
    </row>
    <row r="575" spans="1:20">
      <c r="A575" s="261">
        <v>121637</v>
      </c>
      <c r="B575" s="261" t="s">
        <v>2062</v>
      </c>
      <c r="C575" s="261" t="s">
        <v>111</v>
      </c>
      <c r="D575" s="261" t="s">
        <v>504</v>
      </c>
      <c r="E575" s="261" t="s">
        <v>604</v>
      </c>
      <c r="F575" s="262">
        <v>35777</v>
      </c>
      <c r="G575" s="261" t="s">
        <v>578</v>
      </c>
      <c r="H575" s="261" t="s">
        <v>605</v>
      </c>
      <c r="I575" s="261" t="s">
        <v>2561</v>
      </c>
      <c r="J575" s="261" t="s">
        <v>579</v>
      </c>
      <c r="K575" s="261">
        <v>2016</v>
      </c>
      <c r="L575" s="261" t="s">
        <v>578</v>
      </c>
      <c r="M575" s="261" t="s">
        <v>590</v>
      </c>
    </row>
    <row r="576" spans="1:20">
      <c r="A576" s="261">
        <v>121641</v>
      </c>
      <c r="B576" s="261" t="s">
        <v>2065</v>
      </c>
      <c r="C576" s="261" t="s">
        <v>83</v>
      </c>
      <c r="D576" s="261" t="s">
        <v>353</v>
      </c>
      <c r="E576" s="261" t="s">
        <v>604</v>
      </c>
      <c r="F576" s="262">
        <v>26695</v>
      </c>
      <c r="G576" s="261" t="s">
        <v>634</v>
      </c>
      <c r="H576" s="261" t="s">
        <v>605</v>
      </c>
      <c r="I576" s="261" t="s">
        <v>2561</v>
      </c>
      <c r="J576" s="261" t="s">
        <v>579</v>
      </c>
      <c r="K576" s="261">
        <v>1990</v>
      </c>
      <c r="L576" s="261" t="s">
        <v>580</v>
      </c>
      <c r="M576" s="261" t="s">
        <v>580</v>
      </c>
    </row>
    <row r="577" spans="1:20">
      <c r="A577" s="261">
        <v>121642</v>
      </c>
      <c r="B577" s="261" t="s">
        <v>2066</v>
      </c>
      <c r="C577" s="261" t="s">
        <v>858</v>
      </c>
      <c r="D577" s="261" t="s">
        <v>1749</v>
      </c>
      <c r="E577" s="261" t="s">
        <v>604</v>
      </c>
      <c r="F577" s="262">
        <v>31050</v>
      </c>
      <c r="G577" s="261" t="s">
        <v>566</v>
      </c>
      <c r="H577" s="261" t="s">
        <v>605</v>
      </c>
      <c r="I577" s="261" t="s">
        <v>2561</v>
      </c>
      <c r="J577" s="261" t="s">
        <v>579</v>
      </c>
      <c r="K577" s="261">
        <v>2003</v>
      </c>
      <c r="L577" s="261" t="s">
        <v>599</v>
      </c>
      <c r="M577" s="261" t="s">
        <v>599</v>
      </c>
    </row>
    <row r="578" spans="1:20">
      <c r="A578" s="261">
        <v>121649</v>
      </c>
      <c r="B578" s="261" t="s">
        <v>2067</v>
      </c>
      <c r="C578" s="261" t="s">
        <v>194</v>
      </c>
      <c r="D578" s="261" t="s">
        <v>405</v>
      </c>
      <c r="E578" s="261" t="s">
        <v>604</v>
      </c>
      <c r="F578" s="262">
        <v>34998</v>
      </c>
      <c r="G578" s="261" t="s">
        <v>578</v>
      </c>
      <c r="H578" s="261" t="s">
        <v>605</v>
      </c>
      <c r="I578" s="261" t="s">
        <v>2561</v>
      </c>
      <c r="J578" s="261" t="s">
        <v>579</v>
      </c>
      <c r="K578" s="261">
        <v>2013</v>
      </c>
      <c r="L578" s="261" t="s">
        <v>580</v>
      </c>
      <c r="M578" s="261" t="s">
        <v>592</v>
      </c>
      <c r="R578" s="261">
        <v>524</v>
      </c>
      <c r="S578" s="262" t="s">
        <v>2617</v>
      </c>
      <c r="T578" s="261">
        <v>13000</v>
      </c>
    </row>
    <row r="579" spans="1:20">
      <c r="A579" s="261">
        <v>121653</v>
      </c>
      <c r="B579" s="261" t="s">
        <v>2068</v>
      </c>
      <c r="C579" s="261" t="s">
        <v>83</v>
      </c>
      <c r="D579" s="261" t="s">
        <v>2069</v>
      </c>
      <c r="E579" s="261" t="s">
        <v>604</v>
      </c>
      <c r="F579" s="262">
        <v>34486</v>
      </c>
      <c r="G579" s="261" t="s">
        <v>2527</v>
      </c>
      <c r="H579" s="261" t="s">
        <v>605</v>
      </c>
      <c r="I579" s="261" t="s">
        <v>2561</v>
      </c>
      <c r="J579" s="261" t="s">
        <v>579</v>
      </c>
      <c r="K579" s="261">
        <v>2013</v>
      </c>
      <c r="L579" s="261" t="s">
        <v>598</v>
      </c>
      <c r="M579" s="261" t="s">
        <v>598</v>
      </c>
    </row>
    <row r="580" spans="1:20">
      <c r="A580" s="261">
        <v>121659</v>
      </c>
      <c r="B580" s="261" t="s">
        <v>2070</v>
      </c>
      <c r="C580" s="261" t="s">
        <v>151</v>
      </c>
      <c r="D580" s="261" t="s">
        <v>462</v>
      </c>
      <c r="E580" s="261" t="s">
        <v>604</v>
      </c>
      <c r="F580" s="262">
        <v>34707</v>
      </c>
      <c r="G580" s="261" t="s">
        <v>649</v>
      </c>
      <c r="H580" s="261" t="s">
        <v>605</v>
      </c>
      <c r="I580" s="261" t="s">
        <v>2561</v>
      </c>
      <c r="J580" s="261" t="s">
        <v>579</v>
      </c>
      <c r="K580" s="261">
        <v>2012</v>
      </c>
      <c r="L580" s="261" t="s">
        <v>580</v>
      </c>
      <c r="M580" s="261" t="s">
        <v>580</v>
      </c>
    </row>
    <row r="581" spans="1:20">
      <c r="A581" s="261">
        <v>121665</v>
      </c>
      <c r="B581" s="261" t="s">
        <v>2071</v>
      </c>
      <c r="C581" s="261" t="s">
        <v>211</v>
      </c>
      <c r="D581" s="261" t="s">
        <v>333</v>
      </c>
      <c r="E581" s="261" t="s">
        <v>604</v>
      </c>
      <c r="F581" s="262">
        <v>29983</v>
      </c>
      <c r="G581" s="261" t="s">
        <v>578</v>
      </c>
      <c r="H581" s="261" t="s">
        <v>605</v>
      </c>
      <c r="I581" s="261" t="s">
        <v>2561</v>
      </c>
      <c r="J581" s="261" t="s">
        <v>607</v>
      </c>
      <c r="K581" s="261">
        <v>2001</v>
      </c>
      <c r="L581" s="261" t="s">
        <v>578</v>
      </c>
      <c r="M581" s="261" t="s">
        <v>589</v>
      </c>
      <c r="R581" s="261">
        <v>266</v>
      </c>
      <c r="S581" s="262" t="s">
        <v>2607</v>
      </c>
      <c r="T581" s="261">
        <v>5000</v>
      </c>
    </row>
    <row r="582" spans="1:20">
      <c r="A582" s="261">
        <v>121667</v>
      </c>
      <c r="B582" s="261" t="s">
        <v>2072</v>
      </c>
      <c r="C582" s="261" t="s">
        <v>2073</v>
      </c>
      <c r="D582" s="261" t="s">
        <v>141</v>
      </c>
      <c r="E582" s="261" t="s">
        <v>604</v>
      </c>
      <c r="F582" s="262">
        <v>34729</v>
      </c>
      <c r="G582" s="261" t="s">
        <v>578</v>
      </c>
      <c r="H582" s="261" t="s">
        <v>605</v>
      </c>
      <c r="I582" s="261" t="s">
        <v>2561</v>
      </c>
      <c r="J582" s="261" t="s">
        <v>579</v>
      </c>
      <c r="K582" s="261">
        <v>2012</v>
      </c>
      <c r="L582" s="261" t="s">
        <v>580</v>
      </c>
      <c r="M582" s="261" t="s">
        <v>578</v>
      </c>
    </row>
    <row r="583" spans="1:20">
      <c r="A583" s="261">
        <v>121668</v>
      </c>
      <c r="B583" s="261" t="s">
        <v>2074</v>
      </c>
      <c r="C583" s="261" t="s">
        <v>997</v>
      </c>
      <c r="D583" s="261" t="s">
        <v>352</v>
      </c>
      <c r="E583" s="261" t="s">
        <v>604</v>
      </c>
      <c r="F583" s="262">
        <v>34553</v>
      </c>
      <c r="G583" s="261" t="s">
        <v>642</v>
      </c>
      <c r="H583" s="261" t="s">
        <v>605</v>
      </c>
      <c r="I583" s="261" t="s">
        <v>2561</v>
      </c>
      <c r="J583" s="261" t="s">
        <v>579</v>
      </c>
      <c r="K583" s="261">
        <v>2013</v>
      </c>
      <c r="L583" s="261" t="s">
        <v>580</v>
      </c>
      <c r="M583" s="261" t="s">
        <v>580</v>
      </c>
    </row>
    <row r="584" spans="1:20">
      <c r="A584" s="261">
        <v>121669</v>
      </c>
      <c r="B584" s="261" t="s">
        <v>2075</v>
      </c>
      <c r="C584" s="261" t="s">
        <v>86</v>
      </c>
      <c r="D584" s="261" t="s">
        <v>317</v>
      </c>
      <c r="E584" s="261" t="s">
        <v>604</v>
      </c>
      <c r="F584" s="262">
        <v>34311</v>
      </c>
      <c r="G584" s="261" t="s">
        <v>634</v>
      </c>
      <c r="H584" s="261" t="s">
        <v>605</v>
      </c>
      <c r="I584" s="261" t="s">
        <v>2561</v>
      </c>
      <c r="J584" s="261" t="s">
        <v>607</v>
      </c>
      <c r="K584" s="261">
        <v>2011</v>
      </c>
      <c r="L584" s="261" t="s">
        <v>580</v>
      </c>
      <c r="M584" s="261" t="s">
        <v>580</v>
      </c>
    </row>
    <row r="585" spans="1:20">
      <c r="A585" s="261">
        <v>121671</v>
      </c>
      <c r="B585" s="261" t="s">
        <v>2076</v>
      </c>
      <c r="C585" s="261" t="s">
        <v>791</v>
      </c>
      <c r="D585" s="261" t="s">
        <v>360</v>
      </c>
      <c r="E585" s="261" t="s">
        <v>603</v>
      </c>
      <c r="F585" s="262">
        <v>35445</v>
      </c>
      <c r="G585" s="261" t="s">
        <v>634</v>
      </c>
      <c r="H585" s="261" t="s">
        <v>605</v>
      </c>
      <c r="I585" s="261" t="s">
        <v>2561</v>
      </c>
      <c r="J585" s="261" t="s">
        <v>579</v>
      </c>
      <c r="K585" s="261">
        <v>2014</v>
      </c>
      <c r="L585" s="261" t="s">
        <v>634</v>
      </c>
      <c r="M585" s="261" t="s">
        <v>580</v>
      </c>
    </row>
    <row r="586" spans="1:20">
      <c r="A586" s="261">
        <v>121673</v>
      </c>
      <c r="B586" s="261" t="s">
        <v>2077</v>
      </c>
      <c r="C586" s="261" t="s">
        <v>127</v>
      </c>
      <c r="D586" s="261" t="s">
        <v>387</v>
      </c>
      <c r="E586" s="261" t="s">
        <v>604</v>
      </c>
      <c r="F586" s="262">
        <v>35305</v>
      </c>
      <c r="G586" s="261" t="s">
        <v>578</v>
      </c>
      <c r="H586" s="261" t="s">
        <v>605</v>
      </c>
      <c r="I586" s="261" t="s">
        <v>2561</v>
      </c>
      <c r="J586" s="261" t="s">
        <v>607</v>
      </c>
      <c r="K586" s="261">
        <v>2014</v>
      </c>
      <c r="L586" s="261" t="s">
        <v>578</v>
      </c>
      <c r="M586" s="261" t="s">
        <v>578</v>
      </c>
    </row>
    <row r="587" spans="1:20">
      <c r="A587" s="261">
        <v>121674</v>
      </c>
      <c r="B587" s="261" t="s">
        <v>2078</v>
      </c>
      <c r="C587" s="261" t="s">
        <v>1173</v>
      </c>
      <c r="D587" s="261" t="s">
        <v>487</v>
      </c>
      <c r="E587" s="261" t="s">
        <v>604</v>
      </c>
      <c r="F587" s="262">
        <v>33378</v>
      </c>
      <c r="G587" s="261" t="s">
        <v>578</v>
      </c>
      <c r="H587" s="261" t="s">
        <v>605</v>
      </c>
      <c r="I587" s="261" t="s">
        <v>2561</v>
      </c>
      <c r="J587" s="261" t="s">
        <v>579</v>
      </c>
      <c r="K587" s="261">
        <v>2009</v>
      </c>
      <c r="L587" s="261" t="s">
        <v>578</v>
      </c>
      <c r="M587" s="261" t="s">
        <v>578</v>
      </c>
    </row>
    <row r="588" spans="1:20">
      <c r="A588" s="261">
        <v>121676</v>
      </c>
      <c r="B588" s="261" t="s">
        <v>2079</v>
      </c>
      <c r="C588" s="261" t="s">
        <v>155</v>
      </c>
      <c r="D588" s="261" t="s">
        <v>389</v>
      </c>
      <c r="E588" s="261" t="s">
        <v>604</v>
      </c>
      <c r="F588" s="262">
        <v>34392</v>
      </c>
      <c r="G588" s="261" t="s">
        <v>588</v>
      </c>
      <c r="H588" s="261" t="s">
        <v>605</v>
      </c>
      <c r="I588" s="261" t="s">
        <v>2561</v>
      </c>
      <c r="J588" s="261" t="s">
        <v>579</v>
      </c>
      <c r="K588" s="261">
        <v>2014</v>
      </c>
      <c r="L588" s="261" t="s">
        <v>578</v>
      </c>
      <c r="M588" s="261" t="s">
        <v>588</v>
      </c>
    </row>
    <row r="589" spans="1:20">
      <c r="A589" s="261">
        <v>121681</v>
      </c>
      <c r="B589" s="261" t="s">
        <v>2080</v>
      </c>
      <c r="C589" s="261" t="s">
        <v>89</v>
      </c>
      <c r="D589" s="261" t="s">
        <v>398</v>
      </c>
      <c r="E589" s="261" t="s">
        <v>604</v>
      </c>
      <c r="F589" s="262">
        <v>34704</v>
      </c>
      <c r="G589" s="261" t="s">
        <v>578</v>
      </c>
      <c r="H589" s="261" t="s">
        <v>605</v>
      </c>
      <c r="I589" s="261" t="s">
        <v>2561</v>
      </c>
      <c r="J589" s="261" t="s">
        <v>579</v>
      </c>
      <c r="K589" s="261">
        <v>2013</v>
      </c>
      <c r="L589" s="261" t="s">
        <v>578</v>
      </c>
      <c r="M589" s="261" t="s">
        <v>578</v>
      </c>
    </row>
    <row r="590" spans="1:20">
      <c r="A590" s="261">
        <v>121683</v>
      </c>
      <c r="B590" s="261" t="s">
        <v>2081</v>
      </c>
      <c r="C590" s="261" t="s">
        <v>177</v>
      </c>
      <c r="D590" s="261" t="s">
        <v>2082</v>
      </c>
      <c r="E590" s="261" t="s">
        <v>604</v>
      </c>
      <c r="F590" s="262">
        <v>35321</v>
      </c>
      <c r="G590" s="261" t="s">
        <v>2528</v>
      </c>
      <c r="H590" s="261" t="s">
        <v>605</v>
      </c>
      <c r="I590" s="261" t="s">
        <v>2561</v>
      </c>
      <c r="J590" s="261" t="s">
        <v>607</v>
      </c>
      <c r="K590" s="261">
        <v>2014</v>
      </c>
      <c r="L590" s="261" t="s">
        <v>580</v>
      </c>
      <c r="M590" s="261" t="s">
        <v>588</v>
      </c>
    </row>
    <row r="591" spans="1:20">
      <c r="A591" s="261">
        <v>121685</v>
      </c>
      <c r="B591" s="261" t="s">
        <v>2083</v>
      </c>
      <c r="C591" s="261" t="s">
        <v>124</v>
      </c>
      <c r="D591" s="261" t="s">
        <v>324</v>
      </c>
      <c r="E591" s="261" t="s">
        <v>604</v>
      </c>
      <c r="F591" s="262">
        <v>36526</v>
      </c>
      <c r="G591" s="261" t="s">
        <v>2435</v>
      </c>
      <c r="H591" s="261" t="s">
        <v>605</v>
      </c>
      <c r="I591" s="261" t="s">
        <v>2561</v>
      </c>
      <c r="J591" s="261" t="s">
        <v>607</v>
      </c>
      <c r="K591" s="261">
        <v>2017</v>
      </c>
      <c r="L591" s="261" t="s">
        <v>580</v>
      </c>
      <c r="M591" s="261" t="s">
        <v>580</v>
      </c>
    </row>
    <row r="592" spans="1:20">
      <c r="A592" s="261">
        <v>121692</v>
      </c>
      <c r="B592" s="261" t="s">
        <v>2084</v>
      </c>
      <c r="C592" s="261" t="s">
        <v>144</v>
      </c>
      <c r="D592" s="261" t="s">
        <v>849</v>
      </c>
      <c r="E592" s="261" t="s">
        <v>604</v>
      </c>
      <c r="F592" s="262">
        <v>35172</v>
      </c>
      <c r="G592" s="261" t="s">
        <v>2424</v>
      </c>
      <c r="H592" s="261" t="s">
        <v>605</v>
      </c>
      <c r="I592" s="261" t="s">
        <v>2561</v>
      </c>
      <c r="J592" s="261" t="s">
        <v>579</v>
      </c>
      <c r="K592" s="261">
        <v>2014</v>
      </c>
      <c r="L592" s="261" t="s">
        <v>597</v>
      </c>
      <c r="M592" s="261" t="s">
        <v>597</v>
      </c>
    </row>
    <row r="593" spans="1:13">
      <c r="A593" s="261">
        <v>121694</v>
      </c>
      <c r="B593" s="261" t="s">
        <v>2085</v>
      </c>
      <c r="C593" s="261" t="s">
        <v>888</v>
      </c>
      <c r="D593" s="261" t="s">
        <v>332</v>
      </c>
      <c r="E593" s="261" t="s">
        <v>604</v>
      </c>
      <c r="F593" s="262">
        <v>31433</v>
      </c>
      <c r="G593" s="261" t="s">
        <v>677</v>
      </c>
      <c r="H593" s="261" t="s">
        <v>605</v>
      </c>
      <c r="I593" s="261" t="s">
        <v>2561</v>
      </c>
      <c r="J593" s="261" t="s">
        <v>607</v>
      </c>
      <c r="K593" s="261">
        <v>2003</v>
      </c>
      <c r="L593" s="261" t="s">
        <v>672</v>
      </c>
      <c r="M593" s="261" t="s">
        <v>580</v>
      </c>
    </row>
    <row r="594" spans="1:13">
      <c r="A594" s="261">
        <v>121697</v>
      </c>
      <c r="B594" s="261" t="s">
        <v>2086</v>
      </c>
      <c r="C594" s="261" t="s">
        <v>278</v>
      </c>
      <c r="D594" s="261" t="s">
        <v>865</v>
      </c>
      <c r="E594" s="261" t="s">
        <v>604</v>
      </c>
      <c r="F594" s="262">
        <v>29300</v>
      </c>
      <c r="G594" s="261" t="s">
        <v>2384</v>
      </c>
      <c r="H594" s="261" t="s">
        <v>605</v>
      </c>
      <c r="I594" s="261" t="s">
        <v>2561</v>
      </c>
      <c r="J594" s="261" t="s">
        <v>579</v>
      </c>
      <c r="K594" s="261">
        <v>1998</v>
      </c>
      <c r="L594" s="261" t="s">
        <v>580</v>
      </c>
      <c r="M594" s="261" t="s">
        <v>580</v>
      </c>
    </row>
    <row r="595" spans="1:13">
      <c r="A595" s="261">
        <v>121699</v>
      </c>
      <c r="B595" s="261" t="s">
        <v>2087</v>
      </c>
      <c r="C595" s="261" t="s">
        <v>188</v>
      </c>
      <c r="D595" s="261" t="s">
        <v>478</v>
      </c>
      <c r="E595" s="261" t="s">
        <v>604</v>
      </c>
      <c r="F595" s="262">
        <v>32300</v>
      </c>
      <c r="G595" s="261" t="s">
        <v>655</v>
      </c>
      <c r="H595" s="261" t="s">
        <v>605</v>
      </c>
      <c r="I595" s="261" t="s">
        <v>2561</v>
      </c>
      <c r="J595" s="261" t="s">
        <v>579</v>
      </c>
      <c r="K595" s="261">
        <v>2006</v>
      </c>
      <c r="L595" s="261" t="s">
        <v>580</v>
      </c>
      <c r="M595" s="261" t="s">
        <v>578</v>
      </c>
    </row>
    <row r="596" spans="1:13">
      <c r="A596" s="261">
        <v>121702</v>
      </c>
      <c r="B596" s="261" t="s">
        <v>2088</v>
      </c>
      <c r="C596" s="261" t="s">
        <v>810</v>
      </c>
      <c r="D596" s="261" t="s">
        <v>418</v>
      </c>
      <c r="E596" s="261" t="s">
        <v>603</v>
      </c>
      <c r="F596" s="262">
        <v>36154</v>
      </c>
      <c r="G596" s="261" t="s">
        <v>737</v>
      </c>
      <c r="H596" s="261" t="s">
        <v>605</v>
      </c>
      <c r="I596" s="261" t="s">
        <v>2561</v>
      </c>
      <c r="J596" s="261" t="s">
        <v>579</v>
      </c>
      <c r="K596" s="261">
        <v>2016</v>
      </c>
      <c r="L596" s="261" t="s">
        <v>597</v>
      </c>
      <c r="M596" s="261" t="s">
        <v>597</v>
      </c>
    </row>
    <row r="597" spans="1:13">
      <c r="A597" s="261">
        <v>121703</v>
      </c>
      <c r="B597" s="261" t="s">
        <v>2089</v>
      </c>
      <c r="C597" s="261" t="s">
        <v>2090</v>
      </c>
      <c r="D597" s="261" t="s">
        <v>475</v>
      </c>
      <c r="E597" s="261" t="s">
        <v>603</v>
      </c>
      <c r="F597" s="262">
        <v>35796</v>
      </c>
      <c r="G597" s="261" t="s">
        <v>2529</v>
      </c>
      <c r="H597" s="261" t="s">
        <v>605</v>
      </c>
      <c r="I597" s="261" t="s">
        <v>2561</v>
      </c>
      <c r="J597" s="261" t="s">
        <v>579</v>
      </c>
      <c r="K597" s="261">
        <v>2016</v>
      </c>
      <c r="L597" s="261" t="s">
        <v>600</v>
      </c>
      <c r="M597" s="261" t="s">
        <v>600</v>
      </c>
    </row>
    <row r="598" spans="1:13">
      <c r="A598" s="261">
        <v>121704</v>
      </c>
      <c r="B598" s="261" t="s">
        <v>2091</v>
      </c>
      <c r="C598" s="261" t="s">
        <v>175</v>
      </c>
      <c r="D598" s="261" t="s">
        <v>335</v>
      </c>
      <c r="E598" s="261" t="s">
        <v>603</v>
      </c>
      <c r="F598" s="262">
        <v>35360</v>
      </c>
      <c r="G598" s="261" t="s">
        <v>578</v>
      </c>
      <c r="H598" s="261" t="s">
        <v>605</v>
      </c>
      <c r="I598" s="261" t="s">
        <v>2561</v>
      </c>
      <c r="J598" s="261" t="s">
        <v>579</v>
      </c>
      <c r="K598" s="261">
        <v>2014</v>
      </c>
      <c r="L598" s="261" t="s">
        <v>578</v>
      </c>
      <c r="M598" s="261" t="s">
        <v>601</v>
      </c>
    </row>
    <row r="599" spans="1:13">
      <c r="A599" s="261">
        <v>121706</v>
      </c>
      <c r="B599" s="261" t="s">
        <v>2092</v>
      </c>
      <c r="C599" s="261" t="s">
        <v>141</v>
      </c>
      <c r="D599" s="261" t="s">
        <v>408</v>
      </c>
      <c r="E599" s="261" t="s">
        <v>603</v>
      </c>
      <c r="F599" s="262">
        <v>33253</v>
      </c>
      <c r="G599" s="261" t="s">
        <v>578</v>
      </c>
      <c r="H599" s="261" t="s">
        <v>2389</v>
      </c>
      <c r="I599" s="261" t="s">
        <v>2561</v>
      </c>
      <c r="J599" s="261" t="s">
        <v>579</v>
      </c>
      <c r="K599" s="261">
        <v>2008</v>
      </c>
      <c r="L599" s="261" t="s">
        <v>578</v>
      </c>
      <c r="M599" s="261" t="s">
        <v>553</v>
      </c>
    </row>
    <row r="600" spans="1:13">
      <c r="A600" s="261">
        <v>121708</v>
      </c>
      <c r="B600" s="261" t="s">
        <v>2093</v>
      </c>
      <c r="C600" s="261" t="s">
        <v>2094</v>
      </c>
      <c r="D600" s="261" t="s">
        <v>528</v>
      </c>
      <c r="E600" s="261" t="s">
        <v>603</v>
      </c>
      <c r="F600" s="262">
        <v>36165</v>
      </c>
      <c r="G600" s="261" t="s">
        <v>634</v>
      </c>
      <c r="H600" s="261" t="s">
        <v>605</v>
      </c>
      <c r="I600" s="261" t="s">
        <v>2561</v>
      </c>
      <c r="J600" s="261" t="s">
        <v>579</v>
      </c>
      <c r="K600" s="261">
        <v>2016</v>
      </c>
      <c r="L600" s="261" t="s">
        <v>634</v>
      </c>
      <c r="M600" s="261" t="s">
        <v>587</v>
      </c>
    </row>
    <row r="601" spans="1:13">
      <c r="A601" s="261">
        <v>121709</v>
      </c>
      <c r="B601" s="261" t="s">
        <v>2095</v>
      </c>
      <c r="C601" s="261" t="s">
        <v>864</v>
      </c>
      <c r="D601" s="261" t="s">
        <v>319</v>
      </c>
      <c r="E601" s="261" t="s">
        <v>604</v>
      </c>
      <c r="F601" s="262">
        <v>35571</v>
      </c>
      <c r="G601" s="261" t="s">
        <v>592</v>
      </c>
      <c r="H601" s="261" t="s">
        <v>605</v>
      </c>
      <c r="I601" s="261" t="s">
        <v>2561</v>
      </c>
      <c r="J601" s="261" t="s">
        <v>752</v>
      </c>
      <c r="K601" s="261">
        <v>2016</v>
      </c>
      <c r="L601" s="261" t="s">
        <v>578</v>
      </c>
      <c r="M601" s="261" t="s">
        <v>592</v>
      </c>
    </row>
    <row r="602" spans="1:13">
      <c r="A602" s="261">
        <v>121714</v>
      </c>
      <c r="B602" s="261" t="s">
        <v>2096</v>
      </c>
      <c r="C602" s="261" t="s">
        <v>127</v>
      </c>
      <c r="D602" s="261" t="s">
        <v>342</v>
      </c>
      <c r="E602" s="261" t="s">
        <v>604</v>
      </c>
      <c r="F602" s="262">
        <v>31383</v>
      </c>
      <c r="G602" s="261" t="s">
        <v>649</v>
      </c>
      <c r="H602" s="261" t="s">
        <v>605</v>
      </c>
      <c r="I602" s="261" t="s">
        <v>2561</v>
      </c>
      <c r="J602" s="261" t="s">
        <v>579</v>
      </c>
      <c r="K602" s="261">
        <v>2004</v>
      </c>
      <c r="L602" s="261" t="s">
        <v>580</v>
      </c>
      <c r="M602" s="261" t="s">
        <v>598</v>
      </c>
    </row>
    <row r="603" spans="1:13">
      <c r="A603" s="261">
        <v>121716</v>
      </c>
      <c r="B603" s="261" t="s">
        <v>2097</v>
      </c>
      <c r="C603" s="261" t="s">
        <v>115</v>
      </c>
      <c r="D603" s="261" t="s">
        <v>1149</v>
      </c>
      <c r="E603" s="261" t="s">
        <v>604</v>
      </c>
      <c r="F603" s="262">
        <v>29587</v>
      </c>
      <c r="G603" s="261" t="s">
        <v>578</v>
      </c>
      <c r="H603" s="261" t="s">
        <v>605</v>
      </c>
      <c r="I603" s="261" t="s">
        <v>2561</v>
      </c>
      <c r="J603" s="261" t="s">
        <v>579</v>
      </c>
      <c r="K603" s="261">
        <v>2000</v>
      </c>
      <c r="L603" s="261" t="s">
        <v>578</v>
      </c>
      <c r="M603" s="261" t="s">
        <v>590</v>
      </c>
    </row>
    <row r="604" spans="1:13">
      <c r="A604" s="261">
        <v>121720</v>
      </c>
      <c r="B604" s="261" t="s">
        <v>2098</v>
      </c>
      <c r="C604" s="261" t="s">
        <v>185</v>
      </c>
      <c r="D604" s="261" t="s">
        <v>389</v>
      </c>
      <c r="E604" s="261" t="s">
        <v>604</v>
      </c>
      <c r="F604" s="262">
        <v>35909</v>
      </c>
      <c r="G604" s="261" t="s">
        <v>578</v>
      </c>
      <c r="H604" s="261" t="s">
        <v>605</v>
      </c>
      <c r="I604" s="261" t="s">
        <v>2561</v>
      </c>
      <c r="J604" s="261" t="s">
        <v>579</v>
      </c>
      <c r="K604" s="261">
        <v>2016</v>
      </c>
      <c r="L604" s="261" t="s">
        <v>578</v>
      </c>
      <c r="M604" s="261" t="s">
        <v>578</v>
      </c>
    </row>
    <row r="605" spans="1:13">
      <c r="A605" s="261">
        <v>121722</v>
      </c>
      <c r="B605" s="261" t="s">
        <v>2099</v>
      </c>
      <c r="C605" s="261" t="s">
        <v>83</v>
      </c>
      <c r="D605" s="261" t="s">
        <v>468</v>
      </c>
      <c r="E605" s="261" t="s">
        <v>604</v>
      </c>
      <c r="F605" s="262">
        <v>35079</v>
      </c>
      <c r="G605" s="261" t="s">
        <v>2447</v>
      </c>
      <c r="H605" s="261" t="s">
        <v>605</v>
      </c>
      <c r="I605" s="261" t="s">
        <v>2561</v>
      </c>
      <c r="J605" s="261" t="s">
        <v>579</v>
      </c>
      <c r="K605" s="261">
        <v>2013</v>
      </c>
      <c r="L605" s="261" t="s">
        <v>580</v>
      </c>
      <c r="M605" s="261" t="s">
        <v>580</v>
      </c>
    </row>
    <row r="606" spans="1:13">
      <c r="A606" s="261">
        <v>121727</v>
      </c>
      <c r="B606" s="261" t="s">
        <v>2100</v>
      </c>
      <c r="C606" s="261" t="s">
        <v>78</v>
      </c>
      <c r="D606" s="261" t="s">
        <v>830</v>
      </c>
      <c r="E606" s="261" t="s">
        <v>604</v>
      </c>
      <c r="F606" s="262">
        <v>29132</v>
      </c>
      <c r="G606" s="261" t="s">
        <v>578</v>
      </c>
      <c r="H606" s="261" t="s">
        <v>749</v>
      </c>
      <c r="I606" s="261" t="s">
        <v>2561</v>
      </c>
      <c r="J606" s="261" t="s">
        <v>607</v>
      </c>
      <c r="K606" s="261">
        <v>1977</v>
      </c>
      <c r="L606" s="261" t="s">
        <v>578</v>
      </c>
      <c r="M606" s="261" t="s">
        <v>553</v>
      </c>
    </row>
    <row r="607" spans="1:13">
      <c r="A607" s="261">
        <v>121728</v>
      </c>
      <c r="B607" s="261" t="s">
        <v>2101</v>
      </c>
      <c r="C607" s="261" t="s">
        <v>127</v>
      </c>
      <c r="D607" s="261" t="s">
        <v>338</v>
      </c>
      <c r="E607" s="261" t="s">
        <v>604</v>
      </c>
      <c r="F607" s="262">
        <v>33611</v>
      </c>
      <c r="G607" s="261" t="s">
        <v>470</v>
      </c>
      <c r="H607" s="261" t="s">
        <v>605</v>
      </c>
      <c r="I607" s="261" t="s">
        <v>2561</v>
      </c>
      <c r="J607" s="261" t="s">
        <v>579</v>
      </c>
      <c r="K607" s="261">
        <v>2009</v>
      </c>
      <c r="L607" s="261" t="s">
        <v>580</v>
      </c>
      <c r="M607" s="261" t="s">
        <v>580</v>
      </c>
    </row>
    <row r="608" spans="1:13">
      <c r="A608" s="261">
        <v>121730</v>
      </c>
      <c r="B608" s="261" t="s">
        <v>2102</v>
      </c>
      <c r="C608" s="261" t="s">
        <v>127</v>
      </c>
      <c r="D608" s="261" t="s">
        <v>344</v>
      </c>
      <c r="E608" s="261" t="s">
        <v>604</v>
      </c>
      <c r="F608" s="262">
        <v>32575</v>
      </c>
      <c r="G608" s="261" t="s">
        <v>634</v>
      </c>
      <c r="H608" s="261" t="s">
        <v>605</v>
      </c>
      <c r="I608" s="261" t="s">
        <v>2561</v>
      </c>
      <c r="J608" s="261" t="s">
        <v>579</v>
      </c>
      <c r="K608" s="261">
        <v>2008</v>
      </c>
      <c r="L608" s="261" t="s">
        <v>634</v>
      </c>
      <c r="M608" s="261" t="s">
        <v>598</v>
      </c>
    </row>
    <row r="609" spans="1:13">
      <c r="A609" s="261">
        <v>121732</v>
      </c>
      <c r="B609" s="261" t="s">
        <v>2103</v>
      </c>
      <c r="C609" s="261" t="s">
        <v>228</v>
      </c>
      <c r="D609" s="261" t="s">
        <v>389</v>
      </c>
      <c r="E609" s="261" t="s">
        <v>604</v>
      </c>
      <c r="F609" s="262">
        <v>35796</v>
      </c>
      <c r="G609" s="261" t="s">
        <v>578</v>
      </c>
      <c r="H609" s="261" t="s">
        <v>605</v>
      </c>
      <c r="I609" s="261" t="s">
        <v>2561</v>
      </c>
      <c r="J609" s="261" t="s">
        <v>579</v>
      </c>
      <c r="K609" s="261">
        <v>2015</v>
      </c>
      <c r="L609" s="261" t="s">
        <v>580</v>
      </c>
      <c r="M609" s="261" t="s">
        <v>578</v>
      </c>
    </row>
    <row r="610" spans="1:13">
      <c r="A610" s="261">
        <v>121733</v>
      </c>
      <c r="B610" s="261" t="s">
        <v>2104</v>
      </c>
      <c r="C610" s="261" t="s">
        <v>98</v>
      </c>
      <c r="D610" s="261" t="s">
        <v>472</v>
      </c>
      <c r="E610" s="261" t="s">
        <v>604</v>
      </c>
      <c r="F610" s="262">
        <v>34534</v>
      </c>
      <c r="G610" s="261" t="s">
        <v>578</v>
      </c>
      <c r="H610" s="261" t="s">
        <v>605</v>
      </c>
      <c r="I610" s="261" t="s">
        <v>2561</v>
      </c>
      <c r="J610" s="261" t="s">
        <v>607</v>
      </c>
      <c r="K610" s="261">
        <v>2012</v>
      </c>
      <c r="L610" s="261" t="s">
        <v>578</v>
      </c>
      <c r="M610" s="261" t="s">
        <v>578</v>
      </c>
    </row>
    <row r="611" spans="1:13">
      <c r="A611" s="261">
        <v>121734</v>
      </c>
      <c r="B611" s="261" t="s">
        <v>2105</v>
      </c>
      <c r="C611" s="261" t="s">
        <v>86</v>
      </c>
      <c r="D611" s="261" t="s">
        <v>457</v>
      </c>
      <c r="E611" s="261" t="s">
        <v>604</v>
      </c>
      <c r="F611" s="262">
        <v>30637</v>
      </c>
      <c r="G611" s="261" t="s">
        <v>2530</v>
      </c>
      <c r="H611" s="261" t="s">
        <v>749</v>
      </c>
      <c r="I611" s="261" t="s">
        <v>2561</v>
      </c>
      <c r="J611" s="261" t="s">
        <v>579</v>
      </c>
      <c r="K611" s="261">
        <v>2001</v>
      </c>
      <c r="L611" s="261" t="s">
        <v>578</v>
      </c>
      <c r="M611" s="261" t="s">
        <v>553</v>
      </c>
    </row>
    <row r="612" spans="1:13">
      <c r="A612" s="261">
        <v>121736</v>
      </c>
      <c r="B612" s="261" t="s">
        <v>2106</v>
      </c>
      <c r="C612" s="261" t="s">
        <v>83</v>
      </c>
      <c r="D612" s="261" t="s">
        <v>321</v>
      </c>
      <c r="E612" s="261" t="s">
        <v>604</v>
      </c>
      <c r="F612" s="262">
        <v>28413</v>
      </c>
      <c r="G612" s="261" t="s">
        <v>578</v>
      </c>
      <c r="H612" s="261" t="s">
        <v>605</v>
      </c>
      <c r="I612" s="261" t="s">
        <v>2561</v>
      </c>
      <c r="J612" s="261" t="s">
        <v>607</v>
      </c>
      <c r="K612" s="261">
        <v>2006</v>
      </c>
      <c r="L612" s="261" t="s">
        <v>578</v>
      </c>
      <c r="M612" s="261" t="s">
        <v>578</v>
      </c>
    </row>
    <row r="613" spans="1:13">
      <c r="A613" s="261">
        <v>121738</v>
      </c>
      <c r="B613" s="261" t="s">
        <v>2107</v>
      </c>
      <c r="C613" s="261" t="s">
        <v>1031</v>
      </c>
      <c r="D613" s="261" t="s">
        <v>503</v>
      </c>
      <c r="E613" s="261" t="s">
        <v>604</v>
      </c>
      <c r="F613" s="262">
        <v>30855</v>
      </c>
      <c r="G613" s="261" t="s">
        <v>578</v>
      </c>
      <c r="H613" s="261" t="s">
        <v>605</v>
      </c>
      <c r="I613" s="261" t="s">
        <v>2561</v>
      </c>
      <c r="J613" s="261" t="s">
        <v>579</v>
      </c>
      <c r="K613" s="261">
        <v>2001</v>
      </c>
      <c r="L613" s="261" t="s">
        <v>578</v>
      </c>
      <c r="M613" s="261" t="s">
        <v>578</v>
      </c>
    </row>
    <row r="614" spans="1:13">
      <c r="A614" s="261">
        <v>121739</v>
      </c>
      <c r="B614" s="261" t="s">
        <v>1881</v>
      </c>
      <c r="C614" s="261" t="s">
        <v>127</v>
      </c>
      <c r="D614" s="261" t="s">
        <v>370</v>
      </c>
      <c r="E614" s="261" t="s">
        <v>604</v>
      </c>
      <c r="F614" s="262">
        <v>29983</v>
      </c>
      <c r="G614" s="261" t="s">
        <v>578</v>
      </c>
      <c r="H614" s="261" t="s">
        <v>605</v>
      </c>
      <c r="I614" s="261" t="s">
        <v>2561</v>
      </c>
      <c r="J614" s="261" t="s">
        <v>607</v>
      </c>
      <c r="K614" s="261">
        <v>2016</v>
      </c>
      <c r="L614" s="261" t="s">
        <v>580</v>
      </c>
      <c r="M614" s="261" t="s">
        <v>578</v>
      </c>
    </row>
    <row r="615" spans="1:13">
      <c r="A615" s="261">
        <v>121740</v>
      </c>
      <c r="B615" s="261" t="s">
        <v>2108</v>
      </c>
      <c r="C615" s="261" t="s">
        <v>631</v>
      </c>
      <c r="D615" s="261" t="s">
        <v>787</v>
      </c>
      <c r="E615" s="261" t="s">
        <v>604</v>
      </c>
      <c r="F615" s="262">
        <v>35102</v>
      </c>
      <c r="G615" s="261" t="s">
        <v>2531</v>
      </c>
      <c r="H615" s="261" t="s">
        <v>749</v>
      </c>
      <c r="I615" s="261" t="s">
        <v>2561</v>
      </c>
      <c r="J615" s="261" t="s">
        <v>579</v>
      </c>
      <c r="K615" s="261">
        <v>2014</v>
      </c>
      <c r="L615" s="261" t="s">
        <v>580</v>
      </c>
      <c r="M615" s="261" t="s">
        <v>553</v>
      </c>
    </row>
    <row r="616" spans="1:13">
      <c r="A616" s="261">
        <v>121742</v>
      </c>
      <c r="B616" s="261" t="s">
        <v>2109</v>
      </c>
      <c r="C616" s="261" t="s">
        <v>826</v>
      </c>
      <c r="D616" s="261" t="s">
        <v>1148</v>
      </c>
      <c r="E616" s="261" t="s">
        <v>604</v>
      </c>
      <c r="F616" s="262">
        <v>35598</v>
      </c>
      <c r="G616" s="261" t="s">
        <v>578</v>
      </c>
      <c r="H616" s="261" t="s">
        <v>749</v>
      </c>
      <c r="I616" s="261" t="s">
        <v>2561</v>
      </c>
      <c r="J616" s="261" t="s">
        <v>579</v>
      </c>
      <c r="K616" s="261">
        <v>2015</v>
      </c>
      <c r="L616" s="261" t="s">
        <v>580</v>
      </c>
      <c r="M616" s="261" t="s">
        <v>553</v>
      </c>
    </row>
    <row r="617" spans="1:13">
      <c r="A617" s="261">
        <v>121744</v>
      </c>
      <c r="B617" s="261" t="s">
        <v>2110</v>
      </c>
      <c r="C617" s="261" t="s">
        <v>106</v>
      </c>
      <c r="D617" s="261" t="s">
        <v>496</v>
      </c>
      <c r="E617" s="261" t="s">
        <v>604</v>
      </c>
      <c r="F617" s="262">
        <v>34731</v>
      </c>
      <c r="G617" s="261" t="s">
        <v>578</v>
      </c>
      <c r="H617" s="261" t="s">
        <v>605</v>
      </c>
      <c r="I617" s="261" t="s">
        <v>2561</v>
      </c>
      <c r="J617" s="261" t="s">
        <v>607</v>
      </c>
      <c r="K617" s="261">
        <v>2016</v>
      </c>
      <c r="L617" s="261" t="s">
        <v>578</v>
      </c>
      <c r="M617" s="261" t="s">
        <v>578</v>
      </c>
    </row>
    <row r="618" spans="1:13">
      <c r="A618" s="261">
        <v>121747</v>
      </c>
      <c r="B618" s="261" t="s">
        <v>2111</v>
      </c>
      <c r="C618" s="261" t="s">
        <v>278</v>
      </c>
      <c r="D618" s="261" t="s">
        <v>2112</v>
      </c>
      <c r="E618" s="261" t="s">
        <v>604</v>
      </c>
      <c r="F618" s="262">
        <v>34441</v>
      </c>
      <c r="G618" s="261" t="s">
        <v>578</v>
      </c>
      <c r="H618" s="261" t="s">
        <v>749</v>
      </c>
      <c r="I618" s="261" t="s">
        <v>2561</v>
      </c>
      <c r="J618" s="261" t="s">
        <v>607</v>
      </c>
      <c r="K618" s="261">
        <v>2012</v>
      </c>
      <c r="L618" s="261" t="s">
        <v>578</v>
      </c>
      <c r="M618" s="261" t="s">
        <v>553</v>
      </c>
    </row>
    <row r="619" spans="1:13">
      <c r="A619" s="261">
        <v>121750</v>
      </c>
      <c r="B619" s="261" t="s">
        <v>2113</v>
      </c>
      <c r="C619" s="261" t="s">
        <v>127</v>
      </c>
      <c r="D619" s="261" t="s">
        <v>2114</v>
      </c>
      <c r="E619" s="261" t="s">
        <v>604</v>
      </c>
      <c r="F619" s="262">
        <v>35271</v>
      </c>
      <c r="G619" s="261" t="s">
        <v>717</v>
      </c>
      <c r="H619" s="261" t="s">
        <v>605</v>
      </c>
      <c r="I619" s="261" t="s">
        <v>2561</v>
      </c>
      <c r="J619" s="261" t="s">
        <v>579</v>
      </c>
      <c r="K619" s="261">
        <v>2014</v>
      </c>
      <c r="L619" s="261" t="s">
        <v>600</v>
      </c>
      <c r="M619" s="261" t="s">
        <v>600</v>
      </c>
    </row>
    <row r="620" spans="1:13">
      <c r="A620" s="261">
        <v>121753</v>
      </c>
      <c r="B620" s="261" t="s">
        <v>2115</v>
      </c>
      <c r="C620" s="261" t="s">
        <v>144</v>
      </c>
      <c r="D620" s="261" t="s">
        <v>327</v>
      </c>
      <c r="E620" s="261" t="s">
        <v>604</v>
      </c>
      <c r="F620" s="262">
        <v>33999</v>
      </c>
      <c r="G620" s="261" t="s">
        <v>684</v>
      </c>
      <c r="H620" s="261" t="s">
        <v>605</v>
      </c>
      <c r="I620" s="261" t="s">
        <v>2561</v>
      </c>
      <c r="J620" s="261" t="s">
        <v>579</v>
      </c>
      <c r="K620" s="261">
        <v>2010</v>
      </c>
      <c r="L620" s="261" t="s">
        <v>580</v>
      </c>
      <c r="M620" s="261" t="s">
        <v>580</v>
      </c>
    </row>
    <row r="621" spans="1:13">
      <c r="A621" s="261">
        <v>121754</v>
      </c>
      <c r="B621" s="261" t="s">
        <v>2116</v>
      </c>
      <c r="C621" s="261" t="s">
        <v>209</v>
      </c>
      <c r="D621" s="261" t="s">
        <v>331</v>
      </c>
      <c r="E621" s="261" t="s">
        <v>604</v>
      </c>
      <c r="F621" s="262">
        <v>33604</v>
      </c>
      <c r="G621" s="261" t="s">
        <v>578</v>
      </c>
      <c r="H621" s="261" t="s">
        <v>605</v>
      </c>
      <c r="I621" s="261" t="s">
        <v>2561</v>
      </c>
      <c r="J621" s="261" t="s">
        <v>579</v>
      </c>
      <c r="K621" s="261">
        <v>2010</v>
      </c>
      <c r="L621" s="261" t="s">
        <v>578</v>
      </c>
      <c r="M621" s="261" t="s">
        <v>578</v>
      </c>
    </row>
    <row r="622" spans="1:13">
      <c r="A622" s="261">
        <v>121755</v>
      </c>
      <c r="B622" s="261" t="s">
        <v>2117</v>
      </c>
      <c r="C622" s="261" t="s">
        <v>84</v>
      </c>
      <c r="D622" s="261" t="s">
        <v>437</v>
      </c>
      <c r="E622" s="261" t="s">
        <v>604</v>
      </c>
      <c r="F622" s="262">
        <v>29555</v>
      </c>
      <c r="G622" s="261" t="s">
        <v>578</v>
      </c>
      <c r="H622" s="261" t="s">
        <v>605</v>
      </c>
      <c r="I622" s="261" t="s">
        <v>2561</v>
      </c>
      <c r="J622" s="261" t="s">
        <v>579</v>
      </c>
      <c r="K622" s="261">
        <v>1998</v>
      </c>
      <c r="L622" s="261" t="s">
        <v>578</v>
      </c>
      <c r="M622" s="261" t="s">
        <v>599</v>
      </c>
    </row>
    <row r="623" spans="1:13">
      <c r="A623" s="261">
        <v>121758</v>
      </c>
      <c r="B623" s="261" t="s">
        <v>2118</v>
      </c>
      <c r="C623" s="261" t="s">
        <v>83</v>
      </c>
      <c r="D623" s="261" t="s">
        <v>360</v>
      </c>
      <c r="E623" s="261" t="s">
        <v>604</v>
      </c>
      <c r="F623" s="262">
        <v>35457</v>
      </c>
      <c r="G623" s="261" t="s">
        <v>2532</v>
      </c>
      <c r="H623" s="261" t="s">
        <v>605</v>
      </c>
      <c r="I623" s="261" t="s">
        <v>2561</v>
      </c>
      <c r="J623" s="261" t="s">
        <v>579</v>
      </c>
      <c r="K623" s="261">
        <v>2014</v>
      </c>
      <c r="L623" s="261" t="s">
        <v>578</v>
      </c>
      <c r="M623" s="261" t="s">
        <v>589</v>
      </c>
    </row>
    <row r="624" spans="1:13">
      <c r="A624" s="261">
        <v>121762</v>
      </c>
      <c r="B624" s="261" t="s">
        <v>2119</v>
      </c>
      <c r="C624" s="261" t="s">
        <v>83</v>
      </c>
      <c r="D624" s="261" t="s">
        <v>416</v>
      </c>
      <c r="E624" s="261" t="s">
        <v>604</v>
      </c>
      <c r="F624" s="262">
        <v>33871</v>
      </c>
      <c r="G624" s="261" t="s">
        <v>578</v>
      </c>
      <c r="H624" s="261" t="s">
        <v>605</v>
      </c>
      <c r="I624" s="261" t="s">
        <v>2561</v>
      </c>
      <c r="J624" s="261" t="s">
        <v>607</v>
      </c>
      <c r="K624" s="261">
        <v>2010</v>
      </c>
      <c r="L624" s="261" t="s">
        <v>580</v>
      </c>
      <c r="M624" s="261" t="s">
        <v>580</v>
      </c>
    </row>
    <row r="625" spans="1:20">
      <c r="A625" s="261">
        <v>121764</v>
      </c>
      <c r="B625" s="261" t="s">
        <v>2120</v>
      </c>
      <c r="C625" s="261" t="s">
        <v>2121</v>
      </c>
      <c r="D625" s="261" t="s">
        <v>2122</v>
      </c>
      <c r="E625" s="261" t="s">
        <v>604</v>
      </c>
      <c r="F625" s="262">
        <v>33776</v>
      </c>
      <c r="G625" s="261" t="s">
        <v>578</v>
      </c>
      <c r="H625" s="261" t="s">
        <v>605</v>
      </c>
      <c r="I625" s="261" t="s">
        <v>2561</v>
      </c>
      <c r="J625" s="261" t="s">
        <v>607</v>
      </c>
      <c r="K625" s="261">
        <v>2011</v>
      </c>
      <c r="L625" s="261" t="s">
        <v>578</v>
      </c>
      <c r="M625" s="261" t="s">
        <v>578</v>
      </c>
    </row>
    <row r="626" spans="1:20">
      <c r="A626" s="261">
        <v>121765</v>
      </c>
      <c r="B626" s="261" t="s">
        <v>2123</v>
      </c>
      <c r="C626" s="261" t="s">
        <v>127</v>
      </c>
      <c r="D626" s="261" t="s">
        <v>2124</v>
      </c>
      <c r="E626" s="261" t="s">
        <v>604</v>
      </c>
      <c r="F626" s="262">
        <v>35969</v>
      </c>
      <c r="G626" s="261" t="s">
        <v>679</v>
      </c>
      <c r="H626" s="261" t="s">
        <v>605</v>
      </c>
      <c r="I626" s="261" t="s">
        <v>2561</v>
      </c>
      <c r="J626" s="261" t="s">
        <v>579</v>
      </c>
      <c r="K626" s="261">
        <v>2016</v>
      </c>
      <c r="L626" s="261" t="s">
        <v>580</v>
      </c>
      <c r="M626" s="261" t="s">
        <v>580</v>
      </c>
      <c r="R626" s="261">
        <v>175</v>
      </c>
      <c r="S626" s="262">
        <v>44075</v>
      </c>
      <c r="T626" s="261">
        <v>10000</v>
      </c>
    </row>
    <row r="627" spans="1:20">
      <c r="A627" s="261">
        <v>121768</v>
      </c>
      <c r="B627" s="261" t="s">
        <v>2125</v>
      </c>
      <c r="C627" s="261" t="s">
        <v>241</v>
      </c>
      <c r="D627" s="261" t="s">
        <v>326</v>
      </c>
      <c r="E627" s="261" t="s">
        <v>604</v>
      </c>
      <c r="F627" s="262">
        <v>31694</v>
      </c>
      <c r="G627" s="261" t="s">
        <v>2486</v>
      </c>
      <c r="H627" s="261" t="s">
        <v>605</v>
      </c>
      <c r="I627" s="261" t="s">
        <v>2561</v>
      </c>
      <c r="J627" s="261" t="s">
        <v>579</v>
      </c>
      <c r="K627" s="261">
        <v>2004</v>
      </c>
      <c r="L627" s="261" t="s">
        <v>580</v>
      </c>
      <c r="M627" s="261" t="s">
        <v>580</v>
      </c>
    </row>
    <row r="628" spans="1:20">
      <c r="A628" s="261">
        <v>121770</v>
      </c>
      <c r="B628" s="261" t="s">
        <v>2126</v>
      </c>
      <c r="C628" s="261" t="s">
        <v>2127</v>
      </c>
      <c r="D628" s="261" t="s">
        <v>2128</v>
      </c>
      <c r="E628" s="261" t="s">
        <v>604</v>
      </c>
      <c r="F628" s="262">
        <v>35431</v>
      </c>
      <c r="G628" s="261" t="s">
        <v>694</v>
      </c>
      <c r="H628" s="261" t="s">
        <v>605</v>
      </c>
      <c r="I628" s="261" t="s">
        <v>2561</v>
      </c>
      <c r="J628" s="261" t="s">
        <v>607</v>
      </c>
      <c r="K628" s="261">
        <v>2014</v>
      </c>
      <c r="L628" s="261" t="s">
        <v>580</v>
      </c>
      <c r="M628" s="261" t="s">
        <v>580</v>
      </c>
    </row>
    <row r="629" spans="1:20">
      <c r="A629" s="261">
        <v>121771</v>
      </c>
      <c r="B629" s="261" t="s">
        <v>2129</v>
      </c>
      <c r="C629" s="261" t="s">
        <v>172</v>
      </c>
      <c r="D629" s="261" t="s">
        <v>2130</v>
      </c>
      <c r="E629" s="261" t="s">
        <v>604</v>
      </c>
      <c r="F629" s="262">
        <v>29983</v>
      </c>
      <c r="G629" s="261" t="s">
        <v>578</v>
      </c>
      <c r="H629" s="261" t="s">
        <v>605</v>
      </c>
      <c r="I629" s="261" t="s">
        <v>2561</v>
      </c>
      <c r="J629" s="261" t="s">
        <v>579</v>
      </c>
      <c r="K629" s="261">
        <v>2017</v>
      </c>
      <c r="L629" s="261" t="s">
        <v>578</v>
      </c>
      <c r="M629" s="261" t="s">
        <v>578</v>
      </c>
    </row>
    <row r="630" spans="1:20">
      <c r="A630" s="261">
        <v>121782</v>
      </c>
      <c r="B630" s="261" t="s">
        <v>2133</v>
      </c>
      <c r="C630" s="261" t="s">
        <v>204</v>
      </c>
      <c r="D630" s="261" t="s">
        <v>514</v>
      </c>
      <c r="E630" s="261" t="s">
        <v>603</v>
      </c>
      <c r="F630" s="262">
        <v>35871</v>
      </c>
      <c r="G630" s="261" t="s">
        <v>2534</v>
      </c>
      <c r="H630" s="261" t="s">
        <v>605</v>
      </c>
      <c r="I630" s="261" t="s">
        <v>2561</v>
      </c>
      <c r="J630" s="261" t="s">
        <v>579</v>
      </c>
      <c r="K630" s="261">
        <v>2016</v>
      </c>
      <c r="L630" s="261" t="s">
        <v>578</v>
      </c>
      <c r="M630" s="261" t="s">
        <v>578</v>
      </c>
    </row>
    <row r="631" spans="1:20">
      <c r="A631" s="261">
        <v>121783</v>
      </c>
      <c r="B631" s="261" t="s">
        <v>2134</v>
      </c>
      <c r="C631" s="261" t="s">
        <v>178</v>
      </c>
      <c r="D631" s="261" t="s">
        <v>324</v>
      </c>
      <c r="E631" s="261" t="s">
        <v>603</v>
      </c>
      <c r="F631" s="262">
        <v>35450</v>
      </c>
      <c r="G631" s="261" t="s">
        <v>578</v>
      </c>
      <c r="H631" s="261" t="s">
        <v>605</v>
      </c>
      <c r="I631" s="261" t="s">
        <v>2561</v>
      </c>
      <c r="J631" s="261" t="s">
        <v>579</v>
      </c>
      <c r="K631" s="261">
        <v>2016</v>
      </c>
      <c r="L631" s="261" t="s">
        <v>598</v>
      </c>
      <c r="M631" s="261" t="s">
        <v>598</v>
      </c>
    </row>
    <row r="632" spans="1:20">
      <c r="A632" s="261">
        <v>121785</v>
      </c>
      <c r="B632" s="261" t="s">
        <v>2135</v>
      </c>
      <c r="C632" s="261" t="s">
        <v>197</v>
      </c>
      <c r="D632" s="261" t="s">
        <v>2136</v>
      </c>
      <c r="E632" s="261" t="s">
        <v>604</v>
      </c>
      <c r="F632" s="262">
        <v>33706</v>
      </c>
      <c r="G632" s="261" t="s">
        <v>653</v>
      </c>
      <c r="H632" s="261" t="s">
        <v>605</v>
      </c>
      <c r="I632" s="261" t="s">
        <v>2561</v>
      </c>
      <c r="J632" s="261" t="s">
        <v>607</v>
      </c>
      <c r="K632" s="261">
        <v>2011</v>
      </c>
      <c r="L632" s="261" t="s">
        <v>580</v>
      </c>
      <c r="M632" s="261" t="s">
        <v>580</v>
      </c>
    </row>
    <row r="633" spans="1:20">
      <c r="A633" s="261">
        <v>121786</v>
      </c>
      <c r="B633" s="261" t="s">
        <v>2137</v>
      </c>
      <c r="C633" s="261" t="s">
        <v>140</v>
      </c>
      <c r="D633" s="261" t="s">
        <v>502</v>
      </c>
      <c r="E633" s="261" t="s">
        <v>604</v>
      </c>
      <c r="F633" s="262">
        <v>29253</v>
      </c>
      <c r="G633" s="261" t="s">
        <v>636</v>
      </c>
      <c r="H633" s="261" t="s">
        <v>605</v>
      </c>
      <c r="I633" s="261" t="s">
        <v>2561</v>
      </c>
      <c r="J633" s="261" t="s">
        <v>579</v>
      </c>
      <c r="K633" s="261">
        <v>2001</v>
      </c>
      <c r="L633" s="261" t="s">
        <v>580</v>
      </c>
      <c r="M633" s="261" t="s">
        <v>580</v>
      </c>
    </row>
    <row r="634" spans="1:20">
      <c r="A634" s="261">
        <v>121787</v>
      </c>
      <c r="B634" s="261" t="s">
        <v>2138</v>
      </c>
      <c r="C634" s="261" t="s">
        <v>106</v>
      </c>
      <c r="D634" s="261" t="s">
        <v>1212</v>
      </c>
      <c r="E634" s="261" t="s">
        <v>604</v>
      </c>
      <c r="F634" s="262">
        <v>26943</v>
      </c>
      <c r="G634" s="261" t="s">
        <v>578</v>
      </c>
      <c r="H634" s="261" t="s">
        <v>605</v>
      </c>
      <c r="I634" s="261" t="s">
        <v>2561</v>
      </c>
      <c r="J634" s="261" t="s">
        <v>607</v>
      </c>
      <c r="K634" s="261">
        <v>2006</v>
      </c>
      <c r="L634" s="261" t="s">
        <v>578</v>
      </c>
      <c r="M634" s="261" t="s">
        <v>578</v>
      </c>
    </row>
    <row r="635" spans="1:20">
      <c r="A635" s="261">
        <v>121791</v>
      </c>
      <c r="B635" s="261" t="s">
        <v>2139</v>
      </c>
      <c r="C635" s="261" t="s">
        <v>211</v>
      </c>
      <c r="D635" s="261" t="s">
        <v>373</v>
      </c>
      <c r="E635" s="261" t="s">
        <v>604</v>
      </c>
      <c r="F635" s="262">
        <v>34439</v>
      </c>
      <c r="G635" s="261" t="s">
        <v>578</v>
      </c>
      <c r="H635" s="261" t="s">
        <v>605</v>
      </c>
      <c r="I635" s="261" t="s">
        <v>2561</v>
      </c>
      <c r="J635" s="261" t="s">
        <v>579</v>
      </c>
      <c r="K635" s="261">
        <v>2013</v>
      </c>
      <c r="L635" s="261" t="s">
        <v>578</v>
      </c>
      <c r="M635" s="261" t="s">
        <v>590</v>
      </c>
    </row>
    <row r="636" spans="1:20">
      <c r="A636" s="261">
        <v>121793</v>
      </c>
      <c r="B636" s="261" t="s">
        <v>2140</v>
      </c>
      <c r="C636" s="261" t="s">
        <v>175</v>
      </c>
      <c r="D636" s="261" t="s">
        <v>2141</v>
      </c>
      <c r="E636" s="261" t="s">
        <v>604</v>
      </c>
      <c r="F636" s="262">
        <v>33775</v>
      </c>
      <c r="G636" s="261" t="s">
        <v>634</v>
      </c>
      <c r="H636" s="261" t="s">
        <v>605</v>
      </c>
      <c r="I636" s="261" t="s">
        <v>2561</v>
      </c>
      <c r="J636" s="261" t="s">
        <v>607</v>
      </c>
      <c r="K636" s="261">
        <v>2012</v>
      </c>
      <c r="L636" s="261" t="s">
        <v>634</v>
      </c>
      <c r="M636" s="261" t="s">
        <v>578</v>
      </c>
    </row>
    <row r="637" spans="1:20">
      <c r="A637" s="261">
        <v>121801</v>
      </c>
      <c r="B637" s="261" t="s">
        <v>2142</v>
      </c>
      <c r="C637" s="261" t="s">
        <v>136</v>
      </c>
      <c r="D637" s="261" t="s">
        <v>477</v>
      </c>
      <c r="E637" s="261" t="s">
        <v>604</v>
      </c>
      <c r="F637" s="262">
        <v>34464</v>
      </c>
      <c r="G637" s="261" t="s">
        <v>578</v>
      </c>
      <c r="H637" s="261" t="s">
        <v>605</v>
      </c>
      <c r="I637" s="261" t="s">
        <v>2561</v>
      </c>
      <c r="J637" s="261" t="s">
        <v>579</v>
      </c>
      <c r="K637" s="261">
        <v>2011</v>
      </c>
      <c r="L637" s="261" t="s">
        <v>578</v>
      </c>
      <c r="M637" s="261" t="s">
        <v>578</v>
      </c>
    </row>
    <row r="638" spans="1:20">
      <c r="A638" s="261">
        <v>121808</v>
      </c>
      <c r="B638" s="261" t="s">
        <v>2143</v>
      </c>
      <c r="C638" s="261" t="s">
        <v>79</v>
      </c>
      <c r="D638" s="261" t="s">
        <v>430</v>
      </c>
      <c r="E638" s="261" t="s">
        <v>604</v>
      </c>
      <c r="F638" s="262">
        <v>35090</v>
      </c>
      <c r="G638" s="261" t="s">
        <v>2535</v>
      </c>
      <c r="H638" s="261" t="s">
        <v>605</v>
      </c>
      <c r="I638" s="261" t="s">
        <v>2561</v>
      </c>
      <c r="J638" s="261" t="s">
        <v>579</v>
      </c>
      <c r="K638" s="261">
        <v>2013</v>
      </c>
      <c r="L638" s="261" t="s">
        <v>593</v>
      </c>
      <c r="M638" s="261" t="s">
        <v>593</v>
      </c>
    </row>
    <row r="639" spans="1:20">
      <c r="A639" s="261">
        <v>121810</v>
      </c>
      <c r="B639" s="261" t="s">
        <v>2144</v>
      </c>
      <c r="C639" s="261" t="s">
        <v>127</v>
      </c>
      <c r="D639" s="261" t="s">
        <v>387</v>
      </c>
      <c r="E639" s="261" t="s">
        <v>604</v>
      </c>
      <c r="F639" s="262">
        <v>35765</v>
      </c>
      <c r="G639" s="261" t="s">
        <v>578</v>
      </c>
      <c r="H639" s="261" t="s">
        <v>605</v>
      </c>
      <c r="I639" s="261" t="s">
        <v>2561</v>
      </c>
      <c r="J639" s="261" t="s">
        <v>579</v>
      </c>
      <c r="K639" s="261">
        <v>2014</v>
      </c>
      <c r="L639" s="261" t="s">
        <v>578</v>
      </c>
      <c r="M639" s="261" t="s">
        <v>578</v>
      </c>
    </row>
    <row r="640" spans="1:20">
      <c r="A640" s="261">
        <v>121812</v>
      </c>
      <c r="B640" s="261" t="s">
        <v>2145</v>
      </c>
      <c r="C640" s="261" t="s">
        <v>146</v>
      </c>
      <c r="D640" s="261" t="s">
        <v>517</v>
      </c>
      <c r="E640" s="261" t="s">
        <v>604</v>
      </c>
      <c r="F640" s="262">
        <v>34830</v>
      </c>
      <c r="G640" s="261" t="s">
        <v>578</v>
      </c>
      <c r="H640" s="261" t="s">
        <v>605</v>
      </c>
      <c r="I640" s="261" t="s">
        <v>2561</v>
      </c>
      <c r="J640" s="261" t="s">
        <v>753</v>
      </c>
      <c r="K640" s="261">
        <v>2013</v>
      </c>
      <c r="L640" s="261" t="s">
        <v>751</v>
      </c>
      <c r="M640" s="261" t="s">
        <v>578</v>
      </c>
    </row>
    <row r="641" spans="1:20">
      <c r="A641" s="261">
        <v>121821</v>
      </c>
      <c r="B641" s="261" t="s">
        <v>2146</v>
      </c>
      <c r="C641" s="261" t="s">
        <v>239</v>
      </c>
      <c r="D641" s="261" t="s">
        <v>343</v>
      </c>
      <c r="E641" s="261" t="s">
        <v>604</v>
      </c>
      <c r="F641" s="262">
        <v>29973</v>
      </c>
      <c r="G641" s="261" t="s">
        <v>578</v>
      </c>
      <c r="H641" s="261" t="s">
        <v>605</v>
      </c>
      <c r="I641" s="261" t="s">
        <v>2561</v>
      </c>
      <c r="J641" s="261" t="s">
        <v>607</v>
      </c>
      <c r="K641" s="261">
        <v>2001</v>
      </c>
      <c r="L641" s="261" t="s">
        <v>578</v>
      </c>
      <c r="M641" s="261" t="s">
        <v>578</v>
      </c>
    </row>
    <row r="642" spans="1:20">
      <c r="A642" s="261">
        <v>121822</v>
      </c>
      <c r="B642" s="261" t="s">
        <v>2147</v>
      </c>
      <c r="C642" s="261" t="s">
        <v>2148</v>
      </c>
      <c r="D642" s="261" t="s">
        <v>319</v>
      </c>
      <c r="E642" s="261" t="s">
        <v>604</v>
      </c>
      <c r="F642" s="262">
        <v>34806</v>
      </c>
      <c r="G642" s="261" t="s">
        <v>2435</v>
      </c>
      <c r="H642" s="261" t="s">
        <v>605</v>
      </c>
      <c r="I642" s="261" t="s">
        <v>2561</v>
      </c>
      <c r="J642" s="261" t="s">
        <v>579</v>
      </c>
      <c r="K642" s="261">
        <v>2015</v>
      </c>
      <c r="L642" s="261" t="s">
        <v>672</v>
      </c>
      <c r="M642" s="261" t="s">
        <v>580</v>
      </c>
    </row>
    <row r="643" spans="1:20">
      <c r="A643" s="261">
        <v>121824</v>
      </c>
      <c r="B643" s="261" t="s">
        <v>2149</v>
      </c>
      <c r="C643" s="261" t="s">
        <v>197</v>
      </c>
      <c r="D643" s="261" t="s">
        <v>346</v>
      </c>
      <c r="E643" s="261" t="s">
        <v>604</v>
      </c>
      <c r="F643" s="262">
        <v>35595</v>
      </c>
      <c r="G643" s="261" t="s">
        <v>578</v>
      </c>
      <c r="H643" s="261" t="s">
        <v>605</v>
      </c>
      <c r="I643" s="261" t="s">
        <v>2561</v>
      </c>
      <c r="J643" s="261" t="s">
        <v>579</v>
      </c>
      <c r="K643" s="261">
        <v>2016</v>
      </c>
      <c r="L643" s="261" t="s">
        <v>580</v>
      </c>
      <c r="M643" s="261" t="s">
        <v>580</v>
      </c>
    </row>
    <row r="644" spans="1:20">
      <c r="A644" s="261">
        <v>121827</v>
      </c>
      <c r="B644" s="261" t="s">
        <v>2150</v>
      </c>
      <c r="C644" s="261" t="s">
        <v>155</v>
      </c>
      <c r="D644" s="261" t="s">
        <v>440</v>
      </c>
      <c r="E644" s="261" t="s">
        <v>604</v>
      </c>
      <c r="F644" s="262">
        <v>33839</v>
      </c>
      <c r="G644" s="261" t="s">
        <v>578</v>
      </c>
      <c r="H644" s="261" t="s">
        <v>605</v>
      </c>
      <c r="I644" s="261" t="s">
        <v>2561</v>
      </c>
      <c r="J644" s="261" t="s">
        <v>579</v>
      </c>
      <c r="K644" s="261">
        <v>2010</v>
      </c>
      <c r="L644" s="261" t="s">
        <v>578</v>
      </c>
      <c r="M644" s="261" t="s">
        <v>589</v>
      </c>
    </row>
    <row r="645" spans="1:20">
      <c r="A645" s="261">
        <v>121830</v>
      </c>
      <c r="B645" s="261" t="s">
        <v>2151</v>
      </c>
      <c r="C645" s="261" t="s">
        <v>206</v>
      </c>
      <c r="D645" s="261" t="s">
        <v>335</v>
      </c>
      <c r="E645" s="261" t="s">
        <v>604</v>
      </c>
      <c r="F645" s="262">
        <v>34022</v>
      </c>
      <c r="G645" s="261" t="s">
        <v>634</v>
      </c>
      <c r="H645" s="261" t="s">
        <v>605</v>
      </c>
      <c r="I645" s="261" t="s">
        <v>2561</v>
      </c>
      <c r="J645" s="261" t="s">
        <v>579</v>
      </c>
      <c r="K645" s="261">
        <v>2012</v>
      </c>
      <c r="L645" s="261" t="s">
        <v>578</v>
      </c>
      <c r="M645" s="261" t="s">
        <v>578</v>
      </c>
    </row>
    <row r="646" spans="1:20">
      <c r="A646" s="261">
        <v>121835</v>
      </c>
      <c r="B646" s="261" t="s">
        <v>2152</v>
      </c>
      <c r="C646" s="261" t="s">
        <v>163</v>
      </c>
      <c r="D646" s="261" t="s">
        <v>429</v>
      </c>
      <c r="E646" s="261" t="s">
        <v>604</v>
      </c>
      <c r="F646" s="262">
        <v>33088</v>
      </c>
      <c r="G646" s="261" t="s">
        <v>578</v>
      </c>
      <c r="H646" s="261" t="s">
        <v>605</v>
      </c>
      <c r="I646" s="261" t="s">
        <v>2561</v>
      </c>
      <c r="J646" s="261" t="s">
        <v>607</v>
      </c>
      <c r="K646" s="261">
        <v>2007</v>
      </c>
      <c r="L646" s="261" t="s">
        <v>578</v>
      </c>
      <c r="M646" s="261" t="s">
        <v>578</v>
      </c>
    </row>
    <row r="647" spans="1:20">
      <c r="A647" s="261">
        <v>121836</v>
      </c>
      <c r="B647" s="261" t="s">
        <v>2153</v>
      </c>
      <c r="C647" s="261" t="s">
        <v>221</v>
      </c>
      <c r="D647" s="261" t="s">
        <v>362</v>
      </c>
      <c r="E647" s="261" t="s">
        <v>604</v>
      </c>
      <c r="F647" s="262">
        <v>35991</v>
      </c>
      <c r="G647" s="261" t="s">
        <v>578</v>
      </c>
      <c r="H647" s="261" t="s">
        <v>605</v>
      </c>
      <c r="I647" s="261" t="s">
        <v>2561</v>
      </c>
      <c r="J647" s="261" t="s">
        <v>579</v>
      </c>
      <c r="K647" s="261">
        <v>2016</v>
      </c>
      <c r="L647" s="261" t="s">
        <v>578</v>
      </c>
      <c r="M647" s="261" t="s">
        <v>578</v>
      </c>
    </row>
    <row r="648" spans="1:20">
      <c r="A648" s="261">
        <v>121837</v>
      </c>
      <c r="B648" s="261" t="s">
        <v>2154</v>
      </c>
      <c r="C648" s="261" t="s">
        <v>83</v>
      </c>
      <c r="D648" s="261" t="s">
        <v>324</v>
      </c>
      <c r="E648" s="261" t="s">
        <v>604</v>
      </c>
      <c r="F648" s="262">
        <v>35551</v>
      </c>
      <c r="G648" s="261" t="s">
        <v>634</v>
      </c>
      <c r="H648" s="261" t="s">
        <v>605</v>
      </c>
      <c r="I648" s="261" t="s">
        <v>2561</v>
      </c>
      <c r="J648" s="261" t="s">
        <v>579</v>
      </c>
      <c r="K648" s="261">
        <v>2015</v>
      </c>
      <c r="L648" s="261" t="s">
        <v>578</v>
      </c>
      <c r="M648" s="261" t="s">
        <v>578</v>
      </c>
    </row>
    <row r="649" spans="1:20">
      <c r="A649" s="261">
        <v>121838</v>
      </c>
      <c r="B649" s="261" t="s">
        <v>2155</v>
      </c>
      <c r="C649" s="261" t="s">
        <v>86</v>
      </c>
      <c r="D649" s="261" t="s">
        <v>527</v>
      </c>
      <c r="E649" s="261" t="s">
        <v>604</v>
      </c>
      <c r="F649" s="262">
        <v>35579</v>
      </c>
      <c r="G649" s="261" t="s">
        <v>735</v>
      </c>
      <c r="H649" s="261" t="s">
        <v>605</v>
      </c>
      <c r="I649" s="261" t="s">
        <v>2561</v>
      </c>
      <c r="J649" s="261" t="s">
        <v>607</v>
      </c>
      <c r="K649" s="261">
        <v>2015</v>
      </c>
      <c r="L649" s="261" t="s">
        <v>597</v>
      </c>
      <c r="M649" s="261" t="s">
        <v>597</v>
      </c>
    </row>
    <row r="650" spans="1:20">
      <c r="A650" s="261">
        <v>121839</v>
      </c>
      <c r="B650" s="261" t="s">
        <v>2156</v>
      </c>
      <c r="C650" s="261" t="s">
        <v>137</v>
      </c>
      <c r="D650" s="261" t="s">
        <v>975</v>
      </c>
      <c r="E650" s="261" t="s">
        <v>604</v>
      </c>
      <c r="F650" s="262">
        <v>29023</v>
      </c>
      <c r="G650" s="261" t="s">
        <v>578</v>
      </c>
      <c r="H650" s="261" t="s">
        <v>605</v>
      </c>
      <c r="I650" s="261" t="s">
        <v>2561</v>
      </c>
      <c r="J650" s="261" t="s">
        <v>607</v>
      </c>
      <c r="K650" s="261">
        <v>1999</v>
      </c>
      <c r="L650" s="261" t="s">
        <v>578</v>
      </c>
      <c r="M650" s="261" t="s">
        <v>578</v>
      </c>
    </row>
    <row r="651" spans="1:20">
      <c r="A651" s="261">
        <v>121840</v>
      </c>
      <c r="B651" s="261" t="s">
        <v>2157</v>
      </c>
      <c r="C651" s="261" t="s">
        <v>273</v>
      </c>
      <c r="D651" s="261" t="s">
        <v>2158</v>
      </c>
      <c r="E651" s="261" t="s">
        <v>604</v>
      </c>
      <c r="F651" s="262">
        <v>34363</v>
      </c>
      <c r="G651" s="261" t="s">
        <v>599</v>
      </c>
      <c r="H651" s="261" t="s">
        <v>605</v>
      </c>
      <c r="I651" s="261" t="s">
        <v>2561</v>
      </c>
      <c r="J651" s="261" t="s">
        <v>579</v>
      </c>
      <c r="K651" s="261">
        <v>2011</v>
      </c>
      <c r="L651" s="261" t="s">
        <v>588</v>
      </c>
      <c r="M651" s="261" t="s">
        <v>588</v>
      </c>
    </row>
    <row r="652" spans="1:20">
      <c r="A652" s="261">
        <v>121844</v>
      </c>
      <c r="B652" s="261" t="s">
        <v>2159</v>
      </c>
      <c r="C652" s="261" t="s">
        <v>157</v>
      </c>
      <c r="D652" s="261" t="s">
        <v>400</v>
      </c>
      <c r="E652" s="261" t="s">
        <v>604</v>
      </c>
      <c r="F652" s="262">
        <v>34495</v>
      </c>
      <c r="G652" s="261" t="s">
        <v>578</v>
      </c>
      <c r="H652" s="261" t="s">
        <v>605</v>
      </c>
      <c r="I652" s="261" t="s">
        <v>2561</v>
      </c>
      <c r="J652" s="261" t="s">
        <v>579</v>
      </c>
      <c r="K652" s="261">
        <v>2011</v>
      </c>
      <c r="L652" s="261" t="s">
        <v>589</v>
      </c>
      <c r="M652" s="261" t="s">
        <v>589</v>
      </c>
    </row>
    <row r="653" spans="1:20">
      <c r="A653" s="261">
        <v>121848</v>
      </c>
      <c r="B653" s="261" t="s">
        <v>2160</v>
      </c>
      <c r="C653" s="261" t="s">
        <v>207</v>
      </c>
      <c r="D653" s="261" t="s">
        <v>389</v>
      </c>
      <c r="E653" s="261" t="s">
        <v>604</v>
      </c>
      <c r="F653" s="262">
        <v>32874</v>
      </c>
      <c r="G653" s="261" t="s">
        <v>578</v>
      </c>
      <c r="H653" s="261" t="s">
        <v>605</v>
      </c>
      <c r="I653" s="261" t="s">
        <v>2561</v>
      </c>
      <c r="J653" s="261" t="s">
        <v>579</v>
      </c>
      <c r="M653" s="261" t="s">
        <v>578</v>
      </c>
    </row>
    <row r="654" spans="1:20">
      <c r="A654" s="261">
        <v>121852</v>
      </c>
      <c r="B654" s="261" t="s">
        <v>2161</v>
      </c>
      <c r="C654" s="261" t="s">
        <v>177</v>
      </c>
      <c r="D654" s="261" t="s">
        <v>417</v>
      </c>
      <c r="E654" s="261" t="s">
        <v>604</v>
      </c>
      <c r="F654" s="262">
        <v>35907</v>
      </c>
      <c r="G654" s="261" t="s">
        <v>592</v>
      </c>
      <c r="H654" s="261" t="s">
        <v>605</v>
      </c>
      <c r="I654" s="261" t="s">
        <v>2561</v>
      </c>
      <c r="J654" s="261" t="s">
        <v>579</v>
      </c>
      <c r="K654" s="264">
        <v>2016</v>
      </c>
      <c r="L654" s="261" t="s">
        <v>722</v>
      </c>
      <c r="M654" s="261" t="s">
        <v>578</v>
      </c>
      <c r="R654" s="261">
        <v>198</v>
      </c>
      <c r="S654" s="262">
        <v>44166</v>
      </c>
      <c r="T654" s="261">
        <v>10000</v>
      </c>
    </row>
    <row r="655" spans="1:20">
      <c r="A655" s="261">
        <v>121853</v>
      </c>
      <c r="B655" s="261" t="s">
        <v>2162</v>
      </c>
      <c r="C655" s="261" t="s">
        <v>83</v>
      </c>
      <c r="D655" s="261" t="s">
        <v>318</v>
      </c>
      <c r="E655" s="261" t="s">
        <v>604</v>
      </c>
      <c r="F655" s="262">
        <v>33263</v>
      </c>
      <c r="G655" s="261" t="s">
        <v>578</v>
      </c>
      <c r="H655" s="261" t="s">
        <v>605</v>
      </c>
      <c r="I655" s="261" t="s">
        <v>2561</v>
      </c>
      <c r="J655" s="261" t="s">
        <v>607</v>
      </c>
      <c r="K655" s="261">
        <v>2008</v>
      </c>
      <c r="L655" s="261" t="s">
        <v>578</v>
      </c>
      <c r="M655" s="261" t="s">
        <v>578</v>
      </c>
    </row>
    <row r="656" spans="1:20">
      <c r="A656" s="261">
        <v>121865</v>
      </c>
      <c r="B656" s="261" t="s">
        <v>2163</v>
      </c>
      <c r="C656" s="261" t="s">
        <v>254</v>
      </c>
      <c r="D656" s="261" t="s">
        <v>366</v>
      </c>
      <c r="E656" s="261" t="s">
        <v>604</v>
      </c>
      <c r="F656" s="262">
        <v>35065</v>
      </c>
      <c r="G656" s="261" t="s">
        <v>634</v>
      </c>
      <c r="H656" s="261" t="s">
        <v>605</v>
      </c>
      <c r="I656" s="261" t="s">
        <v>2561</v>
      </c>
      <c r="J656" s="261" t="s">
        <v>579</v>
      </c>
      <c r="K656" s="261">
        <v>2013</v>
      </c>
      <c r="L656" s="261" t="s">
        <v>634</v>
      </c>
      <c r="M656" s="261" t="s">
        <v>578</v>
      </c>
    </row>
    <row r="657" spans="1:20">
      <c r="A657" s="261">
        <v>121871</v>
      </c>
      <c r="B657" s="261" t="s">
        <v>2165</v>
      </c>
      <c r="C657" s="261" t="s">
        <v>103</v>
      </c>
      <c r="D657" s="261" t="s">
        <v>851</v>
      </c>
      <c r="E657" s="261" t="s">
        <v>604</v>
      </c>
      <c r="F657" s="262">
        <v>33772</v>
      </c>
      <c r="G657" s="261" t="s">
        <v>699</v>
      </c>
      <c r="H657" s="261" t="s">
        <v>605</v>
      </c>
      <c r="I657" s="261" t="s">
        <v>2561</v>
      </c>
      <c r="J657" s="261" t="s">
        <v>579</v>
      </c>
      <c r="K657" s="261">
        <v>2013</v>
      </c>
      <c r="L657" s="261" t="s">
        <v>672</v>
      </c>
      <c r="M657" s="261" t="s">
        <v>597</v>
      </c>
    </row>
    <row r="658" spans="1:20">
      <c r="A658" s="261">
        <v>121874</v>
      </c>
      <c r="B658" s="261" t="s">
        <v>2166</v>
      </c>
      <c r="C658" s="261" t="s">
        <v>163</v>
      </c>
      <c r="D658" s="261" t="s">
        <v>2167</v>
      </c>
      <c r="E658" s="261" t="s">
        <v>604</v>
      </c>
      <c r="F658" s="262">
        <v>33686</v>
      </c>
      <c r="G658" s="261" t="s">
        <v>578</v>
      </c>
      <c r="H658" s="261" t="s">
        <v>605</v>
      </c>
      <c r="I658" s="261" t="s">
        <v>2561</v>
      </c>
      <c r="J658" s="261" t="s">
        <v>607</v>
      </c>
      <c r="K658" s="261">
        <v>2009</v>
      </c>
      <c r="L658" s="261" t="s">
        <v>578</v>
      </c>
      <c r="M658" s="261" t="s">
        <v>578</v>
      </c>
    </row>
    <row r="659" spans="1:20">
      <c r="A659" s="261">
        <v>121878</v>
      </c>
      <c r="B659" s="261" t="s">
        <v>2168</v>
      </c>
      <c r="C659" s="261" t="s">
        <v>146</v>
      </c>
      <c r="D659" s="261" t="s">
        <v>527</v>
      </c>
      <c r="E659" s="261" t="s">
        <v>604</v>
      </c>
      <c r="F659" s="262">
        <v>29498</v>
      </c>
      <c r="G659" s="261" t="s">
        <v>636</v>
      </c>
      <c r="H659" s="261" t="s">
        <v>605</v>
      </c>
      <c r="I659" s="261" t="s">
        <v>2561</v>
      </c>
      <c r="J659" s="261" t="s">
        <v>607</v>
      </c>
      <c r="K659" s="261">
        <v>1998</v>
      </c>
      <c r="L659" s="261" t="s">
        <v>580</v>
      </c>
      <c r="M659" s="261" t="s">
        <v>580</v>
      </c>
    </row>
    <row r="660" spans="1:20">
      <c r="A660" s="261">
        <v>121879</v>
      </c>
      <c r="B660" s="261" t="s">
        <v>2169</v>
      </c>
      <c r="C660" s="261" t="s">
        <v>78</v>
      </c>
      <c r="D660" s="261" t="s">
        <v>317</v>
      </c>
      <c r="E660" s="261" t="s">
        <v>604</v>
      </c>
      <c r="F660" s="262">
        <v>34589</v>
      </c>
      <c r="G660" s="261" t="s">
        <v>633</v>
      </c>
      <c r="H660" s="261" t="s">
        <v>749</v>
      </c>
      <c r="I660" s="261" t="s">
        <v>2561</v>
      </c>
      <c r="J660" s="261" t="s">
        <v>607</v>
      </c>
      <c r="K660" s="261">
        <v>2013</v>
      </c>
      <c r="L660" s="261" t="s">
        <v>580</v>
      </c>
      <c r="M660" s="261" t="s">
        <v>553</v>
      </c>
    </row>
    <row r="661" spans="1:20">
      <c r="A661" s="261">
        <v>121886</v>
      </c>
      <c r="B661" s="261" t="s">
        <v>2170</v>
      </c>
      <c r="C661" s="261" t="s">
        <v>111</v>
      </c>
      <c r="D661" s="261" t="s">
        <v>851</v>
      </c>
      <c r="E661" s="261" t="s">
        <v>604</v>
      </c>
      <c r="F661" s="262">
        <v>28665</v>
      </c>
      <c r="G661" s="261" t="s">
        <v>578</v>
      </c>
      <c r="H661" s="261" t="s">
        <v>605</v>
      </c>
      <c r="I661" s="261" t="s">
        <v>2561</v>
      </c>
      <c r="J661" s="261" t="s">
        <v>752</v>
      </c>
      <c r="K661" s="261">
        <v>1996</v>
      </c>
      <c r="L661" s="261" t="s">
        <v>578</v>
      </c>
      <c r="M661" s="261" t="s">
        <v>578</v>
      </c>
    </row>
    <row r="662" spans="1:20">
      <c r="A662" s="261">
        <v>121890</v>
      </c>
      <c r="B662" s="261" t="s">
        <v>2172</v>
      </c>
      <c r="C662" s="261" t="s">
        <v>187</v>
      </c>
      <c r="D662" s="261" t="s">
        <v>341</v>
      </c>
      <c r="E662" s="261" t="s">
        <v>604</v>
      </c>
      <c r="F662" s="262">
        <v>34954</v>
      </c>
      <c r="G662" s="261" t="s">
        <v>2536</v>
      </c>
      <c r="H662" s="261" t="s">
        <v>605</v>
      </c>
      <c r="I662" s="261" t="s">
        <v>2561</v>
      </c>
      <c r="J662" s="261" t="s">
        <v>579</v>
      </c>
      <c r="K662" s="261">
        <v>2013</v>
      </c>
      <c r="L662" s="261" t="s">
        <v>672</v>
      </c>
      <c r="M662" s="261" t="s">
        <v>598</v>
      </c>
    </row>
    <row r="663" spans="1:20">
      <c r="A663" s="261">
        <v>121891</v>
      </c>
      <c r="B663" s="261" t="s">
        <v>2173</v>
      </c>
      <c r="C663" s="261" t="s">
        <v>217</v>
      </c>
      <c r="D663" s="261" t="s">
        <v>1172</v>
      </c>
      <c r="E663" s="261" t="s">
        <v>603</v>
      </c>
      <c r="F663" s="262">
        <v>25908</v>
      </c>
      <c r="G663" s="261" t="s">
        <v>578</v>
      </c>
      <c r="H663" s="261" t="s">
        <v>749</v>
      </c>
      <c r="I663" s="261" t="s">
        <v>2561</v>
      </c>
      <c r="J663" s="261" t="s">
        <v>579</v>
      </c>
      <c r="K663" s="261">
        <v>1989</v>
      </c>
      <c r="L663" s="261" t="s">
        <v>578</v>
      </c>
      <c r="M663" s="261" t="s">
        <v>553</v>
      </c>
    </row>
    <row r="664" spans="1:20">
      <c r="A664" s="261">
        <v>121892</v>
      </c>
      <c r="B664" s="261" t="s">
        <v>2174</v>
      </c>
      <c r="C664" s="261" t="s">
        <v>800</v>
      </c>
      <c r="D664" s="261" t="s">
        <v>259</v>
      </c>
      <c r="E664" s="261" t="s">
        <v>604</v>
      </c>
      <c r="F664" s="262">
        <v>35798</v>
      </c>
      <c r="G664" s="261" t="s">
        <v>578</v>
      </c>
      <c r="H664" s="261" t="s">
        <v>605</v>
      </c>
      <c r="I664" s="261" t="s">
        <v>2561</v>
      </c>
      <c r="J664" s="261" t="s">
        <v>607</v>
      </c>
      <c r="K664" s="261">
        <v>2015</v>
      </c>
      <c r="L664" s="261" t="s">
        <v>578</v>
      </c>
      <c r="M664" s="261" t="s">
        <v>578</v>
      </c>
    </row>
    <row r="665" spans="1:20">
      <c r="A665" s="261">
        <v>121897</v>
      </c>
      <c r="B665" s="261" t="s">
        <v>2175</v>
      </c>
      <c r="C665" s="261" t="s">
        <v>890</v>
      </c>
      <c r="D665" s="261" t="s">
        <v>448</v>
      </c>
      <c r="E665" s="261" t="s">
        <v>604</v>
      </c>
      <c r="F665" s="262">
        <v>36052</v>
      </c>
      <c r="G665" s="261" t="s">
        <v>578</v>
      </c>
      <c r="H665" s="261" t="s">
        <v>605</v>
      </c>
      <c r="I665" s="261" t="s">
        <v>2561</v>
      </c>
      <c r="J665" s="261" t="s">
        <v>579</v>
      </c>
      <c r="K665" s="261">
        <v>2016</v>
      </c>
      <c r="L665" s="261" t="s">
        <v>580</v>
      </c>
      <c r="M665" s="261" t="s">
        <v>589</v>
      </c>
    </row>
    <row r="666" spans="1:20">
      <c r="A666" s="261">
        <v>121900</v>
      </c>
      <c r="B666" s="261" t="s">
        <v>1883</v>
      </c>
      <c r="C666" s="261" t="s">
        <v>83</v>
      </c>
      <c r="D666" s="261" t="s">
        <v>886</v>
      </c>
      <c r="E666" s="261" t="s">
        <v>604</v>
      </c>
      <c r="F666" s="262">
        <v>29983</v>
      </c>
      <c r="G666" s="261" t="s">
        <v>578</v>
      </c>
      <c r="H666" s="261" t="s">
        <v>605</v>
      </c>
      <c r="I666" s="261" t="s">
        <v>2561</v>
      </c>
      <c r="J666" s="261" t="s">
        <v>607</v>
      </c>
      <c r="K666" s="261">
        <v>2001</v>
      </c>
      <c r="L666" s="261" t="s">
        <v>578</v>
      </c>
      <c r="M666" s="261" t="s">
        <v>590</v>
      </c>
    </row>
    <row r="667" spans="1:20">
      <c r="A667" s="261">
        <v>121903</v>
      </c>
      <c r="B667" s="261" t="s">
        <v>2176</v>
      </c>
      <c r="C667" s="261" t="s">
        <v>242</v>
      </c>
      <c r="D667" s="261" t="s">
        <v>1665</v>
      </c>
      <c r="E667" s="261" t="s">
        <v>604</v>
      </c>
      <c r="F667" s="262">
        <v>33450</v>
      </c>
      <c r="G667" s="261" t="s">
        <v>578</v>
      </c>
      <c r="H667" s="261" t="s">
        <v>605</v>
      </c>
      <c r="I667" s="261" t="s">
        <v>2561</v>
      </c>
      <c r="J667" s="261" t="s">
        <v>607</v>
      </c>
      <c r="K667" s="261">
        <v>2008</v>
      </c>
      <c r="L667" s="261" t="s">
        <v>580</v>
      </c>
      <c r="M667" s="261" t="s">
        <v>578</v>
      </c>
    </row>
    <row r="668" spans="1:20">
      <c r="A668" s="261">
        <v>121908</v>
      </c>
      <c r="B668" s="261" t="s">
        <v>2177</v>
      </c>
      <c r="C668" s="261" t="s">
        <v>921</v>
      </c>
      <c r="D668" s="261" t="s">
        <v>423</v>
      </c>
      <c r="E668" s="261" t="s">
        <v>604</v>
      </c>
      <c r="F668" s="262">
        <v>34335</v>
      </c>
      <c r="G668" s="261" t="s">
        <v>578</v>
      </c>
      <c r="H668" s="261" t="s">
        <v>605</v>
      </c>
      <c r="I668" s="261" t="s">
        <v>2561</v>
      </c>
      <c r="J668" s="261" t="s">
        <v>579</v>
      </c>
      <c r="K668" s="261">
        <v>2011</v>
      </c>
      <c r="L668" s="261" t="s">
        <v>580</v>
      </c>
      <c r="M668" s="261" t="s">
        <v>578</v>
      </c>
    </row>
    <row r="669" spans="1:20">
      <c r="A669" s="261">
        <v>121909</v>
      </c>
      <c r="B669" s="261" t="s">
        <v>2178</v>
      </c>
      <c r="C669" s="261" t="s">
        <v>175</v>
      </c>
      <c r="D669" s="261" t="s">
        <v>528</v>
      </c>
      <c r="E669" s="261" t="s">
        <v>604</v>
      </c>
      <c r="F669" s="262">
        <v>34720</v>
      </c>
      <c r="G669" s="261" t="s">
        <v>578</v>
      </c>
      <c r="H669" s="261" t="s">
        <v>605</v>
      </c>
      <c r="I669" s="261" t="s">
        <v>2561</v>
      </c>
      <c r="J669" s="261" t="s">
        <v>607</v>
      </c>
      <c r="K669" s="261">
        <v>2012</v>
      </c>
      <c r="L669" s="261" t="s">
        <v>580</v>
      </c>
      <c r="M669" s="261" t="s">
        <v>578</v>
      </c>
    </row>
    <row r="670" spans="1:20">
      <c r="A670" s="261">
        <v>121913</v>
      </c>
      <c r="B670" s="261" t="s">
        <v>2179</v>
      </c>
      <c r="C670" s="261" t="s">
        <v>79</v>
      </c>
      <c r="D670" s="261" t="s">
        <v>350</v>
      </c>
      <c r="E670" s="261" t="s">
        <v>604</v>
      </c>
      <c r="F670" s="262">
        <v>34715</v>
      </c>
      <c r="G670" s="261" t="s">
        <v>578</v>
      </c>
      <c r="H670" s="261" t="s">
        <v>605</v>
      </c>
      <c r="I670" s="261" t="s">
        <v>2561</v>
      </c>
      <c r="J670" s="261" t="s">
        <v>579</v>
      </c>
      <c r="K670" s="261">
        <v>2012</v>
      </c>
      <c r="L670" s="261" t="s">
        <v>578</v>
      </c>
      <c r="M670" s="261" t="s">
        <v>578</v>
      </c>
    </row>
    <row r="671" spans="1:20">
      <c r="A671" s="261">
        <v>121917</v>
      </c>
      <c r="B671" s="261" t="s">
        <v>2181</v>
      </c>
      <c r="C671" s="261" t="s">
        <v>161</v>
      </c>
      <c r="D671" s="261" t="s">
        <v>480</v>
      </c>
      <c r="E671" s="261" t="s">
        <v>604</v>
      </c>
      <c r="F671" s="262">
        <v>34060</v>
      </c>
      <c r="G671" s="261" t="s">
        <v>2537</v>
      </c>
      <c r="H671" s="261" t="s">
        <v>605</v>
      </c>
      <c r="I671" s="261" t="s">
        <v>2561</v>
      </c>
      <c r="J671" s="261" t="s">
        <v>607</v>
      </c>
      <c r="K671" s="261">
        <v>2011</v>
      </c>
      <c r="L671" s="261" t="s">
        <v>599</v>
      </c>
      <c r="M671" s="261" t="s">
        <v>599</v>
      </c>
      <c r="R671" s="261">
        <v>770</v>
      </c>
      <c r="S671" s="262">
        <v>44167</v>
      </c>
      <c r="T671" s="261">
        <v>25000</v>
      </c>
    </row>
    <row r="672" spans="1:20">
      <c r="A672" s="261">
        <v>121925</v>
      </c>
      <c r="B672" s="261" t="s">
        <v>2182</v>
      </c>
      <c r="C672" s="261" t="s">
        <v>81</v>
      </c>
      <c r="D672" s="261" t="s">
        <v>477</v>
      </c>
      <c r="E672" s="261" t="s">
        <v>604</v>
      </c>
      <c r="F672" s="262">
        <v>34710</v>
      </c>
      <c r="G672" s="261" t="s">
        <v>634</v>
      </c>
      <c r="H672" s="261" t="s">
        <v>605</v>
      </c>
      <c r="I672" s="261" t="s">
        <v>2561</v>
      </c>
      <c r="J672" s="261" t="s">
        <v>607</v>
      </c>
      <c r="K672" s="261">
        <v>2012</v>
      </c>
      <c r="L672" s="261" t="s">
        <v>578</v>
      </c>
      <c r="M672" s="261" t="s">
        <v>578</v>
      </c>
    </row>
    <row r="673" spans="1:13">
      <c r="A673" s="261">
        <v>121931</v>
      </c>
      <c r="B673" s="261" t="s">
        <v>2183</v>
      </c>
      <c r="C673" s="261" t="s">
        <v>127</v>
      </c>
      <c r="D673" s="261" t="s">
        <v>522</v>
      </c>
      <c r="E673" s="261" t="s">
        <v>604</v>
      </c>
      <c r="F673" s="262">
        <v>35065</v>
      </c>
      <c r="G673" s="261" t="s">
        <v>578</v>
      </c>
      <c r="H673" s="261" t="s">
        <v>605</v>
      </c>
      <c r="I673" s="261" t="s">
        <v>2561</v>
      </c>
      <c r="J673" s="261" t="s">
        <v>607</v>
      </c>
      <c r="K673" s="261">
        <v>2014</v>
      </c>
      <c r="L673" s="261" t="s">
        <v>578</v>
      </c>
      <c r="M673" s="261" t="s">
        <v>599</v>
      </c>
    </row>
    <row r="674" spans="1:13">
      <c r="A674" s="261">
        <v>121933</v>
      </c>
      <c r="B674" s="261" t="s">
        <v>2184</v>
      </c>
      <c r="C674" s="261" t="s">
        <v>821</v>
      </c>
      <c r="D674" s="261" t="s">
        <v>369</v>
      </c>
      <c r="E674" s="261" t="s">
        <v>604</v>
      </c>
      <c r="F674" s="262">
        <v>34466</v>
      </c>
      <c r="G674" s="261" t="s">
        <v>634</v>
      </c>
      <c r="H674" s="261" t="s">
        <v>605</v>
      </c>
      <c r="I674" s="261" t="s">
        <v>2561</v>
      </c>
      <c r="J674" s="261" t="s">
        <v>579</v>
      </c>
      <c r="K674" s="261">
        <v>2012</v>
      </c>
      <c r="L674" s="261" t="s">
        <v>578</v>
      </c>
      <c r="M674" s="261" t="s">
        <v>578</v>
      </c>
    </row>
    <row r="675" spans="1:13">
      <c r="A675" s="261">
        <v>121937</v>
      </c>
      <c r="B675" s="261" t="s">
        <v>2185</v>
      </c>
      <c r="C675" s="261" t="s">
        <v>84</v>
      </c>
      <c r="D675" s="261" t="s">
        <v>844</v>
      </c>
      <c r="E675" s="261" t="s">
        <v>604</v>
      </c>
      <c r="F675" s="262">
        <v>33247</v>
      </c>
      <c r="G675" s="261" t="s">
        <v>578</v>
      </c>
      <c r="H675" s="261" t="s">
        <v>605</v>
      </c>
      <c r="I675" s="261" t="s">
        <v>2561</v>
      </c>
      <c r="J675" s="261" t="s">
        <v>579</v>
      </c>
      <c r="K675" s="261">
        <v>2009</v>
      </c>
      <c r="L675" s="261" t="s">
        <v>580</v>
      </c>
      <c r="M675" s="261" t="s">
        <v>578</v>
      </c>
    </row>
    <row r="676" spans="1:13">
      <c r="A676" s="261">
        <v>121938</v>
      </c>
      <c r="B676" s="261" t="s">
        <v>2186</v>
      </c>
      <c r="C676" s="261" t="s">
        <v>118</v>
      </c>
      <c r="D676" s="261" t="s">
        <v>429</v>
      </c>
      <c r="E676" s="261" t="s">
        <v>604</v>
      </c>
      <c r="F676" s="262">
        <v>35297</v>
      </c>
      <c r="G676" s="261" t="s">
        <v>2372</v>
      </c>
      <c r="H676" s="261" t="s">
        <v>605</v>
      </c>
      <c r="I676" s="261" t="s">
        <v>2561</v>
      </c>
      <c r="J676" s="261" t="s">
        <v>579</v>
      </c>
      <c r="K676" s="261">
        <v>2014</v>
      </c>
      <c r="L676" s="261" t="s">
        <v>672</v>
      </c>
      <c r="M676" s="261" t="s">
        <v>580</v>
      </c>
    </row>
    <row r="677" spans="1:13">
      <c r="A677" s="261">
        <v>121939</v>
      </c>
      <c r="B677" s="261" t="s">
        <v>2187</v>
      </c>
      <c r="C677" s="261" t="s">
        <v>402</v>
      </c>
      <c r="D677" s="261" t="s">
        <v>1162</v>
      </c>
      <c r="E677" s="261" t="s">
        <v>604</v>
      </c>
      <c r="F677" s="262">
        <v>32332</v>
      </c>
      <c r="G677" s="261" t="s">
        <v>635</v>
      </c>
      <c r="H677" s="261" t="s">
        <v>605</v>
      </c>
      <c r="I677" s="261" t="s">
        <v>2561</v>
      </c>
      <c r="J677" s="261" t="s">
        <v>607</v>
      </c>
      <c r="K677" s="261">
        <v>2007</v>
      </c>
      <c r="L677" s="261" t="s">
        <v>672</v>
      </c>
      <c r="M677" s="261" t="s">
        <v>597</v>
      </c>
    </row>
    <row r="678" spans="1:13">
      <c r="A678" s="261">
        <v>121940</v>
      </c>
      <c r="B678" s="261" t="s">
        <v>2188</v>
      </c>
      <c r="C678" s="261" t="s">
        <v>146</v>
      </c>
      <c r="D678" s="261" t="s">
        <v>408</v>
      </c>
      <c r="E678" s="261" t="s">
        <v>604</v>
      </c>
      <c r="F678" s="262">
        <v>32525</v>
      </c>
      <c r="G678" s="261" t="s">
        <v>634</v>
      </c>
      <c r="H678" s="261" t="s">
        <v>605</v>
      </c>
      <c r="I678" s="261" t="s">
        <v>2561</v>
      </c>
      <c r="J678" s="261" t="s">
        <v>607</v>
      </c>
      <c r="K678" s="261">
        <v>2007</v>
      </c>
      <c r="L678" s="261" t="s">
        <v>672</v>
      </c>
      <c r="M678" s="261" t="s">
        <v>578</v>
      </c>
    </row>
    <row r="679" spans="1:13">
      <c r="A679" s="261">
        <v>121941</v>
      </c>
      <c r="B679" s="261" t="s">
        <v>2189</v>
      </c>
      <c r="C679" s="261" t="s">
        <v>142</v>
      </c>
      <c r="D679" s="261" t="s">
        <v>485</v>
      </c>
      <c r="E679" s="261" t="s">
        <v>604</v>
      </c>
      <c r="F679" s="262">
        <v>32874</v>
      </c>
      <c r="G679" s="261" t="s">
        <v>682</v>
      </c>
      <c r="H679" s="261" t="s">
        <v>605</v>
      </c>
      <c r="I679" s="261" t="s">
        <v>2561</v>
      </c>
      <c r="J679" s="261" t="s">
        <v>579</v>
      </c>
      <c r="K679" s="261">
        <v>2008</v>
      </c>
      <c r="L679" s="261" t="s">
        <v>580</v>
      </c>
      <c r="M679" s="261" t="s">
        <v>598</v>
      </c>
    </row>
    <row r="680" spans="1:13">
      <c r="A680" s="261">
        <v>121943</v>
      </c>
      <c r="B680" s="261" t="s">
        <v>2190</v>
      </c>
      <c r="C680" s="261" t="s">
        <v>933</v>
      </c>
      <c r="D680" s="261" t="s">
        <v>324</v>
      </c>
      <c r="E680" s="261" t="s">
        <v>604</v>
      </c>
      <c r="F680" s="262">
        <v>33945</v>
      </c>
      <c r="G680" s="261" t="s">
        <v>578</v>
      </c>
      <c r="H680" s="261" t="s">
        <v>605</v>
      </c>
      <c r="I680" s="261" t="s">
        <v>2561</v>
      </c>
      <c r="J680" s="261" t="s">
        <v>607</v>
      </c>
      <c r="K680" s="261">
        <v>2014</v>
      </c>
      <c r="L680" s="261" t="s">
        <v>590</v>
      </c>
      <c r="M680" s="261" t="s">
        <v>590</v>
      </c>
    </row>
    <row r="681" spans="1:13">
      <c r="A681" s="261">
        <v>121945</v>
      </c>
      <c r="B681" s="261" t="s">
        <v>2191</v>
      </c>
      <c r="C681" s="261" t="s">
        <v>136</v>
      </c>
      <c r="D681" s="261" t="s">
        <v>318</v>
      </c>
      <c r="E681" s="261" t="s">
        <v>604</v>
      </c>
      <c r="F681" s="262">
        <v>30600</v>
      </c>
      <c r="G681" s="261" t="s">
        <v>590</v>
      </c>
      <c r="H681" s="261" t="s">
        <v>605</v>
      </c>
      <c r="I681" s="261" t="s">
        <v>2561</v>
      </c>
      <c r="J681" s="261" t="s">
        <v>752</v>
      </c>
      <c r="K681" s="261">
        <v>2001</v>
      </c>
      <c r="L681" s="261" t="s">
        <v>578</v>
      </c>
      <c r="M681" s="261" t="s">
        <v>590</v>
      </c>
    </row>
    <row r="682" spans="1:13">
      <c r="A682" s="261">
        <v>121946</v>
      </c>
      <c r="B682" s="261" t="s">
        <v>2192</v>
      </c>
      <c r="C682" s="261" t="s">
        <v>132</v>
      </c>
      <c r="D682" s="261" t="s">
        <v>362</v>
      </c>
      <c r="E682" s="261" t="s">
        <v>604</v>
      </c>
      <c r="F682" s="262">
        <v>32300</v>
      </c>
      <c r="G682" s="261" t="s">
        <v>664</v>
      </c>
      <c r="H682" s="261" t="s">
        <v>605</v>
      </c>
      <c r="I682" s="261" t="s">
        <v>2561</v>
      </c>
      <c r="J682" s="261" t="s">
        <v>579</v>
      </c>
      <c r="K682" s="261">
        <v>2007</v>
      </c>
      <c r="L682" s="261" t="s">
        <v>580</v>
      </c>
      <c r="M682" s="261" t="s">
        <v>580</v>
      </c>
    </row>
    <row r="683" spans="1:13">
      <c r="A683" s="261">
        <v>121947</v>
      </c>
      <c r="B683" s="261" t="s">
        <v>2193</v>
      </c>
      <c r="C683" s="261" t="s">
        <v>258</v>
      </c>
      <c r="D683" s="261" t="s">
        <v>405</v>
      </c>
      <c r="E683" s="261" t="s">
        <v>604</v>
      </c>
      <c r="F683" s="262">
        <v>26186</v>
      </c>
      <c r="G683" s="261" t="s">
        <v>578</v>
      </c>
      <c r="H683" s="261" t="s">
        <v>605</v>
      </c>
      <c r="I683" s="261" t="s">
        <v>2561</v>
      </c>
      <c r="J683" s="261" t="s">
        <v>607</v>
      </c>
      <c r="K683" s="261">
        <v>1990</v>
      </c>
      <c r="L683" s="261" t="s">
        <v>578</v>
      </c>
      <c r="M683" s="261" t="s">
        <v>578</v>
      </c>
    </row>
    <row r="684" spans="1:13">
      <c r="A684" s="261">
        <v>121954</v>
      </c>
      <c r="B684" s="261" t="s">
        <v>2196</v>
      </c>
      <c r="C684" s="261" t="s">
        <v>140</v>
      </c>
      <c r="D684" s="261" t="s">
        <v>2197</v>
      </c>
      <c r="E684" s="261" t="s">
        <v>604</v>
      </c>
      <c r="F684" s="262">
        <v>31068</v>
      </c>
      <c r="G684" s="261" t="s">
        <v>649</v>
      </c>
      <c r="H684" s="261" t="s">
        <v>605</v>
      </c>
      <c r="I684" s="261" t="s">
        <v>2561</v>
      </c>
      <c r="J684" s="261" t="s">
        <v>579</v>
      </c>
      <c r="K684" s="261">
        <v>2003</v>
      </c>
      <c r="L684" s="261" t="s">
        <v>580</v>
      </c>
      <c r="M684" s="261" t="s">
        <v>580</v>
      </c>
    </row>
    <row r="685" spans="1:13">
      <c r="A685" s="261">
        <v>121955</v>
      </c>
      <c r="B685" s="261" t="s">
        <v>2198</v>
      </c>
      <c r="C685" s="261" t="s">
        <v>126</v>
      </c>
      <c r="D685" s="261" t="s">
        <v>342</v>
      </c>
      <c r="E685" s="261" t="s">
        <v>604</v>
      </c>
      <c r="F685" s="262">
        <v>33659</v>
      </c>
      <c r="G685" s="261" t="s">
        <v>705</v>
      </c>
      <c r="H685" s="261" t="s">
        <v>749</v>
      </c>
      <c r="I685" s="261" t="s">
        <v>2561</v>
      </c>
      <c r="J685" s="261" t="s">
        <v>607</v>
      </c>
      <c r="K685" s="261">
        <v>2010</v>
      </c>
      <c r="L685" s="261" t="s">
        <v>578</v>
      </c>
      <c r="M685" s="261" t="s">
        <v>553</v>
      </c>
    </row>
    <row r="686" spans="1:13">
      <c r="A686" s="261">
        <v>121957</v>
      </c>
      <c r="B686" s="261" t="s">
        <v>2199</v>
      </c>
      <c r="C686" s="261" t="s">
        <v>161</v>
      </c>
      <c r="D686" s="261" t="s">
        <v>561</v>
      </c>
      <c r="E686" s="261" t="s">
        <v>604</v>
      </c>
      <c r="F686" s="262">
        <v>33379</v>
      </c>
      <c r="G686" s="261" t="s">
        <v>2538</v>
      </c>
      <c r="H686" s="261" t="s">
        <v>605</v>
      </c>
      <c r="I686" s="261" t="s">
        <v>2561</v>
      </c>
      <c r="J686" s="261" t="s">
        <v>579</v>
      </c>
      <c r="K686" s="261">
        <v>2009</v>
      </c>
      <c r="L686" s="261" t="s">
        <v>580</v>
      </c>
      <c r="M686" s="261" t="s">
        <v>590</v>
      </c>
    </row>
    <row r="687" spans="1:13">
      <c r="A687" s="261">
        <v>121959</v>
      </c>
      <c r="B687" s="261" t="s">
        <v>2200</v>
      </c>
      <c r="C687" s="261" t="s">
        <v>2201</v>
      </c>
      <c r="D687" s="261" t="s">
        <v>426</v>
      </c>
      <c r="E687" s="261" t="s">
        <v>604</v>
      </c>
      <c r="F687" s="262">
        <v>32794</v>
      </c>
      <c r="G687" s="261" t="s">
        <v>725</v>
      </c>
      <c r="H687" s="261" t="s">
        <v>605</v>
      </c>
      <c r="I687" s="261" t="s">
        <v>2561</v>
      </c>
      <c r="J687" s="261" t="s">
        <v>579</v>
      </c>
      <c r="K687" s="261">
        <v>2007</v>
      </c>
      <c r="L687" s="261" t="s">
        <v>599</v>
      </c>
      <c r="M687" s="261" t="s">
        <v>599</v>
      </c>
    </row>
    <row r="688" spans="1:13">
      <c r="A688" s="261">
        <v>121962</v>
      </c>
      <c r="B688" s="261" t="s">
        <v>2202</v>
      </c>
      <c r="C688" s="261" t="s">
        <v>264</v>
      </c>
      <c r="D688" s="261" t="s">
        <v>2203</v>
      </c>
      <c r="E688" s="261" t="s">
        <v>603</v>
      </c>
      <c r="F688" s="262">
        <v>31527</v>
      </c>
      <c r="G688" s="261" t="s">
        <v>601</v>
      </c>
      <c r="H688" s="261" t="s">
        <v>605</v>
      </c>
      <c r="I688" s="261" t="s">
        <v>2561</v>
      </c>
      <c r="J688" s="261" t="s">
        <v>579</v>
      </c>
      <c r="K688" s="261">
        <v>2004</v>
      </c>
      <c r="L688" s="261" t="s">
        <v>601</v>
      </c>
      <c r="M688" s="261" t="s">
        <v>601</v>
      </c>
    </row>
    <row r="689" spans="1:13">
      <c r="A689" s="261">
        <v>121963</v>
      </c>
      <c r="B689" s="261" t="s">
        <v>2204</v>
      </c>
      <c r="C689" s="261" t="s">
        <v>884</v>
      </c>
      <c r="D689" s="261" t="s">
        <v>2205</v>
      </c>
      <c r="E689" s="261" t="s">
        <v>603</v>
      </c>
      <c r="F689" s="262">
        <v>29983</v>
      </c>
      <c r="G689" s="261" t="s">
        <v>578</v>
      </c>
      <c r="H689" s="261" t="s">
        <v>605</v>
      </c>
      <c r="I689" s="261" t="s">
        <v>2561</v>
      </c>
      <c r="J689" s="261" t="s">
        <v>607</v>
      </c>
      <c r="K689" s="261">
        <v>2001</v>
      </c>
      <c r="L689" s="261" t="s">
        <v>578</v>
      </c>
      <c r="M689" s="261" t="s">
        <v>578</v>
      </c>
    </row>
    <row r="690" spans="1:13">
      <c r="A690" s="261">
        <v>121968</v>
      </c>
      <c r="B690" s="261" t="s">
        <v>2206</v>
      </c>
      <c r="C690" s="261" t="s">
        <v>2207</v>
      </c>
      <c r="D690" s="261" t="s">
        <v>340</v>
      </c>
      <c r="E690" s="261" t="s">
        <v>604</v>
      </c>
      <c r="F690" s="262">
        <v>33447</v>
      </c>
      <c r="G690" s="261" t="s">
        <v>653</v>
      </c>
      <c r="H690" s="261" t="s">
        <v>605</v>
      </c>
      <c r="I690" s="261" t="s">
        <v>2561</v>
      </c>
      <c r="J690" s="261" t="s">
        <v>579</v>
      </c>
      <c r="K690" s="261">
        <v>2010</v>
      </c>
      <c r="L690" s="261" t="s">
        <v>578</v>
      </c>
      <c r="M690" s="261" t="s">
        <v>578</v>
      </c>
    </row>
    <row r="691" spans="1:13">
      <c r="A691" s="261">
        <v>121972</v>
      </c>
      <c r="B691" s="261" t="s">
        <v>2208</v>
      </c>
      <c r="C691" s="261" t="s">
        <v>2207</v>
      </c>
      <c r="D691" s="261" t="s">
        <v>340</v>
      </c>
      <c r="E691" s="261" t="s">
        <v>604</v>
      </c>
      <c r="F691" s="262">
        <v>34876</v>
      </c>
      <c r="G691" s="261" t="s">
        <v>653</v>
      </c>
      <c r="H691" s="261" t="s">
        <v>605</v>
      </c>
      <c r="I691" s="261" t="s">
        <v>2561</v>
      </c>
      <c r="J691" s="261" t="s">
        <v>579</v>
      </c>
      <c r="K691" s="261">
        <v>2013</v>
      </c>
      <c r="L691" s="261" t="s">
        <v>578</v>
      </c>
      <c r="M691" s="261" t="s">
        <v>578</v>
      </c>
    </row>
    <row r="692" spans="1:13">
      <c r="A692" s="261">
        <v>121973</v>
      </c>
      <c r="B692" s="261" t="s">
        <v>2209</v>
      </c>
      <c r="C692" s="261" t="s">
        <v>233</v>
      </c>
      <c r="D692" s="261" t="s">
        <v>525</v>
      </c>
      <c r="E692" s="261" t="s">
        <v>604</v>
      </c>
      <c r="F692" s="262">
        <v>28205</v>
      </c>
      <c r="G692" s="261" t="s">
        <v>634</v>
      </c>
      <c r="H692" s="261" t="s">
        <v>605</v>
      </c>
      <c r="I692" s="261" t="s">
        <v>2561</v>
      </c>
      <c r="J692" s="261" t="s">
        <v>579</v>
      </c>
      <c r="K692" s="261">
        <v>1996</v>
      </c>
      <c r="L692" s="261" t="s">
        <v>578</v>
      </c>
      <c r="M692" s="261" t="s">
        <v>578</v>
      </c>
    </row>
    <row r="693" spans="1:13">
      <c r="A693" s="261">
        <v>121979</v>
      </c>
      <c r="B693" s="261" t="s">
        <v>832</v>
      </c>
      <c r="C693" s="261" t="s">
        <v>81</v>
      </c>
      <c r="D693" s="261" t="s">
        <v>513</v>
      </c>
      <c r="E693" s="261" t="s">
        <v>604</v>
      </c>
      <c r="F693" s="262">
        <v>28758</v>
      </c>
      <c r="G693" s="261" t="s">
        <v>590</v>
      </c>
      <c r="H693" s="261" t="s">
        <v>605</v>
      </c>
      <c r="I693" s="261" t="s">
        <v>2561</v>
      </c>
      <c r="J693" s="261" t="s">
        <v>579</v>
      </c>
      <c r="K693" s="261">
        <v>1996</v>
      </c>
      <c r="L693" s="261" t="s">
        <v>590</v>
      </c>
      <c r="M693" s="261" t="s">
        <v>590</v>
      </c>
    </row>
    <row r="694" spans="1:13">
      <c r="A694" s="261">
        <v>121981</v>
      </c>
      <c r="B694" s="261" t="s">
        <v>2212</v>
      </c>
      <c r="C694" s="261" t="s">
        <v>83</v>
      </c>
      <c r="D694" s="261" t="s">
        <v>454</v>
      </c>
      <c r="E694" s="261" t="s">
        <v>604</v>
      </c>
      <c r="F694" s="262">
        <v>35065</v>
      </c>
      <c r="G694" s="261" t="s">
        <v>634</v>
      </c>
      <c r="H694" s="261" t="s">
        <v>605</v>
      </c>
      <c r="I694" s="261" t="s">
        <v>2561</v>
      </c>
      <c r="J694" s="261" t="s">
        <v>579</v>
      </c>
      <c r="K694" s="261">
        <v>2011</v>
      </c>
      <c r="L694" s="261" t="s">
        <v>578</v>
      </c>
      <c r="M694" s="261" t="s">
        <v>578</v>
      </c>
    </row>
    <row r="695" spans="1:13">
      <c r="A695" s="261">
        <v>121983</v>
      </c>
      <c r="B695" s="261" t="s">
        <v>2213</v>
      </c>
      <c r="C695" s="261" t="s">
        <v>798</v>
      </c>
      <c r="D695" s="261" t="s">
        <v>438</v>
      </c>
      <c r="E695" s="261" t="s">
        <v>604</v>
      </c>
      <c r="F695" s="262">
        <v>32588</v>
      </c>
      <c r="G695" s="261" t="s">
        <v>580</v>
      </c>
      <c r="H695" s="261" t="s">
        <v>749</v>
      </c>
      <c r="I695" s="261" t="s">
        <v>2561</v>
      </c>
      <c r="J695" s="261" t="s">
        <v>579</v>
      </c>
      <c r="K695" s="261">
        <v>2007</v>
      </c>
      <c r="L695" s="261" t="s">
        <v>580</v>
      </c>
      <c r="M695" s="261" t="s">
        <v>553</v>
      </c>
    </row>
    <row r="696" spans="1:13">
      <c r="A696" s="261">
        <v>121996</v>
      </c>
      <c r="B696" s="261" t="s">
        <v>2217</v>
      </c>
      <c r="C696" s="261" t="s">
        <v>93</v>
      </c>
      <c r="D696" s="261" t="s">
        <v>353</v>
      </c>
      <c r="E696" s="261" t="s">
        <v>603</v>
      </c>
      <c r="F696" s="262">
        <v>32673</v>
      </c>
      <c r="G696" s="261" t="s">
        <v>714</v>
      </c>
      <c r="H696" s="261" t="s">
        <v>605</v>
      </c>
      <c r="I696" s="261" t="s">
        <v>2561</v>
      </c>
      <c r="J696" s="261" t="s">
        <v>607</v>
      </c>
      <c r="K696" s="261">
        <v>2008</v>
      </c>
      <c r="L696" s="261" t="s">
        <v>590</v>
      </c>
      <c r="M696" s="261" t="s">
        <v>590</v>
      </c>
    </row>
    <row r="697" spans="1:13">
      <c r="A697" s="261">
        <v>121998</v>
      </c>
      <c r="B697" s="261" t="s">
        <v>2218</v>
      </c>
      <c r="C697" s="261" t="s">
        <v>105</v>
      </c>
      <c r="D697" s="261" t="s">
        <v>1116</v>
      </c>
      <c r="E697" s="261" t="s">
        <v>603</v>
      </c>
      <c r="F697" s="262">
        <v>35756</v>
      </c>
      <c r="G697" s="261" t="s">
        <v>2541</v>
      </c>
      <c r="H697" s="261" t="s">
        <v>605</v>
      </c>
      <c r="I697" s="261" t="s">
        <v>2561</v>
      </c>
      <c r="J697" s="261" t="s">
        <v>579</v>
      </c>
      <c r="K697" s="261">
        <v>2015</v>
      </c>
      <c r="L697" s="261" t="s">
        <v>578</v>
      </c>
      <c r="M697" s="261" t="s">
        <v>598</v>
      </c>
    </row>
    <row r="698" spans="1:13">
      <c r="A698" s="261">
        <v>122004</v>
      </c>
      <c r="B698" s="261" t="s">
        <v>2219</v>
      </c>
      <c r="C698" s="261" t="s">
        <v>83</v>
      </c>
      <c r="D698" s="261" t="s">
        <v>417</v>
      </c>
      <c r="E698" s="261" t="s">
        <v>603</v>
      </c>
      <c r="F698" s="262">
        <v>35431</v>
      </c>
      <c r="G698" s="261" t="s">
        <v>2542</v>
      </c>
      <c r="H698" s="261" t="s">
        <v>605</v>
      </c>
      <c r="I698" s="261" t="s">
        <v>2561</v>
      </c>
      <c r="J698" s="261" t="s">
        <v>579</v>
      </c>
      <c r="K698" s="261">
        <v>2014</v>
      </c>
      <c r="L698" s="261" t="s">
        <v>580</v>
      </c>
      <c r="M698" s="261" t="s">
        <v>602</v>
      </c>
    </row>
    <row r="699" spans="1:13">
      <c r="A699" s="261">
        <v>122005</v>
      </c>
      <c r="B699" s="261" t="s">
        <v>2220</v>
      </c>
      <c r="C699" s="261" t="s">
        <v>101</v>
      </c>
      <c r="D699" s="261" t="s">
        <v>833</v>
      </c>
      <c r="E699" s="261" t="s">
        <v>603</v>
      </c>
      <c r="F699" s="262">
        <v>30018</v>
      </c>
      <c r="G699" s="261" t="s">
        <v>681</v>
      </c>
      <c r="H699" s="261" t="s">
        <v>605</v>
      </c>
      <c r="I699" s="261" t="s">
        <v>2561</v>
      </c>
      <c r="J699" s="261" t="s">
        <v>579</v>
      </c>
      <c r="K699" s="261">
        <v>2000</v>
      </c>
      <c r="L699" s="261" t="s">
        <v>580</v>
      </c>
      <c r="M699" s="261" t="s">
        <v>580</v>
      </c>
    </row>
    <row r="700" spans="1:13">
      <c r="A700" s="261">
        <v>122011</v>
      </c>
      <c r="B700" s="261" t="s">
        <v>2221</v>
      </c>
      <c r="C700" s="261" t="s">
        <v>2222</v>
      </c>
      <c r="D700" s="261" t="s">
        <v>346</v>
      </c>
      <c r="E700" s="261" t="s">
        <v>604</v>
      </c>
      <c r="F700" s="262">
        <v>32878</v>
      </c>
      <c r="G700" s="261" t="s">
        <v>2543</v>
      </c>
      <c r="H700" s="261" t="s">
        <v>605</v>
      </c>
      <c r="I700" s="261" t="s">
        <v>2561</v>
      </c>
      <c r="J700" s="261" t="s">
        <v>579</v>
      </c>
      <c r="K700" s="261">
        <v>2008</v>
      </c>
      <c r="L700" s="261" t="s">
        <v>580</v>
      </c>
      <c r="M700" s="261" t="s">
        <v>580</v>
      </c>
    </row>
    <row r="701" spans="1:13">
      <c r="A701" s="261">
        <v>122015</v>
      </c>
      <c r="B701" s="261" t="s">
        <v>2223</v>
      </c>
      <c r="C701" s="261" t="s">
        <v>77</v>
      </c>
      <c r="D701" s="261" t="s">
        <v>425</v>
      </c>
      <c r="E701" s="261" t="s">
        <v>604</v>
      </c>
      <c r="F701" s="262">
        <v>28564</v>
      </c>
      <c r="G701" s="261" t="s">
        <v>578</v>
      </c>
      <c r="H701" s="261" t="s">
        <v>605</v>
      </c>
      <c r="I701" s="261" t="s">
        <v>2561</v>
      </c>
      <c r="J701" s="261" t="s">
        <v>579</v>
      </c>
      <c r="K701" s="261">
        <v>1996</v>
      </c>
      <c r="L701" s="261" t="s">
        <v>580</v>
      </c>
      <c r="M701" s="261" t="s">
        <v>589</v>
      </c>
    </row>
    <row r="702" spans="1:13">
      <c r="A702" s="261">
        <v>122017</v>
      </c>
      <c r="B702" s="261" t="s">
        <v>2224</v>
      </c>
      <c r="C702" s="261" t="s">
        <v>117</v>
      </c>
      <c r="D702" s="261" t="s">
        <v>2225</v>
      </c>
      <c r="E702" s="261" t="s">
        <v>604</v>
      </c>
      <c r="F702" s="262">
        <v>33974</v>
      </c>
      <c r="G702" s="261" t="s">
        <v>2544</v>
      </c>
      <c r="H702" s="261" t="s">
        <v>605</v>
      </c>
      <c r="I702" s="261" t="s">
        <v>2561</v>
      </c>
      <c r="J702" s="261" t="s">
        <v>607</v>
      </c>
      <c r="K702" s="261">
        <v>2011</v>
      </c>
      <c r="L702" s="261" t="s">
        <v>597</v>
      </c>
      <c r="M702" s="261" t="s">
        <v>597</v>
      </c>
    </row>
    <row r="703" spans="1:13">
      <c r="A703" s="261">
        <v>122018</v>
      </c>
      <c r="B703" s="261" t="s">
        <v>2226</v>
      </c>
      <c r="C703" s="261" t="s">
        <v>95</v>
      </c>
      <c r="D703" s="261" t="s">
        <v>503</v>
      </c>
      <c r="E703" s="261" t="s">
        <v>604</v>
      </c>
      <c r="F703" s="262">
        <v>34978</v>
      </c>
      <c r="G703" s="261" t="s">
        <v>2447</v>
      </c>
      <c r="H703" s="261" t="s">
        <v>605</v>
      </c>
      <c r="I703" s="261" t="s">
        <v>2561</v>
      </c>
      <c r="J703" s="261" t="s">
        <v>579</v>
      </c>
      <c r="K703" s="261">
        <v>2014</v>
      </c>
      <c r="L703" s="261" t="s">
        <v>580</v>
      </c>
      <c r="M703" s="261" t="s">
        <v>580</v>
      </c>
    </row>
    <row r="704" spans="1:13">
      <c r="A704" s="261">
        <v>122021</v>
      </c>
      <c r="B704" s="261" t="s">
        <v>2227</v>
      </c>
      <c r="C704" s="261" t="s">
        <v>1158</v>
      </c>
      <c r="D704" s="261" t="s">
        <v>2228</v>
      </c>
      <c r="E704" s="261" t="s">
        <v>603</v>
      </c>
      <c r="F704" s="262">
        <v>35065</v>
      </c>
      <c r="G704" s="261" t="s">
        <v>2545</v>
      </c>
      <c r="H704" s="261" t="s">
        <v>605</v>
      </c>
      <c r="I704" s="261" t="s">
        <v>2561</v>
      </c>
      <c r="J704" s="261" t="s">
        <v>579</v>
      </c>
      <c r="K704" s="261">
        <v>2014</v>
      </c>
      <c r="L704" s="261" t="s">
        <v>597</v>
      </c>
      <c r="M704" s="261" t="s">
        <v>597</v>
      </c>
    </row>
    <row r="705" spans="1:13">
      <c r="A705" s="261">
        <v>122022</v>
      </c>
      <c r="B705" s="261" t="s">
        <v>2229</v>
      </c>
      <c r="C705" s="261" t="s">
        <v>819</v>
      </c>
      <c r="D705" s="261" t="s">
        <v>401</v>
      </c>
      <c r="E705" s="261" t="s">
        <v>604</v>
      </c>
      <c r="F705" s="262">
        <v>34700</v>
      </c>
      <c r="G705" s="261" t="s">
        <v>2546</v>
      </c>
      <c r="H705" s="261" t="s">
        <v>605</v>
      </c>
      <c r="I705" s="261" t="s">
        <v>2561</v>
      </c>
      <c r="J705" s="261" t="s">
        <v>579</v>
      </c>
      <c r="K705" s="261">
        <v>2013</v>
      </c>
      <c r="L705" s="261" t="s">
        <v>601</v>
      </c>
      <c r="M705" s="261" t="s">
        <v>601</v>
      </c>
    </row>
    <row r="706" spans="1:13">
      <c r="A706" s="261">
        <v>122036</v>
      </c>
      <c r="B706" s="261" t="s">
        <v>2230</v>
      </c>
      <c r="C706" s="261" t="s">
        <v>97</v>
      </c>
      <c r="D706" s="261" t="s">
        <v>405</v>
      </c>
      <c r="E706" s="261" t="s">
        <v>604</v>
      </c>
      <c r="F706" s="262">
        <v>33473</v>
      </c>
      <c r="G706" s="261" t="s">
        <v>578</v>
      </c>
      <c r="H706" s="261" t="s">
        <v>749</v>
      </c>
      <c r="I706" s="261" t="s">
        <v>2561</v>
      </c>
      <c r="J706" s="261" t="s">
        <v>607</v>
      </c>
      <c r="K706" s="261">
        <v>2010</v>
      </c>
      <c r="L706" s="261" t="s">
        <v>578</v>
      </c>
      <c r="M706" s="261" t="s">
        <v>553</v>
      </c>
    </row>
    <row r="707" spans="1:13">
      <c r="A707" s="261">
        <v>122042</v>
      </c>
      <c r="B707" s="261" t="s">
        <v>2231</v>
      </c>
      <c r="C707" s="261" t="s">
        <v>93</v>
      </c>
      <c r="D707" s="261" t="s">
        <v>362</v>
      </c>
      <c r="E707" s="261" t="s">
        <v>603</v>
      </c>
      <c r="F707" s="262">
        <v>24387</v>
      </c>
      <c r="G707" s="261" t="s">
        <v>634</v>
      </c>
      <c r="H707" s="261" t="s">
        <v>605</v>
      </c>
      <c r="I707" s="261" t="s">
        <v>2561</v>
      </c>
      <c r="J707" s="261" t="s">
        <v>579</v>
      </c>
      <c r="K707" s="261">
        <v>1984</v>
      </c>
      <c r="L707" s="261" t="s">
        <v>672</v>
      </c>
      <c r="M707" s="261" t="s">
        <v>580</v>
      </c>
    </row>
    <row r="708" spans="1:13">
      <c r="A708" s="261">
        <v>122046</v>
      </c>
      <c r="B708" s="261" t="s">
        <v>2232</v>
      </c>
      <c r="C708" s="261" t="s">
        <v>127</v>
      </c>
      <c r="D708" s="261" t="s">
        <v>351</v>
      </c>
      <c r="E708" s="261" t="s">
        <v>603</v>
      </c>
      <c r="F708" s="262">
        <v>35796</v>
      </c>
      <c r="G708" s="261" t="s">
        <v>668</v>
      </c>
      <c r="H708" s="261" t="s">
        <v>605</v>
      </c>
      <c r="I708" s="261" t="s">
        <v>2561</v>
      </c>
      <c r="J708" s="261" t="s">
        <v>579</v>
      </c>
      <c r="K708" s="261">
        <v>2015</v>
      </c>
      <c r="L708" s="261" t="s">
        <v>578</v>
      </c>
      <c r="M708" s="261" t="s">
        <v>587</v>
      </c>
    </row>
    <row r="709" spans="1:13">
      <c r="A709" s="261">
        <v>122047</v>
      </c>
      <c r="B709" s="261" t="s">
        <v>2233</v>
      </c>
      <c r="C709" s="261" t="s">
        <v>89</v>
      </c>
      <c r="D709" s="261" t="s">
        <v>2234</v>
      </c>
      <c r="E709" s="261" t="s">
        <v>604</v>
      </c>
      <c r="F709" s="262">
        <v>34092</v>
      </c>
      <c r="G709" s="261" t="s">
        <v>578</v>
      </c>
      <c r="H709" s="261" t="s">
        <v>605</v>
      </c>
      <c r="I709" s="261" t="s">
        <v>2561</v>
      </c>
      <c r="J709" s="261" t="s">
        <v>579</v>
      </c>
      <c r="K709" s="261">
        <v>2010</v>
      </c>
      <c r="L709" s="261" t="s">
        <v>578</v>
      </c>
      <c r="M709" s="261" t="s">
        <v>578</v>
      </c>
    </row>
    <row r="710" spans="1:13">
      <c r="A710" s="261">
        <v>122054</v>
      </c>
      <c r="B710" s="261" t="s">
        <v>2235</v>
      </c>
      <c r="C710" s="261" t="s">
        <v>233</v>
      </c>
      <c r="D710" s="261" t="s">
        <v>317</v>
      </c>
      <c r="E710" s="261" t="s">
        <v>603</v>
      </c>
      <c r="F710" s="262">
        <v>35444</v>
      </c>
      <c r="G710" s="261" t="s">
        <v>645</v>
      </c>
      <c r="H710" s="261" t="s">
        <v>749</v>
      </c>
      <c r="I710" s="261" t="s">
        <v>2561</v>
      </c>
      <c r="J710" s="261" t="s">
        <v>579</v>
      </c>
      <c r="K710" s="261">
        <v>2014</v>
      </c>
      <c r="L710" s="261" t="s">
        <v>580</v>
      </c>
      <c r="M710" s="261" t="s">
        <v>553</v>
      </c>
    </row>
    <row r="711" spans="1:13">
      <c r="A711" s="261">
        <v>122057</v>
      </c>
      <c r="B711" s="261" t="s">
        <v>2237</v>
      </c>
      <c r="C711" s="261" t="s">
        <v>186</v>
      </c>
      <c r="D711" s="261" t="s">
        <v>869</v>
      </c>
      <c r="E711" s="261" t="s">
        <v>603</v>
      </c>
      <c r="F711" s="262">
        <v>33604</v>
      </c>
      <c r="G711" s="261" t="s">
        <v>700</v>
      </c>
      <c r="H711" s="261" t="s">
        <v>605</v>
      </c>
      <c r="I711" s="261" t="s">
        <v>2561</v>
      </c>
      <c r="J711" s="261" t="s">
        <v>579</v>
      </c>
      <c r="K711" s="264">
        <v>2009</v>
      </c>
      <c r="L711" s="261" t="s">
        <v>578</v>
      </c>
      <c r="M711" s="261" t="s">
        <v>580</v>
      </c>
    </row>
    <row r="712" spans="1:13">
      <c r="A712" s="261">
        <v>122061</v>
      </c>
      <c r="B712" s="261" t="s">
        <v>2238</v>
      </c>
      <c r="C712" s="261" t="s">
        <v>85</v>
      </c>
      <c r="D712" s="261" t="s">
        <v>866</v>
      </c>
      <c r="E712" s="261" t="s">
        <v>604</v>
      </c>
      <c r="F712" s="262">
        <v>33428</v>
      </c>
      <c r="G712" s="261" t="s">
        <v>634</v>
      </c>
      <c r="H712" s="261" t="s">
        <v>605</v>
      </c>
      <c r="I712" s="261" t="s">
        <v>2561</v>
      </c>
      <c r="J712" s="261" t="s">
        <v>607</v>
      </c>
      <c r="K712" s="261">
        <v>2009</v>
      </c>
      <c r="L712" s="261" t="s">
        <v>634</v>
      </c>
      <c r="M712" s="261" t="s">
        <v>593</v>
      </c>
    </row>
    <row r="713" spans="1:13">
      <c r="A713" s="261">
        <v>122062</v>
      </c>
      <c r="B713" s="261" t="s">
        <v>2239</v>
      </c>
      <c r="C713" s="261" t="s">
        <v>463</v>
      </c>
      <c r="D713" s="261" t="s">
        <v>2240</v>
      </c>
      <c r="E713" s="261" t="s">
        <v>604</v>
      </c>
      <c r="F713" s="262">
        <v>30998</v>
      </c>
      <c r="G713" s="261" t="s">
        <v>653</v>
      </c>
      <c r="H713" s="261" t="s">
        <v>605</v>
      </c>
      <c r="I713" s="261" t="s">
        <v>2561</v>
      </c>
      <c r="J713" s="261" t="s">
        <v>579</v>
      </c>
      <c r="K713" s="261">
        <v>2002</v>
      </c>
      <c r="L713" s="261" t="s">
        <v>580</v>
      </c>
      <c r="M713" s="261" t="s">
        <v>580</v>
      </c>
    </row>
    <row r="714" spans="1:13">
      <c r="A714" s="261">
        <v>122066</v>
      </c>
      <c r="B714" s="261" t="s">
        <v>2241</v>
      </c>
      <c r="C714" s="261" t="s">
        <v>97</v>
      </c>
      <c r="D714" s="261" t="s">
        <v>360</v>
      </c>
      <c r="E714" s="261" t="s">
        <v>604</v>
      </c>
      <c r="F714" s="262">
        <v>32223</v>
      </c>
      <c r="G714" s="261" t="s">
        <v>578</v>
      </c>
      <c r="H714" s="261" t="s">
        <v>605</v>
      </c>
      <c r="I714" s="261" t="s">
        <v>2561</v>
      </c>
      <c r="J714" s="261" t="s">
        <v>579</v>
      </c>
      <c r="K714" s="261">
        <v>2006</v>
      </c>
      <c r="L714" s="261" t="s">
        <v>578</v>
      </c>
      <c r="M714" s="261" t="s">
        <v>578</v>
      </c>
    </row>
    <row r="715" spans="1:13">
      <c r="A715" s="261">
        <v>122071</v>
      </c>
      <c r="B715" s="261" t="s">
        <v>2242</v>
      </c>
      <c r="C715" s="261" t="s">
        <v>432</v>
      </c>
      <c r="D715" s="261" t="s">
        <v>318</v>
      </c>
      <c r="E715" s="261" t="s">
        <v>604</v>
      </c>
      <c r="F715" s="262">
        <v>35628</v>
      </c>
      <c r="G715" s="261" t="s">
        <v>639</v>
      </c>
      <c r="H715" s="261" t="s">
        <v>605</v>
      </c>
      <c r="I715" s="261" t="s">
        <v>2561</v>
      </c>
      <c r="J715" s="261" t="s">
        <v>579</v>
      </c>
      <c r="K715" s="261">
        <v>2015</v>
      </c>
      <c r="L715" s="261" t="s">
        <v>578</v>
      </c>
      <c r="M715" s="261" t="s">
        <v>580</v>
      </c>
    </row>
    <row r="716" spans="1:13">
      <c r="A716" s="261">
        <v>122072</v>
      </c>
      <c r="B716" s="261" t="s">
        <v>2243</v>
      </c>
      <c r="C716" s="261" t="s">
        <v>77</v>
      </c>
      <c r="D716" s="261" t="s">
        <v>932</v>
      </c>
      <c r="E716" s="261" t="s">
        <v>604</v>
      </c>
      <c r="F716" s="262">
        <v>29044</v>
      </c>
      <c r="G716" s="261" t="s">
        <v>745</v>
      </c>
      <c r="H716" s="261" t="s">
        <v>749</v>
      </c>
      <c r="I716" s="261" t="s">
        <v>2561</v>
      </c>
      <c r="J716" s="261" t="s">
        <v>752</v>
      </c>
      <c r="K716" s="261">
        <v>1998</v>
      </c>
      <c r="L716" s="261" t="s">
        <v>578</v>
      </c>
      <c r="M716" s="261" t="s">
        <v>553</v>
      </c>
    </row>
    <row r="717" spans="1:13">
      <c r="A717" s="261">
        <v>122074</v>
      </c>
      <c r="B717" s="261" t="s">
        <v>2244</v>
      </c>
      <c r="C717" s="261" t="s">
        <v>89</v>
      </c>
      <c r="D717" s="261" t="s">
        <v>2245</v>
      </c>
      <c r="E717" s="261" t="s">
        <v>603</v>
      </c>
      <c r="F717" s="262">
        <v>35832</v>
      </c>
      <c r="G717" s="261" t="s">
        <v>578</v>
      </c>
      <c r="H717" s="261" t="s">
        <v>605</v>
      </c>
      <c r="I717" s="261" t="s">
        <v>2561</v>
      </c>
      <c r="J717" s="261" t="s">
        <v>579</v>
      </c>
      <c r="K717" s="264">
        <v>2016</v>
      </c>
      <c r="L717" s="261" t="s">
        <v>578</v>
      </c>
      <c r="M717" s="261" t="s">
        <v>578</v>
      </c>
    </row>
    <row r="718" spans="1:13">
      <c r="A718" s="261">
        <v>122076</v>
      </c>
      <c r="B718" s="261" t="s">
        <v>2246</v>
      </c>
      <c r="C718" s="261" t="s">
        <v>140</v>
      </c>
      <c r="D718" s="261" t="s">
        <v>2247</v>
      </c>
      <c r="E718" s="261" t="s">
        <v>603</v>
      </c>
      <c r="F718" s="262">
        <v>35335</v>
      </c>
      <c r="G718" s="261" t="s">
        <v>597</v>
      </c>
      <c r="H718" s="261" t="s">
        <v>605</v>
      </c>
      <c r="I718" s="261" t="s">
        <v>2561</v>
      </c>
      <c r="J718" s="261" t="s">
        <v>579</v>
      </c>
      <c r="K718" s="261">
        <v>2015</v>
      </c>
      <c r="L718" s="261" t="s">
        <v>597</v>
      </c>
      <c r="M718" s="261" t="s">
        <v>597</v>
      </c>
    </row>
    <row r="719" spans="1:13">
      <c r="A719" s="261">
        <v>122080</v>
      </c>
      <c r="B719" s="261" t="s">
        <v>2248</v>
      </c>
      <c r="C719" s="261" t="s">
        <v>1180</v>
      </c>
      <c r="D719" s="261" t="s">
        <v>2249</v>
      </c>
      <c r="E719" s="261" t="s">
        <v>604</v>
      </c>
      <c r="F719" s="262">
        <v>33622</v>
      </c>
      <c r="G719" s="261" t="s">
        <v>578</v>
      </c>
      <c r="H719" s="261" t="s">
        <v>605</v>
      </c>
      <c r="I719" s="261" t="s">
        <v>2561</v>
      </c>
      <c r="J719" s="261" t="s">
        <v>607</v>
      </c>
      <c r="K719" s="261">
        <v>2009</v>
      </c>
      <c r="L719" s="261" t="s">
        <v>578</v>
      </c>
      <c r="M719" s="261" t="s">
        <v>580</v>
      </c>
    </row>
    <row r="720" spans="1:13">
      <c r="A720" s="261">
        <v>122084</v>
      </c>
      <c r="B720" s="261" t="s">
        <v>2250</v>
      </c>
      <c r="C720" s="261" t="s">
        <v>127</v>
      </c>
      <c r="D720" s="261" t="s">
        <v>320</v>
      </c>
      <c r="E720" s="261" t="s">
        <v>604</v>
      </c>
      <c r="F720" s="262">
        <v>35072</v>
      </c>
      <c r="G720" s="261" t="s">
        <v>2416</v>
      </c>
      <c r="H720" s="261" t="s">
        <v>605</v>
      </c>
      <c r="I720" s="261" t="s">
        <v>2561</v>
      </c>
      <c r="J720" s="261" t="s">
        <v>579</v>
      </c>
      <c r="K720" s="261">
        <v>2014</v>
      </c>
      <c r="L720" s="261" t="s">
        <v>580</v>
      </c>
      <c r="M720" s="261" t="s">
        <v>580</v>
      </c>
    </row>
    <row r="721" spans="1:13">
      <c r="A721" s="261">
        <v>122085</v>
      </c>
      <c r="B721" s="261" t="s">
        <v>2251</v>
      </c>
      <c r="C721" s="261" t="s">
        <v>657</v>
      </c>
      <c r="D721" s="261" t="s">
        <v>334</v>
      </c>
      <c r="E721" s="261" t="s">
        <v>604</v>
      </c>
      <c r="F721" s="262">
        <v>35333</v>
      </c>
      <c r="G721" s="261" t="s">
        <v>659</v>
      </c>
      <c r="H721" s="261" t="s">
        <v>605</v>
      </c>
      <c r="I721" s="261" t="s">
        <v>2561</v>
      </c>
      <c r="J721" s="261" t="s">
        <v>607</v>
      </c>
      <c r="K721" s="261">
        <v>2014</v>
      </c>
      <c r="L721" s="261" t="s">
        <v>580</v>
      </c>
      <c r="M721" s="261" t="s">
        <v>580</v>
      </c>
    </row>
    <row r="722" spans="1:13">
      <c r="A722" s="261">
        <v>122089</v>
      </c>
      <c r="B722" s="261" t="s">
        <v>2252</v>
      </c>
      <c r="C722" s="261" t="s">
        <v>142</v>
      </c>
      <c r="D722" s="261" t="s">
        <v>390</v>
      </c>
      <c r="E722" s="261" t="s">
        <v>604</v>
      </c>
      <c r="F722" s="262">
        <v>30677</v>
      </c>
      <c r="G722" s="261" t="s">
        <v>671</v>
      </c>
      <c r="H722" s="261" t="s">
        <v>605</v>
      </c>
      <c r="I722" s="261" t="s">
        <v>2561</v>
      </c>
      <c r="J722" s="261" t="s">
        <v>579</v>
      </c>
      <c r="K722" s="261">
        <v>2003</v>
      </c>
      <c r="L722" s="261" t="s">
        <v>580</v>
      </c>
      <c r="M722" s="261" t="s">
        <v>580</v>
      </c>
    </row>
    <row r="723" spans="1:13">
      <c r="A723" s="261">
        <v>122092</v>
      </c>
      <c r="B723" s="261" t="s">
        <v>2253</v>
      </c>
      <c r="C723" s="261" t="s">
        <v>282</v>
      </c>
      <c r="D723" s="261" t="s">
        <v>387</v>
      </c>
      <c r="E723" s="261" t="s">
        <v>604</v>
      </c>
      <c r="F723" s="262">
        <v>33420</v>
      </c>
      <c r="G723" s="261" t="s">
        <v>578</v>
      </c>
      <c r="H723" s="261" t="s">
        <v>605</v>
      </c>
      <c r="I723" s="261" t="s">
        <v>2561</v>
      </c>
      <c r="J723" s="261" t="s">
        <v>607</v>
      </c>
      <c r="K723" s="261">
        <v>2009</v>
      </c>
      <c r="L723" s="261" t="s">
        <v>578</v>
      </c>
      <c r="M723" s="261" t="s">
        <v>578</v>
      </c>
    </row>
    <row r="724" spans="1:13">
      <c r="A724" s="261">
        <v>122096</v>
      </c>
      <c r="B724" s="261" t="s">
        <v>2254</v>
      </c>
      <c r="C724" s="261" t="s">
        <v>87</v>
      </c>
      <c r="D724" s="261" t="s">
        <v>365</v>
      </c>
      <c r="E724" s="261" t="s">
        <v>604</v>
      </c>
      <c r="F724" s="262">
        <v>34184</v>
      </c>
      <c r="G724" s="261" t="s">
        <v>597</v>
      </c>
      <c r="H724" s="261" t="s">
        <v>605</v>
      </c>
      <c r="I724" s="261" t="s">
        <v>2561</v>
      </c>
      <c r="J724" s="261" t="s">
        <v>607</v>
      </c>
      <c r="K724" s="261">
        <v>2010</v>
      </c>
      <c r="L724" s="261" t="s">
        <v>597</v>
      </c>
      <c r="M724" s="261" t="s">
        <v>597</v>
      </c>
    </row>
    <row r="725" spans="1:13">
      <c r="A725" s="261">
        <v>122097</v>
      </c>
      <c r="B725" s="261" t="s">
        <v>2255</v>
      </c>
      <c r="C725" s="261" t="s">
        <v>139</v>
      </c>
      <c r="D725" s="261" t="s">
        <v>2256</v>
      </c>
      <c r="E725" s="261" t="s">
        <v>604</v>
      </c>
      <c r="F725" s="262">
        <v>35701</v>
      </c>
      <c r="G725" s="261" t="s">
        <v>2444</v>
      </c>
      <c r="H725" s="261" t="s">
        <v>605</v>
      </c>
      <c r="I725" s="261" t="s">
        <v>2561</v>
      </c>
      <c r="J725" s="261" t="s">
        <v>579</v>
      </c>
      <c r="K725" s="261">
        <v>2015</v>
      </c>
      <c r="L725" s="261" t="s">
        <v>589</v>
      </c>
      <c r="M725" s="261" t="s">
        <v>589</v>
      </c>
    </row>
    <row r="726" spans="1:13">
      <c r="A726" s="261">
        <v>122099</v>
      </c>
      <c r="B726" s="261" t="s">
        <v>2257</v>
      </c>
      <c r="C726" s="261" t="s">
        <v>167</v>
      </c>
      <c r="D726" s="261" t="s">
        <v>440</v>
      </c>
      <c r="E726" s="261" t="s">
        <v>604</v>
      </c>
      <c r="F726" s="262">
        <v>26466</v>
      </c>
      <c r="G726" s="261" t="s">
        <v>578</v>
      </c>
      <c r="H726" s="261" t="s">
        <v>605</v>
      </c>
      <c r="I726" s="261" t="s">
        <v>2561</v>
      </c>
      <c r="J726" s="261" t="s">
        <v>607</v>
      </c>
      <c r="K726" s="261">
        <v>1990</v>
      </c>
      <c r="L726" s="261" t="s">
        <v>578</v>
      </c>
      <c r="M726" s="261" t="s">
        <v>578</v>
      </c>
    </row>
    <row r="727" spans="1:13">
      <c r="A727" s="261">
        <v>122100</v>
      </c>
      <c r="B727" s="261" t="s">
        <v>1884</v>
      </c>
      <c r="C727" s="261" t="s">
        <v>83</v>
      </c>
      <c r="D727" s="261" t="s">
        <v>360</v>
      </c>
      <c r="E727" s="261" t="s">
        <v>603</v>
      </c>
      <c r="F727" s="262">
        <v>30457</v>
      </c>
      <c r="G727" s="261" t="s">
        <v>2410</v>
      </c>
      <c r="H727" s="261" t="s">
        <v>605</v>
      </c>
      <c r="I727" s="261" t="s">
        <v>2561</v>
      </c>
      <c r="J727" s="261" t="s">
        <v>607</v>
      </c>
      <c r="K727" s="261">
        <v>2006</v>
      </c>
      <c r="L727" s="261" t="s">
        <v>593</v>
      </c>
      <c r="M727" s="261" t="s">
        <v>589</v>
      </c>
    </row>
    <row r="728" spans="1:13">
      <c r="A728" s="261">
        <v>122101</v>
      </c>
      <c r="B728" s="261" t="s">
        <v>1885</v>
      </c>
      <c r="C728" s="261" t="s">
        <v>108</v>
      </c>
      <c r="D728" s="261" t="s">
        <v>366</v>
      </c>
      <c r="E728" s="261" t="s">
        <v>603</v>
      </c>
      <c r="F728" s="262">
        <v>29983</v>
      </c>
      <c r="G728" s="261" t="s">
        <v>578</v>
      </c>
      <c r="H728" s="261" t="s">
        <v>605</v>
      </c>
      <c r="I728" s="261" t="s">
        <v>2561</v>
      </c>
      <c r="J728" s="261" t="s">
        <v>607</v>
      </c>
      <c r="K728" s="261">
        <v>2001</v>
      </c>
      <c r="L728" s="261" t="s">
        <v>578</v>
      </c>
      <c r="M728" s="261" t="s">
        <v>589</v>
      </c>
    </row>
    <row r="729" spans="1:13">
      <c r="A729" s="261">
        <v>122105</v>
      </c>
      <c r="B729" s="261" t="s">
        <v>2258</v>
      </c>
      <c r="C729" s="261" t="s">
        <v>97</v>
      </c>
      <c r="D729" s="261" t="s">
        <v>2141</v>
      </c>
      <c r="E729" s="261" t="s">
        <v>604</v>
      </c>
      <c r="F729" s="262">
        <v>34744</v>
      </c>
      <c r="G729" s="261" t="s">
        <v>578</v>
      </c>
      <c r="H729" s="261" t="s">
        <v>605</v>
      </c>
      <c r="I729" s="261" t="s">
        <v>2561</v>
      </c>
      <c r="J729" s="261" t="s">
        <v>579</v>
      </c>
      <c r="K729" s="261">
        <v>2013</v>
      </c>
      <c r="L729" s="261" t="s">
        <v>580</v>
      </c>
      <c r="M729" s="261" t="s">
        <v>580</v>
      </c>
    </row>
    <row r="730" spans="1:13">
      <c r="A730" s="261">
        <v>122106</v>
      </c>
      <c r="B730" s="261" t="s">
        <v>2259</v>
      </c>
      <c r="C730" s="261" t="s">
        <v>815</v>
      </c>
      <c r="D730" s="261" t="s">
        <v>404</v>
      </c>
      <c r="E730" s="261" t="s">
        <v>604</v>
      </c>
      <c r="F730" s="262">
        <v>36162</v>
      </c>
      <c r="G730" s="261" t="s">
        <v>2548</v>
      </c>
      <c r="H730" s="261" t="s">
        <v>605</v>
      </c>
      <c r="I730" s="261" t="s">
        <v>2561</v>
      </c>
      <c r="J730" s="261" t="s">
        <v>579</v>
      </c>
      <c r="K730" s="261">
        <v>2017</v>
      </c>
      <c r="L730" s="261" t="s">
        <v>580</v>
      </c>
      <c r="M730" s="261" t="s">
        <v>580</v>
      </c>
    </row>
    <row r="731" spans="1:13">
      <c r="A731" s="261">
        <v>122116</v>
      </c>
      <c r="B731" s="261" t="s">
        <v>2261</v>
      </c>
      <c r="C731" s="261" t="s">
        <v>149</v>
      </c>
      <c r="D731" s="261" t="s">
        <v>330</v>
      </c>
      <c r="E731" s="261" t="s">
        <v>604</v>
      </c>
      <c r="F731" s="262">
        <v>35065</v>
      </c>
      <c r="G731" s="261" t="s">
        <v>2550</v>
      </c>
      <c r="H731" s="261" t="s">
        <v>605</v>
      </c>
      <c r="I731" s="261" t="s">
        <v>2561</v>
      </c>
      <c r="J731" s="261" t="s">
        <v>579</v>
      </c>
      <c r="K731" s="261">
        <v>2016</v>
      </c>
      <c r="L731" s="261" t="s">
        <v>599</v>
      </c>
      <c r="M731" s="261" t="s">
        <v>599</v>
      </c>
    </row>
    <row r="732" spans="1:13">
      <c r="A732" s="261">
        <v>122119</v>
      </c>
      <c r="B732" s="261" t="s">
        <v>2262</v>
      </c>
      <c r="C732" s="261" t="s">
        <v>155</v>
      </c>
      <c r="D732" s="261" t="s">
        <v>385</v>
      </c>
      <c r="E732" s="261" t="s">
        <v>604</v>
      </c>
      <c r="F732" s="262">
        <v>34700</v>
      </c>
      <c r="G732" s="261" t="s">
        <v>578</v>
      </c>
      <c r="H732" s="261" t="s">
        <v>605</v>
      </c>
      <c r="I732" s="261" t="s">
        <v>2561</v>
      </c>
      <c r="J732" s="261" t="s">
        <v>579</v>
      </c>
      <c r="K732" s="261">
        <v>2012</v>
      </c>
      <c r="L732" s="261" t="s">
        <v>578</v>
      </c>
      <c r="M732" s="261" t="s">
        <v>578</v>
      </c>
    </row>
    <row r="733" spans="1:13">
      <c r="A733" s="261">
        <v>122120</v>
      </c>
      <c r="B733" s="261" t="s">
        <v>2263</v>
      </c>
      <c r="C733" s="261" t="s">
        <v>219</v>
      </c>
      <c r="D733" s="261" t="s">
        <v>460</v>
      </c>
      <c r="E733" s="261" t="s">
        <v>604</v>
      </c>
      <c r="F733" s="262">
        <v>35534</v>
      </c>
      <c r="G733" s="261" t="s">
        <v>578</v>
      </c>
      <c r="H733" s="261" t="s">
        <v>605</v>
      </c>
      <c r="I733" s="261" t="s">
        <v>2561</v>
      </c>
      <c r="J733" s="261" t="s">
        <v>579</v>
      </c>
      <c r="K733" s="261">
        <v>2017</v>
      </c>
      <c r="L733" s="261" t="s">
        <v>580</v>
      </c>
      <c r="M733" s="261" t="s">
        <v>578</v>
      </c>
    </row>
    <row r="734" spans="1:13">
      <c r="A734" s="261">
        <v>122127</v>
      </c>
      <c r="B734" s="261" t="s">
        <v>2264</v>
      </c>
      <c r="C734" s="261" t="s">
        <v>81</v>
      </c>
      <c r="D734" s="261" t="s">
        <v>843</v>
      </c>
      <c r="E734" s="261" t="s">
        <v>604</v>
      </c>
      <c r="F734" s="262">
        <v>33244</v>
      </c>
      <c r="G734" s="261" t="s">
        <v>578</v>
      </c>
      <c r="H734" s="261" t="s">
        <v>605</v>
      </c>
      <c r="I734" s="261" t="s">
        <v>2561</v>
      </c>
      <c r="J734" s="261" t="s">
        <v>579</v>
      </c>
      <c r="K734" s="261">
        <v>2009</v>
      </c>
      <c r="L734" s="261" t="s">
        <v>578</v>
      </c>
      <c r="M734" s="261" t="s">
        <v>601</v>
      </c>
    </row>
    <row r="735" spans="1:13">
      <c r="A735" s="261">
        <v>122131</v>
      </c>
      <c r="B735" s="261" t="s">
        <v>2267</v>
      </c>
      <c r="C735" s="261" t="s">
        <v>161</v>
      </c>
      <c r="D735" s="261" t="s">
        <v>371</v>
      </c>
      <c r="E735" s="261" t="s">
        <v>604</v>
      </c>
      <c r="F735" s="262">
        <v>33798</v>
      </c>
      <c r="G735" s="261" t="s">
        <v>2374</v>
      </c>
      <c r="H735" s="261" t="s">
        <v>605</v>
      </c>
      <c r="I735" s="261" t="s">
        <v>2561</v>
      </c>
      <c r="J735" s="261" t="s">
        <v>607</v>
      </c>
      <c r="K735" s="261">
        <v>2010</v>
      </c>
      <c r="L735" s="261" t="s">
        <v>580</v>
      </c>
      <c r="M735" s="261" t="s">
        <v>580</v>
      </c>
    </row>
    <row r="736" spans="1:13">
      <c r="A736" s="261">
        <v>122135</v>
      </c>
      <c r="B736" s="261" t="s">
        <v>2268</v>
      </c>
      <c r="C736" s="261" t="s">
        <v>86</v>
      </c>
      <c r="D736" s="261" t="s">
        <v>354</v>
      </c>
      <c r="E736" s="261" t="s">
        <v>604</v>
      </c>
      <c r="F736" s="262">
        <v>33454</v>
      </c>
      <c r="G736" s="261" t="s">
        <v>578</v>
      </c>
      <c r="H736" s="261" t="s">
        <v>605</v>
      </c>
      <c r="I736" s="261" t="s">
        <v>2561</v>
      </c>
      <c r="J736" s="261" t="s">
        <v>607</v>
      </c>
      <c r="K736" s="261">
        <v>2010</v>
      </c>
      <c r="L736" s="261" t="s">
        <v>578</v>
      </c>
      <c r="M736" s="261" t="s">
        <v>578</v>
      </c>
    </row>
    <row r="737" spans="1:20">
      <c r="A737" s="261">
        <v>122140</v>
      </c>
      <c r="B737" s="261" t="s">
        <v>2269</v>
      </c>
      <c r="C737" s="261" t="s">
        <v>185</v>
      </c>
      <c r="D737" s="261" t="s">
        <v>501</v>
      </c>
      <c r="E737" s="261" t="s">
        <v>604</v>
      </c>
      <c r="F737" s="262">
        <v>34335</v>
      </c>
      <c r="G737" s="261" t="s">
        <v>2489</v>
      </c>
      <c r="H737" s="261" t="s">
        <v>605</v>
      </c>
      <c r="I737" s="261" t="s">
        <v>2561</v>
      </c>
      <c r="J737" s="261" t="s">
        <v>607</v>
      </c>
      <c r="K737" s="261">
        <v>2011</v>
      </c>
      <c r="L737" s="261" t="s">
        <v>580</v>
      </c>
      <c r="M737" s="261" t="s">
        <v>580</v>
      </c>
    </row>
    <row r="738" spans="1:20">
      <c r="A738" s="261">
        <v>122145</v>
      </c>
      <c r="B738" s="261" t="s">
        <v>2270</v>
      </c>
      <c r="C738" s="261" t="s">
        <v>260</v>
      </c>
      <c r="D738" s="261" t="s">
        <v>498</v>
      </c>
      <c r="E738" s="261" t="s">
        <v>604</v>
      </c>
      <c r="F738" s="262">
        <v>34761</v>
      </c>
      <c r="G738" s="261" t="s">
        <v>2551</v>
      </c>
      <c r="H738" s="261" t="s">
        <v>605</v>
      </c>
      <c r="I738" s="261" t="s">
        <v>2561</v>
      </c>
      <c r="J738" s="261" t="s">
        <v>579</v>
      </c>
      <c r="K738" s="261">
        <v>2014</v>
      </c>
      <c r="L738" s="261" t="s">
        <v>580</v>
      </c>
      <c r="M738" s="261" t="s">
        <v>580</v>
      </c>
    </row>
    <row r="739" spans="1:20">
      <c r="A739" s="261">
        <v>122147</v>
      </c>
      <c r="B739" s="261" t="s">
        <v>2271</v>
      </c>
      <c r="C739" s="261" t="s">
        <v>135</v>
      </c>
      <c r="D739" s="261" t="s">
        <v>2272</v>
      </c>
      <c r="E739" s="261" t="s">
        <v>604</v>
      </c>
      <c r="F739" s="262">
        <v>35995</v>
      </c>
      <c r="G739" s="261" t="s">
        <v>578</v>
      </c>
      <c r="H739" s="261" t="s">
        <v>605</v>
      </c>
      <c r="I739" s="261" t="s">
        <v>2561</v>
      </c>
      <c r="J739" s="261" t="s">
        <v>579</v>
      </c>
      <c r="K739" s="261">
        <v>2016</v>
      </c>
      <c r="L739" s="261" t="s">
        <v>578</v>
      </c>
      <c r="M739" s="261" t="s">
        <v>597</v>
      </c>
    </row>
    <row r="740" spans="1:20">
      <c r="A740" s="261">
        <v>122149</v>
      </c>
      <c r="B740" s="261" t="s">
        <v>2273</v>
      </c>
      <c r="C740" s="261" t="s">
        <v>159</v>
      </c>
      <c r="D740" s="261" t="s">
        <v>2274</v>
      </c>
      <c r="E740" s="261" t="s">
        <v>604</v>
      </c>
      <c r="F740" s="262">
        <v>32983</v>
      </c>
      <c r="G740" s="261" t="s">
        <v>578</v>
      </c>
      <c r="H740" s="261" t="s">
        <v>605</v>
      </c>
      <c r="I740" s="261" t="s">
        <v>2561</v>
      </c>
      <c r="J740" s="261" t="s">
        <v>579</v>
      </c>
      <c r="K740" s="261">
        <v>2008</v>
      </c>
      <c r="L740" s="261" t="s">
        <v>578</v>
      </c>
      <c r="M740" s="261" t="s">
        <v>578</v>
      </c>
    </row>
    <row r="741" spans="1:20">
      <c r="A741" s="261">
        <v>122154</v>
      </c>
      <c r="B741" s="261" t="s">
        <v>2275</v>
      </c>
      <c r="C741" s="261" t="s">
        <v>127</v>
      </c>
      <c r="D741" s="261" t="s">
        <v>337</v>
      </c>
      <c r="E741" s="261" t="s">
        <v>604</v>
      </c>
      <c r="F741" s="262">
        <v>30750</v>
      </c>
      <c r="G741" s="261" t="s">
        <v>696</v>
      </c>
      <c r="H741" s="261" t="s">
        <v>605</v>
      </c>
      <c r="I741" s="261" t="s">
        <v>2561</v>
      </c>
      <c r="J741" s="261" t="s">
        <v>579</v>
      </c>
      <c r="K741" s="261">
        <v>2004</v>
      </c>
      <c r="L741" s="261" t="s">
        <v>580</v>
      </c>
      <c r="M741" s="261" t="s">
        <v>580</v>
      </c>
    </row>
    <row r="742" spans="1:20">
      <c r="A742" s="261">
        <v>122160</v>
      </c>
      <c r="B742" s="261" t="s">
        <v>2276</v>
      </c>
      <c r="C742" s="261" t="s">
        <v>79</v>
      </c>
      <c r="D742" s="261" t="s">
        <v>497</v>
      </c>
      <c r="E742" s="261" t="s">
        <v>604</v>
      </c>
      <c r="F742" s="262">
        <v>34636</v>
      </c>
      <c r="G742" s="261" t="s">
        <v>578</v>
      </c>
      <c r="H742" s="261" t="s">
        <v>605</v>
      </c>
      <c r="I742" s="261" t="s">
        <v>2561</v>
      </c>
      <c r="J742" s="261" t="s">
        <v>579</v>
      </c>
      <c r="K742" s="261">
        <v>2012</v>
      </c>
      <c r="L742" s="261" t="s">
        <v>580</v>
      </c>
      <c r="M742" s="261" t="s">
        <v>578</v>
      </c>
    </row>
    <row r="743" spans="1:20">
      <c r="A743" s="261">
        <v>122166</v>
      </c>
      <c r="B743" s="261" t="s">
        <v>2277</v>
      </c>
      <c r="C743" s="261" t="s">
        <v>83</v>
      </c>
      <c r="D743" s="261" t="s">
        <v>320</v>
      </c>
      <c r="E743" s="261" t="s">
        <v>604</v>
      </c>
      <c r="F743" s="262">
        <v>34827</v>
      </c>
      <c r="G743" s="261" t="s">
        <v>670</v>
      </c>
      <c r="H743" s="261" t="s">
        <v>605</v>
      </c>
      <c r="I743" s="261" t="s">
        <v>2561</v>
      </c>
      <c r="J743" s="261" t="s">
        <v>579</v>
      </c>
      <c r="K743" s="261">
        <v>2014</v>
      </c>
      <c r="L743" s="261" t="s">
        <v>650</v>
      </c>
      <c r="M743" s="261" t="s">
        <v>587</v>
      </c>
    </row>
    <row r="744" spans="1:20">
      <c r="A744" s="261">
        <v>122174</v>
      </c>
      <c r="B744" s="261" t="s">
        <v>2278</v>
      </c>
      <c r="C744" s="261" t="s">
        <v>123</v>
      </c>
      <c r="D744" s="261" t="s">
        <v>320</v>
      </c>
      <c r="E744" s="261" t="s">
        <v>603</v>
      </c>
      <c r="F744" s="262">
        <v>35309</v>
      </c>
      <c r="G744" s="261" t="s">
        <v>592</v>
      </c>
      <c r="H744" s="261" t="s">
        <v>605</v>
      </c>
      <c r="I744" s="261" t="s">
        <v>2561</v>
      </c>
      <c r="J744" s="261" t="s">
        <v>579</v>
      </c>
      <c r="K744" s="261">
        <v>2014</v>
      </c>
      <c r="L744" s="261" t="s">
        <v>578</v>
      </c>
      <c r="M744" s="261" t="s">
        <v>592</v>
      </c>
    </row>
    <row r="745" spans="1:20">
      <c r="A745" s="261">
        <v>122175</v>
      </c>
      <c r="B745" s="261" t="s">
        <v>2279</v>
      </c>
      <c r="C745" s="261" t="s">
        <v>273</v>
      </c>
      <c r="D745" s="261" t="s">
        <v>389</v>
      </c>
      <c r="E745" s="261" t="s">
        <v>603</v>
      </c>
      <c r="F745" s="262">
        <v>34216</v>
      </c>
      <c r="G745" s="261" t="s">
        <v>578</v>
      </c>
      <c r="H745" s="261" t="s">
        <v>605</v>
      </c>
      <c r="I745" s="261" t="s">
        <v>2561</v>
      </c>
      <c r="J745" s="261" t="s">
        <v>579</v>
      </c>
      <c r="K745" s="261">
        <v>2011</v>
      </c>
      <c r="L745" s="261" t="s">
        <v>578</v>
      </c>
      <c r="M745" s="261" t="s">
        <v>578</v>
      </c>
    </row>
    <row r="746" spans="1:20">
      <c r="A746" s="261">
        <v>122179</v>
      </c>
      <c r="B746" s="261" t="s">
        <v>2280</v>
      </c>
      <c r="C746" s="261" t="s">
        <v>191</v>
      </c>
      <c r="D746" s="261" t="s">
        <v>361</v>
      </c>
      <c r="E746" s="261" t="s">
        <v>603</v>
      </c>
      <c r="F746" s="262">
        <v>34620</v>
      </c>
      <c r="G746" s="261" t="s">
        <v>578</v>
      </c>
      <c r="H746" s="261" t="s">
        <v>605</v>
      </c>
      <c r="I746" s="261" t="s">
        <v>2561</v>
      </c>
      <c r="J746" s="261" t="s">
        <v>579</v>
      </c>
      <c r="K746" s="261">
        <v>2013</v>
      </c>
      <c r="L746" s="261" t="s">
        <v>578</v>
      </c>
      <c r="M746" s="261" t="s">
        <v>578</v>
      </c>
    </row>
    <row r="747" spans="1:20">
      <c r="A747" s="261">
        <v>122189</v>
      </c>
      <c r="B747" s="261" t="s">
        <v>2281</v>
      </c>
      <c r="C747" s="261" t="s">
        <v>148</v>
      </c>
      <c r="D747" s="261" t="s">
        <v>509</v>
      </c>
      <c r="E747" s="261" t="s">
        <v>603</v>
      </c>
      <c r="F747" s="262">
        <v>35296</v>
      </c>
      <c r="G747" s="261" t="s">
        <v>634</v>
      </c>
      <c r="H747" s="261" t="s">
        <v>605</v>
      </c>
      <c r="I747" s="261" t="s">
        <v>2561</v>
      </c>
      <c r="J747" s="261" t="s">
        <v>579</v>
      </c>
      <c r="K747" s="261">
        <v>2015</v>
      </c>
      <c r="L747" s="261" t="s">
        <v>578</v>
      </c>
      <c r="M747" s="261" t="s">
        <v>578</v>
      </c>
    </row>
    <row r="748" spans="1:20">
      <c r="A748" s="261">
        <v>122191</v>
      </c>
      <c r="B748" s="261" t="s">
        <v>2282</v>
      </c>
      <c r="C748" s="261" t="s">
        <v>151</v>
      </c>
      <c r="D748" s="261" t="s">
        <v>473</v>
      </c>
      <c r="E748" s="261" t="s">
        <v>603</v>
      </c>
      <c r="F748" s="262">
        <v>34505</v>
      </c>
      <c r="G748" s="261" t="s">
        <v>669</v>
      </c>
      <c r="H748" s="261" t="s">
        <v>605</v>
      </c>
      <c r="I748" s="261" t="s">
        <v>2561</v>
      </c>
      <c r="J748" s="261" t="s">
        <v>579</v>
      </c>
      <c r="K748" s="261">
        <v>2014</v>
      </c>
      <c r="L748" s="261" t="s">
        <v>600</v>
      </c>
      <c r="M748" s="261" t="s">
        <v>593</v>
      </c>
    </row>
    <row r="749" spans="1:20">
      <c r="A749" s="261">
        <v>122206</v>
      </c>
      <c r="B749" s="261" t="s">
        <v>2285</v>
      </c>
      <c r="C749" s="261" t="s">
        <v>809</v>
      </c>
      <c r="D749" s="261" t="s">
        <v>418</v>
      </c>
      <c r="E749" s="261" t="s">
        <v>604</v>
      </c>
      <c r="F749" s="262">
        <v>34771</v>
      </c>
      <c r="G749" s="261" t="s">
        <v>578</v>
      </c>
      <c r="H749" s="261" t="s">
        <v>605</v>
      </c>
      <c r="I749" s="261" t="s">
        <v>2561</v>
      </c>
      <c r="J749" s="261" t="s">
        <v>579</v>
      </c>
      <c r="K749" s="261">
        <v>2013</v>
      </c>
      <c r="L749" s="261" t="s">
        <v>578</v>
      </c>
      <c r="M749" s="261" t="s">
        <v>578</v>
      </c>
    </row>
    <row r="750" spans="1:20">
      <c r="A750" s="261">
        <v>122211</v>
      </c>
      <c r="B750" s="261" t="s">
        <v>2286</v>
      </c>
      <c r="C750" s="261" t="s">
        <v>257</v>
      </c>
      <c r="D750" s="261" t="s">
        <v>365</v>
      </c>
      <c r="E750" s="261" t="s">
        <v>604</v>
      </c>
      <c r="F750" s="262">
        <v>35277</v>
      </c>
      <c r="G750" s="261" t="s">
        <v>578</v>
      </c>
      <c r="H750" s="261" t="s">
        <v>605</v>
      </c>
      <c r="I750" s="261" t="s">
        <v>2561</v>
      </c>
      <c r="J750" s="261" t="s">
        <v>607</v>
      </c>
      <c r="K750" s="261">
        <v>2014</v>
      </c>
      <c r="L750" s="261" t="s">
        <v>599</v>
      </c>
      <c r="M750" s="261" t="s">
        <v>598</v>
      </c>
    </row>
    <row r="751" spans="1:20">
      <c r="A751" s="261">
        <v>122212</v>
      </c>
      <c r="B751" s="261" t="s">
        <v>2287</v>
      </c>
      <c r="C751" s="261" t="s">
        <v>942</v>
      </c>
      <c r="D751" s="261" t="s">
        <v>346</v>
      </c>
      <c r="E751" s="261" t="s">
        <v>604</v>
      </c>
      <c r="F751" s="262">
        <v>32901</v>
      </c>
      <c r="G751" s="261" t="s">
        <v>578</v>
      </c>
      <c r="H751" s="261" t="s">
        <v>605</v>
      </c>
      <c r="I751" s="261" t="s">
        <v>2561</v>
      </c>
      <c r="J751" s="261" t="s">
        <v>607</v>
      </c>
      <c r="K751" s="261">
        <v>2008</v>
      </c>
      <c r="L751" s="261" t="s">
        <v>578</v>
      </c>
      <c r="M751" s="261" t="s">
        <v>578</v>
      </c>
      <c r="R751" s="261">
        <v>710</v>
      </c>
      <c r="S751" s="262">
        <v>43953</v>
      </c>
      <c r="T751" s="261">
        <v>10000</v>
      </c>
    </row>
    <row r="752" spans="1:20">
      <c r="A752" s="261">
        <v>122215</v>
      </c>
      <c r="B752" s="261" t="s">
        <v>2289</v>
      </c>
      <c r="C752" s="261" t="s">
        <v>178</v>
      </c>
      <c r="D752" s="261" t="s">
        <v>2290</v>
      </c>
      <c r="E752" s="261" t="s">
        <v>604</v>
      </c>
      <c r="F752" s="262">
        <v>33324</v>
      </c>
      <c r="G752" s="261" t="s">
        <v>2435</v>
      </c>
      <c r="H752" s="261" t="s">
        <v>605</v>
      </c>
      <c r="I752" s="261" t="s">
        <v>2561</v>
      </c>
      <c r="J752" s="261" t="s">
        <v>579</v>
      </c>
      <c r="M752" s="261" t="s">
        <v>580</v>
      </c>
    </row>
    <row r="753" spans="1:20">
      <c r="A753" s="261">
        <v>122219</v>
      </c>
      <c r="B753" s="261" t="s">
        <v>2291</v>
      </c>
      <c r="C753" s="261" t="s">
        <v>173</v>
      </c>
      <c r="D753" s="261" t="s">
        <v>512</v>
      </c>
      <c r="E753" s="261" t="s">
        <v>604</v>
      </c>
      <c r="F753" s="262">
        <v>33412</v>
      </c>
      <c r="G753" s="261" t="s">
        <v>2419</v>
      </c>
      <c r="H753" s="261" t="s">
        <v>605</v>
      </c>
      <c r="I753" s="261" t="s">
        <v>2561</v>
      </c>
      <c r="J753" s="261" t="s">
        <v>607</v>
      </c>
      <c r="K753" s="261">
        <v>2009</v>
      </c>
      <c r="L753" s="261" t="s">
        <v>599</v>
      </c>
      <c r="M753" s="261" t="s">
        <v>599</v>
      </c>
    </row>
    <row r="754" spans="1:20">
      <c r="A754" s="261">
        <v>122231</v>
      </c>
      <c r="B754" s="261" t="s">
        <v>2292</v>
      </c>
      <c r="C754" s="261" t="s">
        <v>140</v>
      </c>
      <c r="D754" s="261" t="s">
        <v>2293</v>
      </c>
      <c r="E754" s="261" t="s">
        <v>603</v>
      </c>
      <c r="F754" s="262">
        <v>35436</v>
      </c>
      <c r="G754" s="261" t="s">
        <v>578</v>
      </c>
      <c r="H754" s="261" t="s">
        <v>605</v>
      </c>
      <c r="I754" s="261" t="s">
        <v>2561</v>
      </c>
      <c r="J754" s="261" t="s">
        <v>579</v>
      </c>
      <c r="K754" s="261">
        <v>2015</v>
      </c>
      <c r="L754" s="261" t="s">
        <v>578</v>
      </c>
      <c r="M754" s="261" t="s">
        <v>598</v>
      </c>
    </row>
    <row r="755" spans="1:20">
      <c r="A755" s="261">
        <v>122233</v>
      </c>
      <c r="B755" s="261" t="s">
        <v>2294</v>
      </c>
      <c r="C755" s="261" t="s">
        <v>89</v>
      </c>
      <c r="D755" s="261" t="s">
        <v>2295</v>
      </c>
      <c r="E755" s="261" t="s">
        <v>604</v>
      </c>
      <c r="F755" s="262">
        <v>36037</v>
      </c>
      <c r="G755" s="261" t="s">
        <v>578</v>
      </c>
      <c r="H755" s="261" t="s">
        <v>605</v>
      </c>
      <c r="I755" s="261" t="s">
        <v>2561</v>
      </c>
      <c r="J755" s="261" t="s">
        <v>579</v>
      </c>
      <c r="K755" s="261">
        <v>2017</v>
      </c>
      <c r="L755" s="261" t="s">
        <v>578</v>
      </c>
      <c r="M755" s="261" t="s">
        <v>578</v>
      </c>
    </row>
    <row r="756" spans="1:20">
      <c r="A756" s="261">
        <v>122235</v>
      </c>
      <c r="B756" s="261" t="s">
        <v>2296</v>
      </c>
      <c r="C756" s="261" t="s">
        <v>2297</v>
      </c>
      <c r="D756" s="261" t="s">
        <v>362</v>
      </c>
      <c r="E756" s="261" t="s">
        <v>604</v>
      </c>
      <c r="F756" s="262">
        <v>33239</v>
      </c>
      <c r="G756" s="261" t="s">
        <v>589</v>
      </c>
      <c r="H756" s="261" t="s">
        <v>605</v>
      </c>
      <c r="I756" s="261" t="s">
        <v>2561</v>
      </c>
      <c r="J756" s="261" t="s">
        <v>579</v>
      </c>
      <c r="K756" s="261">
        <v>2009</v>
      </c>
      <c r="L756" s="261" t="s">
        <v>589</v>
      </c>
      <c r="M756" s="261" t="s">
        <v>589</v>
      </c>
      <c r="R756" s="261">
        <v>220</v>
      </c>
      <c r="S756" s="262">
        <v>44166</v>
      </c>
      <c r="T756" s="261">
        <v>21500</v>
      </c>
    </row>
    <row r="757" spans="1:20">
      <c r="A757" s="261">
        <v>122239</v>
      </c>
      <c r="B757" s="261" t="s">
        <v>2298</v>
      </c>
      <c r="C757" s="261" t="s">
        <v>2299</v>
      </c>
      <c r="D757" s="261" t="s">
        <v>389</v>
      </c>
      <c r="E757" s="261" t="s">
        <v>604</v>
      </c>
      <c r="F757" s="262">
        <v>34030</v>
      </c>
      <c r="G757" s="261" t="s">
        <v>578</v>
      </c>
      <c r="H757" s="261" t="s">
        <v>605</v>
      </c>
      <c r="I757" s="261" t="s">
        <v>2561</v>
      </c>
      <c r="J757" s="261" t="s">
        <v>579</v>
      </c>
      <c r="K757" s="261">
        <v>2012</v>
      </c>
      <c r="L757" s="261" t="s">
        <v>578</v>
      </c>
      <c r="M757" s="261" t="s">
        <v>578</v>
      </c>
    </row>
    <row r="758" spans="1:20">
      <c r="A758" s="261">
        <v>122241</v>
      </c>
      <c r="B758" s="261" t="s">
        <v>2300</v>
      </c>
      <c r="C758" s="261" t="s">
        <v>148</v>
      </c>
      <c r="D758" s="261" t="s">
        <v>397</v>
      </c>
      <c r="E758" s="261" t="s">
        <v>604</v>
      </c>
      <c r="F758" s="262">
        <v>31426</v>
      </c>
      <c r="G758" s="261" t="s">
        <v>649</v>
      </c>
      <c r="H758" s="261" t="s">
        <v>605</v>
      </c>
      <c r="I758" s="261" t="s">
        <v>2561</v>
      </c>
      <c r="J758" s="261" t="s">
        <v>579</v>
      </c>
      <c r="K758" s="261">
        <v>2003</v>
      </c>
      <c r="L758" s="261" t="s">
        <v>580</v>
      </c>
      <c r="M758" s="261" t="s">
        <v>580</v>
      </c>
    </row>
    <row r="759" spans="1:20">
      <c r="A759" s="261">
        <v>122242</v>
      </c>
      <c r="B759" s="261" t="s">
        <v>2301</v>
      </c>
      <c r="C759" s="261" t="s">
        <v>156</v>
      </c>
      <c r="D759" s="261" t="s">
        <v>377</v>
      </c>
      <c r="E759" s="261" t="s">
        <v>604</v>
      </c>
      <c r="F759" s="262">
        <v>31589</v>
      </c>
      <c r="G759" s="261" t="s">
        <v>664</v>
      </c>
      <c r="H759" s="261" t="s">
        <v>605</v>
      </c>
      <c r="I759" s="261" t="s">
        <v>2561</v>
      </c>
      <c r="J759" s="261" t="s">
        <v>607</v>
      </c>
      <c r="K759" s="261">
        <v>2012</v>
      </c>
      <c r="L759" s="261" t="s">
        <v>578</v>
      </c>
      <c r="M759" s="261" t="s">
        <v>580</v>
      </c>
    </row>
    <row r="760" spans="1:20">
      <c r="A760" s="261">
        <v>122244</v>
      </c>
      <c r="B760" s="261" t="s">
        <v>2303</v>
      </c>
      <c r="C760" s="261" t="s">
        <v>81</v>
      </c>
      <c r="D760" s="261" t="s">
        <v>2304</v>
      </c>
      <c r="E760" s="261" t="s">
        <v>604</v>
      </c>
      <c r="F760" s="262">
        <v>33482</v>
      </c>
      <c r="G760" s="261" t="s">
        <v>2496</v>
      </c>
      <c r="H760" s="261" t="s">
        <v>605</v>
      </c>
      <c r="I760" s="261" t="s">
        <v>2561</v>
      </c>
      <c r="J760" s="261" t="s">
        <v>607</v>
      </c>
      <c r="K760" s="261">
        <v>2009</v>
      </c>
      <c r="L760" s="261" t="s">
        <v>580</v>
      </c>
      <c r="M760" s="261" t="s">
        <v>580</v>
      </c>
    </row>
    <row r="761" spans="1:20">
      <c r="A761" s="261">
        <v>122247</v>
      </c>
      <c r="B761" s="261" t="s">
        <v>2305</v>
      </c>
      <c r="C761" s="261" t="s">
        <v>155</v>
      </c>
      <c r="D761" s="261" t="s">
        <v>459</v>
      </c>
      <c r="E761" s="261" t="s">
        <v>604</v>
      </c>
      <c r="F761" s="262">
        <v>35807</v>
      </c>
      <c r="G761" s="261" t="s">
        <v>578</v>
      </c>
      <c r="H761" s="261" t="s">
        <v>605</v>
      </c>
      <c r="I761" s="261" t="s">
        <v>2561</v>
      </c>
      <c r="J761" s="261" t="s">
        <v>579</v>
      </c>
      <c r="K761" s="261">
        <v>2015</v>
      </c>
      <c r="L761" s="261" t="s">
        <v>588</v>
      </c>
      <c r="M761" s="261" t="s">
        <v>578</v>
      </c>
    </row>
    <row r="762" spans="1:20">
      <c r="A762" s="261">
        <v>122248</v>
      </c>
      <c r="B762" s="261" t="s">
        <v>2306</v>
      </c>
      <c r="C762" s="261" t="s">
        <v>158</v>
      </c>
      <c r="D762" s="261" t="s">
        <v>2307</v>
      </c>
      <c r="E762" s="261" t="s">
        <v>604</v>
      </c>
      <c r="F762" s="262">
        <v>33034</v>
      </c>
      <c r="G762" s="261" t="s">
        <v>578</v>
      </c>
      <c r="H762" s="261" t="s">
        <v>605</v>
      </c>
      <c r="I762" s="261" t="s">
        <v>2561</v>
      </c>
      <c r="J762" s="261" t="s">
        <v>607</v>
      </c>
      <c r="K762" s="261">
        <v>2008</v>
      </c>
      <c r="L762" s="261" t="s">
        <v>580</v>
      </c>
      <c r="M762" s="261" t="s">
        <v>580</v>
      </c>
    </row>
    <row r="763" spans="1:20">
      <c r="A763" s="261">
        <v>122249</v>
      </c>
      <c r="B763" s="261" t="s">
        <v>2308</v>
      </c>
      <c r="C763" s="261" t="s">
        <v>175</v>
      </c>
      <c r="D763" s="261" t="s">
        <v>376</v>
      </c>
      <c r="E763" s="261" t="s">
        <v>604</v>
      </c>
      <c r="F763" s="262">
        <v>32001</v>
      </c>
      <c r="G763" s="261" t="s">
        <v>578</v>
      </c>
      <c r="H763" s="261" t="s">
        <v>749</v>
      </c>
      <c r="I763" s="261" t="s">
        <v>2561</v>
      </c>
      <c r="J763" s="261" t="s">
        <v>579</v>
      </c>
      <c r="K763" s="261">
        <v>2005</v>
      </c>
      <c r="L763" s="261" t="s">
        <v>578</v>
      </c>
      <c r="M763" s="261" t="s">
        <v>553</v>
      </c>
    </row>
    <row r="764" spans="1:20">
      <c r="A764" s="261">
        <v>122251</v>
      </c>
      <c r="B764" s="261" t="s">
        <v>2309</v>
      </c>
      <c r="C764" s="261" t="s">
        <v>103</v>
      </c>
      <c r="D764" s="261" t="s">
        <v>333</v>
      </c>
      <c r="E764" s="261" t="s">
        <v>603</v>
      </c>
      <c r="F764" s="262">
        <v>31778</v>
      </c>
      <c r="G764" s="261" t="s">
        <v>637</v>
      </c>
      <c r="H764" s="261" t="s">
        <v>605</v>
      </c>
      <c r="I764" s="261" t="s">
        <v>2561</v>
      </c>
      <c r="J764" s="261" t="s">
        <v>579</v>
      </c>
      <c r="K764" s="261">
        <v>2004</v>
      </c>
      <c r="L764" s="261" t="s">
        <v>588</v>
      </c>
      <c r="M764" s="261" t="s">
        <v>589</v>
      </c>
    </row>
    <row r="765" spans="1:20">
      <c r="A765" s="261">
        <v>122252</v>
      </c>
      <c r="B765" s="261" t="s">
        <v>2310</v>
      </c>
      <c r="C765" s="261" t="s">
        <v>1154</v>
      </c>
      <c r="D765" s="261" t="s">
        <v>405</v>
      </c>
      <c r="E765" s="261" t="s">
        <v>603</v>
      </c>
      <c r="F765" s="262">
        <v>35431</v>
      </c>
      <c r="G765" s="261" t="s">
        <v>601</v>
      </c>
      <c r="H765" s="261" t="s">
        <v>605</v>
      </c>
      <c r="I765" s="261" t="s">
        <v>2561</v>
      </c>
      <c r="J765" s="261" t="s">
        <v>579</v>
      </c>
      <c r="K765" s="261">
        <v>2014</v>
      </c>
      <c r="L765" s="261" t="s">
        <v>601</v>
      </c>
      <c r="M765" s="261" t="s">
        <v>601</v>
      </c>
    </row>
    <row r="766" spans="1:20">
      <c r="A766" s="261">
        <v>122254</v>
      </c>
      <c r="B766" s="261" t="s">
        <v>948</v>
      </c>
      <c r="C766" s="261" t="s">
        <v>83</v>
      </c>
      <c r="D766" s="261" t="s">
        <v>385</v>
      </c>
      <c r="E766" s="261" t="s">
        <v>604</v>
      </c>
      <c r="F766" s="262">
        <v>33668</v>
      </c>
      <c r="G766" s="261" t="s">
        <v>2402</v>
      </c>
      <c r="H766" s="261" t="s">
        <v>605</v>
      </c>
      <c r="I766" s="261" t="s">
        <v>2561</v>
      </c>
      <c r="J766" s="261" t="s">
        <v>579</v>
      </c>
      <c r="K766" s="261">
        <v>2010</v>
      </c>
      <c r="L766" s="261" t="s">
        <v>580</v>
      </c>
      <c r="M766" s="261" t="s">
        <v>580</v>
      </c>
    </row>
    <row r="767" spans="1:20">
      <c r="A767" s="261">
        <v>122255</v>
      </c>
      <c r="B767" s="261" t="s">
        <v>2311</v>
      </c>
      <c r="C767" s="261" t="s">
        <v>129</v>
      </c>
      <c r="D767" s="261" t="s">
        <v>326</v>
      </c>
      <c r="E767" s="261" t="s">
        <v>603</v>
      </c>
      <c r="F767" s="262">
        <v>29983</v>
      </c>
      <c r="G767" s="261" t="s">
        <v>578</v>
      </c>
      <c r="H767" s="261" t="s">
        <v>605</v>
      </c>
      <c r="I767" s="261" t="s">
        <v>2561</v>
      </c>
      <c r="J767" s="261" t="s">
        <v>607</v>
      </c>
      <c r="K767" s="261">
        <v>2016</v>
      </c>
      <c r="L767" s="261" t="s">
        <v>578</v>
      </c>
      <c r="M767" s="261" t="s">
        <v>578</v>
      </c>
    </row>
    <row r="768" spans="1:20">
      <c r="A768" s="261">
        <v>122258</v>
      </c>
      <c r="B768" s="261" t="s">
        <v>2312</v>
      </c>
      <c r="C768" s="261" t="s">
        <v>883</v>
      </c>
      <c r="D768" s="261" t="s">
        <v>450</v>
      </c>
      <c r="E768" s="261" t="s">
        <v>604</v>
      </c>
      <c r="F768" s="262">
        <v>35796</v>
      </c>
      <c r="G768" s="261" t="s">
        <v>602</v>
      </c>
      <c r="H768" s="261" t="s">
        <v>605</v>
      </c>
      <c r="I768" s="261" t="s">
        <v>2561</v>
      </c>
      <c r="J768" s="261" t="s">
        <v>579</v>
      </c>
      <c r="K768" s="261">
        <v>2015</v>
      </c>
      <c r="L768" s="261" t="s">
        <v>602</v>
      </c>
      <c r="M768" s="261" t="s">
        <v>602</v>
      </c>
    </row>
    <row r="769" spans="1:20">
      <c r="A769" s="261">
        <v>122262</v>
      </c>
      <c r="B769" s="261" t="s">
        <v>2313</v>
      </c>
      <c r="C769" s="261" t="s">
        <v>942</v>
      </c>
      <c r="D769" s="261" t="s">
        <v>342</v>
      </c>
      <c r="E769" s="261" t="s">
        <v>604</v>
      </c>
      <c r="F769" s="262">
        <v>34704</v>
      </c>
      <c r="G769" s="261" t="s">
        <v>2449</v>
      </c>
      <c r="H769" s="261" t="s">
        <v>605</v>
      </c>
      <c r="I769" s="261" t="s">
        <v>2561</v>
      </c>
      <c r="J769" s="261" t="s">
        <v>579</v>
      </c>
      <c r="K769" s="261">
        <v>2012</v>
      </c>
      <c r="L769" s="261" t="s">
        <v>599</v>
      </c>
      <c r="M769" s="261" t="s">
        <v>599</v>
      </c>
    </row>
    <row r="770" spans="1:20">
      <c r="A770" s="261">
        <v>122265</v>
      </c>
      <c r="B770" s="261" t="s">
        <v>2314</v>
      </c>
      <c r="C770" s="261" t="s">
        <v>83</v>
      </c>
      <c r="D770" s="261" t="s">
        <v>318</v>
      </c>
      <c r="E770" s="261" t="s">
        <v>604</v>
      </c>
      <c r="F770" s="262">
        <v>32509</v>
      </c>
      <c r="G770" s="261" t="s">
        <v>2552</v>
      </c>
      <c r="H770" s="261" t="s">
        <v>605</v>
      </c>
      <c r="I770" s="261" t="s">
        <v>2561</v>
      </c>
      <c r="J770" s="261" t="s">
        <v>579</v>
      </c>
      <c r="K770" s="261">
        <v>2007</v>
      </c>
      <c r="L770" s="261" t="s">
        <v>597</v>
      </c>
      <c r="M770" s="261" t="s">
        <v>597</v>
      </c>
    </row>
    <row r="771" spans="1:20">
      <c r="A771" s="261">
        <v>122266</v>
      </c>
      <c r="B771" s="261" t="s">
        <v>2315</v>
      </c>
      <c r="C771" s="261" t="s">
        <v>2316</v>
      </c>
      <c r="D771" s="261" t="s">
        <v>2317</v>
      </c>
      <c r="E771" s="261" t="s">
        <v>604</v>
      </c>
      <c r="F771" s="262">
        <v>34564</v>
      </c>
      <c r="G771" s="261" t="s">
        <v>599</v>
      </c>
      <c r="H771" s="261" t="s">
        <v>605</v>
      </c>
      <c r="I771" s="261" t="s">
        <v>2561</v>
      </c>
      <c r="J771" s="261" t="s">
        <v>579</v>
      </c>
      <c r="K771" s="261">
        <v>2012</v>
      </c>
      <c r="L771" s="261" t="s">
        <v>599</v>
      </c>
      <c r="M771" s="261" t="s">
        <v>599</v>
      </c>
    </row>
    <row r="772" spans="1:20">
      <c r="A772" s="261">
        <v>122268</v>
      </c>
      <c r="B772" s="261" t="s">
        <v>1886</v>
      </c>
      <c r="C772" s="261" t="s">
        <v>166</v>
      </c>
      <c r="D772" s="261" t="s">
        <v>437</v>
      </c>
      <c r="E772" s="261" t="s">
        <v>604</v>
      </c>
      <c r="F772" s="262">
        <v>29983</v>
      </c>
      <c r="G772" s="261" t="s">
        <v>578</v>
      </c>
      <c r="H772" s="261" t="s">
        <v>605</v>
      </c>
      <c r="I772" s="261" t="s">
        <v>2561</v>
      </c>
      <c r="J772" s="261" t="s">
        <v>607</v>
      </c>
      <c r="K772" s="261">
        <v>2001</v>
      </c>
      <c r="L772" s="261" t="s">
        <v>578</v>
      </c>
      <c r="M772" s="261" t="s">
        <v>590</v>
      </c>
    </row>
    <row r="773" spans="1:20">
      <c r="A773" s="261">
        <v>122273</v>
      </c>
      <c r="B773" s="261" t="s">
        <v>2318</v>
      </c>
      <c r="C773" s="261" t="s">
        <v>83</v>
      </c>
      <c r="D773" s="261" t="s">
        <v>360</v>
      </c>
      <c r="E773" s="261" t="s">
        <v>604</v>
      </c>
      <c r="F773" s="262">
        <v>33744</v>
      </c>
      <c r="G773" s="261" t="s">
        <v>578</v>
      </c>
      <c r="H773" s="261" t="s">
        <v>605</v>
      </c>
      <c r="I773" s="261" t="s">
        <v>2561</v>
      </c>
      <c r="J773" s="261" t="s">
        <v>607</v>
      </c>
      <c r="K773" s="261">
        <v>2014</v>
      </c>
      <c r="L773" s="261" t="s">
        <v>578</v>
      </c>
      <c r="M773" s="261" t="s">
        <v>580</v>
      </c>
      <c r="R773" s="261">
        <v>724</v>
      </c>
      <c r="S773" s="262">
        <v>43953</v>
      </c>
      <c r="T773" s="261">
        <v>25000</v>
      </c>
    </row>
    <row r="774" spans="1:20">
      <c r="A774" s="261">
        <v>122275</v>
      </c>
      <c r="B774" s="261" t="s">
        <v>2319</v>
      </c>
      <c r="C774" s="261" t="s">
        <v>1027</v>
      </c>
      <c r="D774" s="261" t="s">
        <v>279</v>
      </c>
      <c r="E774" s="261" t="s">
        <v>604</v>
      </c>
      <c r="F774" s="262">
        <v>35315</v>
      </c>
      <c r="G774" s="261" t="s">
        <v>578</v>
      </c>
      <c r="H774" s="261" t="s">
        <v>605</v>
      </c>
      <c r="I774" s="261" t="s">
        <v>2561</v>
      </c>
      <c r="J774" s="261" t="s">
        <v>579</v>
      </c>
      <c r="K774" s="261">
        <v>2014</v>
      </c>
      <c r="L774" s="261" t="s">
        <v>578</v>
      </c>
      <c r="M774" s="261" t="s">
        <v>597</v>
      </c>
    </row>
    <row r="775" spans="1:20">
      <c r="A775" s="261">
        <v>122283</v>
      </c>
      <c r="B775" s="261" t="s">
        <v>2321</v>
      </c>
      <c r="C775" s="261" t="s">
        <v>2322</v>
      </c>
      <c r="D775" s="261" t="s">
        <v>401</v>
      </c>
      <c r="E775" s="261" t="s">
        <v>604</v>
      </c>
      <c r="F775" s="262">
        <v>28529</v>
      </c>
      <c r="G775" s="261" t="s">
        <v>678</v>
      </c>
      <c r="H775" s="261" t="s">
        <v>605</v>
      </c>
      <c r="I775" s="261" t="s">
        <v>2561</v>
      </c>
      <c r="J775" s="261" t="s">
        <v>579</v>
      </c>
      <c r="K775" s="261">
        <v>1996</v>
      </c>
      <c r="L775" s="261" t="s">
        <v>598</v>
      </c>
      <c r="M775" s="261" t="s">
        <v>588</v>
      </c>
    </row>
    <row r="776" spans="1:20">
      <c r="A776" s="261">
        <v>122285</v>
      </c>
      <c r="B776" s="261" t="s">
        <v>2323</v>
      </c>
      <c r="C776" s="261" t="s">
        <v>77</v>
      </c>
      <c r="D776" s="261" t="s">
        <v>2324</v>
      </c>
      <c r="E776" s="261" t="s">
        <v>604</v>
      </c>
      <c r="F776" s="262">
        <v>30582</v>
      </c>
      <c r="G776" s="261" t="s">
        <v>2553</v>
      </c>
      <c r="H776" s="261" t="s">
        <v>605</v>
      </c>
      <c r="I776" s="261" t="s">
        <v>2561</v>
      </c>
      <c r="J776" s="261" t="s">
        <v>579</v>
      </c>
      <c r="K776" s="261">
        <v>2001</v>
      </c>
      <c r="L776" s="261" t="s">
        <v>592</v>
      </c>
      <c r="M776" s="261" t="s">
        <v>592</v>
      </c>
    </row>
    <row r="777" spans="1:20">
      <c r="A777" s="261">
        <v>122286</v>
      </c>
      <c r="B777" s="261" t="s">
        <v>2325</v>
      </c>
      <c r="C777" s="261" t="s">
        <v>146</v>
      </c>
      <c r="D777" s="261" t="s">
        <v>1168</v>
      </c>
      <c r="E777" s="261" t="s">
        <v>604</v>
      </c>
      <c r="F777" s="262">
        <v>33239</v>
      </c>
      <c r="G777" s="261" t="s">
        <v>2442</v>
      </c>
      <c r="H777" s="261" t="s">
        <v>605</v>
      </c>
      <c r="I777" s="261" t="s">
        <v>2561</v>
      </c>
      <c r="J777" s="261" t="s">
        <v>607</v>
      </c>
      <c r="K777" s="261">
        <v>2009</v>
      </c>
      <c r="L777" s="261" t="s">
        <v>578</v>
      </c>
      <c r="M777" s="261" t="s">
        <v>600</v>
      </c>
    </row>
    <row r="778" spans="1:20">
      <c r="A778" s="261">
        <v>122287</v>
      </c>
      <c r="B778" s="261" t="s">
        <v>2326</v>
      </c>
      <c r="C778" s="261" t="s">
        <v>129</v>
      </c>
      <c r="D778" s="261" t="s">
        <v>279</v>
      </c>
      <c r="E778" s="261" t="s">
        <v>604</v>
      </c>
      <c r="F778" s="262">
        <v>33666</v>
      </c>
      <c r="G778" s="261" t="s">
        <v>634</v>
      </c>
      <c r="H778" s="261" t="s">
        <v>605</v>
      </c>
      <c r="I778" s="261" t="s">
        <v>2561</v>
      </c>
      <c r="J778" s="261" t="s">
        <v>579</v>
      </c>
      <c r="K778" s="261">
        <v>2010</v>
      </c>
      <c r="L778" s="261" t="s">
        <v>634</v>
      </c>
      <c r="M778" s="261" t="s">
        <v>578</v>
      </c>
    </row>
    <row r="779" spans="1:20">
      <c r="A779" s="261">
        <v>122291</v>
      </c>
      <c r="B779" s="261" t="s">
        <v>2327</v>
      </c>
      <c r="C779" s="261" t="s">
        <v>83</v>
      </c>
      <c r="D779" s="261" t="s">
        <v>881</v>
      </c>
      <c r="E779" s="261" t="s">
        <v>604</v>
      </c>
      <c r="F779" s="262">
        <v>31432</v>
      </c>
      <c r="G779" s="261" t="s">
        <v>2434</v>
      </c>
      <c r="H779" s="261" t="s">
        <v>605</v>
      </c>
      <c r="I779" s="261" t="s">
        <v>2561</v>
      </c>
      <c r="J779" s="261" t="s">
        <v>607</v>
      </c>
      <c r="K779" s="261">
        <v>2011</v>
      </c>
      <c r="L779" s="261" t="s">
        <v>580</v>
      </c>
      <c r="M779" s="261" t="s">
        <v>580</v>
      </c>
    </row>
    <row r="780" spans="1:20">
      <c r="A780" s="261">
        <v>122294</v>
      </c>
      <c r="B780" s="261" t="s">
        <v>2328</v>
      </c>
      <c r="C780" s="261" t="s">
        <v>887</v>
      </c>
      <c r="D780" s="261" t="s">
        <v>359</v>
      </c>
      <c r="E780" s="261" t="s">
        <v>604</v>
      </c>
      <c r="F780" s="262">
        <v>33605</v>
      </c>
      <c r="G780" s="261" t="s">
        <v>578</v>
      </c>
      <c r="H780" s="261" t="s">
        <v>605</v>
      </c>
      <c r="I780" s="261" t="s">
        <v>2561</v>
      </c>
      <c r="J780" s="261" t="s">
        <v>607</v>
      </c>
      <c r="K780" s="261">
        <v>2009</v>
      </c>
      <c r="L780" s="261" t="s">
        <v>578</v>
      </c>
      <c r="M780" s="261" t="s">
        <v>578</v>
      </c>
      <c r="R780" s="261">
        <v>469</v>
      </c>
      <c r="S780" s="262" t="s">
        <v>2604</v>
      </c>
      <c r="T780" s="261">
        <v>23000</v>
      </c>
    </row>
    <row r="781" spans="1:20">
      <c r="A781" s="261">
        <v>122296</v>
      </c>
      <c r="B781" s="261" t="s">
        <v>2329</v>
      </c>
      <c r="C781" s="261" t="s">
        <v>83</v>
      </c>
      <c r="D781" s="261" t="s">
        <v>376</v>
      </c>
      <c r="E781" s="261" t="s">
        <v>604</v>
      </c>
      <c r="F781" s="262">
        <v>32770</v>
      </c>
      <c r="G781" s="261" t="s">
        <v>712</v>
      </c>
      <c r="H781" s="261" t="s">
        <v>605</v>
      </c>
      <c r="I781" s="261" t="s">
        <v>2561</v>
      </c>
      <c r="J781" s="261" t="s">
        <v>607</v>
      </c>
      <c r="K781" s="261">
        <v>2008</v>
      </c>
      <c r="L781" s="261" t="s">
        <v>589</v>
      </c>
      <c r="M781" s="261" t="s">
        <v>589</v>
      </c>
    </row>
    <row r="782" spans="1:20">
      <c r="A782" s="261">
        <v>122301</v>
      </c>
      <c r="B782" s="261" t="s">
        <v>2330</v>
      </c>
      <c r="C782" s="261" t="s">
        <v>127</v>
      </c>
      <c r="D782" s="261" t="s">
        <v>433</v>
      </c>
      <c r="E782" s="261" t="s">
        <v>604</v>
      </c>
      <c r="F782" s="262">
        <v>34132</v>
      </c>
      <c r="G782" s="261" t="s">
        <v>578</v>
      </c>
      <c r="H782" s="261" t="s">
        <v>605</v>
      </c>
      <c r="I782" s="261" t="s">
        <v>2561</v>
      </c>
      <c r="J782" s="261" t="s">
        <v>579</v>
      </c>
      <c r="K782" s="261">
        <v>2011</v>
      </c>
      <c r="L782" s="261" t="s">
        <v>578</v>
      </c>
      <c r="M782" s="261" t="s">
        <v>578</v>
      </c>
    </row>
    <row r="783" spans="1:20">
      <c r="A783" s="261">
        <v>122306</v>
      </c>
      <c r="B783" s="261" t="s">
        <v>2331</v>
      </c>
      <c r="C783" s="261" t="s">
        <v>79</v>
      </c>
      <c r="D783" s="261" t="s">
        <v>370</v>
      </c>
      <c r="E783" s="261" t="s">
        <v>604</v>
      </c>
      <c r="F783" s="262">
        <v>34851</v>
      </c>
      <c r="G783" s="261" t="s">
        <v>634</v>
      </c>
      <c r="H783" s="261" t="s">
        <v>605</v>
      </c>
      <c r="I783" s="261" t="s">
        <v>2561</v>
      </c>
      <c r="J783" s="261" t="s">
        <v>752</v>
      </c>
      <c r="K783" s="261">
        <v>2013</v>
      </c>
      <c r="L783" s="261" t="s">
        <v>578</v>
      </c>
      <c r="M783" s="261" t="s">
        <v>578</v>
      </c>
      <c r="R783" s="261">
        <v>5013</v>
      </c>
      <c r="S783" s="262" t="s">
        <v>2620</v>
      </c>
      <c r="T783" s="261">
        <v>11500</v>
      </c>
    </row>
    <row r="784" spans="1:20">
      <c r="A784" s="261">
        <v>122308</v>
      </c>
      <c r="B784" s="261" t="s">
        <v>2332</v>
      </c>
      <c r="C784" s="261" t="s">
        <v>179</v>
      </c>
      <c r="D784" s="261" t="s">
        <v>477</v>
      </c>
      <c r="E784" s="261" t="s">
        <v>604</v>
      </c>
      <c r="F784" s="262">
        <v>35649</v>
      </c>
      <c r="G784" s="261" t="s">
        <v>578</v>
      </c>
      <c r="H784" s="261" t="s">
        <v>605</v>
      </c>
      <c r="I784" s="261" t="s">
        <v>2561</v>
      </c>
      <c r="J784" s="261" t="s">
        <v>579</v>
      </c>
      <c r="K784" s="261">
        <v>2015</v>
      </c>
      <c r="L784" s="261" t="s">
        <v>578</v>
      </c>
      <c r="M784" s="261" t="s">
        <v>578</v>
      </c>
    </row>
    <row r="785" spans="1:13">
      <c r="A785" s="261">
        <v>122316</v>
      </c>
      <c r="B785" s="261" t="s">
        <v>490</v>
      </c>
      <c r="C785" s="261" t="s">
        <v>85</v>
      </c>
      <c r="D785" s="261" t="s">
        <v>378</v>
      </c>
      <c r="E785" s="261" t="s">
        <v>604</v>
      </c>
      <c r="F785" s="262">
        <v>34335</v>
      </c>
      <c r="G785" s="261" t="s">
        <v>578</v>
      </c>
      <c r="H785" s="261" t="s">
        <v>605</v>
      </c>
      <c r="I785" s="261" t="s">
        <v>2561</v>
      </c>
      <c r="J785" s="261" t="s">
        <v>579</v>
      </c>
      <c r="K785" s="261">
        <v>2011</v>
      </c>
      <c r="L785" s="261" t="s">
        <v>578</v>
      </c>
      <c r="M785" s="261" t="s">
        <v>590</v>
      </c>
    </row>
    <row r="786" spans="1:13">
      <c r="A786" s="261">
        <v>122317</v>
      </c>
      <c r="B786" s="261" t="s">
        <v>2333</v>
      </c>
      <c r="C786" s="261" t="s">
        <v>85</v>
      </c>
      <c r="D786" s="261" t="s">
        <v>442</v>
      </c>
      <c r="E786" s="261" t="s">
        <v>604</v>
      </c>
      <c r="F786" s="262">
        <v>33703</v>
      </c>
      <c r="G786" s="261" t="s">
        <v>667</v>
      </c>
      <c r="H786" s="261" t="s">
        <v>605</v>
      </c>
      <c r="I786" s="261" t="s">
        <v>2561</v>
      </c>
      <c r="J786" s="261" t="s">
        <v>607</v>
      </c>
      <c r="K786" s="261">
        <v>2016</v>
      </c>
      <c r="L786" s="261" t="s">
        <v>578</v>
      </c>
      <c r="M786" s="261" t="s">
        <v>580</v>
      </c>
    </row>
    <row r="787" spans="1:13">
      <c r="A787" s="261">
        <v>122320</v>
      </c>
      <c r="B787" s="261" t="s">
        <v>2334</v>
      </c>
      <c r="C787" s="261" t="s">
        <v>202</v>
      </c>
      <c r="D787" s="261" t="s">
        <v>527</v>
      </c>
      <c r="E787" s="261" t="s">
        <v>604</v>
      </c>
      <c r="F787" s="262">
        <v>33366</v>
      </c>
      <c r="G787" s="261" t="s">
        <v>634</v>
      </c>
      <c r="H787" s="261" t="s">
        <v>605</v>
      </c>
      <c r="I787" s="261" t="s">
        <v>2561</v>
      </c>
      <c r="J787" s="261" t="s">
        <v>607</v>
      </c>
      <c r="K787" s="261">
        <v>2009</v>
      </c>
      <c r="L787" s="261" t="s">
        <v>578</v>
      </c>
      <c r="M787" s="261" t="s">
        <v>578</v>
      </c>
    </row>
    <row r="788" spans="1:13">
      <c r="A788" s="261">
        <v>122327</v>
      </c>
      <c r="B788" s="261" t="s">
        <v>2336</v>
      </c>
      <c r="C788" s="261" t="s">
        <v>263</v>
      </c>
      <c r="D788" s="261" t="s">
        <v>2337</v>
      </c>
      <c r="E788" s="261" t="s">
        <v>604</v>
      </c>
      <c r="F788" s="262">
        <v>35822</v>
      </c>
      <c r="G788" s="261" t="s">
        <v>653</v>
      </c>
      <c r="H788" s="261" t="s">
        <v>605</v>
      </c>
      <c r="I788" s="261" t="s">
        <v>2561</v>
      </c>
      <c r="J788" s="261" t="s">
        <v>579</v>
      </c>
      <c r="K788" s="261">
        <v>2015</v>
      </c>
      <c r="L788" s="261" t="s">
        <v>578</v>
      </c>
      <c r="M788" s="261" t="s">
        <v>578</v>
      </c>
    </row>
    <row r="789" spans="1:13">
      <c r="A789" s="261">
        <v>122338</v>
      </c>
      <c r="B789" s="261" t="s">
        <v>2339</v>
      </c>
      <c r="C789" s="261" t="s">
        <v>221</v>
      </c>
      <c r="D789" s="261" t="s">
        <v>1147</v>
      </c>
      <c r="E789" s="261" t="s">
        <v>604</v>
      </c>
      <c r="F789" s="262">
        <v>34730</v>
      </c>
      <c r="G789" s="261" t="s">
        <v>634</v>
      </c>
      <c r="H789" s="261" t="s">
        <v>605</v>
      </c>
      <c r="I789" s="261" t="s">
        <v>2561</v>
      </c>
      <c r="J789" s="261" t="s">
        <v>579</v>
      </c>
      <c r="K789" s="261">
        <v>2012</v>
      </c>
      <c r="L789" s="261" t="s">
        <v>672</v>
      </c>
      <c r="M789" s="261" t="s">
        <v>578</v>
      </c>
    </row>
    <row r="790" spans="1:13">
      <c r="A790" s="261">
        <v>122343</v>
      </c>
      <c r="B790" s="261" t="s">
        <v>2340</v>
      </c>
      <c r="C790" s="261" t="s">
        <v>113</v>
      </c>
      <c r="D790" s="261" t="s">
        <v>1053</v>
      </c>
      <c r="E790" s="261" t="s">
        <v>604</v>
      </c>
      <c r="F790" s="262">
        <v>29770</v>
      </c>
      <c r="G790" s="261" t="s">
        <v>578</v>
      </c>
      <c r="H790" s="261" t="s">
        <v>605</v>
      </c>
      <c r="I790" s="261" t="s">
        <v>2561</v>
      </c>
      <c r="J790" s="261" t="s">
        <v>579</v>
      </c>
      <c r="K790" s="261">
        <v>2000</v>
      </c>
      <c r="L790" s="261" t="s">
        <v>598</v>
      </c>
      <c r="M790" s="261" t="s">
        <v>578</v>
      </c>
    </row>
    <row r="791" spans="1:13">
      <c r="A791" s="261">
        <v>122344</v>
      </c>
      <c r="B791" s="261" t="s">
        <v>2341</v>
      </c>
      <c r="C791" s="261" t="s">
        <v>127</v>
      </c>
      <c r="D791" s="261" t="s">
        <v>360</v>
      </c>
      <c r="E791" s="261" t="s">
        <v>604</v>
      </c>
      <c r="F791" s="262">
        <v>35612</v>
      </c>
      <c r="G791" s="261" t="s">
        <v>634</v>
      </c>
      <c r="H791" s="261" t="s">
        <v>605</v>
      </c>
      <c r="I791" s="261" t="s">
        <v>2561</v>
      </c>
      <c r="J791" s="261" t="s">
        <v>579</v>
      </c>
      <c r="K791" s="261">
        <v>2014</v>
      </c>
      <c r="L791" s="261" t="s">
        <v>578</v>
      </c>
      <c r="M791" s="261" t="s">
        <v>578</v>
      </c>
    </row>
    <row r="792" spans="1:13">
      <c r="A792" s="261">
        <v>122347</v>
      </c>
      <c r="B792" s="261" t="s">
        <v>2342</v>
      </c>
      <c r="C792" s="261" t="s">
        <v>174</v>
      </c>
      <c r="D792" s="261" t="s">
        <v>2343</v>
      </c>
      <c r="E792" s="261" t="s">
        <v>604</v>
      </c>
      <c r="F792" s="262">
        <v>30873</v>
      </c>
      <c r="G792" s="261" t="s">
        <v>664</v>
      </c>
      <c r="H792" s="261" t="s">
        <v>605</v>
      </c>
      <c r="I792" s="261" t="s">
        <v>2561</v>
      </c>
      <c r="J792" s="261" t="s">
        <v>607</v>
      </c>
      <c r="K792" s="261">
        <v>2002</v>
      </c>
      <c r="L792" s="261" t="s">
        <v>578</v>
      </c>
      <c r="M792" s="261" t="s">
        <v>580</v>
      </c>
    </row>
    <row r="793" spans="1:13">
      <c r="A793" s="261">
        <v>122348</v>
      </c>
      <c r="B793" s="261" t="s">
        <v>2344</v>
      </c>
      <c r="C793" s="261" t="s">
        <v>142</v>
      </c>
      <c r="D793" s="261" t="s">
        <v>362</v>
      </c>
      <c r="E793" s="261" t="s">
        <v>604</v>
      </c>
      <c r="F793" s="262">
        <v>32228</v>
      </c>
      <c r="G793" s="261" t="s">
        <v>578</v>
      </c>
      <c r="H793" s="261" t="s">
        <v>605</v>
      </c>
      <c r="I793" s="261" t="s">
        <v>2561</v>
      </c>
      <c r="J793" s="261" t="s">
        <v>579</v>
      </c>
      <c r="K793" s="261">
        <v>2007</v>
      </c>
      <c r="L793" s="261" t="s">
        <v>580</v>
      </c>
      <c r="M793" s="261" t="s">
        <v>598</v>
      </c>
    </row>
    <row r="794" spans="1:13">
      <c r="A794" s="261">
        <v>122349</v>
      </c>
      <c r="B794" s="261" t="s">
        <v>2345</v>
      </c>
      <c r="C794" s="261" t="s">
        <v>223</v>
      </c>
      <c r="D794" s="261" t="s">
        <v>401</v>
      </c>
      <c r="E794" s="261" t="s">
        <v>604</v>
      </c>
      <c r="F794" s="262">
        <v>30336</v>
      </c>
      <c r="G794" s="261" t="s">
        <v>578</v>
      </c>
      <c r="H794" s="261" t="s">
        <v>605</v>
      </c>
      <c r="I794" s="261" t="s">
        <v>2561</v>
      </c>
      <c r="J794" s="261" t="s">
        <v>579</v>
      </c>
      <c r="K794" s="261">
        <v>2001</v>
      </c>
      <c r="L794" s="261" t="s">
        <v>578</v>
      </c>
      <c r="M794" s="261" t="s">
        <v>578</v>
      </c>
    </row>
    <row r="795" spans="1:13">
      <c r="A795" s="261">
        <v>122352</v>
      </c>
      <c r="B795" s="261" t="s">
        <v>1171</v>
      </c>
      <c r="C795" s="261" t="s">
        <v>111</v>
      </c>
      <c r="D795" s="261" t="s">
        <v>851</v>
      </c>
      <c r="E795" s="261" t="s">
        <v>604</v>
      </c>
      <c r="F795" s="262">
        <v>29096</v>
      </c>
      <c r="G795" s="261" t="s">
        <v>578</v>
      </c>
      <c r="H795" s="261" t="s">
        <v>605</v>
      </c>
      <c r="I795" s="261" t="s">
        <v>2561</v>
      </c>
      <c r="J795" s="261" t="s">
        <v>579</v>
      </c>
      <c r="K795" s="261">
        <v>1997</v>
      </c>
      <c r="L795" s="261" t="s">
        <v>578</v>
      </c>
      <c r="M795" s="261" t="s">
        <v>578</v>
      </c>
    </row>
    <row r="796" spans="1:13">
      <c r="A796" s="261">
        <v>122358</v>
      </c>
      <c r="B796" s="261" t="s">
        <v>2346</v>
      </c>
      <c r="C796" s="261" t="s">
        <v>102</v>
      </c>
      <c r="D796" s="261" t="s">
        <v>1157</v>
      </c>
      <c r="E796" s="261" t="s">
        <v>604</v>
      </c>
      <c r="F796" s="262">
        <v>33998</v>
      </c>
      <c r="G796" s="261" t="s">
        <v>578</v>
      </c>
      <c r="H796" s="261" t="s">
        <v>605</v>
      </c>
      <c r="I796" s="261" t="s">
        <v>2561</v>
      </c>
      <c r="J796" s="261" t="s">
        <v>579</v>
      </c>
      <c r="K796" s="261">
        <v>2010</v>
      </c>
      <c r="L796" s="261" t="s">
        <v>578</v>
      </c>
      <c r="M796" s="261" t="s">
        <v>590</v>
      </c>
    </row>
    <row r="797" spans="1:13">
      <c r="A797" s="261">
        <v>122359</v>
      </c>
      <c r="B797" s="261" t="s">
        <v>2347</v>
      </c>
      <c r="C797" s="261" t="s">
        <v>118</v>
      </c>
      <c r="D797" s="261" t="s">
        <v>357</v>
      </c>
      <c r="E797" s="261" t="s">
        <v>604</v>
      </c>
      <c r="F797" s="262">
        <v>32227</v>
      </c>
      <c r="G797" s="261" t="s">
        <v>634</v>
      </c>
      <c r="H797" s="261" t="s">
        <v>605</v>
      </c>
      <c r="I797" s="261" t="s">
        <v>2561</v>
      </c>
      <c r="J797" s="261" t="s">
        <v>579</v>
      </c>
      <c r="K797" s="261">
        <v>2006</v>
      </c>
      <c r="L797" s="261" t="s">
        <v>578</v>
      </c>
      <c r="M797" s="261" t="s">
        <v>578</v>
      </c>
    </row>
    <row r="798" spans="1:13">
      <c r="A798" s="261">
        <v>122362</v>
      </c>
      <c r="B798" s="261" t="s">
        <v>2348</v>
      </c>
      <c r="C798" s="261" t="s">
        <v>224</v>
      </c>
      <c r="D798" s="261" t="s">
        <v>453</v>
      </c>
      <c r="E798" s="261" t="s">
        <v>604</v>
      </c>
      <c r="F798" s="262">
        <v>32344</v>
      </c>
      <c r="G798" s="261" t="s">
        <v>736</v>
      </c>
      <c r="H798" s="261" t="s">
        <v>605</v>
      </c>
      <c r="I798" s="261" t="s">
        <v>2561</v>
      </c>
      <c r="J798" s="261" t="s">
        <v>607</v>
      </c>
      <c r="K798" s="261">
        <v>2006</v>
      </c>
      <c r="L798" s="261" t="s">
        <v>597</v>
      </c>
      <c r="M798" s="261" t="s">
        <v>597</v>
      </c>
    </row>
    <row r="799" spans="1:13">
      <c r="A799" s="261">
        <v>122363</v>
      </c>
      <c r="B799" s="261" t="s">
        <v>2349</v>
      </c>
      <c r="C799" s="261" t="s">
        <v>127</v>
      </c>
      <c r="D799" s="261" t="s">
        <v>410</v>
      </c>
      <c r="E799" s="261" t="s">
        <v>604</v>
      </c>
      <c r="F799" s="262">
        <v>34364</v>
      </c>
      <c r="G799" s="261" t="s">
        <v>587</v>
      </c>
      <c r="H799" s="261" t="s">
        <v>605</v>
      </c>
      <c r="I799" s="261" t="s">
        <v>2561</v>
      </c>
      <c r="J799" s="261" t="s">
        <v>579</v>
      </c>
      <c r="K799" s="261">
        <v>2011</v>
      </c>
      <c r="L799" s="261" t="s">
        <v>587</v>
      </c>
      <c r="M799" s="261" t="s">
        <v>592</v>
      </c>
    </row>
    <row r="800" spans="1:13">
      <c r="A800" s="261">
        <v>122365</v>
      </c>
      <c r="B800" s="261" t="s">
        <v>2350</v>
      </c>
      <c r="C800" s="261" t="s">
        <v>124</v>
      </c>
      <c r="D800" s="261" t="s">
        <v>362</v>
      </c>
      <c r="E800" s="261" t="s">
        <v>604</v>
      </c>
      <c r="F800" s="262">
        <v>34727</v>
      </c>
      <c r="G800" s="261" t="s">
        <v>2555</v>
      </c>
      <c r="H800" s="261" t="s">
        <v>605</v>
      </c>
      <c r="I800" s="261" t="s">
        <v>2561</v>
      </c>
      <c r="J800" s="261" t="s">
        <v>579</v>
      </c>
      <c r="K800" s="261">
        <v>2012</v>
      </c>
      <c r="L800" s="261" t="s">
        <v>580</v>
      </c>
      <c r="M800" s="261" t="s">
        <v>580</v>
      </c>
    </row>
    <row r="801" spans="1:20">
      <c r="A801" s="261">
        <v>122370</v>
      </c>
      <c r="B801" s="261" t="s">
        <v>2352</v>
      </c>
      <c r="C801" s="261" t="s">
        <v>273</v>
      </c>
      <c r="D801" s="261" t="s">
        <v>279</v>
      </c>
      <c r="E801" s="261" t="s">
        <v>604</v>
      </c>
      <c r="F801" s="262">
        <v>30521</v>
      </c>
      <c r="G801" s="261" t="s">
        <v>713</v>
      </c>
      <c r="H801" s="261" t="s">
        <v>605</v>
      </c>
      <c r="I801" s="261" t="s">
        <v>2561</v>
      </c>
      <c r="J801" s="261" t="s">
        <v>607</v>
      </c>
      <c r="K801" s="261">
        <v>2005</v>
      </c>
      <c r="L801" s="261" t="s">
        <v>590</v>
      </c>
      <c r="M801" s="261" t="s">
        <v>590</v>
      </c>
    </row>
    <row r="802" spans="1:20">
      <c r="A802" s="261">
        <v>122376</v>
      </c>
      <c r="B802" s="261" t="s">
        <v>2353</v>
      </c>
      <c r="C802" s="261" t="s">
        <v>1146</v>
      </c>
      <c r="D802" s="261" t="s">
        <v>259</v>
      </c>
      <c r="E802" s="261" t="s">
        <v>604</v>
      </c>
      <c r="F802" s="262">
        <v>33998</v>
      </c>
      <c r="G802" s="261" t="s">
        <v>578</v>
      </c>
      <c r="H802" s="261" t="s">
        <v>605</v>
      </c>
      <c r="I802" s="261" t="s">
        <v>2561</v>
      </c>
      <c r="J802" s="261" t="s">
        <v>607</v>
      </c>
      <c r="K802" s="261">
        <v>2011</v>
      </c>
      <c r="L802" s="261" t="s">
        <v>578</v>
      </c>
      <c r="M802" s="261" t="s">
        <v>578</v>
      </c>
    </row>
    <row r="803" spans="1:20">
      <c r="A803" s="261">
        <v>122378</v>
      </c>
      <c r="B803" s="261" t="s">
        <v>2354</v>
      </c>
      <c r="C803" s="261" t="s">
        <v>83</v>
      </c>
      <c r="D803" s="261" t="s">
        <v>376</v>
      </c>
      <c r="E803" s="261" t="s">
        <v>604</v>
      </c>
      <c r="F803" s="262">
        <v>30870</v>
      </c>
      <c r="G803" s="261" t="s">
        <v>659</v>
      </c>
      <c r="H803" s="261" t="s">
        <v>605</v>
      </c>
      <c r="I803" s="261" t="s">
        <v>2561</v>
      </c>
      <c r="J803" s="261" t="s">
        <v>607</v>
      </c>
      <c r="K803" s="261">
        <v>2002</v>
      </c>
      <c r="L803" s="261" t="s">
        <v>580</v>
      </c>
      <c r="M803" s="261" t="s">
        <v>580</v>
      </c>
    </row>
    <row r="804" spans="1:20">
      <c r="A804" s="261">
        <v>122383</v>
      </c>
      <c r="B804" s="261" t="s">
        <v>2355</v>
      </c>
      <c r="C804" s="261" t="s">
        <v>885</v>
      </c>
      <c r="D804" s="261" t="s">
        <v>1161</v>
      </c>
      <c r="E804" s="261" t="s">
        <v>603</v>
      </c>
      <c r="F804" s="262">
        <v>36053</v>
      </c>
      <c r="G804" s="261" t="s">
        <v>601</v>
      </c>
      <c r="H804" s="261" t="s">
        <v>605</v>
      </c>
      <c r="I804" s="261" t="s">
        <v>2561</v>
      </c>
      <c r="J804" s="261" t="s">
        <v>579</v>
      </c>
      <c r="K804" s="261">
        <v>2016</v>
      </c>
      <c r="L804" s="261" t="s">
        <v>580</v>
      </c>
      <c r="M804" s="261" t="s">
        <v>601</v>
      </c>
    </row>
    <row r="805" spans="1:20">
      <c r="A805" s="261">
        <v>122385</v>
      </c>
      <c r="B805" s="261" t="s">
        <v>2356</v>
      </c>
      <c r="C805" s="261" t="s">
        <v>127</v>
      </c>
      <c r="D805" s="261" t="s">
        <v>526</v>
      </c>
      <c r="E805" s="261" t="s">
        <v>604</v>
      </c>
      <c r="F805" s="262">
        <v>33364</v>
      </c>
      <c r="G805" s="261" t="s">
        <v>693</v>
      </c>
      <c r="H805" s="261" t="s">
        <v>605</v>
      </c>
      <c r="I805" s="261" t="s">
        <v>2561</v>
      </c>
      <c r="J805" s="261" t="s">
        <v>579</v>
      </c>
      <c r="K805" s="261">
        <v>2008</v>
      </c>
      <c r="L805" s="261" t="s">
        <v>578</v>
      </c>
      <c r="M805" s="261" t="s">
        <v>580</v>
      </c>
    </row>
    <row r="806" spans="1:20">
      <c r="A806" s="261">
        <v>122388</v>
      </c>
      <c r="B806" s="261" t="s">
        <v>2357</v>
      </c>
      <c r="C806" s="261" t="s">
        <v>190</v>
      </c>
      <c r="D806" s="261" t="s">
        <v>434</v>
      </c>
      <c r="E806" s="261" t="s">
        <v>604</v>
      </c>
      <c r="F806" s="262">
        <v>34798</v>
      </c>
      <c r="G806" s="261" t="s">
        <v>599</v>
      </c>
      <c r="H806" s="261" t="s">
        <v>749</v>
      </c>
      <c r="I806" s="261" t="s">
        <v>2561</v>
      </c>
      <c r="J806" s="261" t="s">
        <v>579</v>
      </c>
      <c r="K806" s="261">
        <v>2013</v>
      </c>
      <c r="L806" s="261" t="s">
        <v>599</v>
      </c>
      <c r="M806" s="261" t="s">
        <v>553</v>
      </c>
      <c r="R806" s="261">
        <v>394</v>
      </c>
      <c r="S806" s="262" t="s">
        <v>2603</v>
      </c>
      <c r="T806" s="261">
        <v>25000</v>
      </c>
    </row>
    <row r="807" spans="1:20">
      <c r="A807" s="261">
        <v>122391</v>
      </c>
      <c r="B807" s="261" t="s">
        <v>2358</v>
      </c>
      <c r="C807" s="261" t="s">
        <v>882</v>
      </c>
      <c r="D807" s="261" t="s">
        <v>397</v>
      </c>
      <c r="E807" s="261" t="s">
        <v>604</v>
      </c>
      <c r="F807" s="262">
        <v>32378</v>
      </c>
      <c r="G807" s="261" t="s">
        <v>578</v>
      </c>
      <c r="H807" s="261" t="s">
        <v>605</v>
      </c>
      <c r="I807" s="261" t="s">
        <v>2561</v>
      </c>
      <c r="J807" s="261" t="s">
        <v>607</v>
      </c>
      <c r="K807" s="261">
        <v>2006</v>
      </c>
      <c r="L807" s="261" t="s">
        <v>598</v>
      </c>
      <c r="M807" s="261" t="s">
        <v>598</v>
      </c>
    </row>
    <row r="808" spans="1:20">
      <c r="A808" s="261">
        <v>122393</v>
      </c>
      <c r="B808" s="261" t="s">
        <v>2359</v>
      </c>
      <c r="C808" s="261" t="s">
        <v>203</v>
      </c>
      <c r="D808" s="261" t="s">
        <v>473</v>
      </c>
      <c r="E808" s="261" t="s">
        <v>604</v>
      </c>
      <c r="F808" s="262">
        <v>33244</v>
      </c>
      <c r="G808" s="261" t="s">
        <v>578</v>
      </c>
      <c r="H808" s="261" t="s">
        <v>605</v>
      </c>
      <c r="I808" s="261" t="s">
        <v>2561</v>
      </c>
      <c r="J808" s="261" t="s">
        <v>579</v>
      </c>
      <c r="K808" s="261">
        <v>2009</v>
      </c>
      <c r="L808" s="261" t="s">
        <v>578</v>
      </c>
      <c r="M808" s="261" t="s">
        <v>592</v>
      </c>
    </row>
    <row r="809" spans="1:20">
      <c r="A809" s="261">
        <v>122395</v>
      </c>
      <c r="B809" s="261" t="s">
        <v>2360</v>
      </c>
      <c r="C809" s="261" t="s">
        <v>2361</v>
      </c>
      <c r="D809" s="261" t="s">
        <v>1138</v>
      </c>
      <c r="E809" s="261" t="s">
        <v>604</v>
      </c>
      <c r="F809" s="262">
        <v>35982</v>
      </c>
      <c r="G809" s="261" t="s">
        <v>672</v>
      </c>
      <c r="H809" s="261" t="s">
        <v>605</v>
      </c>
      <c r="I809" s="261" t="s">
        <v>2561</v>
      </c>
      <c r="J809" s="261" t="s">
        <v>579</v>
      </c>
      <c r="K809" s="261">
        <v>2016</v>
      </c>
      <c r="L809" s="261" t="s">
        <v>2560</v>
      </c>
      <c r="M809" s="261" t="s">
        <v>580</v>
      </c>
    </row>
    <row r="810" spans="1:20">
      <c r="A810" s="261">
        <v>122401</v>
      </c>
      <c r="B810" s="261" t="s">
        <v>2362</v>
      </c>
      <c r="C810" s="261" t="s">
        <v>85</v>
      </c>
      <c r="D810" s="261" t="s">
        <v>423</v>
      </c>
      <c r="E810" s="261" t="s">
        <v>604</v>
      </c>
      <c r="F810" s="262">
        <v>34789</v>
      </c>
      <c r="G810" s="261" t="s">
        <v>578</v>
      </c>
      <c r="H810" s="261" t="s">
        <v>605</v>
      </c>
      <c r="I810" s="261" t="s">
        <v>2561</v>
      </c>
      <c r="J810" s="261" t="s">
        <v>579</v>
      </c>
      <c r="K810" s="261">
        <v>2013</v>
      </c>
      <c r="L810" s="261" t="s">
        <v>598</v>
      </c>
      <c r="M810" s="261" t="s">
        <v>598</v>
      </c>
    </row>
    <row r="811" spans="1:20">
      <c r="A811" s="261">
        <v>122416</v>
      </c>
      <c r="B811" s="261" t="s">
        <v>2363</v>
      </c>
      <c r="C811" s="261" t="s">
        <v>239</v>
      </c>
      <c r="D811" s="261" t="s">
        <v>319</v>
      </c>
      <c r="E811" s="261" t="s">
        <v>604</v>
      </c>
      <c r="F811" s="262">
        <v>33606</v>
      </c>
      <c r="G811" s="261" t="s">
        <v>738</v>
      </c>
      <c r="H811" s="261" t="s">
        <v>605</v>
      </c>
      <c r="I811" s="261" t="s">
        <v>2561</v>
      </c>
      <c r="J811" s="261" t="s">
        <v>607</v>
      </c>
      <c r="K811" s="261">
        <v>2011</v>
      </c>
      <c r="L811" s="261" t="s">
        <v>597</v>
      </c>
      <c r="M811" s="261" t="s">
        <v>597</v>
      </c>
    </row>
    <row r="812" spans="1:20">
      <c r="A812" s="261">
        <v>122417</v>
      </c>
      <c r="B812" s="261" t="s">
        <v>2364</v>
      </c>
      <c r="C812" s="261" t="s">
        <v>115</v>
      </c>
      <c r="D812" s="261" t="s">
        <v>506</v>
      </c>
      <c r="E812" s="261" t="s">
        <v>604</v>
      </c>
      <c r="F812" s="262">
        <v>34781</v>
      </c>
      <c r="G812" s="261" t="s">
        <v>578</v>
      </c>
      <c r="H812" s="261" t="s">
        <v>605</v>
      </c>
      <c r="I812" s="261" t="s">
        <v>2561</v>
      </c>
      <c r="J812" s="261" t="s">
        <v>579</v>
      </c>
      <c r="K812" s="261">
        <v>2014</v>
      </c>
      <c r="L812" s="261" t="s">
        <v>578</v>
      </c>
      <c r="M812" s="261" t="s">
        <v>589</v>
      </c>
    </row>
    <row r="813" spans="1:20">
      <c r="A813" s="261">
        <v>122418</v>
      </c>
      <c r="B813" s="261" t="s">
        <v>2365</v>
      </c>
      <c r="C813" s="261" t="s">
        <v>855</v>
      </c>
      <c r="D813" s="261" t="s">
        <v>370</v>
      </c>
      <c r="E813" s="261" t="s">
        <v>604</v>
      </c>
      <c r="F813" s="262">
        <v>35092</v>
      </c>
      <c r="G813" s="261" t="s">
        <v>634</v>
      </c>
      <c r="H813" s="261" t="s">
        <v>605</v>
      </c>
      <c r="I813" s="261" t="s">
        <v>2561</v>
      </c>
      <c r="J813" s="261" t="s">
        <v>579</v>
      </c>
      <c r="K813" s="261">
        <v>2014</v>
      </c>
      <c r="L813" s="261" t="s">
        <v>578</v>
      </c>
      <c r="M813" s="261" t="s">
        <v>590</v>
      </c>
    </row>
    <row r="814" spans="1:20">
      <c r="A814" s="261">
        <v>122426</v>
      </c>
      <c r="B814" s="261" t="s">
        <v>2366</v>
      </c>
      <c r="C814" s="261" t="s">
        <v>151</v>
      </c>
      <c r="D814" s="261" t="s">
        <v>1136</v>
      </c>
      <c r="E814" s="261" t="s">
        <v>603</v>
      </c>
      <c r="F814" s="262">
        <v>35969</v>
      </c>
      <c r="G814" s="261" t="s">
        <v>2557</v>
      </c>
      <c r="H814" s="261" t="s">
        <v>605</v>
      </c>
      <c r="I814" s="261" t="s">
        <v>2561</v>
      </c>
      <c r="J814" s="261" t="s">
        <v>579</v>
      </c>
      <c r="K814" s="261">
        <v>2016</v>
      </c>
      <c r="L814" s="261" t="s">
        <v>598</v>
      </c>
      <c r="M814" s="261" t="s">
        <v>598</v>
      </c>
    </row>
    <row r="815" spans="1:20">
      <c r="A815" s="261">
        <v>122429</v>
      </c>
      <c r="B815" s="261" t="s">
        <v>2367</v>
      </c>
      <c r="C815" s="261" t="s">
        <v>79</v>
      </c>
      <c r="D815" s="261" t="s">
        <v>528</v>
      </c>
      <c r="E815" s="261" t="s">
        <v>603</v>
      </c>
      <c r="F815" s="262">
        <v>35495</v>
      </c>
      <c r="G815" s="261" t="s">
        <v>634</v>
      </c>
      <c r="H815" s="261" t="s">
        <v>605</v>
      </c>
      <c r="I815" s="261" t="s">
        <v>2561</v>
      </c>
      <c r="J815" s="261" t="s">
        <v>579</v>
      </c>
      <c r="K815" s="261">
        <v>2015</v>
      </c>
      <c r="L815" s="261" t="s">
        <v>578</v>
      </c>
      <c r="M815" s="261" t="s">
        <v>578</v>
      </c>
    </row>
    <row r="816" spans="1:20">
      <c r="A816" s="261">
        <v>122433</v>
      </c>
      <c r="B816" s="261" t="s">
        <v>2368</v>
      </c>
      <c r="C816" s="261" t="s">
        <v>145</v>
      </c>
      <c r="D816" s="261" t="s">
        <v>141</v>
      </c>
      <c r="E816" s="261" t="s">
        <v>604</v>
      </c>
      <c r="F816" s="262">
        <v>35611</v>
      </c>
      <c r="G816" s="261" t="s">
        <v>578</v>
      </c>
      <c r="H816" s="261" t="s">
        <v>605</v>
      </c>
      <c r="I816" s="261" t="s">
        <v>2561</v>
      </c>
      <c r="J816" s="261" t="s">
        <v>579</v>
      </c>
      <c r="K816" s="261">
        <v>2015</v>
      </c>
      <c r="L816" s="261" t="s">
        <v>578</v>
      </c>
      <c r="M816" s="261" t="s">
        <v>578</v>
      </c>
    </row>
    <row r="817" spans="1:13">
      <c r="A817" s="261">
        <v>122434</v>
      </c>
      <c r="B817" s="261" t="s">
        <v>2369</v>
      </c>
      <c r="C817" s="261" t="s">
        <v>82</v>
      </c>
      <c r="D817" s="261" t="s">
        <v>429</v>
      </c>
      <c r="E817" s="261" t="s">
        <v>603</v>
      </c>
      <c r="F817" s="262">
        <v>34896</v>
      </c>
      <c r="G817" s="261" t="s">
        <v>2558</v>
      </c>
      <c r="H817" s="261" t="s">
        <v>605</v>
      </c>
      <c r="I817" s="261" t="s">
        <v>2561</v>
      </c>
      <c r="J817" s="261" t="s">
        <v>579</v>
      </c>
      <c r="K817" s="261">
        <v>2013</v>
      </c>
      <c r="L817" s="261" t="s">
        <v>635</v>
      </c>
      <c r="M817" s="261" t="s">
        <v>597</v>
      </c>
    </row>
    <row r="818" spans="1:13">
      <c r="A818" s="261">
        <v>122444</v>
      </c>
      <c r="B818" s="261" t="s">
        <v>2371</v>
      </c>
      <c r="C818" s="261" t="s">
        <v>222</v>
      </c>
      <c r="D818" s="261" t="s">
        <v>500</v>
      </c>
      <c r="E818" s="261" t="s">
        <v>603</v>
      </c>
      <c r="F818" s="262">
        <v>28183</v>
      </c>
      <c r="G818" s="261" t="s">
        <v>578</v>
      </c>
      <c r="H818" s="261" t="s">
        <v>605</v>
      </c>
      <c r="I818" s="261" t="s">
        <v>2561</v>
      </c>
      <c r="J818" s="261" t="s">
        <v>579</v>
      </c>
      <c r="M818" s="261" t="s">
        <v>597</v>
      </c>
    </row>
    <row r="819" spans="1:13">
      <c r="A819" s="261">
        <v>122446</v>
      </c>
      <c r="B819" s="261" t="s">
        <v>1889</v>
      </c>
      <c r="C819" s="261" t="s">
        <v>83</v>
      </c>
      <c r="D819" s="261" t="s">
        <v>281</v>
      </c>
      <c r="E819" s="261" t="s">
        <v>604</v>
      </c>
      <c r="F819" s="262">
        <v>29983</v>
      </c>
      <c r="G819" s="261" t="s">
        <v>578</v>
      </c>
      <c r="H819" s="261" t="s">
        <v>605</v>
      </c>
      <c r="I819" s="261" t="s">
        <v>2561</v>
      </c>
      <c r="J819" s="261" t="s">
        <v>607</v>
      </c>
      <c r="K819" s="261">
        <v>2001</v>
      </c>
      <c r="L819" s="261" t="s">
        <v>578</v>
      </c>
      <c r="M819" s="261" t="s">
        <v>592</v>
      </c>
    </row>
    <row r="820" spans="1:13">
      <c r="A820" s="261">
        <v>122448</v>
      </c>
      <c r="B820" s="261" t="s">
        <v>558</v>
      </c>
      <c r="C820" s="261" t="s">
        <v>136</v>
      </c>
      <c r="D820" s="261" t="s">
        <v>447</v>
      </c>
      <c r="E820" s="261" t="s">
        <v>604</v>
      </c>
      <c r="F820" s="262">
        <v>34821</v>
      </c>
      <c r="G820" s="261" t="s">
        <v>733</v>
      </c>
      <c r="H820" s="261" t="s">
        <v>605</v>
      </c>
      <c r="I820" s="261" t="s">
        <v>2561</v>
      </c>
      <c r="J820" s="261" t="s">
        <v>607</v>
      </c>
      <c r="K820" s="261">
        <v>2013</v>
      </c>
      <c r="L820" s="261" t="s">
        <v>578</v>
      </c>
      <c r="M820" s="261" t="s">
        <v>599</v>
      </c>
    </row>
    <row r="821" spans="1:13">
      <c r="A821" s="263">
        <v>123283</v>
      </c>
      <c r="B821" s="261" t="s">
        <v>1891</v>
      </c>
      <c r="C821" s="261" t="s">
        <v>83</v>
      </c>
      <c r="D821" s="261" t="s">
        <v>489</v>
      </c>
      <c r="E821" s="261" t="s">
        <v>603</v>
      </c>
      <c r="F821" s="262">
        <v>35431</v>
      </c>
      <c r="G821" s="261" t="s">
        <v>2510</v>
      </c>
      <c r="H821" s="261" t="s">
        <v>605</v>
      </c>
      <c r="I821" s="261" t="s">
        <v>2561</v>
      </c>
      <c r="J821" s="261" t="s">
        <v>607</v>
      </c>
      <c r="K821" s="261">
        <v>2014</v>
      </c>
      <c r="L821" s="261" t="s">
        <v>580</v>
      </c>
      <c r="M821" s="261" t="s">
        <v>580</v>
      </c>
    </row>
    <row r="822" spans="1:13">
      <c r="A822" s="263">
        <v>123284</v>
      </c>
      <c r="B822" s="261" t="s">
        <v>1892</v>
      </c>
      <c r="C822" s="261" t="s">
        <v>175</v>
      </c>
      <c r="D822" s="261" t="s">
        <v>1893</v>
      </c>
      <c r="E822" s="261" t="s">
        <v>604</v>
      </c>
      <c r="F822" s="262">
        <v>31810</v>
      </c>
      <c r="G822" s="261" t="s">
        <v>578</v>
      </c>
      <c r="H822" s="261" t="s">
        <v>605</v>
      </c>
      <c r="I822" s="261" t="s">
        <v>2561</v>
      </c>
      <c r="J822" s="261" t="s">
        <v>579</v>
      </c>
      <c r="K822" s="261">
        <v>2008</v>
      </c>
      <c r="L822" s="261" t="s">
        <v>578</v>
      </c>
      <c r="M822" s="261" t="s">
        <v>589</v>
      </c>
    </row>
    <row r="823" spans="1:13">
      <c r="A823" s="263">
        <v>123285</v>
      </c>
      <c r="B823" s="261" t="s">
        <v>1894</v>
      </c>
      <c r="C823" s="261" t="s">
        <v>135</v>
      </c>
      <c r="D823" s="261" t="s">
        <v>327</v>
      </c>
      <c r="E823" s="261" t="s">
        <v>604</v>
      </c>
      <c r="F823" s="262">
        <v>28129</v>
      </c>
      <c r="G823" s="261" t="s">
        <v>590</v>
      </c>
      <c r="H823" s="261" t="s">
        <v>605</v>
      </c>
      <c r="I823" s="261" t="s">
        <v>2561</v>
      </c>
      <c r="J823" s="261" t="s">
        <v>752</v>
      </c>
      <c r="K823" s="261">
        <v>1995</v>
      </c>
      <c r="L823" s="261" t="s">
        <v>590</v>
      </c>
      <c r="M823" s="261" t="s">
        <v>598</v>
      </c>
    </row>
    <row r="824" spans="1:13">
      <c r="A824" s="263">
        <v>123286</v>
      </c>
      <c r="B824" s="261" t="s">
        <v>1895</v>
      </c>
      <c r="C824" s="261" t="s">
        <v>85</v>
      </c>
      <c r="D824" s="261" t="s">
        <v>367</v>
      </c>
      <c r="E824" s="261" t="s">
        <v>603</v>
      </c>
      <c r="F824" s="262">
        <v>31627</v>
      </c>
      <c r="G824" s="261" t="s">
        <v>578</v>
      </c>
      <c r="H824" s="261" t="s">
        <v>605</v>
      </c>
      <c r="I824" s="261" t="s">
        <v>2561</v>
      </c>
      <c r="J824" s="261" t="s">
        <v>752</v>
      </c>
      <c r="K824" s="261">
        <v>2004</v>
      </c>
      <c r="L824" s="261" t="s">
        <v>578</v>
      </c>
      <c r="M824" s="261" t="s">
        <v>589</v>
      </c>
    </row>
    <row r="825" spans="1:13">
      <c r="A825" s="263">
        <v>123287</v>
      </c>
      <c r="B825" s="261" t="s">
        <v>1896</v>
      </c>
      <c r="C825" s="261" t="s">
        <v>1897</v>
      </c>
      <c r="D825" s="261" t="s">
        <v>367</v>
      </c>
      <c r="E825" s="261" t="s">
        <v>604</v>
      </c>
      <c r="F825" s="262">
        <v>34335</v>
      </c>
      <c r="G825" s="261" t="s">
        <v>578</v>
      </c>
      <c r="H825" s="261" t="s">
        <v>605</v>
      </c>
      <c r="I825" s="261" t="s">
        <v>2561</v>
      </c>
      <c r="J825" s="261" t="s">
        <v>752</v>
      </c>
      <c r="K825" s="261">
        <v>2001</v>
      </c>
      <c r="L825" s="261" t="s">
        <v>578</v>
      </c>
      <c r="M825" s="261" t="s">
        <v>590</v>
      </c>
    </row>
    <row r="826" spans="1:13">
      <c r="A826" s="263">
        <v>123288</v>
      </c>
      <c r="B826" s="261" t="s">
        <v>1898</v>
      </c>
      <c r="C826" s="261" t="s">
        <v>204</v>
      </c>
      <c r="D826" s="261" t="s">
        <v>1899</v>
      </c>
      <c r="E826" s="261" t="s">
        <v>604</v>
      </c>
      <c r="F826" s="262">
        <v>34344</v>
      </c>
      <c r="G826" s="261" t="s">
        <v>2511</v>
      </c>
      <c r="H826" s="261" t="s">
        <v>605</v>
      </c>
      <c r="I826" s="261" t="s">
        <v>2561</v>
      </c>
      <c r="M826" s="261" t="s">
        <v>589</v>
      </c>
    </row>
    <row r="827" spans="1:13">
      <c r="A827" s="263">
        <v>123289</v>
      </c>
      <c r="B827" s="261" t="s">
        <v>1900</v>
      </c>
      <c r="C827" s="261" t="s">
        <v>83</v>
      </c>
      <c r="D827" s="261" t="s">
        <v>789</v>
      </c>
      <c r="E827" s="261" t="s">
        <v>604</v>
      </c>
      <c r="F827" s="262">
        <v>34985</v>
      </c>
      <c r="G827" s="261" t="s">
        <v>590</v>
      </c>
      <c r="H827" s="261" t="s">
        <v>605</v>
      </c>
      <c r="I827" s="261" t="s">
        <v>2561</v>
      </c>
      <c r="J827" s="261" t="s">
        <v>607</v>
      </c>
      <c r="K827" s="261">
        <v>2013</v>
      </c>
      <c r="L827" s="261" t="s">
        <v>590</v>
      </c>
      <c r="M827" s="261" t="s">
        <v>590</v>
      </c>
    </row>
    <row r="828" spans="1:13">
      <c r="A828" s="263">
        <v>123290</v>
      </c>
      <c r="B828" s="261" t="s">
        <v>1901</v>
      </c>
      <c r="C828" s="261" t="s">
        <v>874</v>
      </c>
      <c r="D828" s="261" t="s">
        <v>332</v>
      </c>
      <c r="E828" s="261" t="s">
        <v>603</v>
      </c>
      <c r="F828" s="262">
        <v>32908</v>
      </c>
      <c r="G828" s="261" t="s">
        <v>587</v>
      </c>
      <c r="H828" s="261" t="s">
        <v>605</v>
      </c>
      <c r="I828" s="261" t="s">
        <v>2561</v>
      </c>
      <c r="J828" s="261" t="s">
        <v>607</v>
      </c>
      <c r="K828" s="261">
        <v>2009</v>
      </c>
      <c r="L828" s="261" t="s">
        <v>587</v>
      </c>
      <c r="M828" s="261" t="s">
        <v>587</v>
      </c>
    </row>
    <row r="829" spans="1:13">
      <c r="A829" s="263">
        <v>123291</v>
      </c>
      <c r="B829" s="261" t="s">
        <v>1902</v>
      </c>
      <c r="C829" s="261" t="s">
        <v>1903</v>
      </c>
      <c r="D829" s="261" t="s">
        <v>1904</v>
      </c>
      <c r="E829" s="261" t="s">
        <v>604</v>
      </c>
      <c r="F829" s="262" t="s">
        <v>2512</v>
      </c>
      <c r="G829" s="261" t="s">
        <v>588</v>
      </c>
      <c r="H829" s="261" t="s">
        <v>605</v>
      </c>
      <c r="I829" s="261" t="s">
        <v>2561</v>
      </c>
      <c r="J829" s="261" t="s">
        <v>607</v>
      </c>
      <c r="K829" s="261">
        <v>2005</v>
      </c>
      <c r="L829" s="261" t="s">
        <v>578</v>
      </c>
      <c r="M829" s="261" t="s">
        <v>588</v>
      </c>
    </row>
    <row r="830" spans="1:13">
      <c r="A830" s="263">
        <v>123292</v>
      </c>
      <c r="B830" s="261" t="s">
        <v>1905</v>
      </c>
      <c r="C830" s="261" t="s">
        <v>179</v>
      </c>
      <c r="D830" s="261" t="s">
        <v>720</v>
      </c>
      <c r="E830" s="261" t="s">
        <v>604</v>
      </c>
      <c r="F830" s="262">
        <v>34336</v>
      </c>
      <c r="G830" s="261" t="s">
        <v>2392</v>
      </c>
      <c r="H830" s="261" t="s">
        <v>605</v>
      </c>
      <c r="I830" s="261" t="s">
        <v>2561</v>
      </c>
      <c r="J830" s="261" t="s">
        <v>607</v>
      </c>
      <c r="K830" s="261">
        <v>2011</v>
      </c>
      <c r="L830" s="261" t="s">
        <v>600</v>
      </c>
      <c r="M830" s="261" t="s">
        <v>600</v>
      </c>
    </row>
    <row r="831" spans="1:13">
      <c r="A831" s="263">
        <v>123293</v>
      </c>
      <c r="B831" s="261" t="s">
        <v>1906</v>
      </c>
      <c r="C831" s="261" t="s">
        <v>86</v>
      </c>
      <c r="D831" s="261" t="s">
        <v>1907</v>
      </c>
      <c r="E831" s="261" t="s">
        <v>604</v>
      </c>
      <c r="F831" s="262">
        <v>33581</v>
      </c>
      <c r="G831" s="261" t="s">
        <v>659</v>
      </c>
      <c r="H831" s="261" t="s">
        <v>605</v>
      </c>
      <c r="I831" s="261" t="s">
        <v>2561</v>
      </c>
      <c r="J831" s="261" t="s">
        <v>607</v>
      </c>
      <c r="K831" s="261">
        <v>2009</v>
      </c>
      <c r="L831" s="261" t="s">
        <v>580</v>
      </c>
      <c r="M831" s="261" t="s">
        <v>580</v>
      </c>
    </row>
    <row r="832" spans="1:13">
      <c r="A832" s="263">
        <v>123294</v>
      </c>
      <c r="B832" s="261" t="s">
        <v>1908</v>
      </c>
      <c r="C832" s="261" t="s">
        <v>125</v>
      </c>
      <c r="D832" s="261" t="s">
        <v>781</v>
      </c>
      <c r="E832" s="261" t="s">
        <v>603</v>
      </c>
      <c r="F832" s="262">
        <v>29706</v>
      </c>
      <c r="G832" s="261" t="s">
        <v>2513</v>
      </c>
      <c r="H832" s="261" t="s">
        <v>605</v>
      </c>
      <c r="I832" s="261" t="s">
        <v>2561</v>
      </c>
      <c r="J832" s="261" t="s">
        <v>607</v>
      </c>
      <c r="K832" s="261">
        <v>2001</v>
      </c>
      <c r="L832" s="261" t="s">
        <v>578</v>
      </c>
      <c r="M832" s="261" t="s">
        <v>592</v>
      </c>
    </row>
    <row r="833" spans="1:19">
      <c r="A833" s="263">
        <v>123295</v>
      </c>
      <c r="B833" s="261" t="s">
        <v>1909</v>
      </c>
      <c r="C833" s="261" t="s">
        <v>1910</v>
      </c>
      <c r="D833" s="261" t="s">
        <v>853</v>
      </c>
      <c r="E833" s="261" t="s">
        <v>604</v>
      </c>
      <c r="F833" s="262">
        <v>35065</v>
      </c>
      <c r="G833" s="261" t="s">
        <v>724</v>
      </c>
      <c r="H833" s="261" t="s">
        <v>605</v>
      </c>
      <c r="I833" s="261" t="s">
        <v>2561</v>
      </c>
      <c r="J833" s="261" t="s">
        <v>579</v>
      </c>
      <c r="K833" s="261">
        <v>2015</v>
      </c>
      <c r="L833" s="261" t="s">
        <v>592</v>
      </c>
      <c r="M833" s="261" t="s">
        <v>599</v>
      </c>
    </row>
    <row r="834" spans="1:19">
      <c r="A834" s="263">
        <v>123296</v>
      </c>
      <c r="B834" s="261" t="s">
        <v>1911</v>
      </c>
      <c r="C834" s="261" t="s">
        <v>812</v>
      </c>
      <c r="D834" s="261" t="s">
        <v>1912</v>
      </c>
      <c r="E834" s="261" t="s">
        <v>603</v>
      </c>
      <c r="F834" s="262">
        <v>34206</v>
      </c>
      <c r="G834" s="261" t="s">
        <v>578</v>
      </c>
      <c r="H834" s="261" t="s">
        <v>605</v>
      </c>
      <c r="I834" s="261" t="s">
        <v>2561</v>
      </c>
      <c r="M834" s="261" t="s">
        <v>590</v>
      </c>
    </row>
    <row r="835" spans="1:19">
      <c r="A835" s="263">
        <v>123297</v>
      </c>
      <c r="B835" s="261" t="s">
        <v>1913</v>
      </c>
      <c r="C835" s="261" t="s">
        <v>1914</v>
      </c>
      <c r="D835" s="261" t="s">
        <v>361</v>
      </c>
      <c r="E835" s="261" t="s">
        <v>604</v>
      </c>
      <c r="F835" s="262">
        <v>27852</v>
      </c>
      <c r="G835" s="261" t="s">
        <v>676</v>
      </c>
      <c r="H835" s="261" t="s">
        <v>749</v>
      </c>
      <c r="I835" s="261" t="s">
        <v>2561</v>
      </c>
      <c r="J835" s="261" t="s">
        <v>607</v>
      </c>
      <c r="K835" s="261">
        <v>1994</v>
      </c>
      <c r="L835" s="261" t="s">
        <v>578</v>
      </c>
      <c r="M835" s="261" t="s">
        <v>553</v>
      </c>
    </row>
    <row r="836" spans="1:19">
      <c r="A836" s="263">
        <v>123298</v>
      </c>
      <c r="B836" s="261" t="s">
        <v>1915</v>
      </c>
      <c r="C836" s="261" t="s">
        <v>83</v>
      </c>
      <c r="D836" s="261" t="s">
        <v>781</v>
      </c>
      <c r="E836" s="261" t="s">
        <v>603</v>
      </c>
      <c r="F836" s="262">
        <v>32511</v>
      </c>
      <c r="G836" s="261" t="s">
        <v>2514</v>
      </c>
      <c r="H836" s="261" t="s">
        <v>605</v>
      </c>
      <c r="I836" s="261" t="s">
        <v>2561</v>
      </c>
      <c r="J836" s="261" t="s">
        <v>579</v>
      </c>
      <c r="K836" s="261">
        <v>2008</v>
      </c>
      <c r="L836" s="261" t="s">
        <v>592</v>
      </c>
      <c r="M836" s="261" t="s">
        <v>592</v>
      </c>
    </row>
    <row r="837" spans="1:19">
      <c r="A837" s="263">
        <v>123307</v>
      </c>
      <c r="B837" s="261" t="s">
        <v>1916</v>
      </c>
      <c r="C837" s="261" t="s">
        <v>875</v>
      </c>
      <c r="D837" s="261" t="s">
        <v>1164</v>
      </c>
      <c r="E837" s="261" t="s">
        <v>604</v>
      </c>
      <c r="F837" s="262">
        <v>32147</v>
      </c>
      <c r="G837" s="261" t="s">
        <v>2515</v>
      </c>
      <c r="H837" s="261" t="s">
        <v>605</v>
      </c>
      <c r="I837" s="261" t="s">
        <v>2561</v>
      </c>
      <c r="J837" s="261" t="s">
        <v>607</v>
      </c>
      <c r="K837" s="261">
        <v>2006</v>
      </c>
      <c r="L837" s="261" t="s">
        <v>597</v>
      </c>
      <c r="M837" s="261" t="s">
        <v>599</v>
      </c>
    </row>
    <row r="838" spans="1:19">
      <c r="A838" s="263">
        <v>123308</v>
      </c>
      <c r="B838" s="261" t="s">
        <v>1917</v>
      </c>
      <c r="C838" s="261" t="s">
        <v>81</v>
      </c>
      <c r="D838" s="261" t="s">
        <v>383</v>
      </c>
      <c r="E838" s="261" t="s">
        <v>604</v>
      </c>
      <c r="F838" s="262">
        <v>25846</v>
      </c>
      <c r="G838" s="261" t="s">
        <v>578</v>
      </c>
      <c r="H838" s="261" t="s">
        <v>605</v>
      </c>
      <c r="I838" s="261" t="s">
        <v>2561</v>
      </c>
      <c r="M838" s="261" t="s">
        <v>578</v>
      </c>
      <c r="R838" s="261">
        <v>768</v>
      </c>
      <c r="S838" s="262">
        <v>44167</v>
      </c>
    </row>
    <row r="839" spans="1:19">
      <c r="A839" s="263">
        <v>123309</v>
      </c>
      <c r="B839" s="261" t="s">
        <v>1918</v>
      </c>
      <c r="C839" s="261" t="s">
        <v>1151</v>
      </c>
      <c r="D839" s="261" t="s">
        <v>1919</v>
      </c>
      <c r="E839" s="261" t="s">
        <v>604</v>
      </c>
      <c r="F839" s="262">
        <v>33239</v>
      </c>
      <c r="G839" s="261" t="s">
        <v>653</v>
      </c>
      <c r="H839" s="261" t="s">
        <v>605</v>
      </c>
      <c r="I839" s="261" t="s">
        <v>2561</v>
      </c>
      <c r="M839" s="261" t="s">
        <v>578</v>
      </c>
      <c r="R839" s="261">
        <v>719</v>
      </c>
      <c r="S839" s="262">
        <v>44167</v>
      </c>
    </row>
    <row r="840" spans="1:19">
      <c r="A840" s="263">
        <v>123319</v>
      </c>
      <c r="B840" s="261" t="s">
        <v>1920</v>
      </c>
      <c r="C840" s="261" t="s">
        <v>227</v>
      </c>
      <c r="D840" s="261" t="s">
        <v>781</v>
      </c>
      <c r="E840" s="261" t="s">
        <v>604</v>
      </c>
      <c r="F840" s="262">
        <v>32876</v>
      </c>
      <c r="G840" s="261" t="s">
        <v>733</v>
      </c>
      <c r="H840" s="261" t="s">
        <v>605</v>
      </c>
      <c r="I840" s="261" t="s">
        <v>2561</v>
      </c>
      <c r="J840" s="261" t="s">
        <v>607</v>
      </c>
      <c r="K840" s="261">
        <v>2007</v>
      </c>
      <c r="L840" s="261" t="s">
        <v>599</v>
      </c>
      <c r="M840" s="261" t="s">
        <v>599</v>
      </c>
    </row>
    <row r="841" spans="1:19">
      <c r="A841" s="263">
        <v>123330</v>
      </c>
      <c r="B841" s="261" t="s">
        <v>2563</v>
      </c>
      <c r="C841" s="261" t="s">
        <v>127</v>
      </c>
      <c r="D841" s="261" t="s">
        <v>376</v>
      </c>
      <c r="E841" s="261" t="s">
        <v>604</v>
      </c>
      <c r="G841" s="261" t="s">
        <v>2564</v>
      </c>
      <c r="H841" s="261" t="s">
        <v>605</v>
      </c>
      <c r="I841" s="261" t="s">
        <v>2561</v>
      </c>
    </row>
    <row r="842" spans="1:19">
      <c r="A842" s="261">
        <v>105075</v>
      </c>
      <c r="B842" s="261" t="s">
        <v>1184</v>
      </c>
      <c r="C842" s="261" t="s">
        <v>85</v>
      </c>
      <c r="D842" s="261" t="s">
        <v>867</v>
      </c>
      <c r="E842" s="261" t="s">
        <v>604</v>
      </c>
      <c r="F842" s="262">
        <v>31778</v>
      </c>
      <c r="G842" s="261" t="s">
        <v>2448</v>
      </c>
      <c r="H842" s="261" t="s">
        <v>605</v>
      </c>
      <c r="I842" s="261" t="s">
        <v>2561</v>
      </c>
      <c r="M842" s="261" t="s">
        <v>590</v>
      </c>
      <c r="N842" s="261">
        <v>900</v>
      </c>
    </row>
    <row r="843" spans="1:19">
      <c r="A843" s="261">
        <v>105230</v>
      </c>
      <c r="B843" s="261" t="s">
        <v>1185</v>
      </c>
      <c r="C843" s="261" t="s">
        <v>1186</v>
      </c>
      <c r="D843" s="261" t="s">
        <v>425</v>
      </c>
      <c r="E843" s="261" t="s">
        <v>604</v>
      </c>
      <c r="F843" s="262">
        <v>30431</v>
      </c>
      <c r="G843" s="261" t="s">
        <v>636</v>
      </c>
      <c r="H843" s="261" t="s">
        <v>605</v>
      </c>
      <c r="I843" s="261" t="s">
        <v>2561</v>
      </c>
      <c r="M843" s="261" t="s">
        <v>580</v>
      </c>
      <c r="N843" s="261">
        <v>900</v>
      </c>
    </row>
    <row r="844" spans="1:19">
      <c r="A844" s="261">
        <v>105396</v>
      </c>
      <c r="B844" s="261" t="s">
        <v>1187</v>
      </c>
      <c r="C844" s="261" t="s">
        <v>214</v>
      </c>
      <c r="D844" s="261" t="s">
        <v>1188</v>
      </c>
      <c r="E844" s="261" t="s">
        <v>604</v>
      </c>
      <c r="F844" s="262">
        <v>31107</v>
      </c>
      <c r="G844" s="261" t="s">
        <v>597</v>
      </c>
      <c r="H844" s="261" t="s">
        <v>605</v>
      </c>
      <c r="I844" s="261" t="s">
        <v>2561</v>
      </c>
      <c r="M844" s="261" t="s">
        <v>597</v>
      </c>
      <c r="N844" s="261">
        <v>900</v>
      </c>
    </row>
    <row r="845" spans="1:19">
      <c r="A845" s="261">
        <v>106397</v>
      </c>
      <c r="B845" s="261" t="s">
        <v>1194</v>
      </c>
      <c r="C845" s="261" t="s">
        <v>98</v>
      </c>
      <c r="D845" s="261" t="s">
        <v>1195</v>
      </c>
      <c r="E845" s="261" t="s">
        <v>604</v>
      </c>
      <c r="F845" s="262">
        <v>30141</v>
      </c>
      <c r="G845" s="261" t="s">
        <v>2383</v>
      </c>
      <c r="H845" s="261" t="s">
        <v>605</v>
      </c>
      <c r="I845" s="261" t="s">
        <v>2561</v>
      </c>
      <c r="M845" s="261" t="s">
        <v>580</v>
      </c>
      <c r="N845" s="261">
        <v>900</v>
      </c>
    </row>
    <row r="846" spans="1:19">
      <c r="A846" s="261">
        <v>106472</v>
      </c>
      <c r="B846" s="261" t="s">
        <v>1197</v>
      </c>
      <c r="C846" s="261" t="s">
        <v>95</v>
      </c>
      <c r="D846" s="261" t="s">
        <v>338</v>
      </c>
      <c r="E846" s="261" t="s">
        <v>604</v>
      </c>
      <c r="F846" s="262">
        <v>30682</v>
      </c>
      <c r="G846" s="261" t="s">
        <v>590</v>
      </c>
      <c r="H846" s="261" t="s">
        <v>605</v>
      </c>
      <c r="I846" s="261" t="s">
        <v>2561</v>
      </c>
      <c r="M846" s="261" t="s">
        <v>590</v>
      </c>
      <c r="N846" s="261">
        <v>900</v>
      </c>
    </row>
    <row r="847" spans="1:19">
      <c r="A847" s="261">
        <v>106609</v>
      </c>
      <c r="B847" s="261" t="s">
        <v>906</v>
      </c>
      <c r="C847" s="261" t="s">
        <v>83</v>
      </c>
      <c r="D847" s="261" t="s">
        <v>788</v>
      </c>
      <c r="E847" s="261" t="s">
        <v>603</v>
      </c>
      <c r="F847" s="262">
        <v>35433</v>
      </c>
      <c r="G847" s="261" t="s">
        <v>578</v>
      </c>
      <c r="H847" s="261" t="s">
        <v>749</v>
      </c>
      <c r="I847" s="261" t="s">
        <v>2561</v>
      </c>
      <c r="M847" s="261" t="s">
        <v>553</v>
      </c>
      <c r="N847" s="261">
        <v>900</v>
      </c>
    </row>
    <row r="848" spans="1:19">
      <c r="A848" s="261">
        <v>107895</v>
      </c>
      <c r="B848" s="261" t="s">
        <v>1198</v>
      </c>
      <c r="C848" s="261" t="s">
        <v>266</v>
      </c>
      <c r="D848" s="261" t="s">
        <v>1199</v>
      </c>
      <c r="E848" s="261" t="s">
        <v>604</v>
      </c>
      <c r="H848" s="261" t="s">
        <v>605</v>
      </c>
      <c r="I848" s="261" t="s">
        <v>2561</v>
      </c>
      <c r="M848" s="261" t="s">
        <v>597</v>
      </c>
      <c r="N848" s="261">
        <v>900</v>
      </c>
    </row>
    <row r="849" spans="1:14">
      <c r="A849" s="261">
        <v>109359</v>
      </c>
      <c r="B849" s="261" t="s">
        <v>1204</v>
      </c>
      <c r="C849" s="261" t="s">
        <v>132</v>
      </c>
      <c r="D849" s="261" t="s">
        <v>440</v>
      </c>
      <c r="E849" s="261" t="s">
        <v>604</v>
      </c>
      <c r="F849" s="262">
        <v>32188</v>
      </c>
      <c r="G849" s="261" t="s">
        <v>578</v>
      </c>
      <c r="H849" s="261" t="s">
        <v>605</v>
      </c>
      <c r="I849" s="261" t="s">
        <v>2561</v>
      </c>
      <c r="M849" s="261" t="s">
        <v>578</v>
      </c>
      <c r="N849" s="261">
        <v>900</v>
      </c>
    </row>
    <row r="850" spans="1:14">
      <c r="A850" s="261">
        <v>110246</v>
      </c>
      <c r="B850" s="261" t="s">
        <v>1208</v>
      </c>
      <c r="C850" s="261" t="s">
        <v>127</v>
      </c>
      <c r="D850" s="261" t="s">
        <v>427</v>
      </c>
      <c r="E850" s="261" t="s">
        <v>603</v>
      </c>
      <c r="F850" s="262">
        <v>26231</v>
      </c>
      <c r="G850" s="261" t="s">
        <v>634</v>
      </c>
      <c r="H850" s="261" t="s">
        <v>605</v>
      </c>
      <c r="I850" s="261" t="s">
        <v>2561</v>
      </c>
      <c r="M850" s="261" t="s">
        <v>580</v>
      </c>
      <c r="N850" s="261">
        <v>900</v>
      </c>
    </row>
    <row r="851" spans="1:14">
      <c r="A851" s="261">
        <v>110399</v>
      </c>
      <c r="B851" s="261" t="s">
        <v>1210</v>
      </c>
      <c r="C851" s="261" t="s">
        <v>782</v>
      </c>
      <c r="D851" s="261" t="s">
        <v>854</v>
      </c>
      <c r="E851" s="261" t="s">
        <v>603</v>
      </c>
      <c r="F851" s="262">
        <v>31430</v>
      </c>
      <c r="G851" s="261" t="s">
        <v>2449</v>
      </c>
      <c r="H851" s="261" t="s">
        <v>605</v>
      </c>
      <c r="I851" s="261" t="s">
        <v>2561</v>
      </c>
      <c r="M851" s="261" t="s">
        <v>599</v>
      </c>
      <c r="N851" s="261">
        <v>900</v>
      </c>
    </row>
    <row r="852" spans="1:14">
      <c r="A852" s="261">
        <v>110956</v>
      </c>
      <c r="B852" s="261" t="s">
        <v>1215</v>
      </c>
      <c r="C852" s="261" t="s">
        <v>95</v>
      </c>
      <c r="D852" s="261" t="s">
        <v>438</v>
      </c>
      <c r="E852" s="261" t="s">
        <v>604</v>
      </c>
      <c r="H852" s="261" t="s">
        <v>605</v>
      </c>
      <c r="I852" s="261" t="s">
        <v>2561</v>
      </c>
      <c r="M852" s="261" t="s">
        <v>598</v>
      </c>
      <c r="N852" s="261">
        <v>900</v>
      </c>
    </row>
    <row r="853" spans="1:14">
      <c r="A853" s="261">
        <v>111016</v>
      </c>
      <c r="B853" s="261" t="s">
        <v>1218</v>
      </c>
      <c r="C853" s="261" t="s">
        <v>83</v>
      </c>
      <c r="D853" s="261" t="s">
        <v>389</v>
      </c>
      <c r="E853" s="261" t="s">
        <v>604</v>
      </c>
      <c r="F853" s="262">
        <v>31524</v>
      </c>
      <c r="G853" s="261" t="s">
        <v>666</v>
      </c>
      <c r="H853" s="261" t="s">
        <v>605</v>
      </c>
      <c r="I853" s="261" t="s">
        <v>2561</v>
      </c>
      <c r="M853" s="261" t="s">
        <v>578</v>
      </c>
      <c r="N853" s="261">
        <v>900</v>
      </c>
    </row>
    <row r="854" spans="1:14">
      <c r="A854" s="261">
        <v>111058</v>
      </c>
      <c r="B854" s="261" t="s">
        <v>1219</v>
      </c>
      <c r="C854" s="261" t="s">
        <v>127</v>
      </c>
      <c r="D854" s="261" t="s">
        <v>850</v>
      </c>
      <c r="E854" s="261" t="s">
        <v>604</v>
      </c>
      <c r="F854" s="262">
        <v>31123</v>
      </c>
      <c r="G854" s="261" t="s">
        <v>592</v>
      </c>
      <c r="H854" s="261" t="s">
        <v>605</v>
      </c>
      <c r="I854" s="261" t="s">
        <v>2561</v>
      </c>
      <c r="M854" s="261" t="s">
        <v>592</v>
      </c>
      <c r="N854" s="261">
        <v>900</v>
      </c>
    </row>
    <row r="855" spans="1:14">
      <c r="A855" s="261">
        <v>111081</v>
      </c>
      <c r="B855" s="261" t="s">
        <v>1221</v>
      </c>
      <c r="C855" s="261" t="s">
        <v>81</v>
      </c>
      <c r="D855" s="261" t="s">
        <v>532</v>
      </c>
      <c r="E855" s="261" t="s">
        <v>604</v>
      </c>
      <c r="F855" s="262">
        <v>32417</v>
      </c>
      <c r="G855" s="261" t="s">
        <v>2450</v>
      </c>
      <c r="H855" s="261" t="s">
        <v>605</v>
      </c>
      <c r="I855" s="261" t="s">
        <v>2561</v>
      </c>
      <c r="M855" s="261" t="s">
        <v>598</v>
      </c>
      <c r="N855" s="261">
        <v>900</v>
      </c>
    </row>
    <row r="856" spans="1:14">
      <c r="A856" s="261">
        <v>111420</v>
      </c>
      <c r="B856" s="261" t="s">
        <v>1225</v>
      </c>
      <c r="C856" s="261" t="s">
        <v>77</v>
      </c>
      <c r="D856" s="261" t="s">
        <v>320</v>
      </c>
      <c r="E856" s="261" t="s">
        <v>603</v>
      </c>
      <c r="F856" s="262">
        <v>31275</v>
      </c>
      <c r="G856" s="261" t="s">
        <v>2452</v>
      </c>
      <c r="H856" s="261" t="s">
        <v>605</v>
      </c>
      <c r="I856" s="261" t="s">
        <v>2561</v>
      </c>
      <c r="M856" s="261" t="s">
        <v>580</v>
      </c>
      <c r="N856" s="261">
        <v>900</v>
      </c>
    </row>
    <row r="857" spans="1:14">
      <c r="A857" s="261">
        <v>113557</v>
      </c>
      <c r="B857" s="261" t="s">
        <v>1231</v>
      </c>
      <c r="C857" s="261" t="s">
        <v>1232</v>
      </c>
      <c r="D857" s="261" t="s">
        <v>549</v>
      </c>
      <c r="E857" s="261" t="s">
        <v>603</v>
      </c>
      <c r="F857" s="262">
        <v>29960</v>
      </c>
      <c r="G857" s="261" t="s">
        <v>597</v>
      </c>
      <c r="H857" s="261" t="s">
        <v>605</v>
      </c>
      <c r="I857" s="261" t="s">
        <v>2561</v>
      </c>
      <c r="M857" s="261" t="s">
        <v>597</v>
      </c>
      <c r="N857" s="261">
        <v>900</v>
      </c>
    </row>
    <row r="858" spans="1:14">
      <c r="A858" s="261">
        <v>113734</v>
      </c>
      <c r="B858" s="261" t="s">
        <v>1233</v>
      </c>
      <c r="C858" s="261" t="s">
        <v>128</v>
      </c>
      <c r="D858" s="261" t="s">
        <v>350</v>
      </c>
      <c r="E858" s="261" t="s">
        <v>604</v>
      </c>
      <c r="F858" s="262">
        <v>33150</v>
      </c>
      <c r="G858" s="261" t="s">
        <v>700</v>
      </c>
      <c r="H858" s="261" t="s">
        <v>605</v>
      </c>
      <c r="I858" s="261" t="s">
        <v>2561</v>
      </c>
      <c r="M858" s="261" t="s">
        <v>589</v>
      </c>
      <c r="N858" s="261">
        <v>900</v>
      </c>
    </row>
    <row r="859" spans="1:14">
      <c r="A859" s="261">
        <v>113946</v>
      </c>
      <c r="B859" s="261" t="s">
        <v>1235</v>
      </c>
      <c r="C859" s="261" t="s">
        <v>942</v>
      </c>
      <c r="D859" s="261" t="s">
        <v>141</v>
      </c>
      <c r="E859" s="261" t="s">
        <v>604</v>
      </c>
      <c r="F859" s="262">
        <v>28856</v>
      </c>
      <c r="G859" s="261" t="s">
        <v>634</v>
      </c>
      <c r="H859" s="261" t="s">
        <v>605</v>
      </c>
      <c r="I859" s="261" t="s">
        <v>2561</v>
      </c>
      <c r="M859" s="261" t="s">
        <v>578</v>
      </c>
      <c r="N859" s="261">
        <v>900</v>
      </c>
    </row>
    <row r="860" spans="1:14">
      <c r="A860" s="261">
        <v>114256</v>
      </c>
      <c r="B860" s="261" t="s">
        <v>1237</v>
      </c>
      <c r="C860" s="261" t="s">
        <v>1238</v>
      </c>
      <c r="D860" s="261" t="s">
        <v>990</v>
      </c>
      <c r="E860" s="261" t="s">
        <v>603</v>
      </c>
      <c r="F860" s="262">
        <v>32874</v>
      </c>
      <c r="G860" s="261" t="s">
        <v>599</v>
      </c>
      <c r="H860" s="261" t="s">
        <v>605</v>
      </c>
      <c r="I860" s="261" t="s">
        <v>2561</v>
      </c>
      <c r="M860" s="261" t="s">
        <v>599</v>
      </c>
      <c r="N860" s="261">
        <v>900</v>
      </c>
    </row>
    <row r="861" spans="1:14">
      <c r="A861" s="261">
        <v>114288</v>
      </c>
      <c r="B861" s="261" t="s">
        <v>1239</v>
      </c>
      <c r="C861" s="261" t="s">
        <v>161</v>
      </c>
      <c r="D861" s="261" t="s">
        <v>317</v>
      </c>
      <c r="E861" s="261" t="s">
        <v>603</v>
      </c>
      <c r="F861" s="262">
        <v>32611</v>
      </c>
      <c r="G861" s="261" t="s">
        <v>578</v>
      </c>
      <c r="H861" s="261" t="s">
        <v>605</v>
      </c>
      <c r="I861" s="261" t="s">
        <v>2561</v>
      </c>
      <c r="M861" s="261" t="s">
        <v>578</v>
      </c>
      <c r="N861" s="261">
        <v>900</v>
      </c>
    </row>
    <row r="862" spans="1:14">
      <c r="A862" s="261">
        <v>114666</v>
      </c>
      <c r="B862" s="261" t="s">
        <v>1243</v>
      </c>
      <c r="C862" s="261" t="s">
        <v>83</v>
      </c>
      <c r="D862" s="261" t="s">
        <v>347</v>
      </c>
      <c r="E862" s="261" t="s">
        <v>603</v>
      </c>
      <c r="F862" s="262">
        <v>30317</v>
      </c>
      <c r="G862" s="261" t="s">
        <v>2454</v>
      </c>
      <c r="H862" s="261" t="s">
        <v>605</v>
      </c>
      <c r="I862" s="261" t="s">
        <v>2561</v>
      </c>
      <c r="M862" s="261" t="s">
        <v>578</v>
      </c>
      <c r="N862" s="261">
        <v>900</v>
      </c>
    </row>
    <row r="863" spans="1:14">
      <c r="A863" s="261">
        <v>114926</v>
      </c>
      <c r="B863" s="261" t="s">
        <v>1245</v>
      </c>
      <c r="C863" s="261" t="s">
        <v>111</v>
      </c>
      <c r="D863" s="261" t="s">
        <v>362</v>
      </c>
      <c r="E863" s="261" t="s">
        <v>603</v>
      </c>
      <c r="F863" s="262">
        <v>32777</v>
      </c>
      <c r="G863" s="261" t="s">
        <v>634</v>
      </c>
      <c r="H863" s="261" t="s">
        <v>605</v>
      </c>
      <c r="I863" s="261" t="s">
        <v>2561</v>
      </c>
      <c r="M863" s="261" t="s">
        <v>599</v>
      </c>
      <c r="N863" s="261">
        <v>900</v>
      </c>
    </row>
    <row r="864" spans="1:14">
      <c r="A864" s="261">
        <v>115204</v>
      </c>
      <c r="B864" s="261" t="s">
        <v>1247</v>
      </c>
      <c r="C864" s="261" t="s">
        <v>177</v>
      </c>
      <c r="D864" s="261" t="s">
        <v>403</v>
      </c>
      <c r="E864" s="261" t="s">
        <v>604</v>
      </c>
      <c r="F864" s="262">
        <v>31935</v>
      </c>
      <c r="G864" s="261" t="s">
        <v>2385</v>
      </c>
      <c r="H864" s="261" t="s">
        <v>605</v>
      </c>
      <c r="I864" s="261" t="s">
        <v>2561</v>
      </c>
      <c r="M864" s="261" t="s">
        <v>597</v>
      </c>
      <c r="N864" s="261">
        <v>900</v>
      </c>
    </row>
    <row r="865" spans="1:14">
      <c r="A865" s="261">
        <v>115235</v>
      </c>
      <c r="B865" s="261" t="s">
        <v>1248</v>
      </c>
      <c r="C865" s="261" t="s">
        <v>185</v>
      </c>
      <c r="D865" s="261" t="s">
        <v>396</v>
      </c>
      <c r="E865" s="261" t="s">
        <v>603</v>
      </c>
      <c r="F865" s="262">
        <v>33101</v>
      </c>
      <c r="G865" s="261" t="s">
        <v>2394</v>
      </c>
      <c r="H865" s="261" t="s">
        <v>605</v>
      </c>
      <c r="I865" s="261" t="s">
        <v>2561</v>
      </c>
      <c r="M865" s="261" t="s">
        <v>599</v>
      </c>
      <c r="N865" s="261">
        <v>900</v>
      </c>
    </row>
    <row r="866" spans="1:14">
      <c r="A866" s="261">
        <v>115351</v>
      </c>
      <c r="B866" s="261" t="s">
        <v>1251</v>
      </c>
      <c r="C866" s="261" t="s">
        <v>110</v>
      </c>
      <c r="D866" s="261" t="s">
        <v>317</v>
      </c>
      <c r="E866" s="261" t="s">
        <v>604</v>
      </c>
      <c r="F866" s="262">
        <v>33136</v>
      </c>
      <c r="G866" s="261" t="s">
        <v>634</v>
      </c>
      <c r="H866" s="261" t="s">
        <v>605</v>
      </c>
      <c r="I866" s="261" t="s">
        <v>2561</v>
      </c>
      <c r="M866" s="261" t="s">
        <v>578</v>
      </c>
      <c r="N866" s="261">
        <v>900</v>
      </c>
    </row>
    <row r="867" spans="1:14">
      <c r="A867" s="261">
        <v>115483</v>
      </c>
      <c r="B867" s="261" t="s">
        <v>1254</v>
      </c>
      <c r="C867" s="261" t="s">
        <v>119</v>
      </c>
      <c r="D867" s="261" t="s">
        <v>387</v>
      </c>
      <c r="E867" s="261" t="s">
        <v>604</v>
      </c>
      <c r="F867" s="262">
        <v>33246</v>
      </c>
      <c r="G867" s="261" t="s">
        <v>2455</v>
      </c>
      <c r="H867" s="261" t="s">
        <v>605</v>
      </c>
      <c r="I867" s="261" t="s">
        <v>2561</v>
      </c>
      <c r="M867" s="261" t="s">
        <v>578</v>
      </c>
      <c r="N867" s="261">
        <v>900</v>
      </c>
    </row>
    <row r="868" spans="1:14">
      <c r="A868" s="261">
        <v>115679</v>
      </c>
      <c r="B868" s="261" t="s">
        <v>1256</v>
      </c>
      <c r="C868" s="261" t="s">
        <v>83</v>
      </c>
      <c r="D868" s="261" t="s">
        <v>318</v>
      </c>
      <c r="E868" s="261" t="s">
        <v>603</v>
      </c>
      <c r="F868" s="262">
        <v>32378</v>
      </c>
      <c r="G868" s="261" t="s">
        <v>2457</v>
      </c>
      <c r="H868" s="261" t="s">
        <v>605</v>
      </c>
      <c r="I868" s="261" t="s">
        <v>2561</v>
      </c>
      <c r="M868" s="261" t="s">
        <v>599</v>
      </c>
      <c r="N868" s="261">
        <v>900</v>
      </c>
    </row>
    <row r="869" spans="1:14">
      <c r="A869" s="261">
        <v>115761</v>
      </c>
      <c r="B869" s="261" t="s">
        <v>1259</v>
      </c>
      <c r="C869" s="261" t="s">
        <v>90</v>
      </c>
      <c r="D869" s="261" t="s">
        <v>734</v>
      </c>
      <c r="E869" s="261" t="s">
        <v>604</v>
      </c>
      <c r="F869" s="262">
        <v>31154</v>
      </c>
      <c r="G869" s="261" t="s">
        <v>2459</v>
      </c>
      <c r="H869" s="261" t="s">
        <v>605</v>
      </c>
      <c r="I869" s="261" t="s">
        <v>2561</v>
      </c>
      <c r="M869" s="261" t="s">
        <v>599</v>
      </c>
      <c r="N869" s="261">
        <v>900</v>
      </c>
    </row>
    <row r="870" spans="1:14">
      <c r="A870" s="261">
        <v>116005</v>
      </c>
      <c r="B870" s="261" t="s">
        <v>1263</v>
      </c>
      <c r="C870" s="261" t="s">
        <v>146</v>
      </c>
      <c r="D870" s="261" t="s">
        <v>318</v>
      </c>
      <c r="E870" s="261" t="s">
        <v>603</v>
      </c>
      <c r="F870" s="262">
        <v>32875</v>
      </c>
      <c r="G870" s="261" t="s">
        <v>716</v>
      </c>
      <c r="H870" s="261" t="s">
        <v>605</v>
      </c>
      <c r="I870" s="261" t="s">
        <v>2561</v>
      </c>
      <c r="M870" s="261" t="s">
        <v>593</v>
      </c>
      <c r="N870" s="261">
        <v>900</v>
      </c>
    </row>
    <row r="871" spans="1:14">
      <c r="A871" s="261">
        <v>116114</v>
      </c>
      <c r="B871" s="261" t="s">
        <v>1265</v>
      </c>
      <c r="C871" s="261" t="s">
        <v>127</v>
      </c>
      <c r="D871" s="261" t="s">
        <v>811</v>
      </c>
      <c r="E871" s="261" t="s">
        <v>604</v>
      </c>
      <c r="F871" s="262">
        <v>34338</v>
      </c>
      <c r="G871" s="261" t="s">
        <v>655</v>
      </c>
      <c r="H871" s="261" t="s">
        <v>605</v>
      </c>
      <c r="I871" s="261" t="s">
        <v>2561</v>
      </c>
      <c r="M871" s="261" t="s">
        <v>578</v>
      </c>
      <c r="N871" s="261">
        <v>900</v>
      </c>
    </row>
    <row r="872" spans="1:14">
      <c r="A872" s="261">
        <v>116574</v>
      </c>
      <c r="B872" s="261" t="s">
        <v>1281</v>
      </c>
      <c r="C872" s="261" t="s">
        <v>127</v>
      </c>
      <c r="D872" s="261" t="s">
        <v>361</v>
      </c>
      <c r="E872" s="261" t="s">
        <v>603</v>
      </c>
      <c r="F872" s="262">
        <v>33608</v>
      </c>
      <c r="G872" s="261" t="s">
        <v>2430</v>
      </c>
      <c r="H872" s="261" t="s">
        <v>605</v>
      </c>
      <c r="I872" s="261" t="s">
        <v>2561</v>
      </c>
      <c r="M872" s="261" t="s">
        <v>599</v>
      </c>
      <c r="N872" s="261">
        <v>900</v>
      </c>
    </row>
    <row r="873" spans="1:14">
      <c r="A873" s="261">
        <v>116595</v>
      </c>
      <c r="B873" s="261" t="s">
        <v>1283</v>
      </c>
      <c r="C873" s="261" t="s">
        <v>95</v>
      </c>
      <c r="D873" s="261" t="s">
        <v>557</v>
      </c>
      <c r="E873" s="261" t="s">
        <v>603</v>
      </c>
      <c r="F873" s="262">
        <v>33605</v>
      </c>
      <c r="G873" s="261" t="s">
        <v>2464</v>
      </c>
      <c r="H873" s="261" t="s">
        <v>605</v>
      </c>
      <c r="I873" s="261" t="s">
        <v>2561</v>
      </c>
      <c r="M873" s="261" t="s">
        <v>599</v>
      </c>
      <c r="N873" s="261">
        <v>900</v>
      </c>
    </row>
    <row r="874" spans="1:14">
      <c r="A874" s="261">
        <v>116687</v>
      </c>
      <c r="B874" s="261" t="s">
        <v>1284</v>
      </c>
      <c r="C874" s="261" t="s">
        <v>138</v>
      </c>
      <c r="D874" s="261" t="s">
        <v>806</v>
      </c>
      <c r="E874" s="261" t="s">
        <v>604</v>
      </c>
      <c r="F874" s="262">
        <v>31625</v>
      </c>
      <c r="G874" s="261" t="s">
        <v>2396</v>
      </c>
      <c r="H874" s="261" t="s">
        <v>605</v>
      </c>
      <c r="I874" s="261" t="s">
        <v>2561</v>
      </c>
      <c r="M874" s="261" t="s">
        <v>590</v>
      </c>
      <c r="N874" s="261">
        <v>900</v>
      </c>
    </row>
    <row r="875" spans="1:14">
      <c r="A875" s="261">
        <v>116718</v>
      </c>
      <c r="B875" s="261" t="s">
        <v>1285</v>
      </c>
      <c r="C875" s="261" t="s">
        <v>816</v>
      </c>
      <c r="D875" s="261" t="s">
        <v>362</v>
      </c>
      <c r="E875" s="261" t="s">
        <v>604</v>
      </c>
      <c r="F875" s="262">
        <v>34501</v>
      </c>
      <c r="G875" s="261" t="s">
        <v>660</v>
      </c>
      <c r="H875" s="261" t="s">
        <v>605</v>
      </c>
      <c r="I875" s="261" t="s">
        <v>2561</v>
      </c>
      <c r="M875" s="261" t="s">
        <v>580</v>
      </c>
      <c r="N875" s="261">
        <v>900</v>
      </c>
    </row>
    <row r="876" spans="1:14">
      <c r="A876" s="261">
        <v>116908</v>
      </c>
      <c r="B876" s="261" t="s">
        <v>1290</v>
      </c>
      <c r="C876" s="261" t="s">
        <v>84</v>
      </c>
      <c r="D876" s="261" t="s">
        <v>429</v>
      </c>
      <c r="E876" s="261" t="s">
        <v>604</v>
      </c>
      <c r="F876" s="262">
        <v>31590</v>
      </c>
      <c r="G876" s="261" t="s">
        <v>578</v>
      </c>
      <c r="H876" s="261" t="s">
        <v>605</v>
      </c>
      <c r="I876" s="261" t="s">
        <v>2561</v>
      </c>
      <c r="M876" s="261" t="s">
        <v>590</v>
      </c>
      <c r="N876" s="261">
        <v>900</v>
      </c>
    </row>
    <row r="877" spans="1:14">
      <c r="A877" s="261">
        <v>117084</v>
      </c>
      <c r="B877" s="261" t="s">
        <v>1294</v>
      </c>
      <c r="C877" s="261" t="s">
        <v>111</v>
      </c>
      <c r="D877" s="261" t="s">
        <v>320</v>
      </c>
      <c r="E877" s="261" t="s">
        <v>604</v>
      </c>
      <c r="F877" s="262">
        <v>33613</v>
      </c>
      <c r="G877" s="261" t="s">
        <v>2465</v>
      </c>
      <c r="H877" s="261" t="s">
        <v>605</v>
      </c>
      <c r="I877" s="261" t="s">
        <v>2561</v>
      </c>
      <c r="M877" s="261" t="s">
        <v>589</v>
      </c>
      <c r="N877" s="261">
        <v>900</v>
      </c>
    </row>
    <row r="878" spans="1:14">
      <c r="A878" s="261">
        <v>117163</v>
      </c>
      <c r="B878" s="261" t="s">
        <v>1297</v>
      </c>
      <c r="C878" s="261" t="s">
        <v>85</v>
      </c>
      <c r="D878" s="261" t="s">
        <v>410</v>
      </c>
      <c r="E878" s="261" t="s">
        <v>604</v>
      </c>
      <c r="F878" s="262">
        <v>35339</v>
      </c>
      <c r="G878" s="261" t="s">
        <v>2466</v>
      </c>
      <c r="H878" s="261" t="s">
        <v>605</v>
      </c>
      <c r="I878" s="261" t="s">
        <v>2561</v>
      </c>
      <c r="M878" s="261" t="s">
        <v>592</v>
      </c>
      <c r="N878" s="261">
        <v>900</v>
      </c>
    </row>
    <row r="879" spans="1:14">
      <c r="A879" s="261">
        <v>117386</v>
      </c>
      <c r="B879" s="261" t="s">
        <v>1304</v>
      </c>
      <c r="C879" s="261" t="s">
        <v>263</v>
      </c>
      <c r="D879" s="261" t="s">
        <v>840</v>
      </c>
      <c r="E879" s="261" t="s">
        <v>604</v>
      </c>
      <c r="F879" s="262">
        <v>34259</v>
      </c>
      <c r="G879" s="261" t="s">
        <v>590</v>
      </c>
      <c r="H879" s="261" t="s">
        <v>605</v>
      </c>
      <c r="I879" s="261" t="s">
        <v>2561</v>
      </c>
      <c r="M879" s="261" t="s">
        <v>590</v>
      </c>
      <c r="N879" s="261">
        <v>900</v>
      </c>
    </row>
    <row r="880" spans="1:14">
      <c r="A880" s="261">
        <v>117397</v>
      </c>
      <c r="B880" s="261" t="s">
        <v>1305</v>
      </c>
      <c r="C880" s="261" t="s">
        <v>78</v>
      </c>
      <c r="D880" s="261" t="s">
        <v>517</v>
      </c>
      <c r="E880" s="261" t="s">
        <v>604</v>
      </c>
      <c r="F880" s="262">
        <v>32723</v>
      </c>
      <c r="G880" s="261" t="s">
        <v>672</v>
      </c>
      <c r="H880" s="261" t="s">
        <v>605</v>
      </c>
      <c r="I880" s="261" t="s">
        <v>2561</v>
      </c>
      <c r="M880" s="261" t="s">
        <v>580</v>
      </c>
      <c r="N880" s="261">
        <v>900</v>
      </c>
    </row>
    <row r="881" spans="1:14">
      <c r="A881" s="261">
        <v>117507</v>
      </c>
      <c r="B881" s="261" t="s">
        <v>1312</v>
      </c>
      <c r="C881" s="261" t="s">
        <v>105</v>
      </c>
      <c r="D881" s="261" t="s">
        <v>317</v>
      </c>
      <c r="E881" s="261" t="s">
        <v>604</v>
      </c>
      <c r="F881" s="262">
        <v>31500</v>
      </c>
      <c r="G881" s="261" t="s">
        <v>578</v>
      </c>
      <c r="H881" s="261" t="s">
        <v>605</v>
      </c>
      <c r="I881" s="261" t="s">
        <v>2561</v>
      </c>
      <c r="M881" s="261" t="s">
        <v>578</v>
      </c>
      <c r="N881" s="261">
        <v>900</v>
      </c>
    </row>
    <row r="882" spans="1:14">
      <c r="A882" s="261">
        <v>117703</v>
      </c>
      <c r="B882" s="261" t="s">
        <v>1319</v>
      </c>
      <c r="C882" s="261" t="s">
        <v>1159</v>
      </c>
      <c r="D882" s="261" t="s">
        <v>1320</v>
      </c>
      <c r="E882" s="261" t="s">
        <v>603</v>
      </c>
      <c r="F882" s="262">
        <v>34700</v>
      </c>
      <c r="G882" s="261" t="s">
        <v>578</v>
      </c>
      <c r="H882" s="261" t="s">
        <v>605</v>
      </c>
      <c r="I882" s="261" t="s">
        <v>2561</v>
      </c>
      <c r="M882" s="261" t="s">
        <v>580</v>
      </c>
      <c r="N882" s="261">
        <v>900</v>
      </c>
    </row>
    <row r="883" spans="1:14">
      <c r="A883" s="261">
        <v>117999</v>
      </c>
      <c r="B883" s="261" t="s">
        <v>1332</v>
      </c>
      <c r="C883" s="261" t="s">
        <v>1333</v>
      </c>
      <c r="D883" s="261" t="s">
        <v>87</v>
      </c>
      <c r="E883" s="261" t="s">
        <v>604</v>
      </c>
      <c r="F883" s="262">
        <v>33627</v>
      </c>
      <c r="G883" s="261" t="s">
        <v>682</v>
      </c>
      <c r="H883" s="261" t="s">
        <v>605</v>
      </c>
      <c r="I883" s="261" t="s">
        <v>2561</v>
      </c>
      <c r="M883" s="261" t="s">
        <v>580</v>
      </c>
      <c r="N883" s="261">
        <v>900</v>
      </c>
    </row>
    <row r="884" spans="1:14">
      <c r="A884" s="261">
        <v>118030</v>
      </c>
      <c r="B884" s="261" t="s">
        <v>1335</v>
      </c>
      <c r="C884" s="261" t="s">
        <v>85</v>
      </c>
      <c r="D884" s="261" t="s">
        <v>338</v>
      </c>
      <c r="E884" s="261" t="s">
        <v>604</v>
      </c>
      <c r="F884" s="262">
        <v>33042</v>
      </c>
      <c r="G884" s="261" t="s">
        <v>715</v>
      </c>
      <c r="H884" s="261" t="s">
        <v>605</v>
      </c>
      <c r="I884" s="261" t="s">
        <v>2561</v>
      </c>
      <c r="M884" s="261" t="s">
        <v>593</v>
      </c>
      <c r="N884" s="261">
        <v>900</v>
      </c>
    </row>
    <row r="885" spans="1:14">
      <c r="A885" s="261">
        <v>118042</v>
      </c>
      <c r="B885" s="261" t="s">
        <v>1337</v>
      </c>
      <c r="C885" s="261" t="s">
        <v>1179</v>
      </c>
      <c r="D885" s="261" t="s">
        <v>932</v>
      </c>
      <c r="E885" s="261" t="s">
        <v>604</v>
      </c>
      <c r="F885" s="262">
        <v>33952</v>
      </c>
      <c r="G885" s="261" t="s">
        <v>702</v>
      </c>
      <c r="H885" s="261" t="s">
        <v>605</v>
      </c>
      <c r="I885" s="261" t="s">
        <v>2561</v>
      </c>
      <c r="M885" s="261" t="s">
        <v>580</v>
      </c>
      <c r="N885" s="261">
        <v>900</v>
      </c>
    </row>
    <row r="886" spans="1:14">
      <c r="A886" s="261">
        <v>118114</v>
      </c>
      <c r="B886" s="261" t="s">
        <v>1340</v>
      </c>
      <c r="C886" s="261" t="s">
        <v>146</v>
      </c>
      <c r="D886" s="261" t="s">
        <v>428</v>
      </c>
      <c r="E886" s="261" t="s">
        <v>604</v>
      </c>
      <c r="F886" s="262">
        <v>32874</v>
      </c>
      <c r="G886" s="261" t="s">
        <v>2470</v>
      </c>
      <c r="H886" s="261" t="s">
        <v>605</v>
      </c>
      <c r="I886" s="261" t="s">
        <v>2561</v>
      </c>
      <c r="M886" s="261" t="s">
        <v>599</v>
      </c>
      <c r="N886" s="261">
        <v>900</v>
      </c>
    </row>
    <row r="887" spans="1:14">
      <c r="A887" s="261">
        <v>118221</v>
      </c>
      <c r="B887" s="261" t="s">
        <v>1349</v>
      </c>
      <c r="C887" s="261" t="s">
        <v>132</v>
      </c>
      <c r="D887" s="261" t="s">
        <v>440</v>
      </c>
      <c r="E887" s="261" t="s">
        <v>604</v>
      </c>
      <c r="F887" s="262">
        <v>33991</v>
      </c>
      <c r="G887" s="261" t="s">
        <v>587</v>
      </c>
      <c r="H887" s="261" t="s">
        <v>605</v>
      </c>
      <c r="I887" s="261" t="s">
        <v>2561</v>
      </c>
      <c r="M887" s="261" t="s">
        <v>587</v>
      </c>
      <c r="N887" s="261">
        <v>900</v>
      </c>
    </row>
    <row r="888" spans="1:14">
      <c r="A888" s="261">
        <v>118269</v>
      </c>
      <c r="B888" s="261" t="s">
        <v>1356</v>
      </c>
      <c r="C888" s="261" t="s">
        <v>96</v>
      </c>
      <c r="D888" s="261" t="s">
        <v>1132</v>
      </c>
      <c r="E888" s="261" t="s">
        <v>604</v>
      </c>
      <c r="F888" s="262">
        <v>35283</v>
      </c>
      <c r="G888" s="261" t="s">
        <v>578</v>
      </c>
      <c r="H888" s="261" t="s">
        <v>605</v>
      </c>
      <c r="I888" s="261" t="s">
        <v>2561</v>
      </c>
      <c r="M888" s="261" t="s">
        <v>578</v>
      </c>
      <c r="N888" s="261">
        <v>900</v>
      </c>
    </row>
    <row r="889" spans="1:14">
      <c r="A889" s="261">
        <v>118389</v>
      </c>
      <c r="B889" s="261" t="s">
        <v>1361</v>
      </c>
      <c r="C889" s="261" t="s">
        <v>243</v>
      </c>
      <c r="D889" s="261" t="s">
        <v>369</v>
      </c>
      <c r="E889" s="261" t="s">
        <v>604</v>
      </c>
      <c r="F889" s="262">
        <v>34414</v>
      </c>
      <c r="G889" s="261" t="s">
        <v>634</v>
      </c>
      <c r="H889" s="261" t="s">
        <v>605</v>
      </c>
      <c r="I889" s="261" t="s">
        <v>2561</v>
      </c>
      <c r="M889" s="261" t="s">
        <v>580</v>
      </c>
      <c r="N889" s="261">
        <v>900</v>
      </c>
    </row>
    <row r="890" spans="1:14">
      <c r="A890" s="261">
        <v>118409</v>
      </c>
      <c r="B890" s="261" t="s">
        <v>1364</v>
      </c>
      <c r="C890" s="261" t="s">
        <v>1365</v>
      </c>
      <c r="D890" s="261" t="s">
        <v>371</v>
      </c>
      <c r="E890" s="261" t="s">
        <v>603</v>
      </c>
      <c r="F890" s="262">
        <v>33811</v>
      </c>
      <c r="G890" s="261" t="s">
        <v>2436</v>
      </c>
      <c r="H890" s="261" t="s">
        <v>605</v>
      </c>
      <c r="I890" s="261" t="s">
        <v>2561</v>
      </c>
      <c r="M890" s="261" t="s">
        <v>580</v>
      </c>
      <c r="N890" s="261">
        <v>900</v>
      </c>
    </row>
    <row r="891" spans="1:14">
      <c r="A891" s="261">
        <v>118435</v>
      </c>
      <c r="B891" s="261" t="s">
        <v>1367</v>
      </c>
      <c r="C891" s="261" t="s">
        <v>222</v>
      </c>
      <c r="D891" s="261" t="s">
        <v>320</v>
      </c>
      <c r="E891" s="261" t="s">
        <v>603</v>
      </c>
      <c r="G891" s="261" t="s">
        <v>578</v>
      </c>
      <c r="H891" s="261" t="s">
        <v>605</v>
      </c>
      <c r="I891" s="261" t="s">
        <v>2561</v>
      </c>
      <c r="M891" s="261" t="s">
        <v>578</v>
      </c>
      <c r="N891" s="261">
        <v>900</v>
      </c>
    </row>
    <row r="892" spans="1:14">
      <c r="A892" s="261">
        <v>118453</v>
      </c>
      <c r="B892" s="261" t="s">
        <v>1368</v>
      </c>
      <c r="C892" s="261" t="s">
        <v>250</v>
      </c>
      <c r="D892" s="261" t="s">
        <v>259</v>
      </c>
      <c r="E892" s="261" t="s">
        <v>604</v>
      </c>
      <c r="F892" s="262">
        <v>32949</v>
      </c>
      <c r="G892" s="261" t="s">
        <v>639</v>
      </c>
      <c r="H892" s="261" t="s">
        <v>605</v>
      </c>
      <c r="I892" s="261" t="s">
        <v>2561</v>
      </c>
      <c r="M892" s="261" t="s">
        <v>580</v>
      </c>
      <c r="N892" s="261">
        <v>900</v>
      </c>
    </row>
    <row r="893" spans="1:14">
      <c r="A893" s="261">
        <v>118546</v>
      </c>
      <c r="B893" s="261" t="s">
        <v>1370</v>
      </c>
      <c r="C893" s="261" t="s">
        <v>127</v>
      </c>
      <c r="D893" s="261" t="s">
        <v>334</v>
      </c>
      <c r="E893" s="261" t="s">
        <v>604</v>
      </c>
      <c r="F893" s="262">
        <v>32889</v>
      </c>
      <c r="G893" s="261" t="s">
        <v>578</v>
      </c>
      <c r="H893" s="261" t="s">
        <v>605</v>
      </c>
      <c r="I893" s="261" t="s">
        <v>2561</v>
      </c>
      <c r="M893" s="261" t="s">
        <v>592</v>
      </c>
      <c r="N893" s="261">
        <v>900</v>
      </c>
    </row>
    <row r="894" spans="1:14">
      <c r="A894" s="261">
        <v>118559</v>
      </c>
      <c r="B894" s="261" t="s">
        <v>1371</v>
      </c>
      <c r="C894" s="261" t="s">
        <v>100</v>
      </c>
      <c r="D894" s="261" t="s">
        <v>417</v>
      </c>
      <c r="E894" s="261" t="s">
        <v>604</v>
      </c>
      <c r="F894" s="262">
        <v>31717</v>
      </c>
      <c r="G894" s="261" t="s">
        <v>2472</v>
      </c>
      <c r="H894" s="261" t="s">
        <v>605</v>
      </c>
      <c r="I894" s="261" t="s">
        <v>2561</v>
      </c>
      <c r="M894" s="261" t="s">
        <v>592</v>
      </c>
      <c r="N894" s="261">
        <v>900</v>
      </c>
    </row>
    <row r="895" spans="1:14">
      <c r="A895" s="261">
        <v>118566</v>
      </c>
      <c r="B895" s="261" t="s">
        <v>1372</v>
      </c>
      <c r="C895" s="261" t="s">
        <v>1373</v>
      </c>
      <c r="D895" s="261" t="s">
        <v>338</v>
      </c>
      <c r="E895" s="261" t="s">
        <v>603</v>
      </c>
      <c r="F895" s="262">
        <v>30713</v>
      </c>
      <c r="G895" s="261" t="s">
        <v>587</v>
      </c>
      <c r="H895" s="261" t="s">
        <v>605</v>
      </c>
      <c r="I895" s="261" t="s">
        <v>2561</v>
      </c>
      <c r="M895" s="261" t="s">
        <v>587</v>
      </c>
      <c r="N895" s="261">
        <v>900</v>
      </c>
    </row>
    <row r="896" spans="1:14">
      <c r="A896" s="261">
        <v>118616</v>
      </c>
      <c r="B896" s="261" t="s">
        <v>1381</v>
      </c>
      <c r="C896" s="261" t="s">
        <v>98</v>
      </c>
      <c r="D896" s="261" t="s">
        <v>407</v>
      </c>
      <c r="E896" s="261" t="s">
        <v>604</v>
      </c>
      <c r="F896" s="262">
        <v>35458</v>
      </c>
      <c r="G896" s="261" t="s">
        <v>681</v>
      </c>
      <c r="H896" s="261" t="s">
        <v>605</v>
      </c>
      <c r="I896" s="261" t="s">
        <v>2561</v>
      </c>
      <c r="M896" s="261" t="s">
        <v>580</v>
      </c>
      <c r="N896" s="261">
        <v>900</v>
      </c>
    </row>
    <row r="897" spans="1:14">
      <c r="A897" s="261">
        <v>118653</v>
      </c>
      <c r="B897" s="261" t="s">
        <v>1386</v>
      </c>
      <c r="C897" s="261" t="s">
        <v>172</v>
      </c>
      <c r="D897" s="261" t="s">
        <v>333</v>
      </c>
      <c r="E897" s="261" t="s">
        <v>604</v>
      </c>
      <c r="F897" s="262">
        <v>35431</v>
      </c>
      <c r="G897" s="261" t="s">
        <v>718</v>
      </c>
      <c r="H897" s="261" t="s">
        <v>605</v>
      </c>
      <c r="I897" s="261" t="s">
        <v>2561</v>
      </c>
      <c r="M897" s="261" t="s">
        <v>601</v>
      </c>
      <c r="N897" s="261">
        <v>900</v>
      </c>
    </row>
    <row r="898" spans="1:14">
      <c r="A898" s="261">
        <v>118709</v>
      </c>
      <c r="B898" s="261" t="s">
        <v>1393</v>
      </c>
      <c r="C898" s="261" t="s">
        <v>126</v>
      </c>
      <c r="D898" s="261" t="s">
        <v>1394</v>
      </c>
      <c r="E898" s="261" t="s">
        <v>604</v>
      </c>
      <c r="F898" s="262">
        <v>31865</v>
      </c>
      <c r="G898" s="261" t="s">
        <v>2473</v>
      </c>
      <c r="H898" s="261" t="s">
        <v>605</v>
      </c>
      <c r="I898" s="261" t="s">
        <v>2561</v>
      </c>
      <c r="M898" s="261" t="s">
        <v>580</v>
      </c>
      <c r="N898" s="261">
        <v>900</v>
      </c>
    </row>
    <row r="899" spans="1:14">
      <c r="A899" s="261">
        <v>118734</v>
      </c>
      <c r="B899" s="261" t="s">
        <v>1398</v>
      </c>
      <c r="C899" s="261" t="s">
        <v>266</v>
      </c>
      <c r="D899" s="261" t="s">
        <v>404</v>
      </c>
      <c r="E899" s="261" t="s">
        <v>604</v>
      </c>
      <c r="F899" s="262">
        <v>32509</v>
      </c>
      <c r="G899" s="261" t="s">
        <v>2474</v>
      </c>
      <c r="H899" s="261" t="s">
        <v>605</v>
      </c>
      <c r="I899" s="261" t="s">
        <v>2561</v>
      </c>
      <c r="M899" s="261" t="s">
        <v>580</v>
      </c>
      <c r="N899" s="261">
        <v>900</v>
      </c>
    </row>
    <row r="900" spans="1:14">
      <c r="A900" s="261">
        <v>118763</v>
      </c>
      <c r="B900" s="261" t="s">
        <v>1400</v>
      </c>
      <c r="C900" s="261" t="s">
        <v>252</v>
      </c>
      <c r="D900" s="261" t="s">
        <v>473</v>
      </c>
      <c r="E900" s="261" t="s">
        <v>603</v>
      </c>
      <c r="F900" s="262">
        <v>35065</v>
      </c>
      <c r="G900" s="261" t="s">
        <v>1169</v>
      </c>
      <c r="H900" s="261" t="s">
        <v>605</v>
      </c>
      <c r="I900" s="261" t="s">
        <v>2561</v>
      </c>
      <c r="M900" s="261" t="s">
        <v>580</v>
      </c>
      <c r="N900" s="261">
        <v>900</v>
      </c>
    </row>
    <row r="901" spans="1:14">
      <c r="A901" s="261">
        <v>118783</v>
      </c>
      <c r="B901" s="261" t="s">
        <v>1402</v>
      </c>
      <c r="C901" s="261" t="s">
        <v>1144</v>
      </c>
      <c r="D901" s="261" t="s">
        <v>932</v>
      </c>
      <c r="E901" s="261" t="s">
        <v>603</v>
      </c>
      <c r="F901" s="262">
        <v>31136</v>
      </c>
      <c r="G901" s="261" t="s">
        <v>578</v>
      </c>
      <c r="H901" s="261" t="s">
        <v>605</v>
      </c>
      <c r="I901" s="261" t="s">
        <v>2561</v>
      </c>
      <c r="M901" s="261" t="s">
        <v>590</v>
      </c>
      <c r="N901" s="261">
        <v>900</v>
      </c>
    </row>
    <row r="902" spans="1:14">
      <c r="A902" s="261">
        <v>118818</v>
      </c>
      <c r="B902" s="261" t="s">
        <v>1411</v>
      </c>
      <c r="C902" s="261" t="s">
        <v>255</v>
      </c>
      <c r="D902" s="261" t="s">
        <v>438</v>
      </c>
      <c r="E902" s="261" t="s">
        <v>604</v>
      </c>
      <c r="F902" s="262">
        <v>33674</v>
      </c>
      <c r="G902" s="261" t="s">
        <v>2379</v>
      </c>
      <c r="H902" s="261" t="s">
        <v>605</v>
      </c>
      <c r="I902" s="261" t="s">
        <v>2561</v>
      </c>
      <c r="M902" s="261" t="s">
        <v>580</v>
      </c>
      <c r="N902" s="261">
        <v>900</v>
      </c>
    </row>
    <row r="903" spans="1:14">
      <c r="A903" s="261">
        <v>118878</v>
      </c>
      <c r="B903" s="261" t="s">
        <v>1420</v>
      </c>
      <c r="C903" s="261" t="s">
        <v>1421</v>
      </c>
      <c r="D903" s="261" t="s">
        <v>1422</v>
      </c>
      <c r="E903" s="261" t="s">
        <v>604</v>
      </c>
      <c r="F903" s="262">
        <v>32143</v>
      </c>
      <c r="G903" s="261" t="s">
        <v>2475</v>
      </c>
      <c r="H903" s="261" t="s">
        <v>605</v>
      </c>
      <c r="I903" s="261" t="s">
        <v>2561</v>
      </c>
      <c r="M903" s="261" t="s">
        <v>598</v>
      </c>
      <c r="N903" s="261">
        <v>900</v>
      </c>
    </row>
    <row r="904" spans="1:14">
      <c r="A904" s="261">
        <v>118902</v>
      </c>
      <c r="B904" s="261" t="s">
        <v>1426</v>
      </c>
      <c r="C904" s="261" t="s">
        <v>134</v>
      </c>
      <c r="D904" s="261" t="s">
        <v>344</v>
      </c>
      <c r="E904" s="261" t="s">
        <v>604</v>
      </c>
      <c r="F904" s="262">
        <v>35100</v>
      </c>
      <c r="G904" s="261" t="s">
        <v>666</v>
      </c>
      <c r="H904" s="261" t="s">
        <v>605</v>
      </c>
      <c r="I904" s="261" t="s">
        <v>2561</v>
      </c>
      <c r="M904" s="261" t="s">
        <v>588</v>
      </c>
      <c r="N904" s="261">
        <v>900</v>
      </c>
    </row>
    <row r="905" spans="1:14">
      <c r="A905" s="261">
        <v>118942</v>
      </c>
      <c r="B905" s="261" t="s">
        <v>1430</v>
      </c>
      <c r="C905" s="261" t="s">
        <v>79</v>
      </c>
      <c r="D905" s="261" t="s">
        <v>847</v>
      </c>
      <c r="E905" s="261" t="s">
        <v>604</v>
      </c>
      <c r="F905" s="262">
        <v>34540</v>
      </c>
      <c r="G905" s="261" t="s">
        <v>634</v>
      </c>
      <c r="H905" s="261" t="s">
        <v>605</v>
      </c>
      <c r="I905" s="261" t="s">
        <v>2561</v>
      </c>
      <c r="M905" s="261" t="s">
        <v>578</v>
      </c>
      <c r="N905" s="261">
        <v>900</v>
      </c>
    </row>
    <row r="906" spans="1:14">
      <c r="A906" s="261">
        <v>118976</v>
      </c>
      <c r="B906" s="261" t="s">
        <v>1436</v>
      </c>
      <c r="C906" s="261" t="s">
        <v>1033</v>
      </c>
      <c r="D906" s="261" t="s">
        <v>422</v>
      </c>
      <c r="E906" s="261" t="s">
        <v>604</v>
      </c>
      <c r="F906" s="262">
        <v>32178</v>
      </c>
      <c r="G906" s="261" t="s">
        <v>665</v>
      </c>
      <c r="H906" s="261" t="s">
        <v>605</v>
      </c>
      <c r="I906" s="261" t="s">
        <v>2561</v>
      </c>
      <c r="M906" s="261" t="s">
        <v>580</v>
      </c>
      <c r="N906" s="261">
        <v>900</v>
      </c>
    </row>
    <row r="907" spans="1:14">
      <c r="A907" s="261">
        <v>118985</v>
      </c>
      <c r="B907" s="261" t="s">
        <v>1439</v>
      </c>
      <c r="C907" s="261" t="s">
        <v>845</v>
      </c>
      <c r="D907" s="261" t="s">
        <v>347</v>
      </c>
      <c r="E907" s="261" t="s">
        <v>603</v>
      </c>
      <c r="F907" s="262">
        <v>35684</v>
      </c>
      <c r="G907" s="261" t="s">
        <v>658</v>
      </c>
      <c r="H907" s="261" t="s">
        <v>605</v>
      </c>
      <c r="I907" s="261" t="s">
        <v>2561</v>
      </c>
      <c r="M907" s="261" t="s">
        <v>597</v>
      </c>
      <c r="N907" s="261">
        <v>900</v>
      </c>
    </row>
    <row r="908" spans="1:14">
      <c r="A908" s="261">
        <v>119015</v>
      </c>
      <c r="B908" s="261" t="s">
        <v>1441</v>
      </c>
      <c r="C908" s="261" t="s">
        <v>825</v>
      </c>
      <c r="D908" s="261" t="s">
        <v>334</v>
      </c>
      <c r="E908" s="261" t="s">
        <v>604</v>
      </c>
      <c r="H908" s="261" t="s">
        <v>605</v>
      </c>
      <c r="I908" s="261" t="s">
        <v>2561</v>
      </c>
      <c r="M908" s="261" t="s">
        <v>592</v>
      </c>
      <c r="N908" s="261">
        <v>900</v>
      </c>
    </row>
    <row r="909" spans="1:14">
      <c r="A909" s="261">
        <v>119028</v>
      </c>
      <c r="B909" s="261" t="s">
        <v>1443</v>
      </c>
      <c r="C909" s="261" t="s">
        <v>277</v>
      </c>
      <c r="D909" s="261" t="s">
        <v>433</v>
      </c>
      <c r="E909" s="261" t="s">
        <v>604</v>
      </c>
      <c r="F909" s="262">
        <v>32808</v>
      </c>
      <c r="G909" s="261" t="s">
        <v>578</v>
      </c>
      <c r="H909" s="261" t="s">
        <v>605</v>
      </c>
      <c r="I909" s="261" t="s">
        <v>2561</v>
      </c>
      <c r="M909" s="261" t="s">
        <v>578</v>
      </c>
      <c r="N909" s="261">
        <v>900</v>
      </c>
    </row>
    <row r="910" spans="1:14">
      <c r="A910" s="261">
        <v>119031</v>
      </c>
      <c r="B910" s="261" t="s">
        <v>1444</v>
      </c>
      <c r="C910" s="261" t="s">
        <v>83</v>
      </c>
      <c r="D910" s="261" t="s">
        <v>429</v>
      </c>
      <c r="E910" s="261" t="s">
        <v>603</v>
      </c>
      <c r="F910" s="262">
        <v>35065</v>
      </c>
      <c r="G910" s="261" t="s">
        <v>645</v>
      </c>
      <c r="H910" s="261" t="s">
        <v>749</v>
      </c>
      <c r="I910" s="261" t="s">
        <v>2561</v>
      </c>
      <c r="M910" s="261" t="s">
        <v>553</v>
      </c>
      <c r="N910" s="261">
        <v>900</v>
      </c>
    </row>
    <row r="911" spans="1:14">
      <c r="A911" s="261">
        <v>119033</v>
      </c>
      <c r="B911" s="261" t="s">
        <v>1445</v>
      </c>
      <c r="C911" s="261" t="s">
        <v>1139</v>
      </c>
      <c r="D911" s="261" t="s">
        <v>369</v>
      </c>
      <c r="E911" s="261" t="s">
        <v>604</v>
      </c>
      <c r="F911" s="262">
        <v>31778</v>
      </c>
      <c r="G911" s="261" t="s">
        <v>578</v>
      </c>
      <c r="H911" s="261" t="s">
        <v>605</v>
      </c>
      <c r="I911" s="261" t="s">
        <v>2561</v>
      </c>
      <c r="M911" s="261" t="s">
        <v>578</v>
      </c>
      <c r="N911" s="261">
        <v>900</v>
      </c>
    </row>
    <row r="912" spans="1:14">
      <c r="A912" s="261">
        <v>119126</v>
      </c>
      <c r="B912" s="261" t="s">
        <v>1455</v>
      </c>
      <c r="C912" s="261" t="s">
        <v>126</v>
      </c>
      <c r="D912" s="261" t="s">
        <v>357</v>
      </c>
      <c r="E912" s="261" t="s">
        <v>604</v>
      </c>
      <c r="F912" s="262">
        <v>33085</v>
      </c>
      <c r="G912" s="261" t="s">
        <v>634</v>
      </c>
      <c r="H912" s="261" t="s">
        <v>605</v>
      </c>
      <c r="I912" s="261" t="s">
        <v>2561</v>
      </c>
      <c r="M912" s="261" t="s">
        <v>578</v>
      </c>
      <c r="N912" s="261">
        <v>900</v>
      </c>
    </row>
    <row r="913" spans="1:14">
      <c r="A913" s="261">
        <v>119129</v>
      </c>
      <c r="B913" s="261" t="s">
        <v>868</v>
      </c>
      <c r="C913" s="261" t="s">
        <v>121</v>
      </c>
      <c r="D913" s="261" t="s">
        <v>971</v>
      </c>
      <c r="E913" s="261" t="s">
        <v>604</v>
      </c>
      <c r="F913" s="262">
        <v>35440</v>
      </c>
      <c r="G913" s="261" t="s">
        <v>578</v>
      </c>
      <c r="H913" s="261" t="s">
        <v>605</v>
      </c>
      <c r="I913" s="261" t="s">
        <v>2561</v>
      </c>
      <c r="M913" s="261" t="s">
        <v>580</v>
      </c>
      <c r="N913" s="261">
        <v>900</v>
      </c>
    </row>
    <row r="914" spans="1:14">
      <c r="A914" s="261">
        <v>119154</v>
      </c>
      <c r="B914" s="261" t="s">
        <v>1457</v>
      </c>
      <c r="C914" s="261" t="s">
        <v>928</v>
      </c>
      <c r="D914" s="261" t="s">
        <v>365</v>
      </c>
      <c r="E914" s="261" t="s">
        <v>604</v>
      </c>
      <c r="F914" s="262">
        <v>34701</v>
      </c>
      <c r="G914" s="261" t="s">
        <v>685</v>
      </c>
      <c r="H914" s="261" t="s">
        <v>605</v>
      </c>
      <c r="I914" s="261" t="s">
        <v>2561</v>
      </c>
      <c r="M914" s="261" t="s">
        <v>580</v>
      </c>
      <c r="N914" s="261">
        <v>900</v>
      </c>
    </row>
    <row r="915" spans="1:14">
      <c r="A915" s="261">
        <v>119168</v>
      </c>
      <c r="B915" s="261" t="s">
        <v>1460</v>
      </c>
      <c r="C915" s="261" t="s">
        <v>186</v>
      </c>
      <c r="D915" s="261" t="s">
        <v>450</v>
      </c>
      <c r="E915" s="261" t="s">
        <v>603</v>
      </c>
      <c r="F915" s="262">
        <v>35070</v>
      </c>
      <c r="G915" s="261" t="s">
        <v>578</v>
      </c>
      <c r="H915" s="261" t="s">
        <v>605</v>
      </c>
      <c r="I915" s="261" t="s">
        <v>2561</v>
      </c>
      <c r="M915" s="261" t="s">
        <v>578</v>
      </c>
      <c r="N915" s="261">
        <v>900</v>
      </c>
    </row>
    <row r="916" spans="1:14">
      <c r="A916" s="261">
        <v>119220</v>
      </c>
      <c r="B916" s="261" t="s">
        <v>1467</v>
      </c>
      <c r="C916" s="261" t="s">
        <v>1468</v>
      </c>
      <c r="D916" s="261" t="s">
        <v>1469</v>
      </c>
      <c r="E916" s="261" t="s">
        <v>603</v>
      </c>
      <c r="F916" s="262">
        <v>32454</v>
      </c>
      <c r="G916" s="261" t="s">
        <v>589</v>
      </c>
      <c r="H916" s="261" t="s">
        <v>605</v>
      </c>
      <c r="I916" s="261" t="s">
        <v>2561</v>
      </c>
      <c r="M916" s="261" t="s">
        <v>589</v>
      </c>
      <c r="N916" s="261">
        <v>900</v>
      </c>
    </row>
    <row r="917" spans="1:14">
      <c r="A917" s="261">
        <v>119235</v>
      </c>
      <c r="B917" s="261" t="s">
        <v>1470</v>
      </c>
      <c r="C917" s="261" t="s">
        <v>115</v>
      </c>
      <c r="D917" s="261" t="s">
        <v>354</v>
      </c>
      <c r="E917" s="261" t="s">
        <v>604</v>
      </c>
      <c r="F917" s="262">
        <v>34115</v>
      </c>
      <c r="G917" s="261" t="s">
        <v>742</v>
      </c>
      <c r="H917" s="261" t="s">
        <v>605</v>
      </c>
      <c r="I917" s="261" t="s">
        <v>2561</v>
      </c>
      <c r="M917" s="261" t="s">
        <v>598</v>
      </c>
      <c r="N917" s="261">
        <v>900</v>
      </c>
    </row>
    <row r="918" spans="1:14">
      <c r="A918" s="261">
        <v>119382</v>
      </c>
      <c r="B918" s="261" t="s">
        <v>1487</v>
      </c>
      <c r="C918" s="261" t="s">
        <v>146</v>
      </c>
      <c r="D918" s="261" t="s">
        <v>360</v>
      </c>
      <c r="E918" s="261" t="s">
        <v>604</v>
      </c>
      <c r="F918" s="262">
        <v>34170</v>
      </c>
      <c r="G918" s="261" t="s">
        <v>634</v>
      </c>
      <c r="H918" s="261" t="s">
        <v>605</v>
      </c>
      <c r="I918" s="261" t="s">
        <v>2561</v>
      </c>
      <c r="M918" s="261" t="s">
        <v>580</v>
      </c>
      <c r="N918" s="261">
        <v>900</v>
      </c>
    </row>
    <row r="919" spans="1:14">
      <c r="A919" s="261">
        <v>119385</v>
      </c>
      <c r="B919" s="261" t="s">
        <v>1488</v>
      </c>
      <c r="C919" s="261" t="s">
        <v>98</v>
      </c>
      <c r="D919" s="261" t="s">
        <v>504</v>
      </c>
      <c r="E919" s="261" t="s">
        <v>604</v>
      </c>
      <c r="F919" s="262">
        <v>33604</v>
      </c>
      <c r="G919" s="261" t="s">
        <v>578</v>
      </c>
      <c r="H919" s="261" t="s">
        <v>605</v>
      </c>
      <c r="I919" s="261" t="s">
        <v>2561</v>
      </c>
      <c r="M919" s="261" t="s">
        <v>578</v>
      </c>
      <c r="N919" s="261">
        <v>900</v>
      </c>
    </row>
    <row r="920" spans="1:14">
      <c r="A920" s="261">
        <v>119425</v>
      </c>
      <c r="B920" s="261" t="s">
        <v>1493</v>
      </c>
      <c r="C920" s="261" t="s">
        <v>195</v>
      </c>
      <c r="D920" s="261" t="s">
        <v>555</v>
      </c>
      <c r="E920" s="261" t="s">
        <v>604</v>
      </c>
      <c r="F920" s="262">
        <v>35702</v>
      </c>
      <c r="G920" s="261" t="s">
        <v>578</v>
      </c>
      <c r="H920" s="261" t="s">
        <v>605</v>
      </c>
      <c r="I920" s="261" t="s">
        <v>2561</v>
      </c>
      <c r="M920" s="261" t="s">
        <v>578</v>
      </c>
      <c r="N920" s="261">
        <v>900</v>
      </c>
    </row>
    <row r="921" spans="1:14">
      <c r="A921" s="261">
        <v>119441</v>
      </c>
      <c r="B921" s="261" t="s">
        <v>1497</v>
      </c>
      <c r="C921" s="261" t="s">
        <v>1498</v>
      </c>
      <c r="D921" s="261" t="s">
        <v>464</v>
      </c>
      <c r="E921" s="261" t="s">
        <v>604</v>
      </c>
      <c r="F921" s="262">
        <v>32776</v>
      </c>
      <c r="G921" s="261" t="s">
        <v>578</v>
      </c>
      <c r="H921" s="261" t="s">
        <v>605</v>
      </c>
      <c r="I921" s="261" t="s">
        <v>2561</v>
      </c>
      <c r="M921" s="261" t="s">
        <v>578</v>
      </c>
      <c r="N921" s="261">
        <v>900</v>
      </c>
    </row>
    <row r="922" spans="1:14">
      <c r="A922" s="261">
        <v>119467</v>
      </c>
      <c r="B922" s="261" t="s">
        <v>1502</v>
      </c>
      <c r="C922" s="261" t="s">
        <v>81</v>
      </c>
      <c r="D922" s="261" t="s">
        <v>438</v>
      </c>
      <c r="E922" s="261" t="s">
        <v>604</v>
      </c>
      <c r="F922" s="262">
        <v>35450</v>
      </c>
      <c r="G922" s="261" t="s">
        <v>684</v>
      </c>
      <c r="H922" s="261" t="s">
        <v>605</v>
      </c>
      <c r="I922" s="261" t="s">
        <v>2561</v>
      </c>
      <c r="M922" s="261" t="s">
        <v>580</v>
      </c>
      <c r="N922" s="261">
        <v>900</v>
      </c>
    </row>
    <row r="923" spans="1:14">
      <c r="A923" s="261">
        <v>119469</v>
      </c>
      <c r="B923" s="261" t="s">
        <v>1503</v>
      </c>
      <c r="C923" s="261" t="s">
        <v>103</v>
      </c>
      <c r="D923" s="261" t="s">
        <v>1504</v>
      </c>
      <c r="E923" s="261" t="s">
        <v>604</v>
      </c>
      <c r="F923" s="262">
        <v>35543</v>
      </c>
      <c r="G923" s="261" t="s">
        <v>578</v>
      </c>
      <c r="H923" s="261" t="s">
        <v>605</v>
      </c>
      <c r="I923" s="261" t="s">
        <v>2561</v>
      </c>
      <c r="M923" s="261" t="s">
        <v>580</v>
      </c>
      <c r="N923" s="261">
        <v>900</v>
      </c>
    </row>
    <row r="924" spans="1:14">
      <c r="A924" s="261">
        <v>119507</v>
      </c>
      <c r="B924" s="261" t="s">
        <v>1508</v>
      </c>
      <c r="C924" s="261" t="s">
        <v>278</v>
      </c>
      <c r="D924" s="261" t="s">
        <v>945</v>
      </c>
      <c r="E924" s="261" t="s">
        <v>604</v>
      </c>
      <c r="F924" s="262">
        <v>36074</v>
      </c>
      <c r="G924" s="261" t="s">
        <v>2483</v>
      </c>
      <c r="H924" s="261" t="s">
        <v>605</v>
      </c>
      <c r="I924" s="261" t="s">
        <v>2561</v>
      </c>
      <c r="M924" s="261" t="s">
        <v>580</v>
      </c>
      <c r="N924" s="261">
        <v>900</v>
      </c>
    </row>
    <row r="925" spans="1:14">
      <c r="A925" s="261">
        <v>119515</v>
      </c>
      <c r="B925" s="261" t="s">
        <v>1511</v>
      </c>
      <c r="C925" s="261" t="s">
        <v>219</v>
      </c>
      <c r="D925" s="261" t="s">
        <v>471</v>
      </c>
      <c r="E925" s="261" t="s">
        <v>604</v>
      </c>
      <c r="F925" s="262">
        <v>35924</v>
      </c>
      <c r="G925" s="261" t="s">
        <v>2484</v>
      </c>
      <c r="H925" s="261" t="s">
        <v>605</v>
      </c>
      <c r="I925" s="261" t="s">
        <v>2561</v>
      </c>
      <c r="M925" s="261" t="s">
        <v>578</v>
      </c>
      <c r="N925" s="261">
        <v>900</v>
      </c>
    </row>
    <row r="926" spans="1:14">
      <c r="A926" s="261">
        <v>119543</v>
      </c>
      <c r="B926" s="261" t="s">
        <v>1513</v>
      </c>
      <c r="C926" s="261" t="s">
        <v>97</v>
      </c>
      <c r="D926" s="261" t="s">
        <v>365</v>
      </c>
      <c r="E926" s="261" t="s">
        <v>604</v>
      </c>
      <c r="F926" s="262">
        <v>34158</v>
      </c>
      <c r="G926" s="261" t="s">
        <v>590</v>
      </c>
      <c r="H926" s="261" t="s">
        <v>605</v>
      </c>
      <c r="I926" s="261" t="s">
        <v>2561</v>
      </c>
      <c r="M926" s="261" t="s">
        <v>590</v>
      </c>
      <c r="N926" s="261">
        <v>900</v>
      </c>
    </row>
    <row r="927" spans="1:14">
      <c r="A927" s="261">
        <v>119603</v>
      </c>
      <c r="B927" s="261" t="s">
        <v>1520</v>
      </c>
      <c r="C927" s="261" t="s">
        <v>115</v>
      </c>
      <c r="D927" s="261" t="s">
        <v>323</v>
      </c>
      <c r="E927" s="261" t="s">
        <v>604</v>
      </c>
      <c r="F927" s="262">
        <v>33998</v>
      </c>
      <c r="G927" s="261" t="s">
        <v>682</v>
      </c>
      <c r="H927" s="261" t="s">
        <v>605</v>
      </c>
      <c r="I927" s="261" t="s">
        <v>2561</v>
      </c>
      <c r="M927" s="261" t="s">
        <v>580</v>
      </c>
      <c r="N927" s="261">
        <v>900</v>
      </c>
    </row>
    <row r="928" spans="1:14">
      <c r="A928" s="261">
        <v>119630</v>
      </c>
      <c r="B928" s="261" t="s">
        <v>1521</v>
      </c>
      <c r="C928" s="261" t="s">
        <v>1522</v>
      </c>
      <c r="D928" s="261" t="s">
        <v>474</v>
      </c>
      <c r="E928" s="261" t="s">
        <v>604</v>
      </c>
      <c r="F928" s="262">
        <v>35065</v>
      </c>
      <c r="G928" s="261" t="s">
        <v>2485</v>
      </c>
      <c r="H928" s="261" t="s">
        <v>605</v>
      </c>
      <c r="I928" s="261" t="s">
        <v>2561</v>
      </c>
      <c r="M928" s="261" t="s">
        <v>580</v>
      </c>
      <c r="N928" s="261">
        <v>900</v>
      </c>
    </row>
    <row r="929" spans="1:14">
      <c r="A929" s="261">
        <v>119639</v>
      </c>
      <c r="B929" s="261" t="s">
        <v>1526</v>
      </c>
      <c r="C929" s="261" t="s">
        <v>164</v>
      </c>
      <c r="D929" s="261" t="s">
        <v>365</v>
      </c>
      <c r="E929" s="261" t="s">
        <v>604</v>
      </c>
      <c r="F929" s="262">
        <v>32652</v>
      </c>
      <c r="G929" s="261" t="s">
        <v>578</v>
      </c>
      <c r="H929" s="261" t="s">
        <v>605</v>
      </c>
      <c r="I929" s="261" t="s">
        <v>2561</v>
      </c>
      <c r="M929" s="261" t="s">
        <v>580</v>
      </c>
      <c r="N929" s="261">
        <v>900</v>
      </c>
    </row>
    <row r="930" spans="1:14">
      <c r="A930" s="261">
        <v>119685</v>
      </c>
      <c r="B930" s="261" t="s">
        <v>1527</v>
      </c>
      <c r="C930" s="261" t="s">
        <v>146</v>
      </c>
      <c r="D930" s="261" t="s">
        <v>1528</v>
      </c>
      <c r="E930" s="261" t="s">
        <v>604</v>
      </c>
      <c r="F930" s="262">
        <v>26212</v>
      </c>
      <c r="G930" s="261" t="s">
        <v>634</v>
      </c>
      <c r="H930" s="261" t="s">
        <v>605</v>
      </c>
      <c r="I930" s="261" t="s">
        <v>2561</v>
      </c>
      <c r="M930" s="261" t="s">
        <v>578</v>
      </c>
      <c r="N930" s="261">
        <v>900</v>
      </c>
    </row>
    <row r="931" spans="1:14">
      <c r="A931" s="261">
        <v>119746</v>
      </c>
      <c r="B931" s="261" t="s">
        <v>1536</v>
      </c>
      <c r="C931" s="261" t="s">
        <v>142</v>
      </c>
      <c r="D931" s="261" t="s">
        <v>456</v>
      </c>
      <c r="E931" s="261" t="s">
        <v>604</v>
      </c>
      <c r="H931" s="261" t="s">
        <v>605</v>
      </c>
      <c r="I931" s="261" t="s">
        <v>2561</v>
      </c>
      <c r="M931" s="261" t="s">
        <v>601</v>
      </c>
      <c r="N931" s="261">
        <v>900</v>
      </c>
    </row>
    <row r="932" spans="1:14">
      <c r="A932" s="261">
        <v>119752</v>
      </c>
      <c r="B932" s="261" t="s">
        <v>1541</v>
      </c>
      <c r="C932" s="261" t="s">
        <v>177</v>
      </c>
      <c r="D932" s="261" t="s">
        <v>317</v>
      </c>
      <c r="E932" s="261" t="s">
        <v>604</v>
      </c>
      <c r="F932" s="262">
        <v>35823</v>
      </c>
      <c r="G932" s="261" t="s">
        <v>578</v>
      </c>
      <c r="H932" s="261" t="s">
        <v>605</v>
      </c>
      <c r="I932" s="261" t="s">
        <v>2561</v>
      </c>
      <c r="M932" s="261" t="s">
        <v>597</v>
      </c>
      <c r="N932" s="261">
        <v>900</v>
      </c>
    </row>
    <row r="933" spans="1:14">
      <c r="A933" s="261">
        <v>119756</v>
      </c>
      <c r="B933" s="261" t="s">
        <v>1542</v>
      </c>
      <c r="C933" s="261" t="s">
        <v>1156</v>
      </c>
      <c r="D933" s="261" t="s">
        <v>334</v>
      </c>
      <c r="E933" s="261" t="s">
        <v>604</v>
      </c>
      <c r="F933" s="262">
        <v>34366</v>
      </c>
      <c r="G933" s="261" t="s">
        <v>578</v>
      </c>
      <c r="H933" s="261" t="s">
        <v>605</v>
      </c>
      <c r="I933" s="261" t="s">
        <v>2561</v>
      </c>
      <c r="M933" s="261" t="s">
        <v>580</v>
      </c>
      <c r="N933" s="261">
        <v>900</v>
      </c>
    </row>
    <row r="934" spans="1:14">
      <c r="A934" s="261">
        <v>119879</v>
      </c>
      <c r="B934" s="261" t="s">
        <v>1022</v>
      </c>
      <c r="C934" s="261" t="s">
        <v>83</v>
      </c>
      <c r="D934" s="261" t="s">
        <v>1155</v>
      </c>
      <c r="E934" s="261" t="s">
        <v>604</v>
      </c>
      <c r="F934" s="262">
        <v>35067</v>
      </c>
      <c r="G934" s="261" t="s">
        <v>578</v>
      </c>
      <c r="H934" s="261" t="s">
        <v>605</v>
      </c>
      <c r="I934" s="261" t="s">
        <v>2561</v>
      </c>
      <c r="M934" s="261" t="s">
        <v>590</v>
      </c>
      <c r="N934" s="261">
        <v>900</v>
      </c>
    </row>
    <row r="935" spans="1:14">
      <c r="A935" s="261">
        <v>119881</v>
      </c>
      <c r="B935" s="261" t="s">
        <v>1551</v>
      </c>
      <c r="C935" s="261" t="s">
        <v>86</v>
      </c>
      <c r="D935" s="261" t="s">
        <v>320</v>
      </c>
      <c r="E935" s="261" t="s">
        <v>604</v>
      </c>
      <c r="F935" s="262">
        <v>35796</v>
      </c>
      <c r="G935" s="261" t="s">
        <v>578</v>
      </c>
      <c r="H935" s="261" t="s">
        <v>605</v>
      </c>
      <c r="I935" s="261" t="s">
        <v>2561</v>
      </c>
      <c r="M935" s="261" t="s">
        <v>578</v>
      </c>
      <c r="N935" s="261">
        <v>900</v>
      </c>
    </row>
    <row r="936" spans="1:14">
      <c r="A936" s="261">
        <v>119882</v>
      </c>
      <c r="B936" s="261" t="s">
        <v>1552</v>
      </c>
      <c r="C936" s="261" t="s">
        <v>243</v>
      </c>
      <c r="D936" s="261" t="s">
        <v>1553</v>
      </c>
      <c r="E936" s="261" t="s">
        <v>604</v>
      </c>
      <c r="F936" s="262">
        <v>33396</v>
      </c>
      <c r="G936" s="261" t="s">
        <v>677</v>
      </c>
      <c r="H936" s="261" t="s">
        <v>605</v>
      </c>
      <c r="I936" s="261" t="s">
        <v>2561</v>
      </c>
      <c r="M936" s="261" t="s">
        <v>580</v>
      </c>
      <c r="N936" s="261">
        <v>900</v>
      </c>
    </row>
    <row r="937" spans="1:14">
      <c r="A937" s="261">
        <v>119923</v>
      </c>
      <c r="B937" s="261" t="s">
        <v>1566</v>
      </c>
      <c r="C937" s="261" t="s">
        <v>1567</v>
      </c>
      <c r="D937" s="261" t="s">
        <v>1153</v>
      </c>
      <c r="E937" s="261" t="s">
        <v>604</v>
      </c>
      <c r="F937" s="262">
        <v>35432</v>
      </c>
      <c r="G937" s="261" t="s">
        <v>634</v>
      </c>
      <c r="H937" s="261" t="s">
        <v>748</v>
      </c>
      <c r="I937" s="261" t="s">
        <v>2561</v>
      </c>
      <c r="M937" s="261" t="s">
        <v>553</v>
      </c>
      <c r="N937" s="261">
        <v>900</v>
      </c>
    </row>
    <row r="938" spans="1:14">
      <c r="A938" s="261">
        <v>119957</v>
      </c>
      <c r="B938" s="261" t="s">
        <v>1576</v>
      </c>
      <c r="C938" s="261" t="s">
        <v>98</v>
      </c>
      <c r="D938" s="261" t="s">
        <v>1577</v>
      </c>
      <c r="E938" s="261" t="s">
        <v>603</v>
      </c>
      <c r="F938" s="262">
        <v>32635</v>
      </c>
      <c r="G938" s="261" t="s">
        <v>674</v>
      </c>
      <c r="H938" s="261" t="s">
        <v>605</v>
      </c>
      <c r="I938" s="261" t="s">
        <v>2561</v>
      </c>
      <c r="M938" s="261" t="s">
        <v>580</v>
      </c>
      <c r="N938" s="261">
        <v>900</v>
      </c>
    </row>
    <row r="939" spans="1:14">
      <c r="A939" s="261">
        <v>120017</v>
      </c>
      <c r="B939" s="261" t="s">
        <v>1583</v>
      </c>
      <c r="C939" s="261" t="s">
        <v>269</v>
      </c>
      <c r="D939" s="261" t="s">
        <v>476</v>
      </c>
      <c r="E939" s="261" t="s">
        <v>604</v>
      </c>
      <c r="F939" s="262">
        <v>32953</v>
      </c>
      <c r="G939" s="261" t="s">
        <v>578</v>
      </c>
      <c r="H939" s="261" t="s">
        <v>605</v>
      </c>
      <c r="I939" s="261" t="s">
        <v>2561</v>
      </c>
      <c r="M939" s="261" t="s">
        <v>578</v>
      </c>
      <c r="N939" s="261">
        <v>900</v>
      </c>
    </row>
    <row r="940" spans="1:14">
      <c r="A940" s="261">
        <v>120053</v>
      </c>
      <c r="B940" s="261" t="s">
        <v>1587</v>
      </c>
      <c r="C940" s="261" t="s">
        <v>155</v>
      </c>
      <c r="D940" s="261" t="s">
        <v>1588</v>
      </c>
      <c r="E940" s="261" t="s">
        <v>604</v>
      </c>
      <c r="F940" s="262">
        <v>34739</v>
      </c>
      <c r="G940" s="261" t="s">
        <v>659</v>
      </c>
      <c r="H940" s="261" t="s">
        <v>605</v>
      </c>
      <c r="I940" s="261" t="s">
        <v>2561</v>
      </c>
      <c r="M940" s="261" t="s">
        <v>580</v>
      </c>
      <c r="N940" s="261">
        <v>900</v>
      </c>
    </row>
    <row r="941" spans="1:14">
      <c r="A941" s="261">
        <v>120057</v>
      </c>
      <c r="B941" s="261" t="s">
        <v>1589</v>
      </c>
      <c r="C941" s="261" t="s">
        <v>127</v>
      </c>
      <c r="D941" s="261" t="s">
        <v>377</v>
      </c>
      <c r="E941" s="261" t="s">
        <v>604</v>
      </c>
      <c r="F941" s="262">
        <v>34639</v>
      </c>
      <c r="G941" s="261" t="s">
        <v>580</v>
      </c>
      <c r="H941" s="261" t="s">
        <v>605</v>
      </c>
      <c r="I941" s="261" t="s">
        <v>2561</v>
      </c>
      <c r="M941" s="261" t="s">
        <v>590</v>
      </c>
      <c r="N941" s="261">
        <v>900</v>
      </c>
    </row>
    <row r="942" spans="1:14">
      <c r="A942" s="261">
        <v>120087</v>
      </c>
      <c r="B942" s="261" t="s">
        <v>1592</v>
      </c>
      <c r="C942" s="261" t="s">
        <v>85</v>
      </c>
      <c r="D942" s="261" t="s">
        <v>478</v>
      </c>
      <c r="E942" s="261" t="s">
        <v>604</v>
      </c>
      <c r="F942" s="262">
        <v>35065</v>
      </c>
      <c r="G942" s="261" t="s">
        <v>578</v>
      </c>
      <c r="H942" s="261" t="s">
        <v>605</v>
      </c>
      <c r="I942" s="261" t="s">
        <v>2561</v>
      </c>
      <c r="M942" s="261" t="s">
        <v>578</v>
      </c>
      <c r="N942" s="261">
        <v>900</v>
      </c>
    </row>
    <row r="943" spans="1:14">
      <c r="A943" s="261">
        <v>120176</v>
      </c>
      <c r="B943" s="261" t="s">
        <v>1605</v>
      </c>
      <c r="C943" s="261" t="s">
        <v>119</v>
      </c>
      <c r="D943" s="261" t="s">
        <v>425</v>
      </c>
      <c r="E943" s="261" t="s">
        <v>604</v>
      </c>
      <c r="F943" s="262">
        <v>33586</v>
      </c>
      <c r="G943" s="261" t="s">
        <v>597</v>
      </c>
      <c r="H943" s="261" t="s">
        <v>605</v>
      </c>
      <c r="I943" s="261" t="s">
        <v>2561</v>
      </c>
      <c r="M943" s="261" t="s">
        <v>597</v>
      </c>
      <c r="N943" s="261">
        <v>900</v>
      </c>
    </row>
    <row r="944" spans="1:14">
      <c r="A944" s="261">
        <v>120206</v>
      </c>
      <c r="B944" s="261" t="s">
        <v>1613</v>
      </c>
      <c r="C944" s="261" t="s">
        <v>142</v>
      </c>
      <c r="D944" s="261" t="s">
        <v>376</v>
      </c>
      <c r="E944" s="261" t="s">
        <v>604</v>
      </c>
      <c r="F944" s="262">
        <v>33015</v>
      </c>
      <c r="G944" s="261" t="s">
        <v>727</v>
      </c>
      <c r="H944" s="261" t="s">
        <v>605</v>
      </c>
      <c r="I944" s="261" t="s">
        <v>2561</v>
      </c>
      <c r="M944" s="261" t="s">
        <v>599</v>
      </c>
      <c r="N944" s="261">
        <v>900</v>
      </c>
    </row>
    <row r="945" spans="1:14">
      <c r="A945" s="261">
        <v>120230</v>
      </c>
      <c r="B945" s="261" t="s">
        <v>1615</v>
      </c>
      <c r="C945" s="261" t="s">
        <v>81</v>
      </c>
      <c r="D945" s="261" t="s">
        <v>801</v>
      </c>
      <c r="E945" s="261" t="s">
        <v>604</v>
      </c>
      <c r="F945" s="262">
        <v>32554</v>
      </c>
      <c r="G945" s="261" t="s">
        <v>578</v>
      </c>
      <c r="H945" s="261" t="s">
        <v>605</v>
      </c>
      <c r="I945" s="261" t="s">
        <v>2561</v>
      </c>
      <c r="M945" s="261" t="s">
        <v>589</v>
      </c>
      <c r="N945" s="261">
        <v>900</v>
      </c>
    </row>
    <row r="946" spans="1:14">
      <c r="A946" s="261">
        <v>120251</v>
      </c>
      <c r="B946" s="261" t="s">
        <v>1617</v>
      </c>
      <c r="C946" s="261" t="s">
        <v>127</v>
      </c>
      <c r="D946" s="261" t="s">
        <v>346</v>
      </c>
      <c r="E946" s="261" t="s">
        <v>603</v>
      </c>
      <c r="H946" s="261" t="s">
        <v>605</v>
      </c>
      <c r="I946" s="261" t="s">
        <v>2561</v>
      </c>
      <c r="M946" s="261" t="s">
        <v>580</v>
      </c>
      <c r="N946" s="261">
        <v>900</v>
      </c>
    </row>
    <row r="947" spans="1:14">
      <c r="A947" s="261">
        <v>120332</v>
      </c>
      <c r="B947" s="261" t="s">
        <v>1630</v>
      </c>
      <c r="C947" s="261" t="s">
        <v>115</v>
      </c>
      <c r="D947" s="261" t="s">
        <v>879</v>
      </c>
      <c r="E947" s="261" t="s">
        <v>604</v>
      </c>
      <c r="F947" s="262">
        <v>34335</v>
      </c>
      <c r="G947" s="261" t="s">
        <v>588</v>
      </c>
      <c r="H947" s="261" t="s">
        <v>605</v>
      </c>
      <c r="I947" s="261" t="s">
        <v>2561</v>
      </c>
      <c r="M947" s="261" t="s">
        <v>588</v>
      </c>
      <c r="N947" s="261">
        <v>900</v>
      </c>
    </row>
    <row r="948" spans="1:14">
      <c r="A948" s="261">
        <v>120336</v>
      </c>
      <c r="B948" s="261" t="s">
        <v>1632</v>
      </c>
      <c r="C948" s="261" t="s">
        <v>1633</v>
      </c>
      <c r="D948" s="261" t="s">
        <v>392</v>
      </c>
      <c r="E948" s="261" t="s">
        <v>604</v>
      </c>
      <c r="F948" s="262">
        <v>31535</v>
      </c>
      <c r="G948" s="261" t="s">
        <v>578</v>
      </c>
      <c r="H948" s="261" t="s">
        <v>605</v>
      </c>
      <c r="I948" s="261" t="s">
        <v>2561</v>
      </c>
      <c r="M948" s="261" t="s">
        <v>578</v>
      </c>
      <c r="N948" s="261">
        <v>900</v>
      </c>
    </row>
    <row r="949" spans="1:14">
      <c r="A949" s="261">
        <v>120394</v>
      </c>
      <c r="B949" s="261" t="s">
        <v>1640</v>
      </c>
      <c r="C949" s="261" t="s">
        <v>790</v>
      </c>
      <c r="D949" s="261" t="s">
        <v>350</v>
      </c>
      <c r="E949" s="261" t="s">
        <v>604</v>
      </c>
      <c r="F949" s="262">
        <v>34335</v>
      </c>
      <c r="G949" s="261" t="s">
        <v>634</v>
      </c>
      <c r="H949" s="261" t="s">
        <v>605</v>
      </c>
      <c r="I949" s="261" t="s">
        <v>2561</v>
      </c>
      <c r="M949" s="261" t="s">
        <v>580</v>
      </c>
      <c r="N949" s="261">
        <v>900</v>
      </c>
    </row>
    <row r="950" spans="1:14">
      <c r="A950" s="261">
        <v>120452</v>
      </c>
      <c r="B950" s="261" t="s">
        <v>1652</v>
      </c>
      <c r="C950" s="261" t="s">
        <v>85</v>
      </c>
      <c r="D950" s="261" t="s">
        <v>1653</v>
      </c>
      <c r="E950" s="261" t="s">
        <v>604</v>
      </c>
      <c r="F950" s="262">
        <v>33623</v>
      </c>
      <c r="G950" s="261" t="s">
        <v>2493</v>
      </c>
      <c r="H950" s="261" t="s">
        <v>605</v>
      </c>
      <c r="I950" s="261" t="s">
        <v>2561</v>
      </c>
      <c r="M950" s="261" t="s">
        <v>580</v>
      </c>
      <c r="N950" s="261">
        <v>900</v>
      </c>
    </row>
    <row r="951" spans="1:14">
      <c r="A951" s="261">
        <v>120587</v>
      </c>
      <c r="B951" s="261" t="s">
        <v>1668</v>
      </c>
      <c r="C951" s="261" t="s">
        <v>142</v>
      </c>
      <c r="D951" s="261" t="s">
        <v>351</v>
      </c>
      <c r="E951" s="261" t="s">
        <v>604</v>
      </c>
      <c r="F951" s="262">
        <v>32631</v>
      </c>
      <c r="G951" s="261" t="s">
        <v>578</v>
      </c>
      <c r="H951" s="261" t="s">
        <v>605</v>
      </c>
      <c r="I951" s="261" t="s">
        <v>2561</v>
      </c>
      <c r="M951" s="261" t="s">
        <v>578</v>
      </c>
      <c r="N951" s="261">
        <v>900</v>
      </c>
    </row>
    <row r="952" spans="1:14">
      <c r="A952" s="261">
        <v>120602</v>
      </c>
      <c r="B952" s="261" t="s">
        <v>1669</v>
      </c>
      <c r="C952" s="261" t="s">
        <v>127</v>
      </c>
      <c r="D952" s="261" t="s">
        <v>426</v>
      </c>
      <c r="E952" s="261" t="s">
        <v>603</v>
      </c>
      <c r="F952" s="262">
        <v>35631</v>
      </c>
      <c r="G952" s="261" t="s">
        <v>578</v>
      </c>
      <c r="H952" s="261" t="s">
        <v>605</v>
      </c>
      <c r="I952" s="261" t="s">
        <v>2561</v>
      </c>
      <c r="M952" s="261" t="s">
        <v>578</v>
      </c>
      <c r="N952" s="261">
        <v>900</v>
      </c>
    </row>
    <row r="953" spans="1:14">
      <c r="A953" s="261">
        <v>120607</v>
      </c>
      <c r="B953" s="261" t="s">
        <v>1671</v>
      </c>
      <c r="C953" s="261" t="s">
        <v>147</v>
      </c>
      <c r="D953" s="261" t="s">
        <v>344</v>
      </c>
      <c r="E953" s="261" t="s">
        <v>603</v>
      </c>
      <c r="F953" s="262">
        <v>32369</v>
      </c>
      <c r="G953" s="261" t="s">
        <v>687</v>
      </c>
      <c r="H953" s="261" t="s">
        <v>605</v>
      </c>
      <c r="I953" s="261" t="s">
        <v>2561</v>
      </c>
      <c r="M953" s="261" t="s">
        <v>580</v>
      </c>
      <c r="N953" s="261">
        <v>900</v>
      </c>
    </row>
    <row r="954" spans="1:14">
      <c r="A954" s="261">
        <v>120624</v>
      </c>
      <c r="B954" s="261" t="s">
        <v>1672</v>
      </c>
      <c r="C954" s="261" t="s">
        <v>127</v>
      </c>
      <c r="D954" s="261" t="s">
        <v>438</v>
      </c>
      <c r="E954" s="261" t="s">
        <v>604</v>
      </c>
      <c r="F954" s="262">
        <v>33622</v>
      </c>
      <c r="G954" s="261" t="s">
        <v>578</v>
      </c>
      <c r="H954" s="261" t="s">
        <v>605</v>
      </c>
      <c r="I954" s="261" t="s">
        <v>2561</v>
      </c>
      <c r="M954" s="261" t="s">
        <v>598</v>
      </c>
      <c r="N954" s="261">
        <v>900</v>
      </c>
    </row>
    <row r="955" spans="1:14">
      <c r="A955" s="261">
        <v>120627</v>
      </c>
      <c r="B955" s="261" t="s">
        <v>1673</v>
      </c>
      <c r="C955" s="261" t="s">
        <v>84</v>
      </c>
      <c r="D955" s="261" t="s">
        <v>1674</v>
      </c>
      <c r="E955" s="261" t="s">
        <v>604</v>
      </c>
      <c r="F955" s="262">
        <v>32965</v>
      </c>
      <c r="G955" s="261" t="s">
        <v>578</v>
      </c>
      <c r="H955" s="261" t="s">
        <v>605</v>
      </c>
      <c r="I955" s="261" t="s">
        <v>2561</v>
      </c>
      <c r="M955" s="261" t="s">
        <v>578</v>
      </c>
      <c r="N955" s="261">
        <v>900</v>
      </c>
    </row>
    <row r="956" spans="1:14">
      <c r="A956" s="261">
        <v>120636</v>
      </c>
      <c r="B956" s="261" t="s">
        <v>1678</v>
      </c>
      <c r="C956" s="261" t="s">
        <v>219</v>
      </c>
      <c r="D956" s="261" t="s">
        <v>1679</v>
      </c>
      <c r="E956" s="261" t="s">
        <v>604</v>
      </c>
      <c r="F956" s="262">
        <v>35548</v>
      </c>
      <c r="G956" s="261" t="s">
        <v>2484</v>
      </c>
      <c r="H956" s="261" t="s">
        <v>605</v>
      </c>
      <c r="I956" s="261" t="s">
        <v>2561</v>
      </c>
      <c r="M956" s="261" t="s">
        <v>578</v>
      </c>
      <c r="N956" s="261">
        <v>900</v>
      </c>
    </row>
    <row r="957" spans="1:14">
      <c r="A957" s="261">
        <v>120719</v>
      </c>
      <c r="B957" s="261" t="s">
        <v>1692</v>
      </c>
      <c r="C957" s="261" t="s">
        <v>146</v>
      </c>
      <c r="D957" s="261" t="s">
        <v>870</v>
      </c>
      <c r="E957" s="261" t="s">
        <v>604</v>
      </c>
      <c r="F957" s="262">
        <v>34643</v>
      </c>
      <c r="G957" s="261" t="s">
        <v>677</v>
      </c>
      <c r="H957" s="261" t="s">
        <v>605</v>
      </c>
      <c r="I957" s="261" t="s">
        <v>2561</v>
      </c>
      <c r="M957" s="261" t="s">
        <v>580</v>
      </c>
      <c r="N957" s="261">
        <v>900</v>
      </c>
    </row>
    <row r="958" spans="1:14">
      <c r="A958" s="261">
        <v>120721</v>
      </c>
      <c r="B958" s="261" t="s">
        <v>1693</v>
      </c>
      <c r="C958" s="261" t="s">
        <v>799</v>
      </c>
      <c r="D958" s="261" t="s">
        <v>972</v>
      </c>
      <c r="E958" s="261" t="s">
        <v>603</v>
      </c>
      <c r="F958" s="262">
        <v>34900</v>
      </c>
      <c r="G958" s="261" t="s">
        <v>665</v>
      </c>
      <c r="H958" s="261" t="s">
        <v>605</v>
      </c>
      <c r="I958" s="261" t="s">
        <v>2561</v>
      </c>
      <c r="M958" s="261" t="s">
        <v>580</v>
      </c>
      <c r="N958" s="261">
        <v>900</v>
      </c>
    </row>
    <row r="959" spans="1:14">
      <c r="A959" s="261">
        <v>120730</v>
      </c>
      <c r="B959" s="261" t="s">
        <v>1695</v>
      </c>
      <c r="C959" s="261" t="s">
        <v>96</v>
      </c>
      <c r="D959" s="261" t="s">
        <v>966</v>
      </c>
      <c r="E959" s="261" t="s">
        <v>604</v>
      </c>
      <c r="F959" s="262">
        <v>35431</v>
      </c>
      <c r="G959" s="261" t="s">
        <v>578</v>
      </c>
      <c r="H959" s="261" t="s">
        <v>605</v>
      </c>
      <c r="I959" s="261" t="s">
        <v>2561</v>
      </c>
      <c r="M959" s="261" t="s">
        <v>578</v>
      </c>
      <c r="N959" s="261">
        <v>900</v>
      </c>
    </row>
    <row r="960" spans="1:14">
      <c r="A960" s="261">
        <v>120739</v>
      </c>
      <c r="B960" s="261" t="s">
        <v>1696</v>
      </c>
      <c r="C960" s="261" t="s">
        <v>77</v>
      </c>
      <c r="D960" s="261" t="s">
        <v>365</v>
      </c>
      <c r="E960" s="261" t="s">
        <v>604</v>
      </c>
      <c r="F960" s="262">
        <v>31415</v>
      </c>
      <c r="G960" s="261" t="s">
        <v>578</v>
      </c>
      <c r="H960" s="261" t="s">
        <v>605</v>
      </c>
      <c r="I960" s="261" t="s">
        <v>2561</v>
      </c>
      <c r="M960" s="261" t="s">
        <v>578</v>
      </c>
      <c r="N960" s="261">
        <v>900</v>
      </c>
    </row>
    <row r="961" spans="1:14">
      <c r="A961" s="261">
        <v>120747</v>
      </c>
      <c r="B961" s="261" t="s">
        <v>1699</v>
      </c>
      <c r="C961" s="261" t="s">
        <v>887</v>
      </c>
      <c r="D961" s="261" t="s">
        <v>1700</v>
      </c>
      <c r="E961" s="261" t="s">
        <v>604</v>
      </c>
      <c r="F961" s="262">
        <v>33817</v>
      </c>
      <c r="G961" s="261" t="s">
        <v>634</v>
      </c>
      <c r="H961" s="261" t="s">
        <v>605</v>
      </c>
      <c r="I961" s="261" t="s">
        <v>2561</v>
      </c>
      <c r="M961" s="261" t="s">
        <v>578</v>
      </c>
      <c r="N961" s="261">
        <v>900</v>
      </c>
    </row>
    <row r="962" spans="1:14">
      <c r="A962" s="261">
        <v>120770</v>
      </c>
      <c r="B962" s="261" t="s">
        <v>1709</v>
      </c>
      <c r="C962" s="261" t="s">
        <v>142</v>
      </c>
      <c r="D962" s="261" t="s">
        <v>469</v>
      </c>
      <c r="E962" s="261" t="s">
        <v>604</v>
      </c>
      <c r="F962" s="262">
        <v>31959</v>
      </c>
      <c r="G962" s="261" t="s">
        <v>634</v>
      </c>
      <c r="H962" s="261" t="s">
        <v>605</v>
      </c>
      <c r="I962" s="261" t="s">
        <v>2561</v>
      </c>
      <c r="M962" s="261" t="s">
        <v>580</v>
      </c>
      <c r="N962" s="261">
        <v>900</v>
      </c>
    </row>
    <row r="963" spans="1:14">
      <c r="A963" s="261">
        <v>120771</v>
      </c>
      <c r="B963" s="261" t="s">
        <v>1710</v>
      </c>
      <c r="C963" s="261" t="s">
        <v>212</v>
      </c>
      <c r="D963" s="261" t="s">
        <v>466</v>
      </c>
      <c r="E963" s="261" t="s">
        <v>604</v>
      </c>
      <c r="F963" s="262">
        <v>31832</v>
      </c>
      <c r="G963" s="261" t="s">
        <v>709</v>
      </c>
      <c r="H963" s="261" t="s">
        <v>605</v>
      </c>
      <c r="I963" s="261" t="s">
        <v>2561</v>
      </c>
      <c r="M963" s="261" t="s">
        <v>588</v>
      </c>
      <c r="N963" s="261">
        <v>900</v>
      </c>
    </row>
    <row r="964" spans="1:14">
      <c r="A964" s="261">
        <v>120816</v>
      </c>
      <c r="B964" s="261" t="s">
        <v>1720</v>
      </c>
      <c r="C964" s="261" t="s">
        <v>1721</v>
      </c>
      <c r="D964" s="261" t="s">
        <v>370</v>
      </c>
      <c r="E964" s="261" t="s">
        <v>604</v>
      </c>
      <c r="F964" s="262">
        <v>35438</v>
      </c>
      <c r="G964" s="261" t="s">
        <v>578</v>
      </c>
      <c r="H964" s="261" t="s">
        <v>605</v>
      </c>
      <c r="I964" s="261" t="s">
        <v>2561</v>
      </c>
      <c r="M964" s="261" t="s">
        <v>578</v>
      </c>
      <c r="N964" s="261">
        <v>900</v>
      </c>
    </row>
    <row r="965" spans="1:14">
      <c r="A965" s="261">
        <v>120820</v>
      </c>
      <c r="B965" s="261" t="s">
        <v>1722</v>
      </c>
      <c r="C965" s="261" t="s">
        <v>799</v>
      </c>
      <c r="D965" s="261" t="s">
        <v>412</v>
      </c>
      <c r="E965" s="261" t="s">
        <v>604</v>
      </c>
      <c r="F965" s="262">
        <v>34154</v>
      </c>
      <c r="G965" s="261" t="s">
        <v>578</v>
      </c>
      <c r="H965" s="261" t="s">
        <v>605</v>
      </c>
      <c r="I965" s="261" t="s">
        <v>2561</v>
      </c>
      <c r="M965" s="261" t="s">
        <v>578</v>
      </c>
      <c r="N965" s="261">
        <v>900</v>
      </c>
    </row>
    <row r="966" spans="1:14">
      <c r="A966" s="261">
        <v>120827</v>
      </c>
      <c r="B966" s="261" t="s">
        <v>1723</v>
      </c>
      <c r="C966" s="261" t="s">
        <v>126</v>
      </c>
      <c r="D966" s="261" t="s">
        <v>326</v>
      </c>
      <c r="E966" s="261" t="s">
        <v>604</v>
      </c>
      <c r="F966" s="262">
        <v>33737</v>
      </c>
      <c r="G966" s="261" t="s">
        <v>634</v>
      </c>
      <c r="H966" s="261" t="s">
        <v>605</v>
      </c>
      <c r="I966" s="261" t="s">
        <v>2561</v>
      </c>
      <c r="M966" s="261" t="s">
        <v>578</v>
      </c>
      <c r="N966" s="261">
        <v>900</v>
      </c>
    </row>
    <row r="967" spans="1:14">
      <c r="A967" s="261">
        <v>120829</v>
      </c>
      <c r="B967" s="261" t="s">
        <v>1724</v>
      </c>
      <c r="C967" s="261" t="s">
        <v>221</v>
      </c>
      <c r="D967" s="261" t="s">
        <v>318</v>
      </c>
      <c r="E967" s="261" t="s">
        <v>604</v>
      </c>
      <c r="F967" s="262">
        <v>34251</v>
      </c>
      <c r="G967" s="261" t="s">
        <v>578</v>
      </c>
      <c r="H967" s="261" t="s">
        <v>605</v>
      </c>
      <c r="I967" s="261" t="s">
        <v>2561</v>
      </c>
      <c r="M967" s="261" t="s">
        <v>578</v>
      </c>
      <c r="N967" s="261">
        <v>900</v>
      </c>
    </row>
    <row r="968" spans="1:14">
      <c r="A968" s="261">
        <v>120861</v>
      </c>
      <c r="B968" s="261" t="s">
        <v>1731</v>
      </c>
      <c r="C968" s="261" t="s">
        <v>158</v>
      </c>
      <c r="D968" s="261" t="s">
        <v>446</v>
      </c>
      <c r="E968" s="261" t="s">
        <v>604</v>
      </c>
      <c r="F968" s="262">
        <v>35440</v>
      </c>
      <c r="G968" s="261" t="s">
        <v>2379</v>
      </c>
      <c r="H968" s="261" t="s">
        <v>605</v>
      </c>
      <c r="I968" s="261" t="s">
        <v>2561</v>
      </c>
      <c r="M968" s="261" t="s">
        <v>580</v>
      </c>
      <c r="N968" s="261">
        <v>900</v>
      </c>
    </row>
    <row r="969" spans="1:14">
      <c r="A969" s="261">
        <v>120900</v>
      </c>
      <c r="B969" s="261" t="s">
        <v>1736</v>
      </c>
      <c r="C969" s="261" t="s">
        <v>78</v>
      </c>
      <c r="D969" s="261" t="s">
        <v>420</v>
      </c>
      <c r="E969" s="261" t="s">
        <v>604</v>
      </c>
      <c r="F969" s="262">
        <v>21978</v>
      </c>
      <c r="G969" s="261" t="s">
        <v>578</v>
      </c>
      <c r="H969" s="261" t="s">
        <v>605</v>
      </c>
      <c r="I969" s="261" t="s">
        <v>2561</v>
      </c>
      <c r="M969" s="261" t="s">
        <v>578</v>
      </c>
      <c r="N969" s="261">
        <v>900</v>
      </c>
    </row>
    <row r="970" spans="1:14">
      <c r="A970" s="261">
        <v>120919</v>
      </c>
      <c r="B970" s="261" t="s">
        <v>1739</v>
      </c>
      <c r="C970" s="261" t="s">
        <v>235</v>
      </c>
      <c r="D970" s="261" t="s">
        <v>1120</v>
      </c>
      <c r="E970" s="261" t="s">
        <v>604</v>
      </c>
      <c r="F970" s="262">
        <v>32392</v>
      </c>
      <c r="G970" s="261" t="s">
        <v>578</v>
      </c>
      <c r="H970" s="261" t="s">
        <v>605</v>
      </c>
      <c r="I970" s="261" t="s">
        <v>2561</v>
      </c>
      <c r="M970" s="261" t="s">
        <v>578</v>
      </c>
      <c r="N970" s="261">
        <v>900</v>
      </c>
    </row>
    <row r="971" spans="1:14">
      <c r="A971" s="261">
        <v>120941</v>
      </c>
      <c r="B971" s="261" t="s">
        <v>1746</v>
      </c>
      <c r="C971" s="261" t="s">
        <v>158</v>
      </c>
      <c r="D971" s="261" t="s">
        <v>1747</v>
      </c>
      <c r="E971" s="261" t="s">
        <v>603</v>
      </c>
      <c r="F971" s="262">
        <v>34134</v>
      </c>
      <c r="G971" s="261" t="s">
        <v>665</v>
      </c>
      <c r="H971" s="261" t="s">
        <v>605</v>
      </c>
      <c r="I971" s="261" t="s">
        <v>2561</v>
      </c>
      <c r="M971" s="261" t="s">
        <v>580</v>
      </c>
      <c r="N971" s="261">
        <v>900</v>
      </c>
    </row>
    <row r="972" spans="1:14">
      <c r="A972" s="261">
        <v>120955</v>
      </c>
      <c r="B972" s="261" t="s">
        <v>1752</v>
      </c>
      <c r="C972" s="261" t="s">
        <v>1071</v>
      </c>
      <c r="D972" s="261" t="s">
        <v>350</v>
      </c>
      <c r="E972" s="261" t="s">
        <v>604</v>
      </c>
      <c r="F972" s="262">
        <v>35602</v>
      </c>
      <c r="G972" s="261" t="s">
        <v>635</v>
      </c>
      <c r="H972" s="261" t="s">
        <v>747</v>
      </c>
      <c r="I972" s="261" t="s">
        <v>2561</v>
      </c>
      <c r="M972" s="261" t="s">
        <v>553</v>
      </c>
      <c r="N972" s="261">
        <v>900</v>
      </c>
    </row>
    <row r="973" spans="1:14">
      <c r="A973" s="261">
        <v>120957</v>
      </c>
      <c r="B973" s="261" t="s">
        <v>1753</v>
      </c>
      <c r="C973" s="261" t="s">
        <v>212</v>
      </c>
      <c r="D973" s="261" t="s">
        <v>1754</v>
      </c>
      <c r="E973" s="261" t="s">
        <v>603</v>
      </c>
      <c r="F973" s="262">
        <v>33251</v>
      </c>
      <c r="G973" s="261" t="s">
        <v>590</v>
      </c>
      <c r="H973" s="261" t="s">
        <v>605</v>
      </c>
      <c r="I973" s="261" t="s">
        <v>2561</v>
      </c>
      <c r="M973" s="261" t="s">
        <v>590</v>
      </c>
      <c r="N973" s="261">
        <v>900</v>
      </c>
    </row>
    <row r="974" spans="1:14">
      <c r="A974" s="261">
        <v>121046</v>
      </c>
      <c r="B974" s="261" t="s">
        <v>1781</v>
      </c>
      <c r="C974" s="261" t="s">
        <v>163</v>
      </c>
      <c r="D974" s="261" t="s">
        <v>353</v>
      </c>
      <c r="E974" s="261" t="s">
        <v>604</v>
      </c>
      <c r="F974" s="262">
        <v>33659</v>
      </c>
      <c r="G974" s="261" t="s">
        <v>578</v>
      </c>
      <c r="H974" s="261" t="s">
        <v>605</v>
      </c>
      <c r="I974" s="261" t="s">
        <v>2561</v>
      </c>
      <c r="M974" s="261" t="s">
        <v>598</v>
      </c>
      <c r="N974" s="261">
        <v>900</v>
      </c>
    </row>
    <row r="975" spans="1:14">
      <c r="A975" s="261">
        <v>121117</v>
      </c>
      <c r="B975" s="261" t="s">
        <v>1792</v>
      </c>
      <c r="C975" s="261" t="s">
        <v>142</v>
      </c>
      <c r="D975" s="261" t="s">
        <v>338</v>
      </c>
      <c r="E975" s="261" t="s">
        <v>604</v>
      </c>
      <c r="F975" s="262">
        <v>33091</v>
      </c>
      <c r="G975" s="261" t="s">
        <v>578</v>
      </c>
      <c r="H975" s="261" t="s">
        <v>605</v>
      </c>
      <c r="I975" s="261" t="s">
        <v>2561</v>
      </c>
      <c r="M975" s="261" t="s">
        <v>578</v>
      </c>
      <c r="N975" s="261">
        <v>900</v>
      </c>
    </row>
    <row r="976" spans="1:14">
      <c r="A976" s="261">
        <v>121127</v>
      </c>
      <c r="B976" s="261" t="s">
        <v>1793</v>
      </c>
      <c r="C976" s="261" t="s">
        <v>87</v>
      </c>
      <c r="D976" s="261" t="s">
        <v>422</v>
      </c>
      <c r="E976" s="261" t="s">
        <v>604</v>
      </c>
      <c r="F976" s="262">
        <v>32969</v>
      </c>
      <c r="G976" s="261" t="s">
        <v>644</v>
      </c>
      <c r="H976" s="261" t="s">
        <v>605</v>
      </c>
      <c r="I976" s="261" t="s">
        <v>2561</v>
      </c>
      <c r="M976" s="261" t="s">
        <v>578</v>
      </c>
      <c r="N976" s="261">
        <v>900</v>
      </c>
    </row>
    <row r="977" spans="1:14">
      <c r="A977" s="261">
        <v>121167</v>
      </c>
      <c r="B977" s="261" t="s">
        <v>1802</v>
      </c>
      <c r="C977" s="261" t="s">
        <v>142</v>
      </c>
      <c r="D977" s="261" t="s">
        <v>860</v>
      </c>
      <c r="E977" s="261" t="s">
        <v>604</v>
      </c>
      <c r="F977" s="262">
        <v>32875</v>
      </c>
      <c r="G977" s="261" t="s">
        <v>2504</v>
      </c>
      <c r="H977" s="261" t="s">
        <v>605</v>
      </c>
      <c r="I977" s="261" t="s">
        <v>2561</v>
      </c>
      <c r="M977" s="261" t="s">
        <v>580</v>
      </c>
      <c r="N977" s="261">
        <v>900</v>
      </c>
    </row>
    <row r="978" spans="1:14">
      <c r="A978" s="261">
        <v>121169</v>
      </c>
      <c r="B978" s="261" t="s">
        <v>1803</v>
      </c>
      <c r="C978" s="261" t="s">
        <v>276</v>
      </c>
      <c r="D978" s="261" t="s">
        <v>512</v>
      </c>
      <c r="E978" s="261" t="s">
        <v>604</v>
      </c>
      <c r="F978" s="262">
        <v>35243</v>
      </c>
      <c r="G978" s="261" t="s">
        <v>578</v>
      </c>
      <c r="H978" s="261" t="s">
        <v>605</v>
      </c>
      <c r="I978" s="261" t="s">
        <v>2561</v>
      </c>
      <c r="M978" s="261" t="s">
        <v>578</v>
      </c>
      <c r="N978" s="261">
        <v>900</v>
      </c>
    </row>
    <row r="979" spans="1:14">
      <c r="A979" s="261">
        <v>121174</v>
      </c>
      <c r="B979" s="261" t="s">
        <v>1804</v>
      </c>
      <c r="C979" s="261" t="s">
        <v>1805</v>
      </c>
      <c r="D979" s="261" t="s">
        <v>355</v>
      </c>
      <c r="E979" s="261" t="s">
        <v>604</v>
      </c>
      <c r="F979" s="262">
        <v>33109</v>
      </c>
      <c r="G979" s="261" t="s">
        <v>578</v>
      </c>
      <c r="H979" s="261" t="s">
        <v>605</v>
      </c>
      <c r="I979" s="261" t="s">
        <v>2561</v>
      </c>
      <c r="M979" s="261" t="s">
        <v>578</v>
      </c>
      <c r="N979" s="261">
        <v>900</v>
      </c>
    </row>
    <row r="980" spans="1:14">
      <c r="A980" s="261">
        <v>121187</v>
      </c>
      <c r="B980" s="261" t="s">
        <v>1806</v>
      </c>
      <c r="C980" s="261" t="s">
        <v>1807</v>
      </c>
      <c r="D980" s="261" t="s">
        <v>514</v>
      </c>
      <c r="E980" s="261" t="s">
        <v>604</v>
      </c>
      <c r="F980" s="262">
        <v>36341</v>
      </c>
      <c r="G980" s="261" t="s">
        <v>634</v>
      </c>
      <c r="H980" s="261" t="s">
        <v>605</v>
      </c>
      <c r="I980" s="261" t="s">
        <v>2561</v>
      </c>
      <c r="M980" s="261" t="s">
        <v>578</v>
      </c>
      <c r="N980" s="261">
        <v>900</v>
      </c>
    </row>
    <row r="981" spans="1:14">
      <c r="A981" s="261">
        <v>121219</v>
      </c>
      <c r="B981" s="261" t="s">
        <v>1818</v>
      </c>
      <c r="C981" s="261" t="s">
        <v>212</v>
      </c>
      <c r="D981" s="261" t="s">
        <v>372</v>
      </c>
      <c r="E981" s="261" t="s">
        <v>604</v>
      </c>
      <c r="F981" s="262">
        <v>36161</v>
      </c>
      <c r="G981" s="261" t="s">
        <v>719</v>
      </c>
      <c r="H981" s="261" t="s">
        <v>605</v>
      </c>
      <c r="I981" s="261" t="s">
        <v>2561</v>
      </c>
      <c r="M981" s="261" t="s">
        <v>601</v>
      </c>
      <c r="N981" s="261">
        <v>900</v>
      </c>
    </row>
    <row r="982" spans="1:14">
      <c r="A982" s="261">
        <v>121223</v>
      </c>
      <c r="B982" s="261" t="s">
        <v>1819</v>
      </c>
      <c r="C982" s="261" t="s">
        <v>102</v>
      </c>
      <c r="D982" s="261" t="s">
        <v>964</v>
      </c>
      <c r="E982" s="261" t="s">
        <v>604</v>
      </c>
      <c r="F982" s="262">
        <v>35930</v>
      </c>
      <c r="G982" s="261" t="s">
        <v>578</v>
      </c>
      <c r="H982" s="261" t="s">
        <v>605</v>
      </c>
      <c r="I982" s="261" t="s">
        <v>2561</v>
      </c>
      <c r="M982" s="261" t="s">
        <v>578</v>
      </c>
      <c r="N982" s="261">
        <v>900</v>
      </c>
    </row>
    <row r="983" spans="1:14">
      <c r="A983" s="261">
        <v>121225</v>
      </c>
      <c r="B983" s="261" t="s">
        <v>554</v>
      </c>
      <c r="C983" s="261" t="s">
        <v>81</v>
      </c>
      <c r="D983" s="261" t="s">
        <v>341</v>
      </c>
      <c r="E983" s="261" t="s">
        <v>603</v>
      </c>
      <c r="F983" s="262">
        <v>35708</v>
      </c>
      <c r="G983" s="261" t="s">
        <v>701</v>
      </c>
      <c r="H983" s="261" t="s">
        <v>605</v>
      </c>
      <c r="I983" s="261" t="s">
        <v>2561</v>
      </c>
      <c r="M983" s="261" t="s">
        <v>580</v>
      </c>
      <c r="N983" s="261">
        <v>900</v>
      </c>
    </row>
    <row r="984" spans="1:14">
      <c r="A984" s="261">
        <v>121306</v>
      </c>
      <c r="B984" s="261" t="s">
        <v>1833</v>
      </c>
      <c r="C984" s="261" t="s">
        <v>1108</v>
      </c>
      <c r="D984" s="261" t="s">
        <v>401</v>
      </c>
      <c r="E984" s="261" t="s">
        <v>604</v>
      </c>
      <c r="F984" s="262">
        <v>23071</v>
      </c>
      <c r="G984" s="261" t="s">
        <v>2380</v>
      </c>
      <c r="H984" s="261" t="s">
        <v>605</v>
      </c>
      <c r="I984" s="261" t="s">
        <v>2561</v>
      </c>
      <c r="M984" s="261" t="s">
        <v>590</v>
      </c>
      <c r="N984" s="261">
        <v>900</v>
      </c>
    </row>
    <row r="985" spans="1:14">
      <c r="A985" s="261">
        <v>121337</v>
      </c>
      <c r="B985" s="261" t="s">
        <v>1842</v>
      </c>
      <c r="C985" s="261" t="s">
        <v>794</v>
      </c>
      <c r="D985" s="261" t="s">
        <v>351</v>
      </c>
      <c r="E985" s="261" t="s">
        <v>604</v>
      </c>
      <c r="G985" s="261" t="s">
        <v>578</v>
      </c>
      <c r="H985" s="261" t="s">
        <v>605</v>
      </c>
      <c r="I985" s="261" t="s">
        <v>2561</v>
      </c>
      <c r="M985" s="261" t="s">
        <v>578</v>
      </c>
      <c r="N985" s="261">
        <v>900</v>
      </c>
    </row>
    <row r="986" spans="1:14">
      <c r="A986" s="261">
        <v>121360</v>
      </c>
      <c r="B986" s="261" t="s">
        <v>1846</v>
      </c>
      <c r="C986" s="261" t="s">
        <v>813</v>
      </c>
      <c r="D986" s="261" t="s">
        <v>383</v>
      </c>
      <c r="E986" s="261" t="s">
        <v>603</v>
      </c>
      <c r="F986" s="262">
        <v>32509</v>
      </c>
      <c r="G986" s="261" t="s">
        <v>600</v>
      </c>
      <c r="H986" s="261" t="s">
        <v>605</v>
      </c>
      <c r="I986" s="261" t="s">
        <v>2561</v>
      </c>
      <c r="M986" s="261" t="s">
        <v>578</v>
      </c>
      <c r="N986" s="261">
        <v>900</v>
      </c>
    </row>
    <row r="987" spans="1:14">
      <c r="A987" s="261">
        <v>121371</v>
      </c>
      <c r="B987" s="261" t="s">
        <v>1847</v>
      </c>
      <c r="C987" s="261" t="s">
        <v>120</v>
      </c>
      <c r="D987" s="261" t="s">
        <v>470</v>
      </c>
      <c r="E987" s="261" t="s">
        <v>604</v>
      </c>
      <c r="F987" s="262">
        <v>35352</v>
      </c>
      <c r="G987" s="261" t="s">
        <v>744</v>
      </c>
      <c r="H987" s="261" t="s">
        <v>605</v>
      </c>
      <c r="I987" s="261" t="s">
        <v>2561</v>
      </c>
      <c r="M987" s="261" t="s">
        <v>598</v>
      </c>
      <c r="N987" s="261">
        <v>900</v>
      </c>
    </row>
    <row r="988" spans="1:14">
      <c r="A988" s="261">
        <v>121401</v>
      </c>
      <c r="B988" s="261" t="s">
        <v>1855</v>
      </c>
      <c r="C988" s="261" t="s">
        <v>139</v>
      </c>
      <c r="D988" s="261" t="s">
        <v>434</v>
      </c>
      <c r="E988" s="261" t="s">
        <v>604</v>
      </c>
      <c r="F988" s="262">
        <v>32350</v>
      </c>
      <c r="G988" s="261" t="s">
        <v>578</v>
      </c>
      <c r="H988" s="261" t="s">
        <v>749</v>
      </c>
      <c r="I988" s="261" t="s">
        <v>2561</v>
      </c>
      <c r="M988" s="261" t="s">
        <v>553</v>
      </c>
      <c r="N988" s="261">
        <v>900</v>
      </c>
    </row>
    <row r="989" spans="1:14">
      <c r="A989" s="261">
        <v>121402</v>
      </c>
      <c r="B989" s="261" t="s">
        <v>1856</v>
      </c>
      <c r="C989" s="261" t="s">
        <v>83</v>
      </c>
      <c r="D989" s="261" t="s">
        <v>410</v>
      </c>
      <c r="E989" s="261" t="s">
        <v>604</v>
      </c>
      <c r="F989" s="262">
        <v>34607</v>
      </c>
      <c r="G989" s="261" t="s">
        <v>578</v>
      </c>
      <c r="H989" s="261" t="s">
        <v>749</v>
      </c>
      <c r="I989" s="261" t="s">
        <v>2561</v>
      </c>
      <c r="M989" s="261" t="s">
        <v>553</v>
      </c>
      <c r="N989" s="261">
        <v>900</v>
      </c>
    </row>
    <row r="990" spans="1:14">
      <c r="A990" s="261">
        <v>121511</v>
      </c>
      <c r="B990" s="261" t="s">
        <v>1877</v>
      </c>
      <c r="C990" s="261" t="s">
        <v>130</v>
      </c>
      <c r="E990" s="261" t="s">
        <v>603</v>
      </c>
      <c r="F990" s="262">
        <v>32143</v>
      </c>
      <c r="H990" s="261" t="s">
        <v>749</v>
      </c>
      <c r="I990" s="261" t="s">
        <v>2561</v>
      </c>
      <c r="M990" s="261" t="s">
        <v>553</v>
      </c>
      <c r="N990" s="261">
        <v>900</v>
      </c>
    </row>
    <row r="991" spans="1:14">
      <c r="A991" s="261">
        <v>121521</v>
      </c>
      <c r="B991" s="261" t="s">
        <v>1878</v>
      </c>
      <c r="C991" s="261" t="s">
        <v>880</v>
      </c>
      <c r="D991" s="261" t="s">
        <v>889</v>
      </c>
      <c r="E991" s="261" t="s">
        <v>603</v>
      </c>
      <c r="F991" s="262">
        <v>32141</v>
      </c>
      <c r="G991" s="261" t="s">
        <v>2509</v>
      </c>
      <c r="H991" s="261" t="s">
        <v>605</v>
      </c>
      <c r="I991" s="261" t="s">
        <v>2561</v>
      </c>
      <c r="M991" s="261" t="s">
        <v>580</v>
      </c>
      <c r="N991" s="261">
        <v>900</v>
      </c>
    </row>
    <row r="992" spans="1:14">
      <c r="A992" s="261">
        <v>121522</v>
      </c>
      <c r="B992" s="261" t="s">
        <v>1879</v>
      </c>
      <c r="C992" s="261" t="s">
        <v>83</v>
      </c>
      <c r="D992" s="261" t="s">
        <v>428</v>
      </c>
      <c r="E992" s="261" t="s">
        <v>603</v>
      </c>
      <c r="F992" s="262">
        <v>25421</v>
      </c>
      <c r="G992" s="261" t="s">
        <v>680</v>
      </c>
      <c r="H992" s="261" t="s">
        <v>605</v>
      </c>
      <c r="I992" s="261" t="s">
        <v>2561</v>
      </c>
      <c r="M992" s="261" t="s">
        <v>598</v>
      </c>
      <c r="N992" s="261">
        <v>900</v>
      </c>
    </row>
    <row r="993" spans="1:14">
      <c r="A993" s="261">
        <v>121693</v>
      </c>
      <c r="B993" s="261" t="s">
        <v>1880</v>
      </c>
      <c r="C993" s="261" t="s">
        <v>158</v>
      </c>
      <c r="D993" s="261" t="s">
        <v>409</v>
      </c>
      <c r="E993" s="261" t="s">
        <v>603</v>
      </c>
      <c r="F993" s="262">
        <v>29983</v>
      </c>
      <c r="G993" s="261" t="s">
        <v>578</v>
      </c>
      <c r="H993" s="261" t="s">
        <v>605</v>
      </c>
      <c r="I993" s="261" t="s">
        <v>2561</v>
      </c>
      <c r="M993" s="261" t="s">
        <v>589</v>
      </c>
      <c r="N993" s="261">
        <v>900</v>
      </c>
    </row>
    <row r="994" spans="1:14">
      <c r="A994" s="261">
        <v>121884</v>
      </c>
      <c r="B994" s="261" t="s">
        <v>1882</v>
      </c>
      <c r="C994" s="261" t="s">
        <v>114</v>
      </c>
      <c r="D994" s="261" t="s">
        <v>328</v>
      </c>
      <c r="E994" s="261" t="s">
        <v>604</v>
      </c>
      <c r="F994" s="262">
        <v>29983</v>
      </c>
      <c r="G994" s="261" t="s">
        <v>578</v>
      </c>
      <c r="H994" s="261" t="s">
        <v>605</v>
      </c>
      <c r="I994" s="261" t="s">
        <v>2561</v>
      </c>
      <c r="M994" s="261" t="s">
        <v>589</v>
      </c>
      <c r="N994" s="261">
        <v>900</v>
      </c>
    </row>
    <row r="995" spans="1:14">
      <c r="A995" s="261">
        <v>122438</v>
      </c>
      <c r="B995" s="261" t="s">
        <v>1887</v>
      </c>
      <c r="C995" s="261" t="s">
        <v>218</v>
      </c>
      <c r="D995" s="261" t="s">
        <v>1888</v>
      </c>
      <c r="E995" s="261" t="s">
        <v>603</v>
      </c>
      <c r="F995" s="262">
        <v>29983</v>
      </c>
      <c r="G995" s="261" t="s">
        <v>578</v>
      </c>
      <c r="H995" s="261" t="s">
        <v>605</v>
      </c>
      <c r="I995" s="261" t="s">
        <v>2561</v>
      </c>
      <c r="M995" s="261" t="s">
        <v>589</v>
      </c>
      <c r="N995" s="261">
        <v>900</v>
      </c>
    </row>
    <row r="996" spans="1:14">
      <c r="A996" s="261">
        <v>122447</v>
      </c>
      <c r="B996" s="261" t="s">
        <v>1890</v>
      </c>
      <c r="C996" s="261" t="s">
        <v>135</v>
      </c>
      <c r="D996" s="261" t="s">
        <v>438</v>
      </c>
      <c r="E996" s="261" t="s">
        <v>604</v>
      </c>
      <c r="F996" s="262">
        <v>32354</v>
      </c>
      <c r="G996" s="261" t="s">
        <v>666</v>
      </c>
      <c r="H996" s="261" t="s">
        <v>605</v>
      </c>
      <c r="I996" s="261" t="s">
        <v>2561</v>
      </c>
      <c r="M996" s="261" t="s">
        <v>588</v>
      </c>
      <c r="N996" s="261">
        <v>900</v>
      </c>
    </row>
    <row r="997" spans="1:14">
      <c r="A997" s="263">
        <v>113180</v>
      </c>
      <c r="B997" s="261" t="s">
        <v>2577</v>
      </c>
      <c r="C997" s="261" t="s">
        <v>2578</v>
      </c>
      <c r="D997" s="261" t="s">
        <v>873</v>
      </c>
      <c r="I997" s="261" t="s">
        <v>2562</v>
      </c>
    </row>
    <row r="998" spans="1:14">
      <c r="A998" s="263">
        <v>113852</v>
      </c>
      <c r="B998" s="261" t="s">
        <v>2580</v>
      </c>
      <c r="C998" s="261" t="s">
        <v>110</v>
      </c>
      <c r="D998" s="261" t="s">
        <v>465</v>
      </c>
      <c r="I998" s="261" t="s">
        <v>2562</v>
      </c>
    </row>
    <row r="999" spans="1:14">
      <c r="A999" s="263">
        <v>115639</v>
      </c>
      <c r="B999" s="261" t="s">
        <v>2583</v>
      </c>
      <c r="C999" s="261" t="s">
        <v>127</v>
      </c>
      <c r="D999" s="261" t="s">
        <v>362</v>
      </c>
      <c r="I999" s="261" t="s">
        <v>2562</v>
      </c>
    </row>
    <row r="1000" spans="1:14">
      <c r="A1000" s="261">
        <v>115874</v>
      </c>
      <c r="B1000" s="261" t="s">
        <v>901</v>
      </c>
      <c r="C1000" s="261" t="s">
        <v>82</v>
      </c>
      <c r="D1000" s="261" t="s">
        <v>856</v>
      </c>
      <c r="E1000" s="261" t="s">
        <v>604</v>
      </c>
      <c r="H1000" s="261" t="s">
        <v>605</v>
      </c>
      <c r="I1000" s="261" t="s">
        <v>2562</v>
      </c>
      <c r="J1000" s="261" t="s">
        <v>579</v>
      </c>
      <c r="K1000" s="261">
        <v>2002</v>
      </c>
      <c r="L1000" s="261" t="s">
        <v>578</v>
      </c>
      <c r="M1000" s="261" t="s">
        <v>578</v>
      </c>
    </row>
    <row r="1001" spans="1:14">
      <c r="A1001" s="261">
        <v>116783</v>
      </c>
      <c r="B1001" s="261" t="s">
        <v>903</v>
      </c>
      <c r="C1001" s="261" t="s">
        <v>156</v>
      </c>
      <c r="D1001" s="261" t="s">
        <v>360</v>
      </c>
      <c r="E1001" s="261" t="s">
        <v>603</v>
      </c>
      <c r="F1001" s="262">
        <v>34356</v>
      </c>
      <c r="H1001" s="261" t="s">
        <v>605</v>
      </c>
      <c r="I1001" s="261" t="s">
        <v>2562</v>
      </c>
      <c r="J1001" s="261" t="s">
        <v>607</v>
      </c>
      <c r="K1001" s="261">
        <v>2012</v>
      </c>
      <c r="L1001" s="261" t="s">
        <v>599</v>
      </c>
      <c r="M1001" s="261" t="s">
        <v>599</v>
      </c>
    </row>
    <row r="1002" spans="1:14">
      <c r="A1002" s="261">
        <v>117006</v>
      </c>
      <c r="B1002" s="261" t="s">
        <v>904</v>
      </c>
      <c r="C1002" s="261" t="s">
        <v>126</v>
      </c>
      <c r="D1002" s="261" t="s">
        <v>435</v>
      </c>
      <c r="E1002" s="261" t="s">
        <v>604</v>
      </c>
      <c r="H1002" s="261" t="s">
        <v>605</v>
      </c>
      <c r="I1002" s="261" t="s">
        <v>2562</v>
      </c>
      <c r="J1002" s="261" t="s">
        <v>607</v>
      </c>
      <c r="K1002" s="261">
        <v>2012</v>
      </c>
      <c r="L1002" s="261" t="s">
        <v>578</v>
      </c>
      <c r="M1002" s="261" t="s">
        <v>578</v>
      </c>
    </row>
    <row r="1003" spans="1:14">
      <c r="A1003" s="261">
        <v>118614</v>
      </c>
      <c r="B1003" s="261" t="s">
        <v>909</v>
      </c>
      <c r="C1003" s="261" t="s">
        <v>85</v>
      </c>
      <c r="D1003" s="261" t="s">
        <v>822</v>
      </c>
      <c r="E1003" s="261" t="s">
        <v>604</v>
      </c>
      <c r="H1003" s="261" t="s">
        <v>605</v>
      </c>
      <c r="I1003" s="261" t="s">
        <v>2562</v>
      </c>
      <c r="J1003" s="261" t="s">
        <v>607</v>
      </c>
      <c r="K1003" s="261">
        <v>2013</v>
      </c>
      <c r="L1003" s="261" t="s">
        <v>578</v>
      </c>
      <c r="M1003" s="261" t="s">
        <v>589</v>
      </c>
    </row>
    <row r="1004" spans="1:14">
      <c r="A1004" s="261">
        <v>118982</v>
      </c>
      <c r="B1004" s="261" t="s">
        <v>913</v>
      </c>
      <c r="C1004" s="261" t="s">
        <v>83</v>
      </c>
      <c r="D1004" s="261" t="s">
        <v>404</v>
      </c>
      <c r="E1004" s="261" t="s">
        <v>604</v>
      </c>
      <c r="F1004" s="262">
        <v>33459</v>
      </c>
      <c r="G1004" s="261" t="s">
        <v>634</v>
      </c>
      <c r="H1004" s="261" t="s">
        <v>605</v>
      </c>
      <c r="I1004" s="261" t="s">
        <v>2562</v>
      </c>
      <c r="J1004" s="261" t="s">
        <v>607</v>
      </c>
      <c r="K1004" s="261">
        <v>2011</v>
      </c>
      <c r="L1004" s="261" t="s">
        <v>672</v>
      </c>
      <c r="M1004" s="261" t="s">
        <v>588</v>
      </c>
    </row>
    <row r="1005" spans="1:14">
      <c r="A1005" s="261">
        <v>119233</v>
      </c>
      <c r="B1005" s="261" t="s">
        <v>914</v>
      </c>
      <c r="C1005" s="261" t="s">
        <v>90</v>
      </c>
      <c r="D1005" s="261" t="s">
        <v>915</v>
      </c>
      <c r="E1005" s="261" t="s">
        <v>604</v>
      </c>
      <c r="F1005" s="262">
        <v>34928</v>
      </c>
      <c r="G1005" s="261" t="s">
        <v>2375</v>
      </c>
      <c r="H1005" s="261" t="s">
        <v>605</v>
      </c>
      <c r="I1005" s="261" t="s">
        <v>2562</v>
      </c>
      <c r="J1005" s="261" t="s">
        <v>607</v>
      </c>
      <c r="K1005" s="264">
        <v>2014</v>
      </c>
      <c r="L1005" s="261" t="s">
        <v>580</v>
      </c>
      <c r="M1005" s="261" t="s">
        <v>598</v>
      </c>
    </row>
    <row r="1006" spans="1:14">
      <c r="A1006" s="261">
        <v>119315</v>
      </c>
      <c r="B1006" s="261" t="s">
        <v>916</v>
      </c>
      <c r="C1006" s="261" t="s">
        <v>177</v>
      </c>
      <c r="D1006" s="261" t="s">
        <v>478</v>
      </c>
      <c r="E1006" s="261" t="s">
        <v>604</v>
      </c>
      <c r="F1006" s="262">
        <v>29954</v>
      </c>
      <c r="G1006" s="261" t="s">
        <v>634</v>
      </c>
      <c r="H1006" s="261" t="s">
        <v>605</v>
      </c>
      <c r="I1006" s="261" t="s">
        <v>2562</v>
      </c>
      <c r="J1006" s="261" t="s">
        <v>607</v>
      </c>
      <c r="K1006" s="261">
        <v>1999</v>
      </c>
      <c r="L1006" s="261" t="s">
        <v>713</v>
      </c>
      <c r="M1006" s="261" t="s">
        <v>578</v>
      </c>
    </row>
    <row r="1007" spans="1:14">
      <c r="A1007" s="261">
        <v>119355</v>
      </c>
      <c r="B1007" s="261" t="s">
        <v>917</v>
      </c>
      <c r="C1007" s="261" t="s">
        <v>212</v>
      </c>
      <c r="D1007" s="261" t="s">
        <v>362</v>
      </c>
      <c r="E1007" s="261" t="s">
        <v>604</v>
      </c>
      <c r="G1007" s="261" t="s">
        <v>672</v>
      </c>
      <c r="H1007" s="261" t="s">
        <v>605</v>
      </c>
      <c r="I1007" s="261" t="s">
        <v>2562</v>
      </c>
      <c r="J1007" s="261" t="s">
        <v>579</v>
      </c>
      <c r="K1007" s="261">
        <v>2012</v>
      </c>
      <c r="L1007" s="261" t="s">
        <v>580</v>
      </c>
      <c r="M1007" s="261" t="s">
        <v>580</v>
      </c>
    </row>
    <row r="1008" spans="1:14">
      <c r="A1008" s="261">
        <v>119367</v>
      </c>
      <c r="B1008" s="261" t="s">
        <v>918</v>
      </c>
      <c r="C1008" s="261" t="s">
        <v>84</v>
      </c>
      <c r="D1008" s="261" t="s">
        <v>327</v>
      </c>
      <c r="E1008" s="261" t="s">
        <v>604</v>
      </c>
      <c r="F1008" s="262">
        <v>32242</v>
      </c>
      <c r="G1008" s="261" t="s">
        <v>634</v>
      </c>
      <c r="H1008" s="261" t="s">
        <v>605</v>
      </c>
      <c r="I1008" s="261" t="s">
        <v>2562</v>
      </c>
      <c r="J1008" s="261" t="s">
        <v>579</v>
      </c>
      <c r="K1008" s="261">
        <v>2007</v>
      </c>
      <c r="L1008" s="261" t="s">
        <v>578</v>
      </c>
      <c r="M1008" s="261" t="s">
        <v>578</v>
      </c>
    </row>
    <row r="1009" spans="1:13">
      <c r="A1009" s="261">
        <v>119399</v>
      </c>
      <c r="B1009" s="261" t="s">
        <v>919</v>
      </c>
      <c r="C1009" s="261" t="s">
        <v>142</v>
      </c>
      <c r="D1009" s="261" t="s">
        <v>377</v>
      </c>
      <c r="E1009" s="261" t="s">
        <v>603</v>
      </c>
      <c r="F1009" s="262">
        <v>36161</v>
      </c>
      <c r="G1009" s="261" t="s">
        <v>682</v>
      </c>
      <c r="H1009" s="261" t="s">
        <v>605</v>
      </c>
      <c r="I1009" s="261" t="s">
        <v>2562</v>
      </c>
      <c r="J1009" s="261" t="s">
        <v>579</v>
      </c>
      <c r="K1009" s="261">
        <v>2017</v>
      </c>
      <c r="L1009" s="261" t="s">
        <v>580</v>
      </c>
      <c r="M1009" s="261" t="s">
        <v>598</v>
      </c>
    </row>
    <row r="1010" spans="1:13">
      <c r="A1010" s="261">
        <v>119495</v>
      </c>
      <c r="B1010" s="261" t="s">
        <v>920</v>
      </c>
      <c r="C1010" s="261" t="s">
        <v>809</v>
      </c>
      <c r="D1010" s="261" t="s">
        <v>389</v>
      </c>
      <c r="E1010" s="261" t="s">
        <v>604</v>
      </c>
      <c r="H1010" s="261" t="s">
        <v>605</v>
      </c>
      <c r="I1010" s="261" t="s">
        <v>2562</v>
      </c>
      <c r="M1010" s="261" t="s">
        <v>578</v>
      </c>
    </row>
    <row r="1011" spans="1:13">
      <c r="A1011" s="261">
        <v>119597</v>
      </c>
      <c r="B1011" s="261" t="s">
        <v>923</v>
      </c>
      <c r="C1011" s="261" t="s">
        <v>204</v>
      </c>
      <c r="D1011" s="261" t="s">
        <v>478</v>
      </c>
      <c r="E1011" s="261" t="s">
        <v>604</v>
      </c>
      <c r="F1011" s="262">
        <v>35511</v>
      </c>
      <c r="G1011" s="261" t="s">
        <v>578</v>
      </c>
      <c r="H1011" s="261" t="s">
        <v>605</v>
      </c>
      <c r="I1011" s="261" t="s">
        <v>2562</v>
      </c>
      <c r="J1011" s="261" t="s">
        <v>579</v>
      </c>
      <c r="K1011" s="264">
        <v>2015</v>
      </c>
      <c r="L1011" s="261" t="s">
        <v>634</v>
      </c>
      <c r="M1011" s="261" t="s">
        <v>578</v>
      </c>
    </row>
    <row r="1012" spans="1:13">
      <c r="A1012" s="263">
        <v>119666</v>
      </c>
      <c r="B1012" s="261" t="s">
        <v>2596</v>
      </c>
      <c r="C1012" s="261" t="s">
        <v>155</v>
      </c>
      <c r="D1012" s="261" t="s">
        <v>347</v>
      </c>
      <c r="I1012" s="261" t="s">
        <v>2562</v>
      </c>
    </row>
    <row r="1013" spans="1:13">
      <c r="A1013" s="261">
        <v>119675</v>
      </c>
      <c r="B1013" s="261" t="s">
        <v>924</v>
      </c>
      <c r="C1013" s="261" t="s">
        <v>364</v>
      </c>
      <c r="D1013" s="261" t="s">
        <v>430</v>
      </c>
      <c r="E1013" s="261" t="s">
        <v>604</v>
      </c>
      <c r="F1013" s="262">
        <v>35431</v>
      </c>
      <c r="G1013" s="261" t="s">
        <v>658</v>
      </c>
      <c r="H1013" s="261" t="s">
        <v>605</v>
      </c>
      <c r="I1013" s="261" t="s">
        <v>2562</v>
      </c>
      <c r="J1013" s="261" t="s">
        <v>607</v>
      </c>
      <c r="K1013" s="261">
        <v>2016</v>
      </c>
      <c r="L1013" s="261" t="s">
        <v>597</v>
      </c>
      <c r="M1013" s="261" t="s">
        <v>597</v>
      </c>
    </row>
    <row r="1014" spans="1:13">
      <c r="A1014" s="261">
        <v>119989</v>
      </c>
      <c r="B1014" s="261" t="s">
        <v>925</v>
      </c>
      <c r="C1014" s="261" t="s">
        <v>127</v>
      </c>
      <c r="D1014" s="261" t="s">
        <v>529</v>
      </c>
      <c r="E1014" s="261" t="s">
        <v>603</v>
      </c>
      <c r="F1014" s="262">
        <v>35492</v>
      </c>
      <c r="G1014" s="261" t="s">
        <v>634</v>
      </c>
      <c r="H1014" s="261" t="s">
        <v>605</v>
      </c>
      <c r="I1014" s="261" t="s">
        <v>2562</v>
      </c>
      <c r="J1014" s="261" t="s">
        <v>579</v>
      </c>
      <c r="K1014" s="261">
        <v>2015</v>
      </c>
      <c r="L1014" s="261" t="s">
        <v>634</v>
      </c>
      <c r="M1014" s="261" t="s">
        <v>578</v>
      </c>
    </row>
    <row r="1015" spans="1:13">
      <c r="A1015" s="261">
        <v>119999</v>
      </c>
      <c r="B1015" s="261" t="s">
        <v>926</v>
      </c>
      <c r="C1015" s="261" t="s">
        <v>927</v>
      </c>
      <c r="D1015" s="261" t="s">
        <v>355</v>
      </c>
      <c r="E1015" s="261" t="s">
        <v>603</v>
      </c>
      <c r="F1015" s="262">
        <v>33980</v>
      </c>
      <c r="G1015" s="261" t="s">
        <v>578</v>
      </c>
      <c r="H1015" s="261" t="s">
        <v>605</v>
      </c>
      <c r="I1015" s="261" t="s">
        <v>2562</v>
      </c>
      <c r="J1015" s="261" t="s">
        <v>752</v>
      </c>
      <c r="K1015" s="261">
        <v>2010</v>
      </c>
      <c r="L1015" s="261" t="s">
        <v>578</v>
      </c>
      <c r="M1015" s="261" t="s">
        <v>578</v>
      </c>
    </row>
    <row r="1016" spans="1:13">
      <c r="A1016" s="263">
        <v>120078</v>
      </c>
      <c r="B1016" s="261" t="s">
        <v>2598</v>
      </c>
      <c r="C1016" s="261" t="s">
        <v>161</v>
      </c>
      <c r="D1016" s="261" t="s">
        <v>360</v>
      </c>
      <c r="I1016" s="261" t="s">
        <v>2562</v>
      </c>
    </row>
    <row r="1017" spans="1:13">
      <c r="A1017" s="261">
        <v>120324</v>
      </c>
      <c r="B1017" s="261" t="s">
        <v>929</v>
      </c>
      <c r="C1017" s="261" t="s">
        <v>196</v>
      </c>
      <c r="D1017" s="261" t="s">
        <v>480</v>
      </c>
      <c r="E1017" s="261" t="s">
        <v>604</v>
      </c>
      <c r="F1017" s="262">
        <v>29355</v>
      </c>
      <c r="G1017" s="261" t="s">
        <v>578</v>
      </c>
      <c r="H1017" s="261" t="s">
        <v>605</v>
      </c>
      <c r="I1017" s="261" t="s">
        <v>2562</v>
      </c>
      <c r="J1017" s="261" t="s">
        <v>752</v>
      </c>
      <c r="K1017" s="261">
        <v>2002</v>
      </c>
      <c r="L1017" s="261" t="s">
        <v>578</v>
      </c>
      <c r="M1017" s="261" t="s">
        <v>578</v>
      </c>
    </row>
    <row r="1018" spans="1:13">
      <c r="A1018" s="261">
        <v>120347</v>
      </c>
      <c r="B1018" s="261" t="s">
        <v>930</v>
      </c>
      <c r="C1018" s="261" t="s">
        <v>83</v>
      </c>
      <c r="D1018" s="261" t="s">
        <v>376</v>
      </c>
      <c r="E1018" s="261" t="s">
        <v>604</v>
      </c>
      <c r="F1018" s="262">
        <v>32745</v>
      </c>
      <c r="G1018" s="261" t="s">
        <v>578</v>
      </c>
      <c r="H1018" s="261" t="s">
        <v>605</v>
      </c>
      <c r="I1018" s="261" t="s">
        <v>2562</v>
      </c>
      <c r="J1018" s="261" t="s">
        <v>607</v>
      </c>
      <c r="K1018" s="261">
        <v>2008</v>
      </c>
      <c r="L1018" s="261" t="s">
        <v>580</v>
      </c>
      <c r="M1018" s="261" t="s">
        <v>589</v>
      </c>
    </row>
    <row r="1019" spans="1:13">
      <c r="A1019" s="261">
        <v>120484</v>
      </c>
      <c r="B1019" s="261" t="s">
        <v>934</v>
      </c>
      <c r="C1019" s="261" t="s">
        <v>520</v>
      </c>
      <c r="D1019" s="261" t="s">
        <v>935</v>
      </c>
      <c r="E1019" s="261" t="s">
        <v>604</v>
      </c>
      <c r="F1019" s="262">
        <v>36334</v>
      </c>
      <c r="G1019" s="261" t="s">
        <v>578</v>
      </c>
      <c r="H1019" s="261" t="s">
        <v>605</v>
      </c>
      <c r="I1019" s="261" t="s">
        <v>2562</v>
      </c>
      <c r="J1019" s="261" t="s">
        <v>607</v>
      </c>
      <c r="K1019" s="261">
        <v>2017</v>
      </c>
      <c r="L1019" s="261" t="s">
        <v>578</v>
      </c>
      <c r="M1019" s="261" t="s">
        <v>578</v>
      </c>
    </row>
    <row r="1020" spans="1:13">
      <c r="A1020" s="261">
        <v>120538</v>
      </c>
      <c r="B1020" s="261" t="s">
        <v>936</v>
      </c>
      <c r="C1020" s="261" t="s">
        <v>149</v>
      </c>
      <c r="D1020" s="261" t="s">
        <v>261</v>
      </c>
      <c r="E1020" s="261" t="s">
        <v>604</v>
      </c>
      <c r="F1020" s="262">
        <v>32923</v>
      </c>
      <c r="G1020" s="261" t="s">
        <v>634</v>
      </c>
      <c r="H1020" s="261" t="s">
        <v>605</v>
      </c>
      <c r="I1020" s="261" t="s">
        <v>2562</v>
      </c>
      <c r="J1020" s="261" t="s">
        <v>607</v>
      </c>
      <c r="K1020" s="261">
        <v>2010</v>
      </c>
      <c r="L1020" s="261" t="s">
        <v>578</v>
      </c>
      <c r="M1020" s="261" t="s">
        <v>578</v>
      </c>
    </row>
    <row r="1021" spans="1:13">
      <c r="A1021" s="261">
        <v>120560</v>
      </c>
      <c r="B1021" s="261" t="s">
        <v>938</v>
      </c>
      <c r="C1021" s="261" t="s">
        <v>154</v>
      </c>
      <c r="D1021" s="261" t="s">
        <v>369</v>
      </c>
      <c r="E1021" s="261" t="s">
        <v>604</v>
      </c>
      <c r="F1021" s="262">
        <v>32874</v>
      </c>
      <c r="G1021" s="261" t="s">
        <v>634</v>
      </c>
      <c r="H1021" s="261" t="s">
        <v>605</v>
      </c>
      <c r="I1021" s="261" t="s">
        <v>2562</v>
      </c>
      <c r="J1021" s="261" t="s">
        <v>752</v>
      </c>
      <c r="K1021" s="261">
        <v>2008</v>
      </c>
      <c r="L1021" s="261" t="s">
        <v>578</v>
      </c>
      <c r="M1021" s="261" t="s">
        <v>578</v>
      </c>
    </row>
    <row r="1022" spans="1:13">
      <c r="A1022" s="261">
        <v>120569</v>
      </c>
      <c r="B1022" s="261" t="s">
        <v>939</v>
      </c>
      <c r="C1022" s="261" t="s">
        <v>176</v>
      </c>
      <c r="D1022" s="261" t="s">
        <v>318</v>
      </c>
      <c r="E1022" s="261" t="s">
        <v>604</v>
      </c>
      <c r="F1022" s="262">
        <v>36526</v>
      </c>
      <c r="G1022" s="261" t="s">
        <v>597</v>
      </c>
      <c r="H1022" s="261" t="s">
        <v>605</v>
      </c>
      <c r="I1022" s="261" t="s">
        <v>2562</v>
      </c>
      <c r="J1022" s="261" t="s">
        <v>579</v>
      </c>
      <c r="K1022" s="261">
        <v>2017</v>
      </c>
      <c r="L1022" s="261" t="s">
        <v>597</v>
      </c>
      <c r="M1022" s="261" t="s">
        <v>597</v>
      </c>
    </row>
    <row r="1023" spans="1:13">
      <c r="A1023" s="261">
        <v>120604</v>
      </c>
      <c r="B1023" s="261" t="s">
        <v>940</v>
      </c>
      <c r="C1023" s="261" t="s">
        <v>155</v>
      </c>
      <c r="D1023" s="261" t="s">
        <v>355</v>
      </c>
      <c r="E1023" s="261" t="s">
        <v>603</v>
      </c>
      <c r="F1023" s="262">
        <v>33604</v>
      </c>
      <c r="G1023" s="261" t="s">
        <v>634</v>
      </c>
      <c r="H1023" s="261" t="s">
        <v>605</v>
      </c>
      <c r="I1023" s="261" t="s">
        <v>2562</v>
      </c>
      <c r="J1023" s="261" t="s">
        <v>579</v>
      </c>
      <c r="K1023" s="261">
        <v>2009</v>
      </c>
      <c r="L1023" s="261" t="s">
        <v>634</v>
      </c>
      <c r="M1023" s="261" t="s">
        <v>578</v>
      </c>
    </row>
    <row r="1024" spans="1:13">
      <c r="A1024" s="261">
        <v>120633</v>
      </c>
      <c r="B1024" s="261" t="s">
        <v>941</v>
      </c>
      <c r="C1024" s="261" t="s">
        <v>183</v>
      </c>
      <c r="D1024" s="261" t="s">
        <v>435</v>
      </c>
      <c r="E1024" s="261" t="s">
        <v>604</v>
      </c>
      <c r="F1024" s="262">
        <v>32069</v>
      </c>
      <c r="G1024" s="261" t="s">
        <v>578</v>
      </c>
      <c r="H1024" s="261" t="s">
        <v>605</v>
      </c>
      <c r="I1024" s="261" t="s">
        <v>2562</v>
      </c>
      <c r="J1024" s="261" t="s">
        <v>579</v>
      </c>
      <c r="K1024" s="261">
        <v>2009</v>
      </c>
      <c r="L1024" s="261" t="s">
        <v>578</v>
      </c>
      <c r="M1024" s="261" t="s">
        <v>578</v>
      </c>
    </row>
    <row r="1025" spans="1:13">
      <c r="A1025" s="261">
        <v>120791</v>
      </c>
      <c r="B1025" s="261" t="s">
        <v>943</v>
      </c>
      <c r="C1025" s="261" t="s">
        <v>222</v>
      </c>
      <c r="D1025" s="261" t="s">
        <v>420</v>
      </c>
      <c r="E1025" s="261" t="s">
        <v>604</v>
      </c>
      <c r="F1025" s="262">
        <v>35606</v>
      </c>
      <c r="G1025" s="261" t="s">
        <v>636</v>
      </c>
      <c r="H1025" s="261" t="s">
        <v>605</v>
      </c>
      <c r="I1025" s="261" t="s">
        <v>2562</v>
      </c>
      <c r="J1025" s="261" t="s">
        <v>607</v>
      </c>
      <c r="K1025" s="261">
        <v>2015</v>
      </c>
      <c r="L1025" s="261" t="s">
        <v>580</v>
      </c>
      <c r="M1025" s="261" t="s">
        <v>580</v>
      </c>
    </row>
    <row r="1026" spans="1:13">
      <c r="A1026" s="261">
        <v>120809</v>
      </c>
      <c r="B1026" s="261" t="s">
        <v>944</v>
      </c>
      <c r="C1026" s="261" t="s">
        <v>96</v>
      </c>
      <c r="D1026" s="261">
        <v>0</v>
      </c>
      <c r="E1026" s="261" t="s">
        <v>604</v>
      </c>
      <c r="H1026" s="261" t="s">
        <v>605</v>
      </c>
      <c r="I1026" s="261" t="s">
        <v>2562</v>
      </c>
      <c r="J1026" s="261" t="s">
        <v>607</v>
      </c>
      <c r="K1026" s="261">
        <v>2014</v>
      </c>
      <c r="L1026" s="261" t="s">
        <v>578</v>
      </c>
      <c r="M1026" s="261" t="s">
        <v>578</v>
      </c>
    </row>
    <row r="1027" spans="1:13">
      <c r="A1027" s="261">
        <v>120826</v>
      </c>
      <c r="B1027" s="261" t="s">
        <v>946</v>
      </c>
      <c r="C1027" s="261" t="s">
        <v>84</v>
      </c>
      <c r="D1027" s="261" t="s">
        <v>374</v>
      </c>
      <c r="E1027" s="261" t="s">
        <v>604</v>
      </c>
      <c r="F1027" s="262">
        <v>33368</v>
      </c>
      <c r="G1027" s="261" t="s">
        <v>682</v>
      </c>
      <c r="H1027" s="261" t="s">
        <v>605</v>
      </c>
      <c r="I1027" s="261" t="s">
        <v>2562</v>
      </c>
      <c r="J1027" s="261" t="s">
        <v>607</v>
      </c>
      <c r="K1027" s="261">
        <v>2011</v>
      </c>
      <c r="L1027" s="261" t="s">
        <v>634</v>
      </c>
      <c r="M1027" s="261" t="s">
        <v>598</v>
      </c>
    </row>
    <row r="1028" spans="1:13">
      <c r="A1028" s="261">
        <v>120836</v>
      </c>
      <c r="B1028" s="261" t="s">
        <v>947</v>
      </c>
      <c r="C1028" s="261" t="s">
        <v>149</v>
      </c>
      <c r="D1028" s="261" t="s">
        <v>318</v>
      </c>
      <c r="E1028" s="261" t="s">
        <v>604</v>
      </c>
      <c r="F1028" s="262">
        <v>35779</v>
      </c>
      <c r="G1028" s="261" t="s">
        <v>634</v>
      </c>
      <c r="H1028" s="261" t="s">
        <v>605</v>
      </c>
      <c r="I1028" s="261" t="s">
        <v>2562</v>
      </c>
      <c r="J1028" s="261" t="s">
        <v>752</v>
      </c>
      <c r="K1028" s="261">
        <v>2015</v>
      </c>
      <c r="L1028" s="261" t="s">
        <v>578</v>
      </c>
      <c r="M1028" s="261" t="s">
        <v>578</v>
      </c>
    </row>
    <row r="1029" spans="1:13">
      <c r="A1029" s="261">
        <v>120863</v>
      </c>
      <c r="B1029" s="261" t="s">
        <v>949</v>
      </c>
      <c r="C1029" s="261" t="s">
        <v>220</v>
      </c>
      <c r="D1029" s="261" t="s">
        <v>477</v>
      </c>
      <c r="E1029" s="261" t="s">
        <v>603</v>
      </c>
      <c r="F1029" s="262">
        <v>33878</v>
      </c>
      <c r="G1029" s="261" t="s">
        <v>578</v>
      </c>
      <c r="H1029" s="261" t="s">
        <v>605</v>
      </c>
      <c r="I1029" s="261" t="s">
        <v>2562</v>
      </c>
      <c r="J1029" s="261" t="s">
        <v>607</v>
      </c>
      <c r="K1029" s="261">
        <v>2010</v>
      </c>
      <c r="L1029" s="261" t="s">
        <v>578</v>
      </c>
      <c r="M1029" s="261" t="s">
        <v>578</v>
      </c>
    </row>
    <row r="1030" spans="1:13">
      <c r="A1030" s="261">
        <v>120886</v>
      </c>
      <c r="B1030" s="261" t="s">
        <v>950</v>
      </c>
      <c r="C1030" s="261" t="s">
        <v>184</v>
      </c>
      <c r="D1030" s="261" t="s">
        <v>317</v>
      </c>
      <c r="E1030" s="261" t="s">
        <v>604</v>
      </c>
      <c r="F1030" s="262">
        <v>32988</v>
      </c>
      <c r="G1030" s="261" t="s">
        <v>648</v>
      </c>
      <c r="H1030" s="261" t="s">
        <v>605</v>
      </c>
      <c r="I1030" s="261" t="s">
        <v>2562</v>
      </c>
      <c r="J1030" s="261" t="s">
        <v>607</v>
      </c>
      <c r="K1030" s="261">
        <v>2009</v>
      </c>
      <c r="L1030" s="261" t="s">
        <v>578</v>
      </c>
      <c r="M1030" s="261" t="s">
        <v>578</v>
      </c>
    </row>
    <row r="1031" spans="1:13">
      <c r="A1031" s="261">
        <v>120888</v>
      </c>
      <c r="B1031" s="261" t="s">
        <v>951</v>
      </c>
      <c r="C1031" s="261" t="s">
        <v>118</v>
      </c>
      <c r="D1031" s="261" t="s">
        <v>400</v>
      </c>
      <c r="E1031" s="261" t="s">
        <v>604</v>
      </c>
      <c r="F1031" s="262">
        <v>33242</v>
      </c>
      <c r="G1031" s="261" t="s">
        <v>634</v>
      </c>
      <c r="H1031" s="261" t="s">
        <v>605</v>
      </c>
      <c r="I1031" s="261" t="s">
        <v>2562</v>
      </c>
      <c r="J1031" s="261" t="s">
        <v>752</v>
      </c>
      <c r="K1031" s="261">
        <v>2009</v>
      </c>
      <c r="L1031" s="261" t="s">
        <v>578</v>
      </c>
      <c r="M1031" s="261" t="s">
        <v>578</v>
      </c>
    </row>
    <row r="1032" spans="1:13">
      <c r="A1032" s="261">
        <v>120976</v>
      </c>
      <c r="B1032" s="261" t="s">
        <v>952</v>
      </c>
      <c r="C1032" s="261" t="s">
        <v>132</v>
      </c>
      <c r="D1032" s="261" t="s">
        <v>141</v>
      </c>
      <c r="E1032" s="261" t="s">
        <v>604</v>
      </c>
      <c r="F1032" s="262">
        <v>35431</v>
      </c>
      <c r="G1032" s="261" t="s">
        <v>634</v>
      </c>
      <c r="H1032" s="261" t="s">
        <v>605</v>
      </c>
      <c r="I1032" s="261" t="s">
        <v>2562</v>
      </c>
      <c r="J1032" s="261" t="s">
        <v>579</v>
      </c>
      <c r="K1032" s="261">
        <v>2013</v>
      </c>
      <c r="L1032" s="261" t="s">
        <v>578</v>
      </c>
      <c r="M1032" s="261" t="s">
        <v>578</v>
      </c>
    </row>
    <row r="1033" spans="1:13">
      <c r="A1033" s="261">
        <v>120990</v>
      </c>
      <c r="B1033" s="261" t="s">
        <v>953</v>
      </c>
      <c r="C1033" s="261" t="s">
        <v>127</v>
      </c>
      <c r="D1033" s="261" t="s">
        <v>954</v>
      </c>
      <c r="E1033" s="261" t="s">
        <v>604</v>
      </c>
      <c r="F1033" s="262">
        <v>36244</v>
      </c>
      <c r="G1033" s="261" t="s">
        <v>578</v>
      </c>
      <c r="H1033" s="261" t="s">
        <v>605</v>
      </c>
      <c r="I1033" s="261" t="s">
        <v>2562</v>
      </c>
      <c r="J1033" s="261" t="s">
        <v>579</v>
      </c>
      <c r="K1033" s="261">
        <v>2017</v>
      </c>
      <c r="L1033" s="261" t="s">
        <v>634</v>
      </c>
      <c r="M1033" s="261" t="s">
        <v>578</v>
      </c>
    </row>
    <row r="1034" spans="1:13">
      <c r="A1034" s="261">
        <v>121044</v>
      </c>
      <c r="B1034" s="261" t="s">
        <v>956</v>
      </c>
      <c r="C1034" s="261" t="s">
        <v>155</v>
      </c>
      <c r="D1034" s="261" t="s">
        <v>957</v>
      </c>
      <c r="E1034" s="261" t="s">
        <v>604</v>
      </c>
      <c r="F1034" s="262">
        <v>33805</v>
      </c>
      <c r="G1034" s="261" t="s">
        <v>2388</v>
      </c>
      <c r="H1034" s="261" t="s">
        <v>605</v>
      </c>
      <c r="I1034" s="261" t="s">
        <v>2562</v>
      </c>
      <c r="J1034" s="261" t="s">
        <v>579</v>
      </c>
      <c r="K1034" s="261">
        <v>2010</v>
      </c>
      <c r="L1034" s="261" t="s">
        <v>578</v>
      </c>
      <c r="M1034" s="261" t="s">
        <v>590</v>
      </c>
    </row>
    <row r="1035" spans="1:13">
      <c r="A1035" s="261">
        <v>121101</v>
      </c>
      <c r="B1035" s="261" t="s">
        <v>961</v>
      </c>
      <c r="C1035" s="261" t="s">
        <v>220</v>
      </c>
      <c r="D1035" s="261" t="s">
        <v>350</v>
      </c>
      <c r="E1035" s="261" t="s">
        <v>604</v>
      </c>
      <c r="F1035" s="262">
        <v>33985</v>
      </c>
      <c r="G1035" s="261" t="s">
        <v>634</v>
      </c>
      <c r="H1035" s="261" t="s">
        <v>605</v>
      </c>
      <c r="I1035" s="261" t="s">
        <v>2562</v>
      </c>
      <c r="J1035" s="261" t="s">
        <v>607</v>
      </c>
      <c r="K1035" s="261">
        <v>2011</v>
      </c>
      <c r="L1035" s="261" t="s">
        <v>578</v>
      </c>
      <c r="M1035" s="261" t="s">
        <v>578</v>
      </c>
    </row>
    <row r="1036" spans="1:13">
      <c r="A1036" s="261">
        <v>121108</v>
      </c>
      <c r="B1036" s="261" t="s">
        <v>962</v>
      </c>
      <c r="C1036" s="261" t="s">
        <v>115</v>
      </c>
      <c r="D1036" s="261" t="s">
        <v>508</v>
      </c>
      <c r="E1036" s="261" t="s">
        <v>604</v>
      </c>
      <c r="F1036" s="262">
        <v>32874</v>
      </c>
      <c r="G1036" s="261" t="s">
        <v>599</v>
      </c>
      <c r="H1036" s="261" t="s">
        <v>605</v>
      </c>
      <c r="I1036" s="261" t="s">
        <v>2562</v>
      </c>
      <c r="J1036" s="261" t="s">
        <v>607</v>
      </c>
      <c r="K1036" s="261">
        <v>2008</v>
      </c>
      <c r="L1036" s="261" t="s">
        <v>599</v>
      </c>
      <c r="M1036" s="261" t="s">
        <v>599</v>
      </c>
    </row>
    <row r="1037" spans="1:13">
      <c r="A1037" s="261">
        <v>121109</v>
      </c>
      <c r="B1037" s="261" t="s">
        <v>963</v>
      </c>
      <c r="C1037" s="261" t="s">
        <v>964</v>
      </c>
      <c r="D1037" s="261" t="s">
        <v>965</v>
      </c>
      <c r="E1037" s="261" t="s">
        <v>604</v>
      </c>
      <c r="H1037" s="261" t="s">
        <v>749</v>
      </c>
      <c r="I1037" s="261" t="s">
        <v>2562</v>
      </c>
      <c r="J1037" s="261" t="s">
        <v>607</v>
      </c>
      <c r="K1037" s="261">
        <v>2012</v>
      </c>
      <c r="L1037" s="261" t="s">
        <v>578</v>
      </c>
      <c r="M1037" s="261" t="s">
        <v>553</v>
      </c>
    </row>
    <row r="1038" spans="1:13">
      <c r="A1038" s="261">
        <v>121154</v>
      </c>
      <c r="B1038" s="261" t="s">
        <v>967</v>
      </c>
      <c r="C1038" s="261" t="s">
        <v>263</v>
      </c>
      <c r="D1038" s="261" t="s">
        <v>387</v>
      </c>
      <c r="E1038" s="261" t="s">
        <v>604</v>
      </c>
      <c r="F1038" s="262">
        <v>35545</v>
      </c>
      <c r="G1038" s="261" t="s">
        <v>634</v>
      </c>
      <c r="H1038" s="261" t="s">
        <v>605</v>
      </c>
      <c r="I1038" s="261" t="s">
        <v>2562</v>
      </c>
      <c r="J1038" s="261" t="s">
        <v>607</v>
      </c>
      <c r="K1038" s="261">
        <v>2016</v>
      </c>
      <c r="L1038" s="261" t="s">
        <v>578</v>
      </c>
      <c r="M1038" s="261" t="s">
        <v>580</v>
      </c>
    </row>
    <row r="1039" spans="1:13">
      <c r="A1039" s="261">
        <v>121230</v>
      </c>
      <c r="B1039" s="261" t="s">
        <v>968</v>
      </c>
      <c r="C1039" s="261" t="s">
        <v>791</v>
      </c>
      <c r="D1039" s="261" t="s">
        <v>818</v>
      </c>
      <c r="E1039" s="261" t="s">
        <v>603</v>
      </c>
      <c r="F1039" s="262">
        <v>35916</v>
      </c>
      <c r="G1039" s="261" t="s">
        <v>636</v>
      </c>
      <c r="H1039" s="261" t="s">
        <v>605</v>
      </c>
      <c r="I1039" s="261" t="s">
        <v>2562</v>
      </c>
      <c r="J1039" s="261" t="s">
        <v>579</v>
      </c>
      <c r="K1039" s="261">
        <v>2016</v>
      </c>
      <c r="L1039" s="261" t="s">
        <v>580</v>
      </c>
      <c r="M1039" s="261" t="s">
        <v>580</v>
      </c>
    </row>
    <row r="1040" spans="1:13">
      <c r="A1040" s="261">
        <v>121266</v>
      </c>
      <c r="B1040" s="261" t="s">
        <v>969</v>
      </c>
      <c r="C1040" s="261" t="s">
        <v>110</v>
      </c>
      <c r="D1040" s="261" t="s">
        <v>318</v>
      </c>
      <c r="E1040" s="261" t="s">
        <v>604</v>
      </c>
      <c r="F1040" s="262">
        <v>35618</v>
      </c>
      <c r="G1040" s="261" t="s">
        <v>745</v>
      </c>
      <c r="H1040" s="261" t="s">
        <v>749</v>
      </c>
      <c r="I1040" s="261" t="s">
        <v>2562</v>
      </c>
      <c r="J1040" s="261" t="s">
        <v>579</v>
      </c>
      <c r="K1040" s="261">
        <v>2017</v>
      </c>
      <c r="L1040" s="261" t="s">
        <v>672</v>
      </c>
      <c r="M1040" s="261" t="s">
        <v>553</v>
      </c>
    </row>
    <row r="1041" spans="1:13">
      <c r="A1041" s="261">
        <v>121367</v>
      </c>
      <c r="B1041" s="261" t="s">
        <v>970</v>
      </c>
      <c r="C1041" s="261" t="s">
        <v>98</v>
      </c>
      <c r="D1041" s="261" t="s">
        <v>399</v>
      </c>
      <c r="E1041" s="261" t="s">
        <v>604</v>
      </c>
      <c r="F1041" s="262">
        <v>32874</v>
      </c>
      <c r="G1041" s="261" t="s">
        <v>2390</v>
      </c>
      <c r="H1041" s="261" t="s">
        <v>605</v>
      </c>
      <c r="I1041" s="261" t="s">
        <v>2562</v>
      </c>
      <c r="J1041" s="261" t="s">
        <v>607</v>
      </c>
      <c r="K1041" s="261">
        <v>2008</v>
      </c>
      <c r="L1041" s="261" t="s">
        <v>578</v>
      </c>
      <c r="M1041" s="261" t="s">
        <v>593</v>
      </c>
    </row>
    <row r="1042" spans="1:13">
      <c r="A1042" s="261">
        <v>121447</v>
      </c>
      <c r="B1042" s="261" t="s">
        <v>973</v>
      </c>
      <c r="C1042" s="261" t="s">
        <v>212</v>
      </c>
      <c r="D1042" s="261" t="s">
        <v>401</v>
      </c>
      <c r="E1042" s="261" t="s">
        <v>604</v>
      </c>
      <c r="F1042" s="262">
        <v>31149</v>
      </c>
      <c r="G1042" s="261" t="s">
        <v>634</v>
      </c>
      <c r="H1042" s="261" t="s">
        <v>605</v>
      </c>
      <c r="I1042" s="261" t="s">
        <v>2562</v>
      </c>
      <c r="J1042" s="261" t="s">
        <v>607</v>
      </c>
      <c r="K1042" s="261">
        <v>2002</v>
      </c>
      <c r="L1042" s="261" t="s">
        <v>578</v>
      </c>
      <c r="M1042" s="261" t="s">
        <v>598</v>
      </c>
    </row>
    <row r="1043" spans="1:13">
      <c r="A1043" s="261">
        <v>121489</v>
      </c>
      <c r="B1043" s="261" t="s">
        <v>976</v>
      </c>
      <c r="C1043" s="261" t="s">
        <v>977</v>
      </c>
      <c r="D1043" s="261" t="s">
        <v>440</v>
      </c>
      <c r="E1043" s="261" t="s">
        <v>603</v>
      </c>
      <c r="F1043" s="262">
        <v>34972</v>
      </c>
      <c r="G1043" s="261" t="s">
        <v>578</v>
      </c>
      <c r="H1043" s="261" t="s">
        <v>605</v>
      </c>
      <c r="I1043" s="261" t="s">
        <v>2562</v>
      </c>
      <c r="J1043" s="261" t="s">
        <v>607</v>
      </c>
      <c r="K1043" s="261">
        <v>2013</v>
      </c>
      <c r="L1043" s="261" t="s">
        <v>578</v>
      </c>
      <c r="M1043" s="261" t="s">
        <v>578</v>
      </c>
    </row>
    <row r="1044" spans="1:13">
      <c r="A1044" s="261">
        <v>121537</v>
      </c>
      <c r="B1044" s="261" t="s">
        <v>979</v>
      </c>
      <c r="C1044" s="261" t="s">
        <v>155</v>
      </c>
      <c r="D1044" s="261" t="s">
        <v>391</v>
      </c>
      <c r="E1044" s="261" t="s">
        <v>603</v>
      </c>
      <c r="F1044" s="262">
        <v>35019</v>
      </c>
      <c r="G1044" s="261" t="s">
        <v>637</v>
      </c>
      <c r="H1044" s="261" t="s">
        <v>605</v>
      </c>
      <c r="I1044" s="261" t="s">
        <v>2562</v>
      </c>
      <c r="J1044" s="261" t="s">
        <v>607</v>
      </c>
      <c r="K1044" s="261">
        <v>2013</v>
      </c>
      <c r="L1044" s="261" t="s">
        <v>578</v>
      </c>
      <c r="M1044" s="261" t="s">
        <v>589</v>
      </c>
    </row>
    <row r="1045" spans="1:13">
      <c r="A1045" s="261">
        <v>121543</v>
      </c>
      <c r="B1045" s="261" t="s">
        <v>980</v>
      </c>
      <c r="C1045" s="261" t="s">
        <v>83</v>
      </c>
      <c r="D1045" s="261" t="s">
        <v>281</v>
      </c>
      <c r="E1045" s="261" t="s">
        <v>603</v>
      </c>
      <c r="F1045" s="262">
        <v>35270</v>
      </c>
      <c r="G1045" s="261" t="s">
        <v>2391</v>
      </c>
      <c r="H1045" s="261" t="s">
        <v>605</v>
      </c>
      <c r="I1045" s="261" t="s">
        <v>2562</v>
      </c>
      <c r="J1045" s="261" t="s">
        <v>579</v>
      </c>
      <c r="K1045" s="261">
        <v>2014</v>
      </c>
      <c r="L1045" s="261" t="s">
        <v>599</v>
      </c>
      <c r="M1045" s="261" t="s">
        <v>599</v>
      </c>
    </row>
    <row r="1046" spans="1:13">
      <c r="A1046" s="261">
        <v>121557</v>
      </c>
      <c r="B1046" s="261" t="s">
        <v>981</v>
      </c>
      <c r="C1046" s="261" t="s">
        <v>79</v>
      </c>
      <c r="D1046" s="261" t="s">
        <v>376</v>
      </c>
      <c r="E1046" s="261" t="s">
        <v>604</v>
      </c>
      <c r="F1046" s="262">
        <v>32163</v>
      </c>
      <c r="G1046" s="261" t="s">
        <v>634</v>
      </c>
      <c r="H1046" s="261" t="s">
        <v>605</v>
      </c>
      <c r="I1046" s="261" t="s">
        <v>2562</v>
      </c>
      <c r="J1046" s="261" t="s">
        <v>579</v>
      </c>
      <c r="K1046" s="261">
        <v>2006</v>
      </c>
      <c r="L1046" s="261" t="s">
        <v>580</v>
      </c>
      <c r="M1046" s="261" t="s">
        <v>601</v>
      </c>
    </row>
    <row r="1047" spans="1:13">
      <c r="A1047" s="261">
        <v>121565</v>
      </c>
      <c r="B1047" s="261" t="s">
        <v>982</v>
      </c>
      <c r="C1047" s="261" t="s">
        <v>859</v>
      </c>
      <c r="D1047" s="261" t="s">
        <v>983</v>
      </c>
      <c r="E1047" s="261" t="s">
        <v>604</v>
      </c>
      <c r="F1047" s="262">
        <v>31048</v>
      </c>
      <c r="G1047" s="261" t="s">
        <v>695</v>
      </c>
      <c r="H1047" s="261" t="s">
        <v>605</v>
      </c>
      <c r="I1047" s="261" t="s">
        <v>2562</v>
      </c>
      <c r="J1047" s="261" t="s">
        <v>607</v>
      </c>
      <c r="K1047" s="261">
        <v>2005</v>
      </c>
      <c r="L1047" s="261" t="s">
        <v>580</v>
      </c>
      <c r="M1047" s="261" t="s">
        <v>580</v>
      </c>
    </row>
    <row r="1048" spans="1:13">
      <c r="A1048" s="261">
        <v>121566</v>
      </c>
      <c r="B1048" s="261" t="s">
        <v>984</v>
      </c>
      <c r="C1048" s="261" t="s">
        <v>102</v>
      </c>
      <c r="D1048" s="261" t="s">
        <v>483</v>
      </c>
      <c r="E1048" s="261" t="s">
        <v>604</v>
      </c>
      <c r="F1048" s="262">
        <v>34094</v>
      </c>
      <c r="G1048" s="261" t="s">
        <v>732</v>
      </c>
      <c r="H1048" s="261" t="s">
        <v>605</v>
      </c>
      <c r="I1048" s="261" t="s">
        <v>2562</v>
      </c>
      <c r="J1048" s="261" t="s">
        <v>579</v>
      </c>
      <c r="K1048" s="261">
        <v>2013</v>
      </c>
      <c r="L1048" s="261" t="s">
        <v>599</v>
      </c>
      <c r="M1048" s="261" t="s">
        <v>599</v>
      </c>
    </row>
    <row r="1049" spans="1:13">
      <c r="A1049" s="261">
        <v>121567</v>
      </c>
      <c r="B1049" s="261" t="s">
        <v>985</v>
      </c>
      <c r="C1049" s="261" t="s">
        <v>142</v>
      </c>
      <c r="D1049" s="261" t="s">
        <v>401</v>
      </c>
      <c r="E1049" s="261" t="s">
        <v>604</v>
      </c>
      <c r="F1049" s="262">
        <v>33240</v>
      </c>
      <c r="G1049" s="261" t="s">
        <v>2393</v>
      </c>
      <c r="H1049" s="261" t="s">
        <v>605</v>
      </c>
      <c r="I1049" s="261" t="s">
        <v>2562</v>
      </c>
      <c r="J1049" s="261" t="s">
        <v>579</v>
      </c>
      <c r="K1049" s="261">
        <v>2008</v>
      </c>
      <c r="L1049" s="261" t="s">
        <v>592</v>
      </c>
      <c r="M1049" s="261" t="s">
        <v>592</v>
      </c>
    </row>
    <row r="1050" spans="1:13">
      <c r="A1050" s="261">
        <v>121590</v>
      </c>
      <c r="B1050" s="261" t="s">
        <v>986</v>
      </c>
      <c r="C1050" s="261" t="s">
        <v>182</v>
      </c>
      <c r="D1050" s="261" t="s">
        <v>279</v>
      </c>
      <c r="E1050" s="261" t="s">
        <v>604</v>
      </c>
      <c r="F1050" s="262">
        <v>34407</v>
      </c>
      <c r="G1050" s="261" t="s">
        <v>645</v>
      </c>
      <c r="H1050" s="261" t="s">
        <v>749</v>
      </c>
      <c r="I1050" s="261" t="s">
        <v>2562</v>
      </c>
      <c r="M1050" s="261" t="s">
        <v>553</v>
      </c>
    </row>
    <row r="1051" spans="1:13">
      <c r="A1051" s="261">
        <v>121593</v>
      </c>
      <c r="B1051" s="261" t="s">
        <v>987</v>
      </c>
      <c r="C1051" s="261" t="s">
        <v>84</v>
      </c>
      <c r="D1051" s="261" t="s">
        <v>327</v>
      </c>
      <c r="E1051" s="261" t="s">
        <v>604</v>
      </c>
      <c r="F1051" s="262">
        <v>33786</v>
      </c>
      <c r="G1051" s="261" t="s">
        <v>2395</v>
      </c>
      <c r="H1051" s="261" t="s">
        <v>605</v>
      </c>
      <c r="I1051" s="261" t="s">
        <v>2562</v>
      </c>
      <c r="J1051" s="261" t="s">
        <v>607</v>
      </c>
      <c r="K1051" s="261">
        <v>2011</v>
      </c>
      <c r="L1051" s="261" t="s">
        <v>598</v>
      </c>
      <c r="M1051" s="261" t="s">
        <v>598</v>
      </c>
    </row>
    <row r="1052" spans="1:13">
      <c r="A1052" s="261">
        <v>121598</v>
      </c>
      <c r="B1052" s="261" t="s">
        <v>988</v>
      </c>
      <c r="C1052" s="261" t="s">
        <v>127</v>
      </c>
      <c r="D1052" s="261" t="s">
        <v>989</v>
      </c>
      <c r="E1052" s="261" t="s">
        <v>604</v>
      </c>
      <c r="F1052" s="262">
        <v>24241</v>
      </c>
      <c r="G1052" s="261" t="s">
        <v>634</v>
      </c>
      <c r="H1052" s="261" t="s">
        <v>605</v>
      </c>
      <c r="I1052" s="261" t="s">
        <v>2562</v>
      </c>
      <c r="J1052" s="261" t="s">
        <v>579</v>
      </c>
      <c r="K1052" s="261">
        <v>1985</v>
      </c>
      <c r="L1052" s="261" t="s">
        <v>641</v>
      </c>
      <c r="M1052" s="261" t="s">
        <v>578</v>
      </c>
    </row>
    <row r="1053" spans="1:13">
      <c r="A1053" s="261">
        <v>121602</v>
      </c>
      <c r="B1053" s="261" t="s">
        <v>991</v>
      </c>
      <c r="C1053" s="261" t="s">
        <v>105</v>
      </c>
      <c r="D1053" s="261" t="s">
        <v>389</v>
      </c>
      <c r="E1053" s="261" t="s">
        <v>603</v>
      </c>
      <c r="F1053" s="262">
        <v>36530</v>
      </c>
      <c r="G1053" s="261" t="s">
        <v>578</v>
      </c>
      <c r="H1053" s="261" t="s">
        <v>605</v>
      </c>
      <c r="I1053" s="261" t="s">
        <v>2562</v>
      </c>
      <c r="J1053" s="261" t="s">
        <v>607</v>
      </c>
      <c r="K1053" s="261">
        <v>2017</v>
      </c>
      <c r="L1053" s="261" t="s">
        <v>580</v>
      </c>
      <c r="M1053" s="261" t="s">
        <v>578</v>
      </c>
    </row>
    <row r="1054" spans="1:13">
      <c r="A1054" s="261">
        <v>121606</v>
      </c>
      <c r="B1054" s="261" t="s">
        <v>992</v>
      </c>
      <c r="C1054" s="261" t="s">
        <v>189</v>
      </c>
      <c r="D1054" s="261" t="s">
        <v>377</v>
      </c>
      <c r="E1054" s="261" t="s">
        <v>604</v>
      </c>
      <c r="F1054" s="262">
        <v>31465</v>
      </c>
      <c r="G1054" s="261" t="s">
        <v>578</v>
      </c>
      <c r="H1054" s="261" t="s">
        <v>605</v>
      </c>
      <c r="I1054" s="261" t="s">
        <v>2562</v>
      </c>
      <c r="J1054" s="261" t="s">
        <v>607</v>
      </c>
      <c r="K1054" s="261">
        <v>2004</v>
      </c>
      <c r="L1054" s="261" t="s">
        <v>578</v>
      </c>
      <c r="M1054" s="261" t="s">
        <v>593</v>
      </c>
    </row>
    <row r="1055" spans="1:13">
      <c r="A1055" s="261">
        <v>121609</v>
      </c>
      <c r="B1055" s="261" t="s">
        <v>993</v>
      </c>
      <c r="C1055" s="261" t="s">
        <v>200</v>
      </c>
      <c r="D1055" s="261" t="s">
        <v>994</v>
      </c>
      <c r="E1055" s="261" t="s">
        <v>604</v>
      </c>
      <c r="F1055" s="262">
        <v>36038</v>
      </c>
      <c r="G1055" s="261" t="s">
        <v>659</v>
      </c>
      <c r="H1055" s="261" t="s">
        <v>605</v>
      </c>
      <c r="I1055" s="261" t="s">
        <v>2562</v>
      </c>
      <c r="J1055" s="261" t="s">
        <v>607</v>
      </c>
      <c r="K1055" s="261">
        <v>2016</v>
      </c>
      <c r="L1055" s="261" t="s">
        <v>678</v>
      </c>
      <c r="M1055" s="261" t="s">
        <v>580</v>
      </c>
    </row>
    <row r="1056" spans="1:13">
      <c r="A1056" s="261">
        <v>121622</v>
      </c>
      <c r="B1056" s="261" t="s">
        <v>995</v>
      </c>
      <c r="C1056" s="261" t="s">
        <v>98</v>
      </c>
      <c r="D1056" s="261" t="s">
        <v>803</v>
      </c>
      <c r="E1056" s="261" t="s">
        <v>604</v>
      </c>
      <c r="F1056" s="262">
        <v>33264</v>
      </c>
      <c r="G1056" s="261" t="s">
        <v>671</v>
      </c>
      <c r="H1056" s="261" t="s">
        <v>605</v>
      </c>
      <c r="I1056" s="261" t="s">
        <v>2562</v>
      </c>
      <c r="J1056" s="261" t="s">
        <v>607</v>
      </c>
      <c r="K1056" s="261">
        <v>2008</v>
      </c>
      <c r="L1056" s="261" t="s">
        <v>580</v>
      </c>
      <c r="M1056" s="261" t="s">
        <v>580</v>
      </c>
    </row>
    <row r="1057" spans="1:13">
      <c r="A1057" s="261">
        <v>121630</v>
      </c>
      <c r="B1057" s="261" t="s">
        <v>996</v>
      </c>
      <c r="C1057" s="261" t="s">
        <v>207</v>
      </c>
      <c r="D1057" s="261" t="s">
        <v>879</v>
      </c>
      <c r="E1057" s="261" t="s">
        <v>604</v>
      </c>
      <c r="F1057" s="262">
        <v>35848</v>
      </c>
      <c r="G1057" s="261" t="s">
        <v>2397</v>
      </c>
      <c r="H1057" s="261" t="s">
        <v>605</v>
      </c>
      <c r="I1057" s="261" t="s">
        <v>2562</v>
      </c>
      <c r="J1057" s="261" t="s">
        <v>579</v>
      </c>
      <c r="K1057" s="261">
        <v>2016</v>
      </c>
      <c r="L1057" s="261" t="s">
        <v>580</v>
      </c>
      <c r="M1057" s="261" t="s">
        <v>589</v>
      </c>
    </row>
    <row r="1058" spans="1:13">
      <c r="A1058" s="261">
        <v>121643</v>
      </c>
      <c r="B1058" s="261" t="s">
        <v>998</v>
      </c>
      <c r="C1058" s="261" t="s">
        <v>127</v>
      </c>
      <c r="D1058" s="261" t="s">
        <v>389</v>
      </c>
      <c r="E1058" s="261" t="s">
        <v>604</v>
      </c>
      <c r="F1058" s="262">
        <v>30317</v>
      </c>
      <c r="G1058" s="261" t="s">
        <v>601</v>
      </c>
      <c r="H1058" s="261" t="s">
        <v>605</v>
      </c>
      <c r="I1058" s="261" t="s">
        <v>2562</v>
      </c>
      <c r="J1058" s="261" t="s">
        <v>752</v>
      </c>
      <c r="K1058" s="261">
        <v>2000</v>
      </c>
      <c r="L1058" s="261" t="s">
        <v>601</v>
      </c>
      <c r="M1058" s="261" t="s">
        <v>601</v>
      </c>
    </row>
    <row r="1059" spans="1:13">
      <c r="A1059" s="261">
        <v>121644</v>
      </c>
      <c r="B1059" s="261" t="s">
        <v>999</v>
      </c>
      <c r="C1059" s="261" t="s">
        <v>1000</v>
      </c>
      <c r="D1059" s="261" t="s">
        <v>396</v>
      </c>
      <c r="E1059" s="261" t="s">
        <v>604</v>
      </c>
      <c r="F1059" s="262">
        <v>34336</v>
      </c>
      <c r="G1059" s="261" t="s">
        <v>2398</v>
      </c>
      <c r="H1059" s="261" t="s">
        <v>605</v>
      </c>
      <c r="I1059" s="261" t="s">
        <v>2562</v>
      </c>
      <c r="J1059" s="261" t="s">
        <v>579</v>
      </c>
      <c r="K1059" s="261">
        <v>2013</v>
      </c>
      <c r="L1059" s="261" t="s">
        <v>580</v>
      </c>
      <c r="M1059" s="261" t="s">
        <v>580</v>
      </c>
    </row>
    <row r="1060" spans="1:13">
      <c r="A1060" s="261">
        <v>121662</v>
      </c>
      <c r="B1060" s="261" t="s">
        <v>1001</v>
      </c>
      <c r="C1060" s="261" t="s">
        <v>1002</v>
      </c>
      <c r="D1060" s="261" t="s">
        <v>331</v>
      </c>
      <c r="E1060" s="261" t="s">
        <v>604</v>
      </c>
      <c r="F1060" s="262">
        <v>30685</v>
      </c>
      <c r="G1060" s="261" t="s">
        <v>578</v>
      </c>
      <c r="H1060" s="261" t="s">
        <v>605</v>
      </c>
      <c r="I1060" s="261" t="s">
        <v>2562</v>
      </c>
      <c r="J1060" s="261" t="s">
        <v>607</v>
      </c>
      <c r="K1060" s="261">
        <v>2002</v>
      </c>
      <c r="L1060" s="261" t="s">
        <v>578</v>
      </c>
      <c r="M1060" s="261" t="s">
        <v>578</v>
      </c>
    </row>
    <row r="1061" spans="1:13">
      <c r="A1061" s="261">
        <v>121670</v>
      </c>
      <c r="B1061" s="261" t="s">
        <v>1003</v>
      </c>
      <c r="C1061" s="261" t="s">
        <v>1004</v>
      </c>
      <c r="D1061" s="261" t="s">
        <v>362</v>
      </c>
      <c r="E1061" s="261" t="s">
        <v>604</v>
      </c>
      <c r="F1061" s="262">
        <v>34574</v>
      </c>
      <c r="G1061" s="261" t="s">
        <v>578</v>
      </c>
      <c r="H1061" s="261" t="s">
        <v>605</v>
      </c>
      <c r="I1061" s="261" t="s">
        <v>2562</v>
      </c>
      <c r="J1061" s="261" t="s">
        <v>607</v>
      </c>
      <c r="K1061" s="261">
        <v>2013</v>
      </c>
      <c r="L1061" s="261" t="s">
        <v>578</v>
      </c>
      <c r="M1061" s="261" t="s">
        <v>578</v>
      </c>
    </row>
    <row r="1062" spans="1:13">
      <c r="A1062" s="261">
        <v>121672</v>
      </c>
      <c r="B1062" s="261" t="s">
        <v>1005</v>
      </c>
      <c r="C1062" s="261" t="s">
        <v>260</v>
      </c>
      <c r="D1062" s="261" t="s">
        <v>384</v>
      </c>
      <c r="E1062" s="261" t="s">
        <v>604</v>
      </c>
      <c r="F1062" s="262">
        <v>35616</v>
      </c>
      <c r="G1062" s="261" t="s">
        <v>590</v>
      </c>
      <c r="H1062" s="261" t="s">
        <v>605</v>
      </c>
      <c r="I1062" s="261" t="s">
        <v>2562</v>
      </c>
      <c r="J1062" s="261" t="s">
        <v>579</v>
      </c>
      <c r="K1062" s="261">
        <v>2015</v>
      </c>
      <c r="L1062" s="261" t="s">
        <v>580</v>
      </c>
      <c r="M1062" s="261" t="s">
        <v>590</v>
      </c>
    </row>
    <row r="1063" spans="1:13">
      <c r="A1063" s="261">
        <v>121679</v>
      </c>
      <c r="B1063" s="261" t="s">
        <v>1006</v>
      </c>
      <c r="C1063" s="261" t="s">
        <v>83</v>
      </c>
      <c r="D1063" s="261" t="s">
        <v>372</v>
      </c>
      <c r="E1063" s="261" t="s">
        <v>604</v>
      </c>
      <c r="F1063" s="262">
        <v>34485</v>
      </c>
      <c r="G1063" s="261" t="s">
        <v>724</v>
      </c>
      <c r="H1063" s="261" t="s">
        <v>605</v>
      </c>
      <c r="I1063" s="261" t="s">
        <v>2562</v>
      </c>
      <c r="J1063" s="261" t="s">
        <v>579</v>
      </c>
      <c r="K1063" s="261">
        <v>2012</v>
      </c>
      <c r="L1063" s="261" t="s">
        <v>599</v>
      </c>
      <c r="M1063" s="261" t="s">
        <v>599</v>
      </c>
    </row>
    <row r="1064" spans="1:13">
      <c r="A1064" s="261">
        <v>121682</v>
      </c>
      <c r="B1064" s="261" t="s">
        <v>1007</v>
      </c>
      <c r="C1064" s="261" t="s">
        <v>158</v>
      </c>
      <c r="D1064" s="261" t="s">
        <v>1008</v>
      </c>
      <c r="E1064" s="261" t="s">
        <v>604</v>
      </c>
      <c r="F1064" s="262">
        <v>36162</v>
      </c>
      <c r="G1064" s="261" t="s">
        <v>578</v>
      </c>
      <c r="H1064" s="261" t="s">
        <v>605</v>
      </c>
      <c r="I1064" s="261" t="s">
        <v>2562</v>
      </c>
      <c r="J1064" s="261" t="s">
        <v>579</v>
      </c>
      <c r="K1064" s="261">
        <v>2016</v>
      </c>
      <c r="L1064" s="261" t="s">
        <v>578</v>
      </c>
      <c r="M1064" s="261" t="s">
        <v>578</v>
      </c>
    </row>
    <row r="1065" spans="1:13">
      <c r="A1065" s="261">
        <v>121690</v>
      </c>
      <c r="B1065" s="261" t="s">
        <v>1009</v>
      </c>
      <c r="C1065" s="261" t="s">
        <v>159</v>
      </c>
      <c r="D1065" s="261" t="s">
        <v>1010</v>
      </c>
      <c r="E1065" s="261" t="s">
        <v>604</v>
      </c>
      <c r="F1065" s="262">
        <v>34807</v>
      </c>
      <c r="G1065" s="261" t="s">
        <v>578</v>
      </c>
      <c r="H1065" s="261" t="s">
        <v>605</v>
      </c>
      <c r="I1065" s="261" t="s">
        <v>2562</v>
      </c>
      <c r="J1065" s="261" t="s">
        <v>579</v>
      </c>
      <c r="K1065" s="261">
        <v>2013</v>
      </c>
      <c r="L1065" s="261" t="s">
        <v>580</v>
      </c>
      <c r="M1065" s="261" t="s">
        <v>580</v>
      </c>
    </row>
    <row r="1066" spans="1:13">
      <c r="A1066" s="261">
        <v>121698</v>
      </c>
      <c r="B1066" s="261" t="s">
        <v>1011</v>
      </c>
      <c r="C1066" s="261" t="s">
        <v>834</v>
      </c>
      <c r="D1066" s="261" t="s">
        <v>1012</v>
      </c>
      <c r="E1066" s="261" t="s">
        <v>604</v>
      </c>
      <c r="F1066" s="262">
        <v>32412</v>
      </c>
      <c r="G1066" s="261" t="s">
        <v>2400</v>
      </c>
      <c r="H1066" s="261" t="s">
        <v>605</v>
      </c>
      <c r="I1066" s="261" t="s">
        <v>2562</v>
      </c>
      <c r="J1066" s="261" t="s">
        <v>579</v>
      </c>
      <c r="K1066" s="261">
        <v>2007</v>
      </c>
      <c r="L1066" s="261" t="s">
        <v>578</v>
      </c>
      <c r="M1066" s="261" t="s">
        <v>600</v>
      </c>
    </row>
    <row r="1067" spans="1:13">
      <c r="A1067" s="261">
        <v>121713</v>
      </c>
      <c r="B1067" s="261" t="s">
        <v>1013</v>
      </c>
      <c r="C1067" s="261" t="s">
        <v>262</v>
      </c>
      <c r="D1067" s="261" t="s">
        <v>365</v>
      </c>
      <c r="E1067" s="261" t="s">
        <v>604</v>
      </c>
      <c r="F1067" s="262">
        <v>30640</v>
      </c>
      <c r="G1067" s="261" t="s">
        <v>2401</v>
      </c>
      <c r="H1067" s="261" t="s">
        <v>605</v>
      </c>
      <c r="I1067" s="261" t="s">
        <v>2562</v>
      </c>
      <c r="J1067" s="261" t="s">
        <v>579</v>
      </c>
      <c r="K1067" s="261">
        <v>2012</v>
      </c>
      <c r="L1067" s="261" t="s">
        <v>580</v>
      </c>
      <c r="M1067" s="261" t="s">
        <v>580</v>
      </c>
    </row>
    <row r="1068" spans="1:13">
      <c r="A1068" s="261">
        <v>121735</v>
      </c>
      <c r="B1068" s="261" t="s">
        <v>1014</v>
      </c>
      <c r="C1068" s="261" t="s">
        <v>1015</v>
      </c>
      <c r="D1068" s="261" t="s">
        <v>413</v>
      </c>
      <c r="E1068" s="261" t="s">
        <v>604</v>
      </c>
      <c r="F1068" s="262">
        <v>35947</v>
      </c>
      <c r="G1068" s="261" t="s">
        <v>665</v>
      </c>
      <c r="H1068" s="261" t="s">
        <v>605</v>
      </c>
      <c r="I1068" s="261" t="s">
        <v>2562</v>
      </c>
      <c r="J1068" s="261" t="s">
        <v>579</v>
      </c>
      <c r="K1068" s="261">
        <v>2016</v>
      </c>
      <c r="L1068" s="261" t="s">
        <v>580</v>
      </c>
      <c r="M1068" s="261" t="s">
        <v>593</v>
      </c>
    </row>
    <row r="1069" spans="1:13">
      <c r="A1069" s="261">
        <v>121748</v>
      </c>
      <c r="B1069" s="261" t="s">
        <v>1016</v>
      </c>
      <c r="C1069" s="261" t="s">
        <v>127</v>
      </c>
      <c r="D1069" s="261" t="s">
        <v>319</v>
      </c>
      <c r="E1069" s="261" t="s">
        <v>604</v>
      </c>
      <c r="F1069" s="262">
        <v>35474</v>
      </c>
      <c r="G1069" s="261" t="s">
        <v>659</v>
      </c>
      <c r="H1069" s="261" t="s">
        <v>605</v>
      </c>
      <c r="I1069" s="261" t="s">
        <v>2562</v>
      </c>
      <c r="J1069" s="261" t="s">
        <v>579</v>
      </c>
      <c r="K1069" s="261">
        <v>2015</v>
      </c>
      <c r="L1069" s="261" t="s">
        <v>580</v>
      </c>
      <c r="M1069" s="261" t="s">
        <v>580</v>
      </c>
    </row>
    <row r="1070" spans="1:13">
      <c r="A1070" s="261">
        <v>121752</v>
      </c>
      <c r="B1070" s="261" t="s">
        <v>1017</v>
      </c>
      <c r="C1070" s="261" t="s">
        <v>83</v>
      </c>
      <c r="D1070" s="261" t="s">
        <v>1018</v>
      </c>
      <c r="E1070" s="261" t="s">
        <v>604</v>
      </c>
      <c r="F1070" s="262">
        <v>35065</v>
      </c>
      <c r="G1070" s="261" t="s">
        <v>2403</v>
      </c>
      <c r="H1070" s="261" t="s">
        <v>605</v>
      </c>
      <c r="I1070" s="261" t="s">
        <v>2562</v>
      </c>
      <c r="J1070" s="261" t="s">
        <v>579</v>
      </c>
      <c r="K1070" s="261">
        <v>2013</v>
      </c>
      <c r="L1070" s="261" t="s">
        <v>580</v>
      </c>
      <c r="M1070" s="261" t="s">
        <v>580</v>
      </c>
    </row>
    <row r="1071" spans="1:13">
      <c r="A1071" s="261">
        <v>121761</v>
      </c>
      <c r="B1071" s="261" t="s">
        <v>1019</v>
      </c>
      <c r="C1071" s="261" t="s">
        <v>127</v>
      </c>
      <c r="D1071" s="261" t="s">
        <v>396</v>
      </c>
      <c r="E1071" s="261" t="s">
        <v>604</v>
      </c>
      <c r="F1071" s="262">
        <v>31291</v>
      </c>
      <c r="G1071" s="261" t="s">
        <v>602</v>
      </c>
      <c r="H1071" s="261" t="s">
        <v>605</v>
      </c>
      <c r="I1071" s="261" t="s">
        <v>2562</v>
      </c>
      <c r="J1071" s="261" t="s">
        <v>579</v>
      </c>
      <c r="K1071" s="261">
        <v>2003</v>
      </c>
      <c r="L1071" s="261" t="s">
        <v>602</v>
      </c>
      <c r="M1071" s="261" t="s">
        <v>602</v>
      </c>
    </row>
    <row r="1072" spans="1:13">
      <c r="A1072" s="261">
        <v>121763</v>
      </c>
      <c r="B1072" s="261" t="s">
        <v>1020</v>
      </c>
      <c r="C1072" s="261" t="s">
        <v>1021</v>
      </c>
      <c r="D1072" s="261" t="s">
        <v>351</v>
      </c>
      <c r="E1072" s="261" t="s">
        <v>604</v>
      </c>
      <c r="F1072" s="262">
        <v>34386</v>
      </c>
      <c r="G1072" s="261" t="s">
        <v>578</v>
      </c>
      <c r="H1072" s="261" t="s">
        <v>605</v>
      </c>
      <c r="I1072" s="261" t="s">
        <v>2562</v>
      </c>
      <c r="J1072" s="261" t="s">
        <v>579</v>
      </c>
      <c r="K1072" s="261">
        <v>2014</v>
      </c>
      <c r="L1072" s="261" t="s">
        <v>580</v>
      </c>
      <c r="M1072" s="261" t="s">
        <v>578</v>
      </c>
    </row>
    <row r="1073" spans="1:13">
      <c r="A1073" s="261">
        <v>121773</v>
      </c>
      <c r="B1073" s="261" t="s">
        <v>1024</v>
      </c>
      <c r="C1073" s="261" t="s">
        <v>1025</v>
      </c>
      <c r="D1073" s="261" t="s">
        <v>1026</v>
      </c>
      <c r="E1073" s="261" t="s">
        <v>604</v>
      </c>
      <c r="F1073" s="262">
        <v>35921</v>
      </c>
      <c r="G1073" s="261" t="s">
        <v>2376</v>
      </c>
      <c r="H1073" s="261" t="s">
        <v>605</v>
      </c>
      <c r="I1073" s="261" t="s">
        <v>2562</v>
      </c>
      <c r="J1073" s="261" t="s">
        <v>579</v>
      </c>
      <c r="K1073" s="261">
        <v>2016</v>
      </c>
      <c r="L1073" s="261" t="s">
        <v>580</v>
      </c>
      <c r="M1073" s="261" t="s">
        <v>580</v>
      </c>
    </row>
    <row r="1074" spans="1:13">
      <c r="A1074" s="261">
        <v>121790</v>
      </c>
      <c r="B1074" s="261" t="s">
        <v>1028</v>
      </c>
      <c r="C1074" s="261" t="s">
        <v>1029</v>
      </c>
      <c r="D1074" s="261" t="s">
        <v>338</v>
      </c>
      <c r="E1074" s="261" t="s">
        <v>604</v>
      </c>
      <c r="F1074" s="262">
        <v>32188</v>
      </c>
      <c r="G1074" s="261" t="s">
        <v>2404</v>
      </c>
      <c r="H1074" s="261" t="s">
        <v>605</v>
      </c>
      <c r="I1074" s="261" t="s">
        <v>2562</v>
      </c>
      <c r="J1074" s="261" t="s">
        <v>607</v>
      </c>
      <c r="K1074" s="261">
        <v>2006</v>
      </c>
      <c r="L1074" s="261" t="s">
        <v>578</v>
      </c>
      <c r="M1074" s="261" t="s">
        <v>578</v>
      </c>
    </row>
    <row r="1075" spans="1:13">
      <c r="A1075" s="261">
        <v>121794</v>
      </c>
      <c r="B1075" s="261" t="s">
        <v>1030</v>
      </c>
      <c r="C1075" s="261" t="s">
        <v>1031</v>
      </c>
      <c r="D1075" s="261" t="s">
        <v>340</v>
      </c>
      <c r="E1075" s="261" t="s">
        <v>604</v>
      </c>
      <c r="F1075" s="262">
        <v>33613</v>
      </c>
      <c r="G1075" s="261" t="s">
        <v>578</v>
      </c>
      <c r="H1075" s="261" t="s">
        <v>605</v>
      </c>
      <c r="I1075" s="261" t="s">
        <v>2562</v>
      </c>
      <c r="J1075" s="261" t="s">
        <v>607</v>
      </c>
      <c r="K1075" s="261">
        <v>2010</v>
      </c>
      <c r="L1075" s="261" t="s">
        <v>578</v>
      </c>
      <c r="M1075" s="261" t="s">
        <v>578</v>
      </c>
    </row>
    <row r="1076" spans="1:13">
      <c r="A1076" s="261">
        <v>121799</v>
      </c>
      <c r="B1076" s="261" t="s">
        <v>1032</v>
      </c>
      <c r="C1076" s="261" t="s">
        <v>122</v>
      </c>
      <c r="D1076" s="261" t="s">
        <v>411</v>
      </c>
      <c r="E1076" s="261" t="s">
        <v>604</v>
      </c>
      <c r="F1076" s="262">
        <v>34244</v>
      </c>
      <c r="G1076" s="261" t="s">
        <v>634</v>
      </c>
      <c r="H1076" s="261" t="s">
        <v>605</v>
      </c>
      <c r="I1076" s="261" t="s">
        <v>2562</v>
      </c>
      <c r="J1076" s="261" t="s">
        <v>579</v>
      </c>
      <c r="K1076" s="261">
        <v>2012</v>
      </c>
      <c r="L1076" s="261" t="s">
        <v>598</v>
      </c>
      <c r="M1076" s="261" t="s">
        <v>598</v>
      </c>
    </row>
    <row r="1077" spans="1:13">
      <c r="A1077" s="261">
        <v>121813</v>
      </c>
      <c r="B1077" s="261" t="s">
        <v>1034</v>
      </c>
      <c r="C1077" s="261" t="s">
        <v>83</v>
      </c>
      <c r="D1077" s="261" t="s">
        <v>387</v>
      </c>
      <c r="E1077" s="261" t="s">
        <v>604</v>
      </c>
      <c r="F1077" s="262">
        <v>34921</v>
      </c>
      <c r="G1077" s="261" t="s">
        <v>634</v>
      </c>
      <c r="H1077" s="261" t="s">
        <v>605</v>
      </c>
      <c r="I1077" s="261" t="s">
        <v>2562</v>
      </c>
      <c r="J1077" s="261" t="s">
        <v>752</v>
      </c>
      <c r="K1077" s="261">
        <v>2013</v>
      </c>
      <c r="L1077" s="261" t="s">
        <v>578</v>
      </c>
      <c r="M1077" s="261" t="s">
        <v>578</v>
      </c>
    </row>
    <row r="1078" spans="1:13">
      <c r="A1078" s="261">
        <v>121843</v>
      </c>
      <c r="B1078" s="261" t="s">
        <v>1035</v>
      </c>
      <c r="C1078" s="261" t="s">
        <v>123</v>
      </c>
      <c r="D1078" s="261" t="s">
        <v>322</v>
      </c>
      <c r="E1078" s="261" t="s">
        <v>604</v>
      </c>
      <c r="F1078" s="262">
        <v>33970</v>
      </c>
      <c r="G1078" s="261" t="s">
        <v>578</v>
      </c>
      <c r="H1078" s="261" t="s">
        <v>605</v>
      </c>
      <c r="I1078" s="261" t="s">
        <v>2562</v>
      </c>
      <c r="J1078" s="261" t="s">
        <v>752</v>
      </c>
      <c r="K1078" s="261">
        <v>2010</v>
      </c>
      <c r="L1078" s="261" t="s">
        <v>580</v>
      </c>
      <c r="M1078" s="261" t="s">
        <v>578</v>
      </c>
    </row>
    <row r="1079" spans="1:13">
      <c r="A1079" s="261">
        <v>121845</v>
      </c>
      <c r="B1079" s="261" t="s">
        <v>1036</v>
      </c>
      <c r="C1079" s="261" t="s">
        <v>260</v>
      </c>
      <c r="D1079" s="261" t="s">
        <v>453</v>
      </c>
      <c r="E1079" s="261" t="s">
        <v>604</v>
      </c>
      <c r="F1079" s="262">
        <v>35825</v>
      </c>
      <c r="G1079" s="261" t="s">
        <v>685</v>
      </c>
      <c r="H1079" s="261" t="s">
        <v>605</v>
      </c>
      <c r="I1079" s="261" t="s">
        <v>2562</v>
      </c>
      <c r="J1079" s="261" t="s">
        <v>579</v>
      </c>
      <c r="K1079" s="261">
        <v>2016</v>
      </c>
      <c r="L1079" s="261" t="s">
        <v>578</v>
      </c>
      <c r="M1079" s="261" t="s">
        <v>592</v>
      </c>
    </row>
    <row r="1080" spans="1:13">
      <c r="A1080" s="261">
        <v>121851</v>
      </c>
      <c r="B1080" s="261" t="s">
        <v>1037</v>
      </c>
      <c r="C1080" s="261" t="s">
        <v>122</v>
      </c>
      <c r="D1080" s="261" t="s">
        <v>877</v>
      </c>
      <c r="E1080" s="261" t="s">
        <v>604</v>
      </c>
      <c r="F1080" s="262">
        <v>32843</v>
      </c>
      <c r="G1080" s="261" t="s">
        <v>639</v>
      </c>
      <c r="H1080" s="261" t="s">
        <v>605</v>
      </c>
      <c r="I1080" s="261" t="s">
        <v>2562</v>
      </c>
      <c r="J1080" s="261" t="s">
        <v>579</v>
      </c>
      <c r="K1080" s="261">
        <v>2006</v>
      </c>
      <c r="L1080" s="261" t="s">
        <v>751</v>
      </c>
      <c r="M1080" s="261" t="s">
        <v>580</v>
      </c>
    </row>
    <row r="1081" spans="1:13">
      <c r="A1081" s="261">
        <v>121860</v>
      </c>
      <c r="B1081" s="261" t="s">
        <v>1038</v>
      </c>
      <c r="C1081" s="261" t="s">
        <v>240</v>
      </c>
      <c r="D1081" s="261" t="s">
        <v>1039</v>
      </c>
      <c r="E1081" s="261" t="s">
        <v>604</v>
      </c>
      <c r="F1081" s="262">
        <v>35561</v>
      </c>
      <c r="G1081" s="261" t="s">
        <v>2406</v>
      </c>
      <c r="H1081" s="261" t="s">
        <v>605</v>
      </c>
      <c r="I1081" s="261" t="s">
        <v>2562</v>
      </c>
      <c r="J1081" s="261" t="s">
        <v>579</v>
      </c>
      <c r="K1081" s="261">
        <v>2014</v>
      </c>
      <c r="L1081" s="261" t="s">
        <v>589</v>
      </c>
      <c r="M1081" s="261" t="s">
        <v>589</v>
      </c>
    </row>
    <row r="1082" spans="1:13">
      <c r="A1082" s="261">
        <v>121861</v>
      </c>
      <c r="B1082" s="261" t="s">
        <v>1040</v>
      </c>
      <c r="C1082" s="261" t="s">
        <v>106</v>
      </c>
      <c r="D1082" s="261" t="s">
        <v>1041</v>
      </c>
      <c r="E1082" s="261" t="s">
        <v>604</v>
      </c>
      <c r="F1082" s="262">
        <v>35431</v>
      </c>
      <c r="G1082" s="261" t="s">
        <v>652</v>
      </c>
      <c r="H1082" s="261" t="s">
        <v>605</v>
      </c>
      <c r="I1082" s="261" t="s">
        <v>2562</v>
      </c>
      <c r="J1082" s="261" t="s">
        <v>579</v>
      </c>
      <c r="K1082" s="261">
        <v>2014</v>
      </c>
      <c r="L1082" s="261" t="s">
        <v>580</v>
      </c>
      <c r="M1082" s="261" t="s">
        <v>580</v>
      </c>
    </row>
    <row r="1083" spans="1:13">
      <c r="A1083" s="261">
        <v>121875</v>
      </c>
      <c r="B1083" s="261" t="s">
        <v>1042</v>
      </c>
      <c r="C1083" s="261" t="s">
        <v>239</v>
      </c>
      <c r="D1083" s="261" t="s">
        <v>1043</v>
      </c>
      <c r="E1083" s="261" t="s">
        <v>604</v>
      </c>
      <c r="F1083" s="262">
        <v>35820</v>
      </c>
      <c r="G1083" s="261" t="s">
        <v>578</v>
      </c>
      <c r="H1083" s="261" t="s">
        <v>605</v>
      </c>
      <c r="I1083" s="261" t="s">
        <v>2562</v>
      </c>
      <c r="J1083" s="261" t="s">
        <v>607</v>
      </c>
      <c r="K1083" s="261">
        <v>2016</v>
      </c>
      <c r="L1083" s="261" t="s">
        <v>578</v>
      </c>
      <c r="M1083" s="261" t="s">
        <v>578</v>
      </c>
    </row>
    <row r="1084" spans="1:13">
      <c r="A1084" s="261">
        <v>121880</v>
      </c>
      <c r="B1084" s="261" t="s">
        <v>1044</v>
      </c>
      <c r="C1084" s="261" t="s">
        <v>1045</v>
      </c>
      <c r="D1084" s="261" t="s">
        <v>414</v>
      </c>
      <c r="E1084" s="261" t="s">
        <v>604</v>
      </c>
      <c r="F1084" s="262">
        <v>36161</v>
      </c>
      <c r="G1084" s="261" t="s">
        <v>2407</v>
      </c>
      <c r="H1084" s="261" t="s">
        <v>605</v>
      </c>
      <c r="I1084" s="261" t="s">
        <v>2562</v>
      </c>
      <c r="J1084" s="261" t="s">
        <v>579</v>
      </c>
      <c r="K1084" s="261">
        <v>2016</v>
      </c>
      <c r="L1084" s="261" t="s">
        <v>599</v>
      </c>
      <c r="M1084" s="261" t="s">
        <v>599</v>
      </c>
    </row>
    <row r="1085" spans="1:13">
      <c r="A1085" s="261">
        <v>121901</v>
      </c>
      <c r="B1085" s="261" t="s">
        <v>1047</v>
      </c>
      <c r="C1085" s="261" t="s">
        <v>135</v>
      </c>
      <c r="D1085" s="261" t="s">
        <v>1048</v>
      </c>
      <c r="E1085" s="261" t="s">
        <v>604</v>
      </c>
      <c r="F1085" s="262">
        <v>34044</v>
      </c>
      <c r="G1085" s="261" t="s">
        <v>639</v>
      </c>
      <c r="H1085" s="261" t="s">
        <v>605</v>
      </c>
      <c r="I1085" s="261" t="s">
        <v>2562</v>
      </c>
      <c r="J1085" s="261" t="s">
        <v>607</v>
      </c>
      <c r="K1085" s="261">
        <v>2014</v>
      </c>
      <c r="L1085" s="261" t="s">
        <v>580</v>
      </c>
      <c r="M1085" s="261" t="s">
        <v>580</v>
      </c>
    </row>
    <row r="1086" spans="1:13">
      <c r="A1086" s="261">
        <v>121905</v>
      </c>
      <c r="B1086" s="261" t="s">
        <v>1049</v>
      </c>
      <c r="C1086" s="261" t="s">
        <v>859</v>
      </c>
      <c r="D1086" s="261" t="s">
        <v>429</v>
      </c>
      <c r="E1086" s="261" t="s">
        <v>604</v>
      </c>
      <c r="F1086" s="262">
        <v>32562</v>
      </c>
      <c r="G1086" s="261" t="s">
        <v>578</v>
      </c>
      <c r="H1086" s="261" t="s">
        <v>605</v>
      </c>
      <c r="I1086" s="261" t="s">
        <v>2562</v>
      </c>
      <c r="J1086" s="261" t="s">
        <v>752</v>
      </c>
      <c r="K1086" s="264">
        <v>2012</v>
      </c>
      <c r="L1086" s="261" t="s">
        <v>578</v>
      </c>
      <c r="M1086" s="261" t="s">
        <v>578</v>
      </c>
    </row>
    <row r="1087" spans="1:13">
      <c r="A1087" s="261">
        <v>121910</v>
      </c>
      <c r="B1087" s="261" t="s">
        <v>1050</v>
      </c>
      <c r="C1087" s="261" t="s">
        <v>799</v>
      </c>
      <c r="D1087" s="261" t="s">
        <v>321</v>
      </c>
      <c r="E1087" s="261" t="s">
        <v>604</v>
      </c>
      <c r="F1087" s="262">
        <v>35797</v>
      </c>
      <c r="G1087" s="261" t="s">
        <v>718</v>
      </c>
      <c r="H1087" s="261" t="s">
        <v>605</v>
      </c>
      <c r="I1087" s="261" t="s">
        <v>2562</v>
      </c>
      <c r="J1087" s="261" t="s">
        <v>579</v>
      </c>
      <c r="K1087" s="261">
        <v>2015</v>
      </c>
      <c r="L1087" s="261" t="s">
        <v>718</v>
      </c>
      <c r="M1087" s="261" t="s">
        <v>601</v>
      </c>
    </row>
    <row r="1088" spans="1:13">
      <c r="A1088" s="261">
        <v>121942</v>
      </c>
      <c r="B1088" s="261" t="s">
        <v>565</v>
      </c>
      <c r="C1088" s="261" t="s">
        <v>115</v>
      </c>
      <c r="D1088" s="261" t="s">
        <v>410</v>
      </c>
      <c r="E1088" s="261" t="s">
        <v>604</v>
      </c>
      <c r="F1088" s="262">
        <v>34222</v>
      </c>
      <c r="G1088" s="261" t="s">
        <v>578</v>
      </c>
      <c r="H1088" s="261" t="s">
        <v>749</v>
      </c>
      <c r="I1088" s="261" t="s">
        <v>2562</v>
      </c>
      <c r="J1088" s="261" t="s">
        <v>752</v>
      </c>
      <c r="K1088" s="261">
        <v>2011</v>
      </c>
      <c r="L1088" s="261" t="s">
        <v>634</v>
      </c>
      <c r="M1088" s="261" t="s">
        <v>553</v>
      </c>
    </row>
    <row r="1089" spans="1:13">
      <c r="A1089" s="261">
        <v>121949</v>
      </c>
      <c r="B1089" s="261" t="s">
        <v>1051</v>
      </c>
      <c r="C1089" s="261" t="s">
        <v>83</v>
      </c>
      <c r="D1089" s="261" t="s">
        <v>141</v>
      </c>
      <c r="E1089" s="261" t="s">
        <v>604</v>
      </c>
      <c r="F1089" s="262">
        <v>34799</v>
      </c>
      <c r="G1089" s="261" t="s">
        <v>2408</v>
      </c>
      <c r="H1089" s="261" t="s">
        <v>605</v>
      </c>
      <c r="I1089" s="261" t="s">
        <v>2562</v>
      </c>
      <c r="J1089" s="261" t="s">
        <v>752</v>
      </c>
      <c r="K1089" s="261">
        <v>2013</v>
      </c>
      <c r="L1089" s="261" t="s">
        <v>598</v>
      </c>
      <c r="M1089" s="261" t="s">
        <v>598</v>
      </c>
    </row>
    <row r="1090" spans="1:13">
      <c r="A1090" s="261">
        <v>121950</v>
      </c>
      <c r="B1090" s="261" t="s">
        <v>1052</v>
      </c>
      <c r="C1090" s="261" t="s">
        <v>85</v>
      </c>
      <c r="D1090" s="261" t="s">
        <v>362</v>
      </c>
      <c r="E1090" s="261" t="s">
        <v>604</v>
      </c>
      <c r="F1090" s="262">
        <v>35552</v>
      </c>
      <c r="G1090" s="261" t="s">
        <v>2409</v>
      </c>
      <c r="H1090" s="261" t="s">
        <v>605</v>
      </c>
      <c r="I1090" s="261" t="s">
        <v>2562</v>
      </c>
      <c r="J1090" s="261" t="s">
        <v>579</v>
      </c>
      <c r="K1090" s="261">
        <v>2015</v>
      </c>
      <c r="L1090" s="261" t="s">
        <v>637</v>
      </c>
      <c r="M1090" s="261" t="s">
        <v>589</v>
      </c>
    </row>
    <row r="1091" spans="1:13">
      <c r="A1091" s="261">
        <v>121960</v>
      </c>
      <c r="B1091" s="261" t="s">
        <v>1054</v>
      </c>
      <c r="C1091" s="261" t="s">
        <v>83</v>
      </c>
      <c r="D1091" s="261" t="s">
        <v>338</v>
      </c>
      <c r="E1091" s="261" t="s">
        <v>603</v>
      </c>
      <c r="F1091" s="262">
        <v>31865</v>
      </c>
      <c r="G1091" s="261" t="s">
        <v>578</v>
      </c>
      <c r="H1091" s="261" t="s">
        <v>605</v>
      </c>
      <c r="I1091" s="261" t="s">
        <v>2562</v>
      </c>
      <c r="J1091" s="261" t="s">
        <v>579</v>
      </c>
      <c r="K1091" s="261">
        <v>2007</v>
      </c>
      <c r="L1091" s="261" t="s">
        <v>578</v>
      </c>
      <c r="M1091" s="261" t="s">
        <v>592</v>
      </c>
    </row>
    <row r="1092" spans="1:13">
      <c r="A1092" s="261">
        <v>121977</v>
      </c>
      <c r="B1092" s="261" t="s">
        <v>1055</v>
      </c>
      <c r="C1092" s="261" t="s">
        <v>85</v>
      </c>
      <c r="D1092" s="261" t="s">
        <v>401</v>
      </c>
      <c r="E1092" s="261" t="s">
        <v>604</v>
      </c>
      <c r="F1092" s="262">
        <v>31661</v>
      </c>
      <c r="G1092" s="261" t="s">
        <v>578</v>
      </c>
      <c r="H1092" s="261" t="s">
        <v>605</v>
      </c>
      <c r="I1092" s="261" t="s">
        <v>2562</v>
      </c>
      <c r="J1092" s="261" t="s">
        <v>579</v>
      </c>
      <c r="K1092" s="261">
        <v>2004</v>
      </c>
      <c r="L1092" s="261" t="s">
        <v>578</v>
      </c>
      <c r="M1092" s="261" t="s">
        <v>589</v>
      </c>
    </row>
    <row r="1093" spans="1:13">
      <c r="A1093" s="261">
        <v>121978</v>
      </c>
      <c r="B1093" s="261" t="s">
        <v>1056</v>
      </c>
      <c r="C1093" s="261" t="s">
        <v>518</v>
      </c>
      <c r="D1093" s="261" t="s">
        <v>848</v>
      </c>
      <c r="E1093" s="261" t="s">
        <v>604</v>
      </c>
      <c r="F1093" s="262">
        <v>35979</v>
      </c>
      <c r="G1093" s="261" t="s">
        <v>578</v>
      </c>
      <c r="H1093" s="261" t="s">
        <v>605</v>
      </c>
      <c r="I1093" s="261" t="s">
        <v>2562</v>
      </c>
      <c r="J1093" s="261" t="s">
        <v>579</v>
      </c>
      <c r="K1093" s="261">
        <v>2016</v>
      </c>
      <c r="L1093" s="261" t="s">
        <v>598</v>
      </c>
      <c r="M1093" s="261" t="s">
        <v>580</v>
      </c>
    </row>
    <row r="1094" spans="1:13">
      <c r="A1094" s="261">
        <v>121982</v>
      </c>
      <c r="B1094" s="261" t="s">
        <v>1057</v>
      </c>
      <c r="C1094" s="261" t="s">
        <v>188</v>
      </c>
      <c r="D1094" s="261" t="s">
        <v>510</v>
      </c>
      <c r="E1094" s="261" t="s">
        <v>604</v>
      </c>
      <c r="F1094" s="262">
        <v>34072</v>
      </c>
      <c r="G1094" s="261" t="s">
        <v>578</v>
      </c>
      <c r="H1094" s="261" t="s">
        <v>605</v>
      </c>
      <c r="I1094" s="261" t="s">
        <v>2562</v>
      </c>
      <c r="J1094" s="261" t="s">
        <v>579</v>
      </c>
      <c r="K1094" s="261">
        <v>2011</v>
      </c>
      <c r="L1094" s="261" t="s">
        <v>599</v>
      </c>
      <c r="M1094" s="261" t="s">
        <v>599</v>
      </c>
    </row>
    <row r="1095" spans="1:13">
      <c r="A1095" s="261">
        <v>121987</v>
      </c>
      <c r="B1095" s="261" t="s">
        <v>1058</v>
      </c>
      <c r="C1095" s="261" t="s">
        <v>118</v>
      </c>
      <c r="D1095" s="261" t="s">
        <v>412</v>
      </c>
      <c r="E1095" s="261" t="s">
        <v>604</v>
      </c>
      <c r="F1095" s="262">
        <v>33269</v>
      </c>
      <c r="G1095" s="261" t="s">
        <v>634</v>
      </c>
      <c r="H1095" s="261" t="s">
        <v>605</v>
      </c>
      <c r="I1095" s="261" t="s">
        <v>2562</v>
      </c>
      <c r="J1095" s="261" t="s">
        <v>607</v>
      </c>
      <c r="K1095" s="261">
        <v>2008</v>
      </c>
      <c r="L1095" s="261" t="s">
        <v>634</v>
      </c>
      <c r="M1095" s="261" t="s">
        <v>578</v>
      </c>
    </row>
    <row r="1096" spans="1:13">
      <c r="A1096" s="261">
        <v>122002</v>
      </c>
      <c r="B1096" s="261" t="s">
        <v>1059</v>
      </c>
      <c r="C1096" s="261" t="s">
        <v>83</v>
      </c>
      <c r="D1096" s="261" t="s">
        <v>1060</v>
      </c>
      <c r="E1096" s="261" t="s">
        <v>604</v>
      </c>
      <c r="F1096" s="262">
        <v>34700</v>
      </c>
      <c r="G1096" s="261" t="s">
        <v>578</v>
      </c>
      <c r="H1096" s="261" t="s">
        <v>605</v>
      </c>
      <c r="I1096" s="261" t="s">
        <v>2562</v>
      </c>
      <c r="J1096" s="261" t="s">
        <v>607</v>
      </c>
      <c r="K1096" s="261">
        <v>2012</v>
      </c>
      <c r="L1096" s="261" t="s">
        <v>578</v>
      </c>
      <c r="M1096" s="261" t="s">
        <v>578</v>
      </c>
    </row>
    <row r="1097" spans="1:13">
      <c r="A1097" s="261">
        <v>122012</v>
      </c>
      <c r="B1097" s="261" t="s">
        <v>1061</v>
      </c>
      <c r="C1097" s="261" t="s">
        <v>94</v>
      </c>
      <c r="D1097" s="261" t="s">
        <v>500</v>
      </c>
      <c r="E1097" s="261" t="s">
        <v>604</v>
      </c>
      <c r="F1097" s="262">
        <v>34456</v>
      </c>
      <c r="G1097" s="261" t="s">
        <v>578</v>
      </c>
      <c r="H1097" s="261" t="s">
        <v>605</v>
      </c>
      <c r="I1097" s="261" t="s">
        <v>2562</v>
      </c>
      <c r="J1097" s="261" t="s">
        <v>579</v>
      </c>
      <c r="K1097" s="261">
        <v>2012</v>
      </c>
      <c r="L1097" s="261" t="s">
        <v>578</v>
      </c>
      <c r="M1097" s="261" t="s">
        <v>588</v>
      </c>
    </row>
    <row r="1098" spans="1:13">
      <c r="A1098" s="261">
        <v>122028</v>
      </c>
      <c r="B1098" s="261" t="s">
        <v>1063</v>
      </c>
      <c r="C1098" s="261" t="s">
        <v>97</v>
      </c>
      <c r="D1098" s="261" t="s">
        <v>1064</v>
      </c>
      <c r="E1098" s="261" t="s">
        <v>604</v>
      </c>
      <c r="F1098" s="262">
        <v>31778</v>
      </c>
      <c r="G1098" s="261" t="s">
        <v>578</v>
      </c>
      <c r="H1098" s="261" t="s">
        <v>605</v>
      </c>
      <c r="I1098" s="261" t="s">
        <v>2562</v>
      </c>
      <c r="J1098" s="261" t="s">
        <v>607</v>
      </c>
      <c r="K1098" s="261">
        <v>2004</v>
      </c>
      <c r="L1098" s="261" t="s">
        <v>578</v>
      </c>
      <c r="M1098" s="261" t="s">
        <v>578</v>
      </c>
    </row>
    <row r="1099" spans="1:13">
      <c r="A1099" s="261">
        <v>122029</v>
      </c>
      <c r="B1099" s="261" t="s">
        <v>1065</v>
      </c>
      <c r="C1099" s="261" t="s">
        <v>236</v>
      </c>
      <c r="D1099" s="261" t="s">
        <v>370</v>
      </c>
      <c r="E1099" s="261" t="s">
        <v>604</v>
      </c>
      <c r="F1099" s="262">
        <v>35380</v>
      </c>
      <c r="G1099" s="261" t="s">
        <v>578</v>
      </c>
      <c r="H1099" s="261" t="s">
        <v>605</v>
      </c>
      <c r="I1099" s="261" t="s">
        <v>2562</v>
      </c>
      <c r="J1099" s="261" t="s">
        <v>579</v>
      </c>
      <c r="K1099" s="261">
        <v>2012</v>
      </c>
      <c r="L1099" s="261" t="s">
        <v>580</v>
      </c>
      <c r="M1099" s="261" t="s">
        <v>578</v>
      </c>
    </row>
    <row r="1100" spans="1:13">
      <c r="A1100" s="261">
        <v>122032</v>
      </c>
      <c r="B1100" s="261" t="s">
        <v>1066</v>
      </c>
      <c r="C1100" s="261" t="s">
        <v>197</v>
      </c>
      <c r="D1100" s="261" t="s">
        <v>850</v>
      </c>
      <c r="E1100" s="261" t="s">
        <v>604</v>
      </c>
      <c r="F1100" s="262">
        <v>31088</v>
      </c>
      <c r="G1100" s="261" t="s">
        <v>708</v>
      </c>
      <c r="H1100" s="261" t="s">
        <v>605</v>
      </c>
      <c r="I1100" s="261" t="s">
        <v>2562</v>
      </c>
      <c r="J1100" s="261" t="s">
        <v>607</v>
      </c>
      <c r="K1100" s="261">
        <v>2004</v>
      </c>
      <c r="L1100" s="261" t="s">
        <v>578</v>
      </c>
      <c r="M1100" s="261" t="s">
        <v>588</v>
      </c>
    </row>
    <row r="1101" spans="1:13">
      <c r="A1101" s="261">
        <v>122034</v>
      </c>
      <c r="B1101" s="261" t="s">
        <v>1067</v>
      </c>
      <c r="C1101" s="261" t="s">
        <v>83</v>
      </c>
      <c r="D1101" s="261" t="s">
        <v>370</v>
      </c>
      <c r="E1101" s="261" t="s">
        <v>604</v>
      </c>
      <c r="F1101" s="262">
        <v>33605</v>
      </c>
      <c r="G1101" s="261" t="s">
        <v>702</v>
      </c>
      <c r="H1101" s="261" t="s">
        <v>605</v>
      </c>
      <c r="I1101" s="261" t="s">
        <v>2562</v>
      </c>
      <c r="J1101" s="261" t="s">
        <v>607</v>
      </c>
      <c r="K1101" s="261">
        <v>2014</v>
      </c>
      <c r="L1101" s="261" t="s">
        <v>580</v>
      </c>
      <c r="M1101" s="261" t="s">
        <v>580</v>
      </c>
    </row>
    <row r="1102" spans="1:13">
      <c r="A1102" s="261">
        <v>122059</v>
      </c>
      <c r="B1102" s="261" t="s">
        <v>1068</v>
      </c>
      <c r="C1102" s="261" t="s">
        <v>185</v>
      </c>
      <c r="D1102" s="261" t="s">
        <v>401</v>
      </c>
      <c r="E1102" s="261" t="s">
        <v>604</v>
      </c>
      <c r="F1102" s="262">
        <v>31231</v>
      </c>
      <c r="G1102" s="261" t="s">
        <v>578</v>
      </c>
      <c r="H1102" s="261" t="s">
        <v>605</v>
      </c>
      <c r="I1102" s="261" t="s">
        <v>2562</v>
      </c>
      <c r="J1102" s="261" t="s">
        <v>579</v>
      </c>
      <c r="K1102" s="261">
        <v>2002</v>
      </c>
      <c r="L1102" s="261" t="s">
        <v>578</v>
      </c>
      <c r="M1102" s="261" t="s">
        <v>593</v>
      </c>
    </row>
    <row r="1103" spans="1:13">
      <c r="A1103" s="261">
        <v>122060</v>
      </c>
      <c r="B1103" s="261" t="s">
        <v>1069</v>
      </c>
      <c r="C1103" s="261" t="s">
        <v>792</v>
      </c>
      <c r="D1103" s="261" t="s">
        <v>1070</v>
      </c>
      <c r="E1103" s="261" t="s">
        <v>604</v>
      </c>
      <c r="F1103" s="262">
        <v>30442</v>
      </c>
      <c r="G1103" s="261" t="s">
        <v>2411</v>
      </c>
      <c r="H1103" s="261" t="s">
        <v>605</v>
      </c>
      <c r="I1103" s="261" t="s">
        <v>2562</v>
      </c>
      <c r="J1103" s="261" t="s">
        <v>579</v>
      </c>
      <c r="K1103" s="261">
        <v>2002</v>
      </c>
      <c r="L1103" s="261" t="s">
        <v>580</v>
      </c>
      <c r="M1103" s="261" t="s">
        <v>580</v>
      </c>
    </row>
    <row r="1104" spans="1:13">
      <c r="A1104" s="261">
        <v>122078</v>
      </c>
      <c r="B1104" s="261" t="s">
        <v>1072</v>
      </c>
      <c r="C1104" s="261" t="s">
        <v>127</v>
      </c>
      <c r="D1104" s="261" t="s">
        <v>1073</v>
      </c>
      <c r="E1104" s="261" t="s">
        <v>604</v>
      </c>
      <c r="F1104" s="262">
        <v>35083</v>
      </c>
      <c r="G1104" s="261" t="s">
        <v>2412</v>
      </c>
      <c r="H1104" s="261" t="s">
        <v>605</v>
      </c>
      <c r="I1104" s="261" t="s">
        <v>2562</v>
      </c>
      <c r="J1104" s="261" t="s">
        <v>579</v>
      </c>
      <c r="K1104" s="261">
        <v>2013</v>
      </c>
      <c r="L1104" s="261" t="s">
        <v>600</v>
      </c>
      <c r="M1104" s="261" t="s">
        <v>601</v>
      </c>
    </row>
    <row r="1105" spans="1:13">
      <c r="A1105" s="261">
        <v>122079</v>
      </c>
      <c r="B1105" s="261" t="s">
        <v>1074</v>
      </c>
      <c r="C1105" s="261" t="s">
        <v>85</v>
      </c>
      <c r="D1105" s="261" t="s">
        <v>1075</v>
      </c>
      <c r="E1105" s="261" t="s">
        <v>604</v>
      </c>
      <c r="F1105" s="262">
        <v>35895</v>
      </c>
      <c r="G1105" s="261" t="s">
        <v>2376</v>
      </c>
      <c r="H1105" s="261" t="s">
        <v>605</v>
      </c>
      <c r="I1105" s="261" t="s">
        <v>2562</v>
      </c>
      <c r="J1105" s="261" t="s">
        <v>579</v>
      </c>
      <c r="K1105" s="261">
        <v>2016</v>
      </c>
      <c r="L1105" s="261" t="s">
        <v>580</v>
      </c>
      <c r="M1105" s="261" t="s">
        <v>580</v>
      </c>
    </row>
    <row r="1106" spans="1:13">
      <c r="A1106" s="261">
        <v>122086</v>
      </c>
      <c r="B1106" s="261" t="s">
        <v>1076</v>
      </c>
      <c r="C1106" s="261" t="s">
        <v>119</v>
      </c>
      <c r="D1106" s="261" t="s">
        <v>331</v>
      </c>
      <c r="E1106" s="261" t="s">
        <v>604</v>
      </c>
      <c r="F1106" s="262">
        <v>34551</v>
      </c>
      <c r="G1106" s="261" t="s">
        <v>703</v>
      </c>
      <c r="H1106" s="261" t="s">
        <v>605</v>
      </c>
      <c r="I1106" s="261" t="s">
        <v>2562</v>
      </c>
      <c r="J1106" s="261" t="s">
        <v>579</v>
      </c>
      <c r="K1106" s="261">
        <v>2013</v>
      </c>
      <c r="L1106" s="261" t="s">
        <v>580</v>
      </c>
      <c r="M1106" s="261" t="s">
        <v>580</v>
      </c>
    </row>
    <row r="1107" spans="1:13">
      <c r="A1107" s="261">
        <v>122093</v>
      </c>
      <c r="B1107" s="261" t="s">
        <v>1077</v>
      </c>
      <c r="C1107" s="261" t="s">
        <v>1078</v>
      </c>
      <c r="D1107" s="261" t="s">
        <v>319</v>
      </c>
      <c r="E1107" s="261" t="s">
        <v>604</v>
      </c>
      <c r="F1107" s="262">
        <v>35434</v>
      </c>
      <c r="G1107" s="261" t="s">
        <v>2414</v>
      </c>
      <c r="H1107" s="261" t="s">
        <v>605</v>
      </c>
      <c r="I1107" s="261" t="s">
        <v>2562</v>
      </c>
      <c r="J1107" s="261" t="s">
        <v>579</v>
      </c>
      <c r="K1107" s="261">
        <v>2015</v>
      </c>
      <c r="L1107" s="261" t="s">
        <v>580</v>
      </c>
      <c r="M1107" s="261" t="s">
        <v>580</v>
      </c>
    </row>
    <row r="1108" spans="1:13">
      <c r="A1108" s="261">
        <v>122111</v>
      </c>
      <c r="B1108" s="261" t="s">
        <v>1079</v>
      </c>
      <c r="C1108" s="261" t="s">
        <v>175</v>
      </c>
      <c r="D1108" s="261" t="s">
        <v>1080</v>
      </c>
      <c r="E1108" s="261" t="s">
        <v>604</v>
      </c>
      <c r="F1108" s="262">
        <v>34340</v>
      </c>
      <c r="G1108" s="261" t="s">
        <v>578</v>
      </c>
      <c r="H1108" s="261" t="s">
        <v>605</v>
      </c>
      <c r="I1108" s="261" t="s">
        <v>2562</v>
      </c>
      <c r="J1108" s="261" t="s">
        <v>579</v>
      </c>
      <c r="K1108" s="261">
        <v>2012</v>
      </c>
      <c r="L1108" s="261" t="s">
        <v>578</v>
      </c>
      <c r="M1108" s="261" t="s">
        <v>578</v>
      </c>
    </row>
    <row r="1109" spans="1:13">
      <c r="A1109" s="261">
        <v>122112</v>
      </c>
      <c r="B1109" s="261" t="s">
        <v>1081</v>
      </c>
      <c r="C1109" s="261" t="s">
        <v>161</v>
      </c>
      <c r="D1109" s="261" t="s">
        <v>346</v>
      </c>
      <c r="E1109" s="261" t="s">
        <v>604</v>
      </c>
      <c r="F1109" s="262">
        <v>36182</v>
      </c>
      <c r="G1109" s="261" t="s">
        <v>636</v>
      </c>
      <c r="H1109" s="261" t="s">
        <v>605</v>
      </c>
      <c r="I1109" s="261" t="s">
        <v>2562</v>
      </c>
      <c r="J1109" s="261" t="s">
        <v>607</v>
      </c>
      <c r="K1109" s="261">
        <v>2016</v>
      </c>
      <c r="L1109" s="261" t="s">
        <v>580</v>
      </c>
      <c r="M1109" s="261" t="s">
        <v>598</v>
      </c>
    </row>
    <row r="1110" spans="1:13">
      <c r="A1110" s="261">
        <v>122126</v>
      </c>
      <c r="B1110" s="261" t="s">
        <v>1082</v>
      </c>
      <c r="C1110" s="261" t="s">
        <v>276</v>
      </c>
      <c r="D1110" s="261" t="s">
        <v>444</v>
      </c>
      <c r="E1110" s="261" t="s">
        <v>604</v>
      </c>
      <c r="F1110" s="262">
        <v>35557</v>
      </c>
      <c r="G1110" s="261" t="s">
        <v>662</v>
      </c>
      <c r="H1110" s="261" t="s">
        <v>749</v>
      </c>
      <c r="I1110" s="261" t="s">
        <v>2562</v>
      </c>
      <c r="J1110" s="261" t="s">
        <v>579</v>
      </c>
      <c r="K1110" s="261">
        <v>2014</v>
      </c>
      <c r="L1110" s="261" t="s">
        <v>634</v>
      </c>
      <c r="M1110" s="261" t="s">
        <v>553</v>
      </c>
    </row>
    <row r="1111" spans="1:13">
      <c r="A1111" s="261">
        <v>122136</v>
      </c>
      <c r="B1111" s="261" t="s">
        <v>1083</v>
      </c>
      <c r="C1111" s="261" t="s">
        <v>127</v>
      </c>
      <c r="D1111" s="261" t="s">
        <v>504</v>
      </c>
      <c r="E1111" s="261" t="s">
        <v>604</v>
      </c>
      <c r="F1111" s="262">
        <v>36022</v>
      </c>
      <c r="G1111" s="261" t="s">
        <v>725</v>
      </c>
      <c r="H1111" s="261" t="s">
        <v>605</v>
      </c>
      <c r="I1111" s="261" t="s">
        <v>2562</v>
      </c>
      <c r="J1111" s="261" t="s">
        <v>579</v>
      </c>
      <c r="K1111" s="261">
        <v>2016</v>
      </c>
      <c r="L1111" s="261" t="s">
        <v>599</v>
      </c>
      <c r="M1111" s="261" t="s">
        <v>599</v>
      </c>
    </row>
    <row r="1112" spans="1:13">
      <c r="A1112" s="261">
        <v>122137</v>
      </c>
      <c r="B1112" s="261" t="s">
        <v>1084</v>
      </c>
      <c r="C1112" s="261" t="s">
        <v>111</v>
      </c>
      <c r="D1112" s="261" t="s">
        <v>1085</v>
      </c>
      <c r="E1112" s="261" t="s">
        <v>604</v>
      </c>
      <c r="F1112" s="262">
        <v>33809</v>
      </c>
      <c r="G1112" s="261" t="s">
        <v>2415</v>
      </c>
      <c r="H1112" s="261" t="s">
        <v>605</v>
      </c>
      <c r="I1112" s="261" t="s">
        <v>2562</v>
      </c>
      <c r="J1112" s="261" t="s">
        <v>752</v>
      </c>
      <c r="K1112" s="261">
        <v>2010</v>
      </c>
      <c r="L1112" s="261" t="s">
        <v>589</v>
      </c>
      <c r="M1112" s="261" t="s">
        <v>589</v>
      </c>
    </row>
    <row r="1113" spans="1:13">
      <c r="A1113" s="261">
        <v>122143</v>
      </c>
      <c r="B1113" s="261" t="s">
        <v>1086</v>
      </c>
      <c r="C1113" s="261" t="s">
        <v>254</v>
      </c>
      <c r="D1113" s="261" t="s">
        <v>350</v>
      </c>
      <c r="E1113" s="261" t="s">
        <v>604</v>
      </c>
      <c r="F1113" s="262">
        <v>35431</v>
      </c>
      <c r="G1113" s="261" t="s">
        <v>706</v>
      </c>
      <c r="H1113" s="261" t="s">
        <v>605</v>
      </c>
      <c r="I1113" s="261" t="s">
        <v>2562</v>
      </c>
      <c r="J1113" s="261" t="s">
        <v>579</v>
      </c>
      <c r="K1113" s="261">
        <v>2014</v>
      </c>
      <c r="L1113" s="261" t="s">
        <v>597</v>
      </c>
      <c r="M1113" s="261" t="s">
        <v>580</v>
      </c>
    </row>
    <row r="1114" spans="1:13">
      <c r="A1114" s="261">
        <v>122150</v>
      </c>
      <c r="B1114" s="261" t="s">
        <v>1088</v>
      </c>
      <c r="C1114" s="261" t="s">
        <v>161</v>
      </c>
      <c r="D1114" s="261" t="s">
        <v>477</v>
      </c>
      <c r="E1114" s="261" t="s">
        <v>604</v>
      </c>
      <c r="F1114" s="262">
        <v>34700</v>
      </c>
      <c r="G1114" s="261" t="s">
        <v>634</v>
      </c>
      <c r="H1114" s="261" t="s">
        <v>605</v>
      </c>
      <c r="I1114" s="261" t="s">
        <v>2562</v>
      </c>
      <c r="J1114" s="261" t="s">
        <v>579</v>
      </c>
      <c r="K1114" s="261">
        <v>2012</v>
      </c>
      <c r="L1114" s="261" t="s">
        <v>578</v>
      </c>
      <c r="M1114" s="261" t="s">
        <v>578</v>
      </c>
    </row>
    <row r="1115" spans="1:13">
      <c r="A1115" s="261">
        <v>122151</v>
      </c>
      <c r="B1115" s="261" t="s">
        <v>1089</v>
      </c>
      <c r="C1115" s="261" t="s">
        <v>83</v>
      </c>
      <c r="D1115" s="261" t="s">
        <v>479</v>
      </c>
      <c r="E1115" s="261" t="s">
        <v>604</v>
      </c>
      <c r="F1115" s="262">
        <v>36022</v>
      </c>
      <c r="G1115" s="261" t="s">
        <v>2416</v>
      </c>
      <c r="H1115" s="261" t="s">
        <v>605</v>
      </c>
      <c r="I1115" s="261" t="s">
        <v>2562</v>
      </c>
      <c r="J1115" s="261" t="s">
        <v>752</v>
      </c>
      <c r="K1115" s="261">
        <v>2016</v>
      </c>
      <c r="L1115" s="261" t="s">
        <v>578</v>
      </c>
      <c r="M1115" s="261" t="s">
        <v>580</v>
      </c>
    </row>
    <row r="1116" spans="1:13">
      <c r="A1116" s="261">
        <v>122159</v>
      </c>
      <c r="B1116" s="261" t="s">
        <v>1090</v>
      </c>
      <c r="C1116" s="261" t="s">
        <v>151</v>
      </c>
      <c r="D1116" s="261" t="s">
        <v>429</v>
      </c>
      <c r="E1116" s="261" t="s">
        <v>604</v>
      </c>
      <c r="F1116" s="262">
        <v>35135</v>
      </c>
      <c r="G1116" s="261" t="s">
        <v>599</v>
      </c>
      <c r="H1116" s="261" t="s">
        <v>605</v>
      </c>
      <c r="I1116" s="261" t="s">
        <v>2562</v>
      </c>
      <c r="J1116" s="261" t="s">
        <v>579</v>
      </c>
      <c r="K1116" s="261">
        <v>2015</v>
      </c>
      <c r="L1116" s="261" t="s">
        <v>599</v>
      </c>
      <c r="M1116" s="261" t="s">
        <v>599</v>
      </c>
    </row>
    <row r="1117" spans="1:13">
      <c r="A1117" s="261">
        <v>122167</v>
      </c>
      <c r="B1117" s="261" t="s">
        <v>1091</v>
      </c>
      <c r="C1117" s="261" t="s">
        <v>97</v>
      </c>
      <c r="D1117" s="261" t="s">
        <v>360</v>
      </c>
      <c r="E1117" s="261" t="s">
        <v>604</v>
      </c>
      <c r="F1117" s="262">
        <v>34538</v>
      </c>
      <c r="G1117" s="261" t="s">
        <v>706</v>
      </c>
      <c r="H1117" s="261" t="s">
        <v>605</v>
      </c>
      <c r="I1117" s="261" t="s">
        <v>2562</v>
      </c>
      <c r="J1117" s="261" t="s">
        <v>607</v>
      </c>
      <c r="K1117" s="261">
        <v>2012</v>
      </c>
      <c r="L1117" s="261" t="s">
        <v>668</v>
      </c>
      <c r="M1117" s="261" t="s">
        <v>597</v>
      </c>
    </row>
    <row r="1118" spans="1:13">
      <c r="A1118" s="261">
        <v>122170</v>
      </c>
      <c r="B1118" s="261" t="s">
        <v>1092</v>
      </c>
      <c r="C1118" s="261" t="s">
        <v>87</v>
      </c>
      <c r="D1118" s="261" t="s">
        <v>455</v>
      </c>
      <c r="E1118" s="261" t="s">
        <v>603</v>
      </c>
      <c r="F1118" s="262">
        <v>34916</v>
      </c>
      <c r="G1118" s="261" t="s">
        <v>2417</v>
      </c>
      <c r="H1118" s="261" t="s">
        <v>605</v>
      </c>
      <c r="I1118" s="261" t="s">
        <v>2562</v>
      </c>
      <c r="J1118" s="261" t="s">
        <v>579</v>
      </c>
      <c r="K1118" s="261">
        <v>2014</v>
      </c>
      <c r="L1118" s="261" t="s">
        <v>597</v>
      </c>
      <c r="M1118" s="261" t="s">
        <v>597</v>
      </c>
    </row>
    <row r="1119" spans="1:13">
      <c r="A1119" s="261">
        <v>122181</v>
      </c>
      <c r="B1119" s="261" t="s">
        <v>1094</v>
      </c>
      <c r="C1119" s="261" t="s">
        <v>816</v>
      </c>
      <c r="D1119" s="261" t="s">
        <v>477</v>
      </c>
      <c r="E1119" s="261" t="s">
        <v>603</v>
      </c>
      <c r="F1119" s="262">
        <v>34700</v>
      </c>
      <c r="G1119" s="261" t="s">
        <v>578</v>
      </c>
      <c r="H1119" s="261" t="s">
        <v>605</v>
      </c>
      <c r="I1119" s="261" t="s">
        <v>2562</v>
      </c>
      <c r="J1119" s="261" t="s">
        <v>607</v>
      </c>
      <c r="K1119" s="261">
        <v>2014</v>
      </c>
      <c r="L1119" s="261" t="s">
        <v>580</v>
      </c>
      <c r="M1119" s="261" t="s">
        <v>578</v>
      </c>
    </row>
    <row r="1120" spans="1:13">
      <c r="A1120" s="261">
        <v>122207</v>
      </c>
      <c r="B1120" s="261" t="s">
        <v>1096</v>
      </c>
      <c r="C1120" s="261" t="s">
        <v>142</v>
      </c>
      <c r="D1120" s="261" t="s">
        <v>413</v>
      </c>
      <c r="E1120" s="261" t="s">
        <v>604</v>
      </c>
      <c r="F1120" s="262">
        <v>32352</v>
      </c>
      <c r="G1120" s="261" t="s">
        <v>687</v>
      </c>
      <c r="H1120" s="261" t="s">
        <v>605</v>
      </c>
      <c r="I1120" s="261" t="s">
        <v>2562</v>
      </c>
      <c r="J1120" s="261" t="s">
        <v>579</v>
      </c>
      <c r="K1120" s="261">
        <v>2006</v>
      </c>
      <c r="L1120" s="261" t="s">
        <v>580</v>
      </c>
      <c r="M1120" s="261" t="s">
        <v>580</v>
      </c>
    </row>
    <row r="1121" spans="1:13">
      <c r="A1121" s="261">
        <v>122208</v>
      </c>
      <c r="B1121" s="261" t="s">
        <v>1097</v>
      </c>
      <c r="C1121" s="261" t="s">
        <v>161</v>
      </c>
      <c r="D1121" s="261" t="s">
        <v>1098</v>
      </c>
      <c r="E1121" s="261" t="s">
        <v>604</v>
      </c>
      <c r="F1121" s="262">
        <v>35473</v>
      </c>
      <c r="G1121" s="261" t="s">
        <v>2420</v>
      </c>
      <c r="H1121" s="261" t="s">
        <v>605</v>
      </c>
      <c r="I1121" s="261" t="s">
        <v>2562</v>
      </c>
      <c r="J1121" s="261" t="s">
        <v>579</v>
      </c>
      <c r="K1121" s="261">
        <v>2015</v>
      </c>
      <c r="L1121" s="261" t="s">
        <v>589</v>
      </c>
      <c r="M1121" s="261" t="s">
        <v>588</v>
      </c>
    </row>
    <row r="1122" spans="1:13">
      <c r="A1122" s="261">
        <v>122216</v>
      </c>
      <c r="B1122" s="261" t="s">
        <v>1099</v>
      </c>
      <c r="C1122" s="261" t="s">
        <v>83</v>
      </c>
      <c r="D1122" s="261" t="s">
        <v>451</v>
      </c>
      <c r="E1122" s="261" t="s">
        <v>604</v>
      </c>
      <c r="F1122" s="262">
        <v>30897</v>
      </c>
      <c r="G1122" s="261" t="s">
        <v>578</v>
      </c>
      <c r="H1122" s="261" t="s">
        <v>605</v>
      </c>
      <c r="I1122" s="261" t="s">
        <v>2562</v>
      </c>
      <c r="J1122" s="261" t="s">
        <v>607</v>
      </c>
      <c r="K1122" s="261">
        <v>2002</v>
      </c>
      <c r="L1122" s="261" t="s">
        <v>578</v>
      </c>
      <c r="M1122" s="261" t="s">
        <v>578</v>
      </c>
    </row>
    <row r="1123" spans="1:13">
      <c r="A1123" s="261">
        <v>122225</v>
      </c>
      <c r="B1123" s="261" t="s">
        <v>1100</v>
      </c>
      <c r="C1123" s="261" t="s">
        <v>173</v>
      </c>
      <c r="D1123" s="261" t="s">
        <v>459</v>
      </c>
      <c r="E1123" s="261" t="s">
        <v>604</v>
      </c>
      <c r="F1123" s="262">
        <v>34955</v>
      </c>
      <c r="G1123" s="261" t="s">
        <v>578</v>
      </c>
      <c r="H1123" s="261" t="s">
        <v>749</v>
      </c>
      <c r="I1123" s="261" t="s">
        <v>2562</v>
      </c>
      <c r="J1123" s="261" t="s">
        <v>607</v>
      </c>
      <c r="K1123" s="261">
        <v>2013</v>
      </c>
      <c r="L1123" s="261" t="s">
        <v>578</v>
      </c>
      <c r="M1123" s="261" t="s">
        <v>553</v>
      </c>
    </row>
    <row r="1124" spans="1:13">
      <c r="A1124" s="261">
        <v>122230</v>
      </c>
      <c r="B1124" s="261" t="s">
        <v>1101</v>
      </c>
      <c r="C1124" s="261" t="s">
        <v>185</v>
      </c>
      <c r="D1124" s="261" t="s">
        <v>324</v>
      </c>
      <c r="E1124" s="261" t="s">
        <v>604</v>
      </c>
      <c r="F1124" s="262">
        <v>33616</v>
      </c>
      <c r="G1124" s="261" t="s">
        <v>578</v>
      </c>
      <c r="H1124" s="261" t="s">
        <v>605</v>
      </c>
      <c r="I1124" s="261" t="s">
        <v>2562</v>
      </c>
      <c r="J1124" s="261" t="s">
        <v>752</v>
      </c>
      <c r="K1124" s="261">
        <v>2009</v>
      </c>
      <c r="L1124" s="261" t="s">
        <v>578</v>
      </c>
      <c r="M1124" s="261" t="s">
        <v>578</v>
      </c>
    </row>
    <row r="1125" spans="1:13">
      <c r="A1125" s="261">
        <v>122245</v>
      </c>
      <c r="B1125" s="261" t="s">
        <v>1103</v>
      </c>
      <c r="C1125" s="261" t="s">
        <v>814</v>
      </c>
      <c r="D1125" s="261" t="s">
        <v>413</v>
      </c>
      <c r="E1125" s="261" t="s">
        <v>604</v>
      </c>
      <c r="F1125" s="262">
        <v>34074</v>
      </c>
      <c r="G1125" s="261" t="s">
        <v>741</v>
      </c>
      <c r="H1125" s="261" t="s">
        <v>605</v>
      </c>
      <c r="I1125" s="261" t="s">
        <v>2562</v>
      </c>
      <c r="J1125" s="261" t="s">
        <v>579</v>
      </c>
      <c r="K1125" s="261">
        <v>2011</v>
      </c>
      <c r="L1125" s="261" t="s">
        <v>2559</v>
      </c>
      <c r="M1125" s="261" t="s">
        <v>598</v>
      </c>
    </row>
    <row r="1126" spans="1:13">
      <c r="A1126" s="261">
        <v>122250</v>
      </c>
      <c r="B1126" s="261" t="s">
        <v>1104</v>
      </c>
      <c r="C1126" s="261" t="s">
        <v>790</v>
      </c>
      <c r="D1126" s="261" t="s">
        <v>328</v>
      </c>
      <c r="E1126" s="261" t="s">
        <v>604</v>
      </c>
      <c r="F1126" s="262">
        <v>34547</v>
      </c>
      <c r="G1126" s="261" t="s">
        <v>578</v>
      </c>
      <c r="H1126" s="261" t="s">
        <v>605</v>
      </c>
      <c r="I1126" s="261" t="s">
        <v>2562</v>
      </c>
      <c r="J1126" s="261" t="s">
        <v>579</v>
      </c>
      <c r="K1126" s="261">
        <v>2012</v>
      </c>
      <c r="L1126" s="261" t="s">
        <v>578</v>
      </c>
      <c r="M1126" s="261" t="s">
        <v>597</v>
      </c>
    </row>
    <row r="1127" spans="1:13">
      <c r="A1127" s="261">
        <v>122260</v>
      </c>
      <c r="B1127" s="261" t="s">
        <v>1105</v>
      </c>
      <c r="C1127" s="261" t="s">
        <v>823</v>
      </c>
      <c r="D1127" s="261" t="s">
        <v>348</v>
      </c>
      <c r="E1127" s="261" t="s">
        <v>604</v>
      </c>
      <c r="F1127" s="262">
        <v>31506</v>
      </c>
      <c r="G1127" s="261" t="s">
        <v>578</v>
      </c>
      <c r="H1127" s="261" t="s">
        <v>605</v>
      </c>
      <c r="I1127" s="261" t="s">
        <v>2562</v>
      </c>
      <c r="J1127" s="261" t="s">
        <v>752</v>
      </c>
      <c r="K1127" s="264">
        <v>2003</v>
      </c>
      <c r="L1127" s="261" t="s">
        <v>578</v>
      </c>
      <c r="M1127" s="261" t="s">
        <v>598</v>
      </c>
    </row>
    <row r="1128" spans="1:13">
      <c r="A1128" s="261">
        <v>122270</v>
      </c>
      <c r="B1128" s="261" t="s">
        <v>1106</v>
      </c>
      <c r="C1128" s="261" t="s">
        <v>212</v>
      </c>
      <c r="D1128" s="261" t="s">
        <v>327</v>
      </c>
      <c r="E1128" s="261" t="s">
        <v>604</v>
      </c>
      <c r="F1128" s="262">
        <v>29323</v>
      </c>
      <c r="G1128" s="261" t="s">
        <v>730</v>
      </c>
      <c r="H1128" s="261" t="s">
        <v>605</v>
      </c>
      <c r="I1128" s="261" t="s">
        <v>2562</v>
      </c>
      <c r="J1128" s="261" t="s">
        <v>752</v>
      </c>
      <c r="K1128" s="261">
        <v>2013</v>
      </c>
      <c r="L1128" s="261" t="s">
        <v>599</v>
      </c>
      <c r="M1128" s="261" t="s">
        <v>599</v>
      </c>
    </row>
    <row r="1129" spans="1:13">
      <c r="A1129" s="261">
        <v>122271</v>
      </c>
      <c r="B1129" s="261" t="s">
        <v>1107</v>
      </c>
      <c r="C1129" s="261" t="s">
        <v>83</v>
      </c>
      <c r="D1129" s="261" t="s">
        <v>355</v>
      </c>
      <c r="E1129" s="261" t="s">
        <v>604</v>
      </c>
      <c r="F1129" s="262">
        <v>35237</v>
      </c>
      <c r="G1129" s="261" t="s">
        <v>578</v>
      </c>
      <c r="H1129" s="261" t="s">
        <v>605</v>
      </c>
      <c r="I1129" s="261" t="s">
        <v>2562</v>
      </c>
      <c r="J1129" s="261" t="s">
        <v>579</v>
      </c>
      <c r="K1129" s="261">
        <v>2016</v>
      </c>
      <c r="L1129" s="261" t="s">
        <v>578</v>
      </c>
      <c r="M1129" s="261" t="s">
        <v>578</v>
      </c>
    </row>
    <row r="1130" spans="1:13">
      <c r="A1130" s="261">
        <v>122321</v>
      </c>
      <c r="B1130" s="261" t="s">
        <v>1109</v>
      </c>
      <c r="C1130" s="261" t="s">
        <v>907</v>
      </c>
      <c r="D1130" s="261" t="s">
        <v>350</v>
      </c>
      <c r="E1130" s="261" t="s">
        <v>604</v>
      </c>
      <c r="F1130" s="262">
        <v>33604</v>
      </c>
      <c r="G1130" s="261" t="s">
        <v>634</v>
      </c>
      <c r="H1130" s="261" t="s">
        <v>605</v>
      </c>
      <c r="I1130" s="261" t="s">
        <v>2562</v>
      </c>
      <c r="J1130" s="261" t="s">
        <v>579</v>
      </c>
      <c r="K1130" s="261">
        <v>2009</v>
      </c>
      <c r="L1130" s="261" t="s">
        <v>634</v>
      </c>
      <c r="M1130" s="261" t="s">
        <v>578</v>
      </c>
    </row>
    <row r="1131" spans="1:13">
      <c r="A1131" s="261">
        <v>122337</v>
      </c>
      <c r="B1131" s="261" t="s">
        <v>1111</v>
      </c>
      <c r="C1131" s="261" t="s">
        <v>127</v>
      </c>
      <c r="D1131" s="261" t="s">
        <v>412</v>
      </c>
      <c r="E1131" s="261" t="s">
        <v>604</v>
      </c>
      <c r="F1131" s="262">
        <v>34359</v>
      </c>
      <c r="G1131" s="261" t="s">
        <v>578</v>
      </c>
      <c r="H1131" s="261" t="s">
        <v>605</v>
      </c>
      <c r="I1131" s="261" t="s">
        <v>2562</v>
      </c>
      <c r="J1131" s="261" t="s">
        <v>579</v>
      </c>
      <c r="K1131" s="261">
        <v>2010</v>
      </c>
      <c r="L1131" s="261" t="s">
        <v>578</v>
      </c>
      <c r="M1131" s="261" t="s">
        <v>580</v>
      </c>
    </row>
    <row r="1132" spans="1:13">
      <c r="A1132" s="261">
        <v>122346</v>
      </c>
      <c r="B1132" s="261" t="s">
        <v>1112</v>
      </c>
      <c r="C1132" s="261" t="s">
        <v>179</v>
      </c>
      <c r="D1132" s="261" t="s">
        <v>389</v>
      </c>
      <c r="E1132" s="261" t="s">
        <v>604</v>
      </c>
      <c r="F1132" s="262">
        <v>35288</v>
      </c>
      <c r="G1132" s="261" t="s">
        <v>578</v>
      </c>
      <c r="H1132" s="261" t="s">
        <v>605</v>
      </c>
      <c r="I1132" s="261" t="s">
        <v>2562</v>
      </c>
      <c r="J1132" s="261" t="s">
        <v>579</v>
      </c>
      <c r="K1132" s="261">
        <v>2014</v>
      </c>
      <c r="L1132" s="261" t="s">
        <v>578</v>
      </c>
      <c r="M1132" s="261" t="s">
        <v>580</v>
      </c>
    </row>
    <row r="1133" spans="1:13">
      <c r="A1133" s="261">
        <v>122351</v>
      </c>
      <c r="B1133" s="261" t="s">
        <v>1113</v>
      </c>
      <c r="C1133" s="261" t="s">
        <v>152</v>
      </c>
      <c r="D1133" s="261" t="s">
        <v>354</v>
      </c>
      <c r="E1133" s="261" t="s">
        <v>604</v>
      </c>
      <c r="F1133" s="262">
        <v>34705</v>
      </c>
      <c r="G1133" s="261" t="s">
        <v>723</v>
      </c>
      <c r="H1133" s="261" t="s">
        <v>605</v>
      </c>
      <c r="I1133" s="261" t="s">
        <v>2562</v>
      </c>
      <c r="J1133" s="261" t="s">
        <v>579</v>
      </c>
      <c r="K1133" s="261">
        <v>2013</v>
      </c>
      <c r="L1133" s="261" t="s">
        <v>599</v>
      </c>
      <c r="M1133" s="261" t="s">
        <v>599</v>
      </c>
    </row>
    <row r="1134" spans="1:13">
      <c r="A1134" s="261">
        <v>122364</v>
      </c>
      <c r="B1134" s="261" t="s">
        <v>1114</v>
      </c>
      <c r="C1134" s="261" t="s">
        <v>243</v>
      </c>
      <c r="D1134" s="261" t="s">
        <v>350</v>
      </c>
      <c r="E1134" s="261" t="s">
        <v>604</v>
      </c>
      <c r="F1134" s="262">
        <v>35267</v>
      </c>
      <c r="G1134" s="261" t="s">
        <v>634</v>
      </c>
      <c r="H1134" s="261" t="s">
        <v>605</v>
      </c>
      <c r="I1134" s="261" t="s">
        <v>2562</v>
      </c>
      <c r="J1134" s="261" t="s">
        <v>579</v>
      </c>
      <c r="K1134" s="261">
        <v>2014</v>
      </c>
      <c r="L1134" s="261" t="s">
        <v>672</v>
      </c>
      <c r="M1134" s="261" t="s">
        <v>578</v>
      </c>
    </row>
    <row r="1135" spans="1:13">
      <c r="A1135" s="261">
        <v>122369</v>
      </c>
      <c r="B1135" s="261" t="s">
        <v>1115</v>
      </c>
      <c r="C1135" s="261" t="s">
        <v>125</v>
      </c>
      <c r="D1135" s="261" t="s">
        <v>1116</v>
      </c>
      <c r="E1135" s="261" t="s">
        <v>604</v>
      </c>
      <c r="F1135" s="262">
        <v>28922</v>
      </c>
      <c r="G1135" s="261" t="s">
        <v>639</v>
      </c>
      <c r="H1135" s="261" t="s">
        <v>605</v>
      </c>
      <c r="I1135" s="261" t="s">
        <v>2562</v>
      </c>
      <c r="J1135" s="261" t="s">
        <v>579</v>
      </c>
      <c r="K1135" s="261">
        <v>1997</v>
      </c>
      <c r="L1135" s="261" t="s">
        <v>678</v>
      </c>
      <c r="M1135" s="261" t="s">
        <v>580</v>
      </c>
    </row>
    <row r="1136" spans="1:13">
      <c r="A1136" s="261">
        <v>122371</v>
      </c>
      <c r="B1136" s="261" t="s">
        <v>1117</v>
      </c>
      <c r="C1136" s="261" t="s">
        <v>212</v>
      </c>
      <c r="D1136" s="261" t="s">
        <v>344</v>
      </c>
      <c r="E1136" s="261" t="s">
        <v>604</v>
      </c>
      <c r="F1136" s="262">
        <v>31808</v>
      </c>
      <c r="G1136" s="261" t="s">
        <v>742</v>
      </c>
      <c r="H1136" s="261" t="s">
        <v>749</v>
      </c>
      <c r="I1136" s="261" t="s">
        <v>2562</v>
      </c>
      <c r="J1136" s="261" t="s">
        <v>579</v>
      </c>
      <c r="K1136" s="261">
        <v>2005</v>
      </c>
      <c r="L1136" s="261" t="s">
        <v>598</v>
      </c>
      <c r="M1136" s="261" t="s">
        <v>553</v>
      </c>
    </row>
    <row r="1137" spans="1:14">
      <c r="A1137" s="261">
        <v>122384</v>
      </c>
      <c r="B1137" s="261" t="s">
        <v>1118</v>
      </c>
      <c r="C1137" s="261" t="s">
        <v>155</v>
      </c>
      <c r="D1137" s="261" t="s">
        <v>1119</v>
      </c>
      <c r="E1137" s="261" t="s">
        <v>604</v>
      </c>
      <c r="F1137" s="262">
        <v>35603</v>
      </c>
      <c r="G1137" s="261" t="s">
        <v>634</v>
      </c>
      <c r="H1137" s="261" t="s">
        <v>605</v>
      </c>
      <c r="I1137" s="261" t="s">
        <v>2562</v>
      </c>
      <c r="J1137" s="261" t="s">
        <v>579</v>
      </c>
      <c r="K1137" s="261">
        <v>2015</v>
      </c>
      <c r="L1137" s="261" t="s">
        <v>580</v>
      </c>
      <c r="M1137" s="261" t="s">
        <v>589</v>
      </c>
    </row>
    <row r="1138" spans="1:14">
      <c r="A1138" s="261">
        <v>122390</v>
      </c>
      <c r="B1138" s="261" t="s">
        <v>1121</v>
      </c>
      <c r="C1138" s="261" t="s">
        <v>174</v>
      </c>
      <c r="D1138" s="261" t="s">
        <v>333</v>
      </c>
      <c r="E1138" s="261" t="s">
        <v>603</v>
      </c>
      <c r="F1138" s="262">
        <v>34798</v>
      </c>
      <c r="G1138" s="261" t="s">
        <v>597</v>
      </c>
      <c r="H1138" s="261" t="s">
        <v>605</v>
      </c>
      <c r="I1138" s="261" t="s">
        <v>2562</v>
      </c>
      <c r="J1138" s="261" t="s">
        <v>579</v>
      </c>
      <c r="K1138" s="261">
        <v>2014</v>
      </c>
      <c r="L1138" s="261" t="s">
        <v>597</v>
      </c>
      <c r="M1138" s="261" t="s">
        <v>597</v>
      </c>
    </row>
    <row r="1139" spans="1:14">
      <c r="A1139" s="261">
        <v>122397</v>
      </c>
      <c r="B1139" s="261" t="s">
        <v>1122</v>
      </c>
      <c r="C1139" s="261" t="s">
        <v>84</v>
      </c>
      <c r="D1139" s="261" t="s">
        <v>375</v>
      </c>
      <c r="E1139" s="261" t="s">
        <v>604</v>
      </c>
      <c r="F1139" s="262">
        <v>32916</v>
      </c>
      <c r="G1139" s="261" t="s">
        <v>634</v>
      </c>
      <c r="H1139" s="261" t="s">
        <v>605</v>
      </c>
      <c r="I1139" s="261" t="s">
        <v>2562</v>
      </c>
      <c r="J1139" s="261" t="s">
        <v>607</v>
      </c>
      <c r="K1139" s="261">
        <v>2007</v>
      </c>
      <c r="L1139" s="261" t="s">
        <v>578</v>
      </c>
      <c r="M1139" s="261" t="s">
        <v>578</v>
      </c>
    </row>
    <row r="1140" spans="1:14">
      <c r="A1140" s="261">
        <v>122408</v>
      </c>
      <c r="B1140" s="261" t="s">
        <v>1123</v>
      </c>
      <c r="C1140" s="261" t="s">
        <v>1124</v>
      </c>
      <c r="D1140" s="261" t="s">
        <v>362</v>
      </c>
      <c r="E1140" s="261" t="s">
        <v>604</v>
      </c>
      <c r="F1140" s="262">
        <v>34519</v>
      </c>
      <c r="G1140" s="261" t="s">
        <v>2422</v>
      </c>
      <c r="H1140" s="261" t="s">
        <v>605</v>
      </c>
      <c r="I1140" s="261" t="s">
        <v>2562</v>
      </c>
      <c r="J1140" s="261" t="s">
        <v>753</v>
      </c>
      <c r="K1140" s="261">
        <v>2012</v>
      </c>
      <c r="L1140" s="261" t="s">
        <v>580</v>
      </c>
      <c r="M1140" s="261" t="s">
        <v>578</v>
      </c>
    </row>
    <row r="1141" spans="1:14">
      <c r="A1141" s="261">
        <v>122415</v>
      </c>
      <c r="B1141" s="261" t="s">
        <v>1125</v>
      </c>
      <c r="C1141" s="261" t="s">
        <v>402</v>
      </c>
      <c r="D1141" s="261" t="s">
        <v>368</v>
      </c>
      <c r="E1141" s="261" t="s">
        <v>604</v>
      </c>
      <c r="F1141" s="262">
        <v>35464</v>
      </c>
      <c r="G1141" s="261" t="s">
        <v>635</v>
      </c>
      <c r="H1141" s="261" t="s">
        <v>605</v>
      </c>
      <c r="I1141" s="261" t="s">
        <v>2562</v>
      </c>
      <c r="J1141" s="261" t="s">
        <v>579</v>
      </c>
      <c r="K1141" s="261">
        <v>2015</v>
      </c>
      <c r="L1141" s="261" t="s">
        <v>597</v>
      </c>
      <c r="M1141" s="261" t="s">
        <v>597</v>
      </c>
    </row>
    <row r="1142" spans="1:14">
      <c r="A1142" s="261">
        <v>122419</v>
      </c>
      <c r="B1142" s="261" t="s">
        <v>1126</v>
      </c>
      <c r="C1142" s="261" t="s">
        <v>1031</v>
      </c>
      <c r="D1142" s="261" t="s">
        <v>1127</v>
      </c>
      <c r="E1142" s="261" t="s">
        <v>604</v>
      </c>
      <c r="F1142" s="262">
        <v>34724</v>
      </c>
      <c r="G1142" s="261" t="s">
        <v>601</v>
      </c>
      <c r="H1142" s="261" t="s">
        <v>605</v>
      </c>
      <c r="I1142" s="261" t="s">
        <v>2562</v>
      </c>
      <c r="J1142" s="261" t="s">
        <v>579</v>
      </c>
      <c r="K1142" s="261">
        <v>2013</v>
      </c>
      <c r="L1142" s="261" t="s">
        <v>601</v>
      </c>
      <c r="M1142" s="261" t="s">
        <v>601</v>
      </c>
    </row>
    <row r="1143" spans="1:14">
      <c r="A1143" s="261">
        <v>122427</v>
      </c>
      <c r="B1143" s="261" t="s">
        <v>1128</v>
      </c>
      <c r="C1143" s="261" t="s">
        <v>119</v>
      </c>
      <c r="D1143" s="261" t="s">
        <v>421</v>
      </c>
      <c r="E1143" s="261" t="s">
        <v>603</v>
      </c>
      <c r="F1143" s="262">
        <v>36175</v>
      </c>
      <c r="G1143" s="261" t="s">
        <v>681</v>
      </c>
      <c r="H1143" s="261" t="s">
        <v>605</v>
      </c>
      <c r="I1143" s="261" t="s">
        <v>2562</v>
      </c>
      <c r="J1143" s="261" t="s">
        <v>579</v>
      </c>
      <c r="K1143" s="261">
        <v>2016</v>
      </c>
      <c r="L1143" s="261" t="s">
        <v>578</v>
      </c>
      <c r="M1143" s="261" t="s">
        <v>580</v>
      </c>
    </row>
    <row r="1144" spans="1:14">
      <c r="A1144" s="261">
        <v>122432</v>
      </c>
      <c r="B1144" s="261" t="s">
        <v>1129</v>
      </c>
      <c r="C1144" s="261" t="s">
        <v>127</v>
      </c>
      <c r="D1144" s="261" t="s">
        <v>318</v>
      </c>
      <c r="E1144" s="261" t="s">
        <v>604</v>
      </c>
      <c r="F1144" s="262">
        <v>30533</v>
      </c>
      <c r="G1144" s="261" t="s">
        <v>726</v>
      </c>
      <c r="H1144" s="261" t="s">
        <v>605</v>
      </c>
      <c r="I1144" s="261" t="s">
        <v>2562</v>
      </c>
      <c r="J1144" s="261" t="s">
        <v>579</v>
      </c>
      <c r="K1144" s="261">
        <v>2002</v>
      </c>
      <c r="L1144" s="261" t="s">
        <v>599</v>
      </c>
      <c r="M1144" s="261" t="s">
        <v>599</v>
      </c>
    </row>
    <row r="1145" spans="1:14">
      <c r="A1145" s="261">
        <v>119867</v>
      </c>
      <c r="B1145" s="261" t="s">
        <v>1939</v>
      </c>
      <c r="C1145" s="261" t="s">
        <v>204</v>
      </c>
      <c r="D1145" s="261" t="s">
        <v>350</v>
      </c>
      <c r="E1145" s="261" t="s">
        <v>604</v>
      </c>
      <c r="F1145" s="262">
        <v>32901</v>
      </c>
      <c r="G1145" s="261" t="s">
        <v>718</v>
      </c>
      <c r="H1145" s="261" t="s">
        <v>605</v>
      </c>
      <c r="I1145" s="261" t="s">
        <v>2562</v>
      </c>
      <c r="M1145" s="261" t="s">
        <v>601</v>
      </c>
      <c r="N1145" s="261">
        <v>900</v>
      </c>
    </row>
    <row r="1146" spans="1:14">
      <c r="A1146" s="261">
        <v>119995</v>
      </c>
      <c r="B1146" s="261" t="s">
        <v>1940</v>
      </c>
      <c r="C1146" s="261" t="s">
        <v>83</v>
      </c>
      <c r="D1146" s="261" t="s">
        <v>495</v>
      </c>
      <c r="E1146" s="261" t="s">
        <v>603</v>
      </c>
      <c r="F1146" s="262">
        <v>35551</v>
      </c>
      <c r="G1146" s="261" t="s">
        <v>634</v>
      </c>
      <c r="H1146" s="261" t="s">
        <v>605</v>
      </c>
      <c r="I1146" s="261" t="s">
        <v>2562</v>
      </c>
      <c r="M1146" s="261" t="s">
        <v>578</v>
      </c>
      <c r="N1146" s="261">
        <v>900</v>
      </c>
    </row>
    <row r="1147" spans="1:14">
      <c r="A1147" s="261">
        <v>120408</v>
      </c>
      <c r="B1147" s="261" t="s">
        <v>1952</v>
      </c>
      <c r="C1147" s="261" t="s">
        <v>129</v>
      </c>
      <c r="D1147" s="261" t="s">
        <v>869</v>
      </c>
      <c r="E1147" s="261" t="s">
        <v>604</v>
      </c>
      <c r="F1147" s="262">
        <v>34048</v>
      </c>
      <c r="G1147" s="261" t="s">
        <v>690</v>
      </c>
      <c r="H1147" s="261" t="s">
        <v>605</v>
      </c>
      <c r="I1147" s="261" t="s">
        <v>2562</v>
      </c>
      <c r="M1147" s="261" t="s">
        <v>580</v>
      </c>
      <c r="N1147" s="261">
        <v>900</v>
      </c>
    </row>
    <row r="1148" spans="1:14">
      <c r="A1148" s="261">
        <v>120882</v>
      </c>
      <c r="B1148" s="261" t="s">
        <v>1980</v>
      </c>
      <c r="C1148" s="261" t="s">
        <v>136</v>
      </c>
      <c r="D1148" s="261" t="s">
        <v>331</v>
      </c>
      <c r="E1148" s="261" t="s">
        <v>603</v>
      </c>
      <c r="F1148" s="262">
        <v>32778</v>
      </c>
      <c r="G1148" s="261" t="s">
        <v>2521</v>
      </c>
      <c r="H1148" s="261" t="s">
        <v>605</v>
      </c>
      <c r="I1148" s="261" t="s">
        <v>2562</v>
      </c>
      <c r="M1148" s="261" t="s">
        <v>597</v>
      </c>
      <c r="N1148" s="261">
        <v>900</v>
      </c>
    </row>
    <row r="1149" spans="1:14">
      <c r="A1149" s="261">
        <v>120895</v>
      </c>
      <c r="B1149" s="261" t="s">
        <v>1981</v>
      </c>
      <c r="C1149" s="261" t="s">
        <v>123</v>
      </c>
      <c r="D1149" s="261" t="s">
        <v>259</v>
      </c>
      <c r="E1149" s="261" t="s">
        <v>604</v>
      </c>
      <c r="F1149" s="262">
        <v>33597</v>
      </c>
      <c r="G1149" s="261" t="s">
        <v>578</v>
      </c>
      <c r="H1149" s="261" t="s">
        <v>605</v>
      </c>
      <c r="I1149" s="261" t="s">
        <v>2562</v>
      </c>
      <c r="M1149" s="261" t="s">
        <v>578</v>
      </c>
      <c r="N1149" s="261">
        <v>900</v>
      </c>
    </row>
    <row r="1150" spans="1:14">
      <c r="A1150" s="261">
        <v>121078</v>
      </c>
      <c r="B1150" s="261" t="s">
        <v>1992</v>
      </c>
      <c r="C1150" s="261" t="s">
        <v>876</v>
      </c>
      <c r="D1150" s="261" t="s">
        <v>841</v>
      </c>
      <c r="E1150" s="261" t="s">
        <v>604</v>
      </c>
      <c r="F1150" s="262">
        <v>32362</v>
      </c>
      <c r="G1150" s="261" t="s">
        <v>641</v>
      </c>
      <c r="H1150" s="261" t="s">
        <v>605</v>
      </c>
      <c r="I1150" s="261" t="s">
        <v>2562</v>
      </c>
      <c r="M1150" s="261" t="s">
        <v>578</v>
      </c>
      <c r="N1150" s="261">
        <v>900</v>
      </c>
    </row>
    <row r="1151" spans="1:14">
      <c r="A1151" s="261">
        <v>121276</v>
      </c>
      <c r="B1151" s="261" t="s">
        <v>1999</v>
      </c>
      <c r="C1151" s="261" t="s">
        <v>142</v>
      </c>
      <c r="D1151" s="261" t="s">
        <v>427</v>
      </c>
      <c r="E1151" s="261" t="s">
        <v>604</v>
      </c>
      <c r="F1151" s="262">
        <v>33248</v>
      </c>
      <c r="G1151" s="261" t="s">
        <v>2523</v>
      </c>
      <c r="H1151" s="261" t="s">
        <v>605</v>
      </c>
      <c r="I1151" s="261" t="s">
        <v>2562</v>
      </c>
      <c r="M1151" s="261" t="s">
        <v>592</v>
      </c>
      <c r="N1151" s="261">
        <v>900</v>
      </c>
    </row>
    <row r="1152" spans="1:14">
      <c r="A1152" s="261">
        <v>121293</v>
      </c>
      <c r="B1152" s="261" t="s">
        <v>2002</v>
      </c>
      <c r="C1152" s="261" t="s">
        <v>1160</v>
      </c>
      <c r="D1152" s="261" t="s">
        <v>336</v>
      </c>
      <c r="E1152" s="261" t="s">
        <v>604</v>
      </c>
      <c r="F1152" s="262">
        <v>32254</v>
      </c>
      <c r="G1152" s="261" t="s">
        <v>578</v>
      </c>
      <c r="H1152" s="261" t="s">
        <v>605</v>
      </c>
      <c r="I1152" s="261" t="s">
        <v>2562</v>
      </c>
      <c r="M1152" s="261" t="s">
        <v>580</v>
      </c>
      <c r="N1152" s="261">
        <v>900</v>
      </c>
    </row>
    <row r="1153" spans="1:14">
      <c r="A1153" s="261">
        <v>121634</v>
      </c>
      <c r="B1153" s="261" t="s">
        <v>2060</v>
      </c>
      <c r="C1153" s="261" t="s">
        <v>130</v>
      </c>
      <c r="D1153" s="261" t="s">
        <v>405</v>
      </c>
      <c r="E1153" s="261" t="s">
        <v>604</v>
      </c>
      <c r="F1153" s="262">
        <v>35797</v>
      </c>
      <c r="G1153" s="261" t="s">
        <v>578</v>
      </c>
      <c r="H1153" s="261" t="s">
        <v>605</v>
      </c>
      <c r="I1153" s="261" t="s">
        <v>2562</v>
      </c>
      <c r="M1153" s="261" t="s">
        <v>590</v>
      </c>
      <c r="N1153" s="261">
        <v>900</v>
      </c>
    </row>
    <row r="1154" spans="1:14">
      <c r="A1154" s="261">
        <v>121638</v>
      </c>
      <c r="B1154" s="261" t="s">
        <v>2063</v>
      </c>
      <c r="C1154" s="261" t="s">
        <v>151</v>
      </c>
      <c r="D1154" s="261" t="s">
        <v>480</v>
      </c>
      <c r="E1154" s="261" t="s">
        <v>604</v>
      </c>
      <c r="F1154" s="262">
        <v>24497</v>
      </c>
      <c r="G1154" s="261" t="s">
        <v>578</v>
      </c>
      <c r="H1154" s="261" t="s">
        <v>605</v>
      </c>
      <c r="I1154" s="261" t="s">
        <v>2562</v>
      </c>
      <c r="M1154" s="261" t="s">
        <v>578</v>
      </c>
      <c r="N1154" s="261">
        <v>900</v>
      </c>
    </row>
    <row r="1155" spans="1:14">
      <c r="A1155" s="261">
        <v>121640</v>
      </c>
      <c r="B1155" s="261" t="s">
        <v>2064</v>
      </c>
      <c r="C1155" s="261" t="s">
        <v>221</v>
      </c>
      <c r="D1155" s="261" t="s">
        <v>480</v>
      </c>
      <c r="E1155" s="261" t="s">
        <v>603</v>
      </c>
      <c r="F1155" s="262">
        <v>33605</v>
      </c>
      <c r="G1155" s="261" t="s">
        <v>2526</v>
      </c>
      <c r="H1155" s="261" t="s">
        <v>605</v>
      </c>
      <c r="I1155" s="261" t="s">
        <v>2562</v>
      </c>
      <c r="M1155" s="261" t="s">
        <v>589</v>
      </c>
      <c r="N1155" s="261">
        <v>900</v>
      </c>
    </row>
    <row r="1156" spans="1:14">
      <c r="A1156" s="261">
        <v>121781</v>
      </c>
      <c r="B1156" s="261" t="s">
        <v>2131</v>
      </c>
      <c r="C1156" s="261" t="s">
        <v>98</v>
      </c>
      <c r="D1156" s="261" t="s">
        <v>2132</v>
      </c>
      <c r="E1156" s="261" t="s">
        <v>603</v>
      </c>
      <c r="F1156" s="262">
        <v>33036</v>
      </c>
      <c r="G1156" s="261" t="s">
        <v>2533</v>
      </c>
      <c r="H1156" s="261" t="s">
        <v>605</v>
      </c>
      <c r="I1156" s="261" t="s">
        <v>2562</v>
      </c>
      <c r="M1156" s="261" t="s">
        <v>593</v>
      </c>
      <c r="N1156" s="261">
        <v>900</v>
      </c>
    </row>
    <row r="1157" spans="1:14">
      <c r="A1157" s="261">
        <v>121866</v>
      </c>
      <c r="B1157" s="261" t="s">
        <v>2164</v>
      </c>
      <c r="C1157" s="261" t="s">
        <v>84</v>
      </c>
      <c r="D1157" s="261" t="s">
        <v>340</v>
      </c>
      <c r="E1157" s="261" t="s">
        <v>604</v>
      </c>
      <c r="F1157" s="262">
        <v>34444</v>
      </c>
      <c r="G1157" s="261" t="s">
        <v>634</v>
      </c>
      <c r="H1157" s="261" t="s">
        <v>605</v>
      </c>
      <c r="I1157" s="261" t="s">
        <v>2562</v>
      </c>
      <c r="M1157" s="261" t="s">
        <v>578</v>
      </c>
      <c r="N1157" s="261">
        <v>900</v>
      </c>
    </row>
    <row r="1158" spans="1:14">
      <c r="A1158" s="261">
        <v>121888</v>
      </c>
      <c r="B1158" s="261" t="s">
        <v>2171</v>
      </c>
      <c r="C1158" s="261" t="s">
        <v>647</v>
      </c>
      <c r="D1158" s="261" t="s">
        <v>369</v>
      </c>
      <c r="E1158" s="261" t="s">
        <v>604</v>
      </c>
      <c r="F1158" s="262">
        <v>34774</v>
      </c>
      <c r="G1158" s="261" t="s">
        <v>578</v>
      </c>
      <c r="H1158" s="261" t="s">
        <v>605</v>
      </c>
      <c r="I1158" s="261" t="s">
        <v>2562</v>
      </c>
      <c r="M1158" s="261" t="s">
        <v>578</v>
      </c>
      <c r="N1158" s="261">
        <v>900</v>
      </c>
    </row>
    <row r="1159" spans="1:14">
      <c r="A1159" s="261">
        <v>121914</v>
      </c>
      <c r="B1159" s="261" t="s">
        <v>2180</v>
      </c>
      <c r="C1159" s="261" t="s">
        <v>177</v>
      </c>
      <c r="D1159" s="261" t="s">
        <v>564</v>
      </c>
      <c r="E1159" s="261" t="s">
        <v>604</v>
      </c>
      <c r="F1159" s="262">
        <v>34927</v>
      </c>
      <c r="G1159" s="261" t="s">
        <v>578</v>
      </c>
      <c r="H1159" s="261" t="s">
        <v>605</v>
      </c>
      <c r="I1159" s="261" t="s">
        <v>2562</v>
      </c>
      <c r="M1159" s="261" t="s">
        <v>578</v>
      </c>
      <c r="N1159" s="261">
        <v>900</v>
      </c>
    </row>
    <row r="1160" spans="1:14">
      <c r="A1160" s="261">
        <v>121948</v>
      </c>
      <c r="B1160" s="261" t="s">
        <v>2194</v>
      </c>
      <c r="C1160" s="261" t="s">
        <v>85</v>
      </c>
      <c r="D1160" s="261" t="s">
        <v>2195</v>
      </c>
      <c r="E1160" s="261" t="s">
        <v>604</v>
      </c>
      <c r="F1160" s="262">
        <v>32105</v>
      </c>
      <c r="G1160" s="261" t="s">
        <v>2377</v>
      </c>
      <c r="H1160" s="261" t="s">
        <v>605</v>
      </c>
      <c r="I1160" s="261" t="s">
        <v>2562</v>
      </c>
      <c r="M1160" s="261" t="s">
        <v>590</v>
      </c>
      <c r="N1160" s="261">
        <v>900</v>
      </c>
    </row>
    <row r="1161" spans="1:14">
      <c r="A1161" s="261">
        <v>121974</v>
      </c>
      <c r="B1161" s="261" t="s">
        <v>2210</v>
      </c>
      <c r="C1161" s="261" t="s">
        <v>156</v>
      </c>
      <c r="D1161" s="261" t="s">
        <v>2211</v>
      </c>
      <c r="E1161" s="261" t="s">
        <v>604</v>
      </c>
      <c r="F1161" s="262">
        <v>35065</v>
      </c>
      <c r="G1161" s="261" t="s">
        <v>2539</v>
      </c>
      <c r="H1161" s="261" t="s">
        <v>605</v>
      </c>
      <c r="I1161" s="261" t="s">
        <v>2562</v>
      </c>
      <c r="M1161" s="261" t="s">
        <v>597</v>
      </c>
      <c r="N1161" s="261">
        <v>900</v>
      </c>
    </row>
    <row r="1162" spans="1:14">
      <c r="A1162" s="261">
        <v>121984</v>
      </c>
      <c r="B1162" s="261" t="s">
        <v>2214</v>
      </c>
      <c r="C1162" s="261" t="s">
        <v>105</v>
      </c>
      <c r="D1162" s="261" t="s">
        <v>319</v>
      </c>
      <c r="E1162" s="261" t="s">
        <v>603</v>
      </c>
      <c r="F1162" s="262">
        <v>35978</v>
      </c>
      <c r="G1162" s="261" t="s">
        <v>662</v>
      </c>
      <c r="H1162" s="261" t="s">
        <v>605</v>
      </c>
      <c r="I1162" s="261" t="s">
        <v>2562</v>
      </c>
      <c r="M1162" s="261" t="s">
        <v>578</v>
      </c>
      <c r="N1162" s="261">
        <v>900</v>
      </c>
    </row>
    <row r="1163" spans="1:14">
      <c r="A1163" s="261">
        <v>121993</v>
      </c>
      <c r="B1163" s="261" t="s">
        <v>2215</v>
      </c>
      <c r="C1163" s="261" t="s">
        <v>2216</v>
      </c>
      <c r="D1163" s="261" t="s">
        <v>486</v>
      </c>
      <c r="E1163" s="261" t="s">
        <v>603</v>
      </c>
      <c r="F1163" s="262">
        <v>33782</v>
      </c>
      <c r="G1163" s="261" t="s">
        <v>2540</v>
      </c>
      <c r="H1163" s="261" t="s">
        <v>605</v>
      </c>
      <c r="I1163" s="261" t="s">
        <v>2562</v>
      </c>
      <c r="M1163" s="261" t="s">
        <v>601</v>
      </c>
      <c r="N1163" s="261">
        <v>900</v>
      </c>
    </row>
    <row r="1164" spans="1:14">
      <c r="A1164" s="261">
        <v>122056</v>
      </c>
      <c r="B1164" s="261" t="s">
        <v>2236</v>
      </c>
      <c r="C1164" s="261" t="s">
        <v>829</v>
      </c>
      <c r="D1164" s="261" t="s">
        <v>499</v>
      </c>
      <c r="E1164" s="261" t="s">
        <v>603</v>
      </c>
      <c r="F1164" s="262">
        <v>35223</v>
      </c>
      <c r="G1164" s="261" t="s">
        <v>2547</v>
      </c>
      <c r="H1164" s="261" t="s">
        <v>605</v>
      </c>
      <c r="I1164" s="261" t="s">
        <v>2562</v>
      </c>
      <c r="M1164" s="261" t="s">
        <v>589</v>
      </c>
      <c r="N1164" s="261">
        <v>900</v>
      </c>
    </row>
    <row r="1165" spans="1:14">
      <c r="A1165" s="261">
        <v>122108</v>
      </c>
      <c r="B1165" s="261" t="s">
        <v>2260</v>
      </c>
      <c r="C1165" s="261" t="s">
        <v>243</v>
      </c>
      <c r="D1165" s="261" t="s">
        <v>364</v>
      </c>
      <c r="E1165" s="261" t="s">
        <v>604</v>
      </c>
      <c r="F1165" s="262">
        <v>33341</v>
      </c>
      <c r="G1165" s="261" t="s">
        <v>2549</v>
      </c>
      <c r="H1165" s="261" t="s">
        <v>605</v>
      </c>
      <c r="I1165" s="261" t="s">
        <v>2562</v>
      </c>
      <c r="M1165" s="261" t="s">
        <v>580</v>
      </c>
      <c r="N1165" s="261">
        <v>900</v>
      </c>
    </row>
    <row r="1166" spans="1:14">
      <c r="A1166" s="261">
        <v>122129</v>
      </c>
      <c r="B1166" s="261" t="s">
        <v>2265</v>
      </c>
      <c r="C1166" s="261" t="s">
        <v>127</v>
      </c>
      <c r="D1166" s="261" t="s">
        <v>2266</v>
      </c>
      <c r="E1166" s="261" t="s">
        <v>604</v>
      </c>
      <c r="F1166" s="262">
        <v>33975</v>
      </c>
      <c r="G1166" s="261" t="s">
        <v>681</v>
      </c>
      <c r="H1166" s="261" t="s">
        <v>605</v>
      </c>
      <c r="I1166" s="261" t="s">
        <v>2562</v>
      </c>
      <c r="M1166" s="261" t="s">
        <v>580</v>
      </c>
      <c r="N1166" s="261">
        <v>900</v>
      </c>
    </row>
    <row r="1167" spans="1:14">
      <c r="A1167" s="261">
        <v>122201</v>
      </c>
      <c r="B1167" s="261" t="s">
        <v>2283</v>
      </c>
      <c r="C1167" s="261" t="s">
        <v>115</v>
      </c>
      <c r="D1167" s="261" t="s">
        <v>2284</v>
      </c>
      <c r="E1167" s="261" t="s">
        <v>604</v>
      </c>
      <c r="F1167" s="262">
        <v>34344</v>
      </c>
      <c r="G1167" s="261" t="s">
        <v>636</v>
      </c>
      <c r="H1167" s="261" t="s">
        <v>605</v>
      </c>
      <c r="I1167" s="261" t="s">
        <v>2562</v>
      </c>
      <c r="M1167" s="261" t="s">
        <v>597</v>
      </c>
      <c r="N1167" s="261">
        <v>900</v>
      </c>
    </row>
    <row r="1168" spans="1:14">
      <c r="A1168" s="261">
        <v>122214</v>
      </c>
      <c r="B1168" s="261" t="s">
        <v>2288</v>
      </c>
      <c r="C1168" s="261" t="s">
        <v>161</v>
      </c>
      <c r="D1168" s="261" t="s">
        <v>371</v>
      </c>
      <c r="E1168" s="261" t="s">
        <v>604</v>
      </c>
      <c r="F1168" s="262">
        <v>32610</v>
      </c>
      <c r="G1168" s="261" t="s">
        <v>2374</v>
      </c>
      <c r="H1168" s="261" t="s">
        <v>605</v>
      </c>
      <c r="I1168" s="261" t="s">
        <v>2562</v>
      </c>
      <c r="M1168" s="261" t="s">
        <v>580</v>
      </c>
      <c r="N1168" s="261">
        <v>900</v>
      </c>
    </row>
    <row r="1169" spans="1:14">
      <c r="A1169" s="261">
        <v>122243</v>
      </c>
      <c r="B1169" s="261" t="s">
        <v>2302</v>
      </c>
      <c r="C1169" s="261" t="s">
        <v>146</v>
      </c>
      <c r="D1169" s="261" t="s">
        <v>256</v>
      </c>
      <c r="E1169" s="261" t="s">
        <v>604</v>
      </c>
      <c r="F1169" s="262">
        <v>28226</v>
      </c>
      <c r="G1169" s="261" t="s">
        <v>578</v>
      </c>
      <c r="H1169" s="261" t="s">
        <v>605</v>
      </c>
      <c r="I1169" s="261" t="s">
        <v>2562</v>
      </c>
      <c r="M1169" s="261" t="s">
        <v>598</v>
      </c>
      <c r="N1169" s="261">
        <v>900</v>
      </c>
    </row>
    <row r="1170" spans="1:14">
      <c r="A1170" s="261">
        <v>122276</v>
      </c>
      <c r="B1170" s="261" t="s">
        <v>2320</v>
      </c>
      <c r="C1170" s="261" t="s">
        <v>127</v>
      </c>
      <c r="D1170" s="261" t="s">
        <v>338</v>
      </c>
      <c r="E1170" s="261" t="s">
        <v>604</v>
      </c>
      <c r="F1170" s="262">
        <v>35822</v>
      </c>
      <c r="G1170" s="261" t="s">
        <v>2426</v>
      </c>
      <c r="H1170" s="261" t="s">
        <v>605</v>
      </c>
      <c r="I1170" s="261" t="s">
        <v>2562</v>
      </c>
      <c r="M1170" s="261" t="s">
        <v>598</v>
      </c>
      <c r="N1170" s="261">
        <v>900</v>
      </c>
    </row>
    <row r="1171" spans="1:14">
      <c r="A1171" s="261">
        <v>122324</v>
      </c>
      <c r="B1171" s="261" t="s">
        <v>2335</v>
      </c>
      <c r="C1171" s="261" t="s">
        <v>118</v>
      </c>
      <c r="D1171" s="261" t="s">
        <v>516</v>
      </c>
      <c r="E1171" s="261" t="s">
        <v>604</v>
      </c>
      <c r="F1171" s="262">
        <v>35100</v>
      </c>
      <c r="G1171" s="261" t="s">
        <v>696</v>
      </c>
      <c r="H1171" s="261" t="s">
        <v>605</v>
      </c>
      <c r="I1171" s="261" t="s">
        <v>2562</v>
      </c>
      <c r="M1171" s="261" t="s">
        <v>580</v>
      </c>
      <c r="N1171" s="261">
        <v>900</v>
      </c>
    </row>
    <row r="1172" spans="1:14">
      <c r="A1172" s="261">
        <v>122331</v>
      </c>
      <c r="B1172" s="261" t="s">
        <v>2338</v>
      </c>
      <c r="C1172" s="261" t="s">
        <v>83</v>
      </c>
      <c r="D1172" s="261" t="s">
        <v>828</v>
      </c>
      <c r="E1172" s="261" t="s">
        <v>603</v>
      </c>
      <c r="F1172" s="262">
        <v>30412</v>
      </c>
      <c r="G1172" s="261" t="s">
        <v>2554</v>
      </c>
      <c r="H1172" s="261" t="s">
        <v>605</v>
      </c>
      <c r="I1172" s="261" t="s">
        <v>2562</v>
      </c>
      <c r="M1172" s="261" t="s">
        <v>580</v>
      </c>
      <c r="N1172" s="261">
        <v>900</v>
      </c>
    </row>
    <row r="1173" spans="1:14">
      <c r="A1173" s="261">
        <v>122368</v>
      </c>
      <c r="B1173" s="261" t="s">
        <v>2351</v>
      </c>
      <c r="C1173" s="261" t="s">
        <v>83</v>
      </c>
      <c r="D1173" s="261" t="s">
        <v>354</v>
      </c>
      <c r="E1173" s="261" t="s">
        <v>604</v>
      </c>
      <c r="F1173" s="262">
        <v>34337</v>
      </c>
      <c r="G1173" s="261" t="s">
        <v>2556</v>
      </c>
      <c r="H1173" s="261" t="s">
        <v>605</v>
      </c>
      <c r="I1173" s="261" t="s">
        <v>2562</v>
      </c>
      <c r="M1173" s="261" t="s">
        <v>587</v>
      </c>
      <c r="N1173" s="261">
        <v>900</v>
      </c>
    </row>
    <row r="1174" spans="1:14">
      <c r="A1174" s="261">
        <v>122440</v>
      </c>
      <c r="B1174" s="261" t="s">
        <v>2370</v>
      </c>
      <c r="C1174" s="261" t="s">
        <v>146</v>
      </c>
      <c r="D1174" s="261" t="s">
        <v>328</v>
      </c>
      <c r="E1174" s="261" t="s">
        <v>604</v>
      </c>
      <c r="F1174" s="262">
        <v>33321</v>
      </c>
      <c r="G1174" s="261" t="s">
        <v>578</v>
      </c>
      <c r="H1174" s="261" t="s">
        <v>605</v>
      </c>
      <c r="I1174" s="261" t="s">
        <v>2562</v>
      </c>
      <c r="M1174" s="261" t="s">
        <v>599</v>
      </c>
      <c r="N1174" s="261">
        <v>900</v>
      </c>
    </row>
    <row r="1175" spans="1:14" ht="15.75">
      <c r="A1175" s="265"/>
    </row>
    <row r="1176" spans="1:14" ht="15.75">
      <c r="A1176" s="265"/>
    </row>
    <row r="1177" spans="1:14" ht="15.75">
      <c r="A1177" s="265"/>
    </row>
    <row r="1178" spans="1:14" ht="15.75">
      <c r="A1178" s="265"/>
    </row>
    <row r="1179" spans="1:14" ht="15.75">
      <c r="A1179" s="265"/>
    </row>
    <row r="1180" spans="1:14" ht="15.75">
      <c r="A1180" s="265"/>
    </row>
    <row r="1181" spans="1:14" ht="15.75">
      <c r="A1181" s="265"/>
    </row>
    <row r="1182" spans="1:14" ht="15.75">
      <c r="A1182" s="265"/>
    </row>
    <row r="1183" spans="1:14" ht="15.75">
      <c r="A1183" s="265"/>
    </row>
    <row r="1184" spans="1:14" ht="15.75">
      <c r="A1184" s="265"/>
    </row>
    <row r="1185" spans="1:1" ht="15.75">
      <c r="A1185" s="265"/>
    </row>
    <row r="1186" spans="1:1" ht="15.75">
      <c r="A1186" s="265"/>
    </row>
    <row r="1187" spans="1:1" ht="15.75">
      <c r="A1187" s="265"/>
    </row>
    <row r="1188" spans="1:1" ht="15.75">
      <c r="A1188" s="265"/>
    </row>
    <row r="1189" spans="1:1" ht="15.75">
      <c r="A1189" s="265"/>
    </row>
    <row r="1190" spans="1:1">
      <c r="A1190" s="266"/>
    </row>
    <row r="1191" spans="1:1">
      <c r="A1191" s="266"/>
    </row>
    <row r="1192" spans="1:1">
      <c r="A1192" s="266"/>
    </row>
    <row r="1193" spans="1:1">
      <c r="A1193" s="266"/>
    </row>
    <row r="1194" spans="1:1">
      <c r="A1194" s="266"/>
    </row>
    <row r="1195" spans="1:1">
      <c r="A1195" s="266"/>
    </row>
    <row r="1196" spans="1:1">
      <c r="A1196" s="266"/>
    </row>
    <row r="1197" spans="1:1">
      <c r="A1197" s="266"/>
    </row>
    <row r="1198" spans="1:1">
      <c r="A1198" s="266"/>
    </row>
    <row r="1199" spans="1:1">
      <c r="A1199" s="266"/>
    </row>
    <row r="1200" spans="1:1">
      <c r="A1200" s="266"/>
    </row>
    <row r="1201" spans="1:1">
      <c r="A1201" s="266"/>
    </row>
    <row r="1202" spans="1:1">
      <c r="A1202" s="266"/>
    </row>
    <row r="1203" spans="1:1">
      <c r="A1203" s="266"/>
    </row>
    <row r="1204" spans="1:1">
      <c r="A1204" s="266"/>
    </row>
    <row r="1205" spans="1:1">
      <c r="A1205" s="266"/>
    </row>
    <row r="1206" spans="1:1">
      <c r="A1206" s="266"/>
    </row>
    <row r="1207" spans="1:1">
      <c r="A1207" s="266"/>
    </row>
    <row r="1208" spans="1:1">
      <c r="A1208" s="266"/>
    </row>
    <row r="1209" spans="1:1" ht="15.75">
      <c r="A1209" s="265"/>
    </row>
    <row r="1210" spans="1:1" ht="15.75">
      <c r="A1210" s="265"/>
    </row>
    <row r="1211" spans="1:1">
      <c r="A1211" s="266"/>
    </row>
    <row r="1212" spans="1:1" ht="15.75">
      <c r="A1212" s="267"/>
    </row>
    <row r="1213" spans="1:1" ht="15.75">
      <c r="A1213" s="265"/>
    </row>
    <row r="1214" spans="1:1" ht="15.75">
      <c r="A1214" s="265"/>
    </row>
    <row r="1215" spans="1:1" ht="15.75">
      <c r="A1215" s="267"/>
    </row>
    <row r="1216" spans="1:1" ht="15.75">
      <c r="A1216" s="265"/>
    </row>
    <row r="1217" spans="1:1" ht="15.75">
      <c r="A1217" s="265"/>
    </row>
    <row r="1218" spans="1:1" ht="15.75">
      <c r="A1218" s="265"/>
    </row>
    <row r="1219" spans="1:1" ht="15.75">
      <c r="A1219" s="265"/>
    </row>
    <row r="1220" spans="1:1" ht="15.75">
      <c r="A1220" s="265"/>
    </row>
    <row r="1221" spans="1:1" ht="15.75">
      <c r="A1221" s="265"/>
    </row>
    <row r="1222" spans="1:1" ht="15.75">
      <c r="A1222" s="265"/>
    </row>
    <row r="1223" spans="1:1" ht="15.75">
      <c r="A1223" s="267"/>
    </row>
    <row r="1224" spans="1:1" ht="15.75">
      <c r="A1224" s="267"/>
    </row>
    <row r="1225" spans="1:1" ht="15.75">
      <c r="A1225" s="265"/>
    </row>
    <row r="1226" spans="1:1" ht="15.75">
      <c r="A1226" s="267"/>
    </row>
    <row r="1227" spans="1:1" ht="15.75">
      <c r="A1227" s="265"/>
    </row>
    <row r="1228" spans="1:1" ht="15.75">
      <c r="A1228" s="265"/>
    </row>
    <row r="1229" spans="1:1" ht="15.75">
      <c r="A1229" s="265"/>
    </row>
    <row r="1230" spans="1:1" ht="15.75">
      <c r="A1230" s="265"/>
    </row>
    <row r="1231" spans="1:1" ht="15.75">
      <c r="A1231" s="265"/>
    </row>
    <row r="1232" spans="1:1" ht="15.75">
      <c r="A1232" s="267"/>
    </row>
    <row r="1233" spans="1:1" ht="15.75">
      <c r="A1233" s="265"/>
    </row>
    <row r="1234" spans="1:1" ht="15.75">
      <c r="A1234" s="265"/>
    </row>
    <row r="1235" spans="1:1" ht="15.75">
      <c r="A1235" s="265"/>
    </row>
    <row r="1236" spans="1:1" ht="15.75">
      <c r="A1236" s="265"/>
    </row>
    <row r="1237" spans="1:1" ht="15.75">
      <c r="A1237" s="267"/>
    </row>
    <row r="1238" spans="1:1" ht="15.75">
      <c r="A1238" s="267"/>
    </row>
    <row r="1239" spans="1:1" ht="15.75">
      <c r="A1239" s="265"/>
    </row>
    <row r="1240" spans="1:1" ht="15.75">
      <c r="A1240" s="265"/>
    </row>
    <row r="1241" spans="1:1" ht="15.75">
      <c r="A1241" s="265"/>
    </row>
    <row r="1242" spans="1:1" ht="15.75">
      <c r="A1242" s="265"/>
    </row>
    <row r="1243" spans="1:1" ht="15.75">
      <c r="A1243" s="267"/>
    </row>
    <row r="1244" spans="1:1" ht="15.75">
      <c r="A1244" s="267"/>
    </row>
    <row r="1245" spans="1:1" ht="15.75">
      <c r="A1245" s="265"/>
    </row>
    <row r="1246" spans="1:1" ht="15.75">
      <c r="A1246" s="265"/>
    </row>
    <row r="1247" spans="1:1" ht="15.75">
      <c r="A1247" s="265"/>
    </row>
    <row r="1248" spans="1:1" ht="15.75">
      <c r="A1248" s="265"/>
    </row>
    <row r="1249" spans="1:1" ht="15.75">
      <c r="A1249" s="267"/>
    </row>
    <row r="1250" spans="1:1" ht="15.75">
      <c r="A1250" s="267"/>
    </row>
    <row r="1251" spans="1:1" ht="15.75">
      <c r="A1251" s="265"/>
    </row>
    <row r="1252" spans="1:1" ht="15.75">
      <c r="A1252" s="267"/>
    </row>
    <row r="1253" spans="1:1" ht="15.75">
      <c r="A1253" s="267"/>
    </row>
    <row r="1254" spans="1:1" ht="15.75">
      <c r="A1254" s="265"/>
    </row>
    <row r="1255" spans="1:1" ht="15.75">
      <c r="A1255" s="265"/>
    </row>
    <row r="1256" spans="1:1" ht="15.75">
      <c r="A1256" s="265"/>
    </row>
    <row r="1257" spans="1:1" ht="15.75">
      <c r="A1257" s="265"/>
    </row>
    <row r="1258" spans="1:1" ht="15.75">
      <c r="A1258" s="267"/>
    </row>
    <row r="1259" spans="1:1" ht="15.75">
      <c r="A1259" s="265"/>
    </row>
    <row r="1260" spans="1:1" ht="15.75">
      <c r="A1260" s="267"/>
    </row>
    <row r="1261" spans="1:1" ht="15.75">
      <c r="A1261" s="265"/>
    </row>
    <row r="1262" spans="1:1" ht="15.75">
      <c r="A1262" s="267"/>
    </row>
    <row r="1263" spans="1:1" ht="15.75">
      <c r="A1263" s="267"/>
    </row>
    <row r="1264" spans="1:1" ht="15.75">
      <c r="A1264" s="267"/>
    </row>
    <row r="1265" spans="1:1" ht="15.75">
      <c r="A1265" s="267"/>
    </row>
    <row r="1266" spans="1:1" ht="15.75">
      <c r="A1266" s="267"/>
    </row>
    <row r="1267" spans="1:1" ht="15.75">
      <c r="A1267" s="265"/>
    </row>
    <row r="1268" spans="1:1" ht="15.75">
      <c r="A1268" s="265"/>
    </row>
    <row r="1269" spans="1:1" ht="15.75">
      <c r="A1269" s="265"/>
    </row>
    <row r="1270" spans="1:1" ht="15.75">
      <c r="A1270" s="265"/>
    </row>
    <row r="1271" spans="1:1" ht="15.75">
      <c r="A1271" s="265"/>
    </row>
    <row r="1272" spans="1:1" ht="15.75">
      <c r="A1272" s="265"/>
    </row>
    <row r="1273" spans="1:1" ht="15.75">
      <c r="A1273" s="265"/>
    </row>
    <row r="1274" spans="1:1" ht="15.75">
      <c r="A1274" s="265"/>
    </row>
    <row r="1275" spans="1:1" ht="15.75">
      <c r="A1275" s="265"/>
    </row>
    <row r="1276" spans="1:1" ht="15.75">
      <c r="A1276" s="267"/>
    </row>
    <row r="1277" spans="1:1" ht="15.75">
      <c r="A1277" s="265"/>
    </row>
    <row r="1278" spans="1:1" ht="15.75">
      <c r="A1278" s="265"/>
    </row>
    <row r="1279" spans="1:1" ht="15.75">
      <c r="A1279" s="265"/>
    </row>
    <row r="1280" spans="1:1" ht="15.75">
      <c r="A1280" s="265"/>
    </row>
    <row r="1281" spans="1:1" ht="15.75">
      <c r="A1281" s="267"/>
    </row>
    <row r="1282" spans="1:1" ht="15.75">
      <c r="A1282" s="265"/>
    </row>
    <row r="1283" spans="1:1" ht="15.75">
      <c r="A1283" s="267"/>
    </row>
    <row r="1284" spans="1:1" ht="15.75">
      <c r="A1284" s="265"/>
    </row>
    <row r="1285" spans="1:1" ht="15.75">
      <c r="A1285" s="265"/>
    </row>
    <row r="1286" spans="1:1" ht="15.75">
      <c r="A1286" s="265"/>
    </row>
    <row r="1287" spans="1:1" ht="15.75">
      <c r="A1287" s="265"/>
    </row>
    <row r="1288" spans="1:1" ht="15.75">
      <c r="A1288" s="267"/>
    </row>
    <row r="1289" spans="1:1" ht="15.75">
      <c r="A1289" s="265"/>
    </row>
    <row r="1290" spans="1:1" ht="15.75">
      <c r="A1290" s="265"/>
    </row>
    <row r="1291" spans="1:1" ht="15.75">
      <c r="A1291" s="267"/>
    </row>
    <row r="1292" spans="1:1" ht="15.75">
      <c r="A1292" s="265"/>
    </row>
    <row r="1293" spans="1:1" ht="15.75">
      <c r="A1293" s="265"/>
    </row>
    <row r="1294" spans="1:1" ht="15.75">
      <c r="A1294" s="267"/>
    </row>
    <row r="1295" spans="1:1" ht="15.75">
      <c r="A1295" s="265"/>
    </row>
    <row r="1296" spans="1:1" ht="15.75">
      <c r="A1296" s="265"/>
    </row>
    <row r="1297" spans="1:1" ht="15.75">
      <c r="A1297" s="267"/>
    </row>
    <row r="1298" spans="1:1" ht="15.75">
      <c r="A1298" s="265"/>
    </row>
    <row r="1299" spans="1:1" ht="15.75">
      <c r="A1299" s="267"/>
    </row>
    <row r="1300" spans="1:1" ht="15.75">
      <c r="A1300" s="265"/>
    </row>
    <row r="1301" spans="1:1" ht="15.75">
      <c r="A1301" s="267"/>
    </row>
    <row r="1302" spans="1:1" ht="15.75">
      <c r="A1302" s="267"/>
    </row>
    <row r="1303" spans="1:1" ht="15.75">
      <c r="A1303" s="265"/>
    </row>
    <row r="1304" spans="1:1" ht="15.75">
      <c r="A1304" s="265"/>
    </row>
    <row r="1305" spans="1:1" ht="15.75">
      <c r="A1305" s="265"/>
    </row>
    <row r="1306" spans="1:1" ht="15.75">
      <c r="A1306" s="265"/>
    </row>
    <row r="1307" spans="1:1" ht="15.75">
      <c r="A1307" s="265"/>
    </row>
    <row r="1308" spans="1:1" ht="15.75">
      <c r="A1308" s="265"/>
    </row>
    <row r="1309" spans="1:1" ht="15.75">
      <c r="A1309" s="267"/>
    </row>
    <row r="1310" spans="1:1" ht="15.75">
      <c r="A1310" s="265"/>
    </row>
    <row r="1311" spans="1:1" ht="15.75">
      <c r="A1311" s="265"/>
    </row>
    <row r="1312" spans="1:1" ht="15.75">
      <c r="A1312" s="265"/>
    </row>
    <row r="1313" spans="1:1" ht="15.75">
      <c r="A1313" s="265"/>
    </row>
    <row r="1314" spans="1:1" ht="15.75">
      <c r="A1314" s="265"/>
    </row>
    <row r="1315" spans="1:1" ht="15.75">
      <c r="A1315" s="267"/>
    </row>
    <row r="1316" spans="1:1" ht="15.75">
      <c r="A1316" s="265"/>
    </row>
    <row r="1317" spans="1:1" ht="15.75">
      <c r="A1317" s="267"/>
    </row>
    <row r="1318" spans="1:1" ht="15.75">
      <c r="A1318" s="265"/>
    </row>
    <row r="1319" spans="1:1" ht="15.75">
      <c r="A1319" s="267"/>
    </row>
    <row r="1320" spans="1:1" ht="15.75">
      <c r="A1320" s="265"/>
    </row>
    <row r="1321" spans="1:1" ht="15.75">
      <c r="A1321" s="267"/>
    </row>
    <row r="1322" spans="1:1" ht="15.75">
      <c r="A1322" s="265"/>
    </row>
    <row r="1323" spans="1:1" ht="15.75">
      <c r="A1323" s="265"/>
    </row>
    <row r="1324" spans="1:1" ht="15.75">
      <c r="A1324" s="265"/>
    </row>
    <row r="1325" spans="1:1" ht="15.75">
      <c r="A1325" s="265"/>
    </row>
    <row r="1326" spans="1:1" ht="15.75">
      <c r="A1326" s="265"/>
    </row>
    <row r="1327" spans="1:1" ht="15.75">
      <c r="A1327" s="267"/>
    </row>
    <row r="1328" spans="1:1" ht="15.75">
      <c r="A1328" s="267"/>
    </row>
    <row r="1329" spans="1:1" ht="15.75">
      <c r="A1329" s="265"/>
    </row>
    <row r="1330" spans="1:1" ht="15.75">
      <c r="A1330" s="265"/>
    </row>
    <row r="1331" spans="1:1" ht="15.75">
      <c r="A1331" s="265"/>
    </row>
    <row r="1332" spans="1:1" ht="15.75">
      <c r="A1332" s="265"/>
    </row>
    <row r="1333" spans="1:1" ht="15.75">
      <c r="A1333" s="265"/>
    </row>
    <row r="1334" spans="1:1" ht="15.75">
      <c r="A1334" s="265"/>
    </row>
    <row r="1335" spans="1:1" ht="15.75">
      <c r="A1335" s="267"/>
    </row>
    <row r="1336" spans="1:1" ht="15.75">
      <c r="A1336" s="267"/>
    </row>
    <row r="1337" spans="1:1" ht="15.75">
      <c r="A1337" s="265"/>
    </row>
    <row r="1338" spans="1:1" ht="15.75">
      <c r="A1338" s="265"/>
    </row>
    <row r="1339" spans="1:1" ht="15.75">
      <c r="A1339" s="265"/>
    </row>
    <row r="1340" spans="1:1" ht="15.75">
      <c r="A1340" s="267"/>
    </row>
    <row r="1341" spans="1:1" ht="15.75">
      <c r="A1341" s="265"/>
    </row>
    <row r="1342" spans="1:1" ht="15.75">
      <c r="A1342" s="265"/>
    </row>
    <row r="1343" spans="1:1" ht="15.75">
      <c r="A1343" s="265"/>
    </row>
    <row r="1344" spans="1:1" ht="15.75">
      <c r="A1344" s="265"/>
    </row>
    <row r="1345" spans="1:1" ht="15.75">
      <c r="A1345" s="267"/>
    </row>
    <row r="1346" spans="1:1" ht="15.75">
      <c r="A1346" s="265"/>
    </row>
    <row r="1347" spans="1:1" ht="15.75">
      <c r="A1347" s="265"/>
    </row>
    <row r="1348" spans="1:1" ht="15.75">
      <c r="A1348" s="265"/>
    </row>
    <row r="1349" spans="1:1" ht="15.75">
      <c r="A1349" s="265"/>
    </row>
    <row r="1350" spans="1:1" ht="15.75">
      <c r="A1350" s="265"/>
    </row>
    <row r="1351" spans="1:1" ht="15.75">
      <c r="A1351" s="265"/>
    </row>
    <row r="1352" spans="1:1" ht="15.75">
      <c r="A1352" s="267"/>
    </row>
    <row r="1353" spans="1:1" ht="15.75">
      <c r="A1353" s="265"/>
    </row>
    <row r="1354" spans="1:1" ht="15.75">
      <c r="A1354" s="267"/>
    </row>
    <row r="1355" spans="1:1" ht="15.75">
      <c r="A1355" s="267"/>
    </row>
    <row r="1356" spans="1:1" ht="15.75">
      <c r="A1356" s="267"/>
    </row>
    <row r="1357" spans="1:1" ht="15.75">
      <c r="A1357" s="267"/>
    </row>
    <row r="1358" spans="1:1" ht="15.75">
      <c r="A1358" s="265"/>
    </row>
    <row r="1359" spans="1:1" ht="15.75">
      <c r="A1359" s="267"/>
    </row>
    <row r="1360" spans="1:1" ht="15.75">
      <c r="A1360" s="265"/>
    </row>
    <row r="1361" spans="1:1" ht="15.75">
      <c r="A1361" s="265"/>
    </row>
    <row r="1362" spans="1:1" ht="15.75">
      <c r="A1362" s="265"/>
    </row>
    <row r="1363" spans="1:1" ht="15.75">
      <c r="A1363" s="265"/>
    </row>
    <row r="1364" spans="1:1" ht="15.75">
      <c r="A1364" s="265"/>
    </row>
    <row r="1365" spans="1:1" ht="15.75">
      <c r="A1365" s="265"/>
    </row>
    <row r="1366" spans="1:1" ht="15.75">
      <c r="A1366" s="265"/>
    </row>
    <row r="1367" spans="1:1" ht="15.75">
      <c r="A1367" s="267"/>
    </row>
    <row r="1368" spans="1:1" ht="15.75">
      <c r="A1368" s="265"/>
    </row>
    <row r="1369" spans="1:1" ht="15.75">
      <c r="A1369" s="265"/>
    </row>
    <row r="1370" spans="1:1" ht="15.75">
      <c r="A1370" s="265"/>
    </row>
    <row r="1371" spans="1:1" ht="15.75">
      <c r="A1371" s="265"/>
    </row>
    <row r="1372" spans="1:1" ht="15.75">
      <c r="A1372" s="265"/>
    </row>
    <row r="1373" spans="1:1" ht="15.75">
      <c r="A1373" s="265"/>
    </row>
    <row r="1374" spans="1:1" ht="15.75">
      <c r="A1374" s="267"/>
    </row>
    <row r="1375" spans="1:1" ht="15.75">
      <c r="A1375" s="265"/>
    </row>
    <row r="1376" spans="1:1" ht="15.75">
      <c r="A1376" s="267"/>
    </row>
    <row r="1377" spans="1:1" ht="15.75">
      <c r="A1377" s="267"/>
    </row>
    <row r="1378" spans="1:1" ht="15.75">
      <c r="A1378" s="265"/>
    </row>
    <row r="1379" spans="1:1" ht="15.75">
      <c r="A1379" s="267"/>
    </row>
    <row r="1380" spans="1:1" ht="15.75">
      <c r="A1380" s="265"/>
    </row>
    <row r="1381" spans="1:1" ht="15.75">
      <c r="A1381" s="265"/>
    </row>
    <row r="1382" spans="1:1" ht="15.75">
      <c r="A1382" s="265"/>
    </row>
    <row r="1383" spans="1:1" ht="15.75">
      <c r="A1383" s="267"/>
    </row>
    <row r="1384" spans="1:1" ht="15.75">
      <c r="A1384" s="265"/>
    </row>
    <row r="1385" spans="1:1" ht="15.75">
      <c r="A1385" s="265"/>
    </row>
    <row r="1386" spans="1:1" ht="15.75">
      <c r="A1386" s="265"/>
    </row>
    <row r="1387" spans="1:1" ht="15.75">
      <c r="A1387" s="265"/>
    </row>
    <row r="1388" spans="1:1" ht="15.75">
      <c r="A1388" s="265"/>
    </row>
    <row r="1389" spans="1:1" ht="15.75">
      <c r="A1389" s="265"/>
    </row>
    <row r="1390" spans="1:1" ht="15.75">
      <c r="A1390" s="265"/>
    </row>
    <row r="1391" spans="1:1" ht="15.75">
      <c r="A1391" s="265"/>
    </row>
    <row r="1392" spans="1:1" ht="15.75">
      <c r="A1392" s="265"/>
    </row>
    <row r="1393" spans="1:1" ht="15.75">
      <c r="A1393" s="265"/>
    </row>
    <row r="1394" spans="1:1" ht="15.75">
      <c r="A1394" s="265"/>
    </row>
    <row r="1395" spans="1:1" ht="15.75">
      <c r="A1395" s="265"/>
    </row>
    <row r="1396" spans="1:1" ht="15.75">
      <c r="A1396" s="265"/>
    </row>
    <row r="1397" spans="1:1" ht="15.75">
      <c r="A1397" s="265"/>
    </row>
    <row r="1398" spans="1:1" ht="15.75">
      <c r="A1398" s="265"/>
    </row>
    <row r="1399" spans="1:1" ht="15.75">
      <c r="A1399" s="267"/>
    </row>
    <row r="1400" spans="1:1" ht="15.75">
      <c r="A1400" s="265"/>
    </row>
    <row r="1401" spans="1:1" ht="15.75">
      <c r="A1401" s="265"/>
    </row>
    <row r="1402" spans="1:1" ht="15.75">
      <c r="A1402" s="265"/>
    </row>
    <row r="1403" spans="1:1" ht="15.75">
      <c r="A1403" s="265"/>
    </row>
    <row r="1404" spans="1:1" ht="15.75">
      <c r="A1404" s="265"/>
    </row>
    <row r="1405" spans="1:1" ht="15.75">
      <c r="A1405" s="267"/>
    </row>
    <row r="1406" spans="1:1" ht="15.75">
      <c r="A1406" s="265"/>
    </row>
    <row r="1407" spans="1:1" ht="15.75">
      <c r="A1407" s="265"/>
    </row>
    <row r="1408" spans="1:1" ht="15.75">
      <c r="A1408" s="265"/>
    </row>
    <row r="1409" spans="1:1" ht="15.75">
      <c r="A1409" s="267"/>
    </row>
    <row r="1410" spans="1:1" ht="15.75">
      <c r="A1410" s="265"/>
    </row>
    <row r="1411" spans="1:1" ht="15.75">
      <c r="A1411" s="265"/>
    </row>
    <row r="1412" spans="1:1" ht="15.75">
      <c r="A1412" s="265"/>
    </row>
    <row r="1413" spans="1:1" ht="15.75">
      <c r="A1413" s="267"/>
    </row>
    <row r="1414" spans="1:1" ht="15.75">
      <c r="A1414" s="267"/>
    </row>
    <row r="1415" spans="1:1" ht="15.75">
      <c r="A1415" s="267"/>
    </row>
    <row r="1416" spans="1:1" ht="15.75">
      <c r="A1416" s="267"/>
    </row>
    <row r="1417" spans="1:1" ht="15.75">
      <c r="A1417" s="265"/>
    </row>
    <row r="1418" spans="1:1" ht="15.75">
      <c r="A1418" s="265"/>
    </row>
    <row r="1419" spans="1:1" ht="15.75">
      <c r="A1419" s="265"/>
    </row>
    <row r="1420" spans="1:1" ht="15.75">
      <c r="A1420" s="265"/>
    </row>
    <row r="1421" spans="1:1" ht="15.75">
      <c r="A1421" s="265"/>
    </row>
    <row r="1422" spans="1:1" ht="15.75">
      <c r="A1422" s="265"/>
    </row>
    <row r="1423" spans="1:1" ht="15.75">
      <c r="A1423" s="265"/>
    </row>
    <row r="1424" spans="1:1" ht="15.75">
      <c r="A1424" s="265"/>
    </row>
    <row r="1425" spans="1:1" ht="15.75">
      <c r="A1425" s="265"/>
    </row>
    <row r="1426" spans="1:1" ht="15.75">
      <c r="A1426" s="265"/>
    </row>
    <row r="1427" spans="1:1" ht="15.75">
      <c r="A1427" s="267"/>
    </row>
    <row r="1428" spans="1:1" ht="15.75">
      <c r="A1428" s="265"/>
    </row>
    <row r="1429" spans="1:1" ht="15.75">
      <c r="A1429" s="265"/>
    </row>
    <row r="1430" spans="1:1" ht="15.75">
      <c r="A1430" s="265"/>
    </row>
    <row r="1431" spans="1:1" ht="15.75">
      <c r="A1431" s="265"/>
    </row>
    <row r="1432" spans="1:1" ht="15.75">
      <c r="A1432" s="265"/>
    </row>
    <row r="1433" spans="1:1" ht="15.75">
      <c r="A1433" s="265"/>
    </row>
    <row r="1434" spans="1:1" ht="15.75">
      <c r="A1434" s="265"/>
    </row>
    <row r="1435" spans="1:1" ht="15.75">
      <c r="A1435" s="267"/>
    </row>
    <row r="1436" spans="1:1" ht="15.75">
      <c r="A1436" s="267"/>
    </row>
    <row r="1437" spans="1:1" ht="15.75">
      <c r="A1437" s="265"/>
    </row>
    <row r="1438" spans="1:1" ht="15.75">
      <c r="A1438" s="265"/>
    </row>
    <row r="1439" spans="1:1" ht="15.75">
      <c r="A1439" s="265"/>
    </row>
    <row r="1440" spans="1:1" ht="15.75">
      <c r="A1440" s="265"/>
    </row>
    <row r="1441" spans="1:1" ht="15.75">
      <c r="A1441" s="265"/>
    </row>
    <row r="1442" spans="1:1" ht="15.75">
      <c r="A1442" s="265"/>
    </row>
    <row r="1443" spans="1:1" ht="15.75">
      <c r="A1443" s="265"/>
    </row>
    <row r="1444" spans="1:1" ht="15.75">
      <c r="A1444" s="265"/>
    </row>
    <row r="1445" spans="1:1" ht="15.75">
      <c r="A1445" s="265"/>
    </row>
    <row r="1446" spans="1:1" ht="15.75">
      <c r="A1446" s="265"/>
    </row>
    <row r="1447" spans="1:1" ht="15.75">
      <c r="A1447" s="265"/>
    </row>
    <row r="1448" spans="1:1" ht="15.75">
      <c r="A1448" s="265"/>
    </row>
    <row r="1449" spans="1:1" ht="15.75">
      <c r="A1449" s="265"/>
    </row>
    <row r="1450" spans="1:1" ht="15.75">
      <c r="A1450" s="267"/>
    </row>
    <row r="1451" spans="1:1" ht="15.75">
      <c r="A1451" s="265"/>
    </row>
    <row r="1452" spans="1:1" ht="15.75">
      <c r="A1452" s="265"/>
    </row>
    <row r="1453" spans="1:1" ht="15.75">
      <c r="A1453" s="265"/>
    </row>
    <row r="1454" spans="1:1" ht="15.75">
      <c r="A1454" s="265"/>
    </row>
    <row r="1455" spans="1:1" ht="15.75">
      <c r="A1455" s="265"/>
    </row>
    <row r="1456" spans="1:1" ht="15.75">
      <c r="A1456" s="267"/>
    </row>
    <row r="1457" spans="1:1" ht="15.75">
      <c r="A1457" s="265"/>
    </row>
    <row r="1458" spans="1:1" ht="15.75">
      <c r="A1458" s="265"/>
    </row>
    <row r="1459" spans="1:1" ht="15.75">
      <c r="A1459" s="267"/>
    </row>
    <row r="1460" spans="1:1" ht="15.75">
      <c r="A1460" s="265"/>
    </row>
    <row r="1461" spans="1:1" ht="15.75">
      <c r="A1461" s="265"/>
    </row>
    <row r="1462" spans="1:1" ht="15.75">
      <c r="A1462" s="265"/>
    </row>
    <row r="1463" spans="1:1" ht="15.75">
      <c r="A1463" s="265"/>
    </row>
    <row r="1464" spans="1:1" ht="15.75">
      <c r="A1464" s="265"/>
    </row>
    <row r="1465" spans="1:1" ht="15.75">
      <c r="A1465" s="267"/>
    </row>
    <row r="1466" spans="1:1" ht="15.75">
      <c r="A1466" s="267"/>
    </row>
    <row r="1467" spans="1:1" ht="15.75">
      <c r="A1467" s="265"/>
    </row>
    <row r="1468" spans="1:1" ht="15.75">
      <c r="A1468" s="267"/>
    </row>
    <row r="1469" spans="1:1" ht="15.75">
      <c r="A1469" s="265"/>
    </row>
    <row r="1470" spans="1:1" ht="15.75">
      <c r="A1470" s="265"/>
    </row>
    <row r="1471" spans="1:1" ht="15.75">
      <c r="A1471" s="265"/>
    </row>
    <row r="1472" spans="1:1" ht="15.75">
      <c r="A1472" s="265"/>
    </row>
    <row r="1473" spans="1:1" ht="15.75">
      <c r="A1473" s="265"/>
    </row>
    <row r="1474" spans="1:1" ht="15.75">
      <c r="A1474" s="265"/>
    </row>
    <row r="1475" spans="1:1" ht="15.75">
      <c r="A1475" s="265"/>
    </row>
    <row r="1476" spans="1:1" ht="15.75">
      <c r="A1476" s="265"/>
    </row>
    <row r="1477" spans="1:1" ht="15.75">
      <c r="A1477" s="265"/>
    </row>
    <row r="1478" spans="1:1" ht="15.75">
      <c r="A1478" s="265"/>
    </row>
    <row r="1479" spans="1:1" ht="15.75">
      <c r="A1479" s="265"/>
    </row>
    <row r="1480" spans="1:1" ht="15.75">
      <c r="A1480" s="265"/>
    </row>
    <row r="1481" spans="1:1" ht="15.75">
      <c r="A1481" s="265"/>
    </row>
    <row r="1482" spans="1:1" ht="15.75">
      <c r="A1482" s="265"/>
    </row>
    <row r="1483" spans="1:1" ht="15.75">
      <c r="A1483" s="265"/>
    </row>
    <row r="1484" spans="1:1" ht="15.75">
      <c r="A1484" s="265"/>
    </row>
    <row r="1485" spans="1:1" ht="15.75">
      <c r="A1485" s="265"/>
    </row>
    <row r="1486" spans="1:1" ht="15.75">
      <c r="A1486" s="265"/>
    </row>
    <row r="1487" spans="1:1" ht="15.75">
      <c r="A1487" s="267"/>
    </row>
    <row r="1488" spans="1:1" ht="15.75">
      <c r="A1488" s="267"/>
    </row>
    <row r="1489" spans="1:1" ht="15.75">
      <c r="A1489" s="265"/>
    </row>
    <row r="1490" spans="1:1" ht="15.75">
      <c r="A1490" s="265"/>
    </row>
    <row r="1491" spans="1:1" ht="15.75">
      <c r="A1491" s="267"/>
    </row>
    <row r="1492" spans="1:1" ht="15.75">
      <c r="A1492" s="265"/>
    </row>
    <row r="1493" spans="1:1" ht="15.75">
      <c r="A1493" s="265"/>
    </row>
    <row r="1494" spans="1:1" ht="15.75">
      <c r="A1494" s="265"/>
    </row>
    <row r="1495" spans="1:1" ht="15.75">
      <c r="A1495" s="265"/>
    </row>
    <row r="1496" spans="1:1" ht="15.75">
      <c r="A1496" s="267"/>
    </row>
    <row r="1497" spans="1:1" ht="15.75">
      <c r="A1497" s="267"/>
    </row>
    <row r="1498" spans="1:1" ht="15.75">
      <c r="A1498" s="265"/>
    </row>
    <row r="1499" spans="1:1" ht="15.75">
      <c r="A1499" s="265"/>
    </row>
    <row r="1500" spans="1:1" ht="15.75">
      <c r="A1500" s="265"/>
    </row>
    <row r="1501" spans="1:1" ht="15.75">
      <c r="A1501" s="267"/>
    </row>
    <row r="1502" spans="1:1" ht="15.75">
      <c r="A1502" s="265"/>
    </row>
    <row r="1503" spans="1:1" ht="15.75">
      <c r="A1503" s="267"/>
    </row>
    <row r="1504" spans="1:1" ht="15.75">
      <c r="A1504" s="265"/>
    </row>
    <row r="1505" spans="1:1" ht="15.75">
      <c r="A1505" s="265"/>
    </row>
    <row r="1506" spans="1:1" ht="15.75">
      <c r="A1506" s="267"/>
    </row>
    <row r="1507" spans="1:1" ht="15.75">
      <c r="A1507" s="265"/>
    </row>
    <row r="1508" spans="1:1" ht="15.75">
      <c r="A1508" s="265"/>
    </row>
    <row r="1509" spans="1:1" ht="15.75">
      <c r="A1509" s="265"/>
    </row>
    <row r="1510" spans="1:1" ht="15.75">
      <c r="A1510" s="265"/>
    </row>
    <row r="1511" spans="1:1" ht="15.75">
      <c r="A1511" s="265"/>
    </row>
    <row r="1512" spans="1:1" ht="15.75">
      <c r="A1512" s="265"/>
    </row>
    <row r="1513" spans="1:1" ht="15.75">
      <c r="A1513" s="265"/>
    </row>
    <row r="1514" spans="1:1" ht="15.75">
      <c r="A1514" s="265"/>
    </row>
    <row r="1515" spans="1:1" ht="15.75">
      <c r="A1515" s="265"/>
    </row>
    <row r="1516" spans="1:1" ht="15.75">
      <c r="A1516" s="265"/>
    </row>
    <row r="1517" spans="1:1" ht="15.75">
      <c r="A1517" s="265"/>
    </row>
    <row r="1518" spans="1:1" ht="15.75">
      <c r="A1518" s="267"/>
    </row>
    <row r="1519" spans="1:1" ht="15.75">
      <c r="A1519" s="265"/>
    </row>
    <row r="1520" spans="1:1" ht="15.75">
      <c r="A1520" s="265"/>
    </row>
    <row r="1521" spans="1:1" ht="15.75">
      <c r="A1521" s="265"/>
    </row>
    <row r="1522" spans="1:1" ht="15.75">
      <c r="A1522" s="265"/>
    </row>
    <row r="1523" spans="1:1" ht="15.75">
      <c r="A1523" s="267"/>
    </row>
    <row r="1524" spans="1:1" ht="15.75">
      <c r="A1524" s="265"/>
    </row>
    <row r="1525" spans="1:1" ht="15.75">
      <c r="A1525" s="265"/>
    </row>
    <row r="1526" spans="1:1" ht="15.75">
      <c r="A1526" s="265"/>
    </row>
    <row r="1527" spans="1:1" ht="15.75">
      <c r="A1527" s="265"/>
    </row>
    <row r="1528" spans="1:1" ht="15.75">
      <c r="A1528" s="265"/>
    </row>
    <row r="1529" spans="1:1" ht="15.75">
      <c r="A1529" s="265"/>
    </row>
    <row r="1530" spans="1:1" ht="15.75">
      <c r="A1530" s="265"/>
    </row>
    <row r="1531" spans="1:1" ht="15.75">
      <c r="A1531" s="265"/>
    </row>
    <row r="1532" spans="1:1" ht="15.75">
      <c r="A1532" s="265"/>
    </row>
    <row r="1533" spans="1:1" ht="15.75">
      <c r="A1533" s="265"/>
    </row>
    <row r="1534" spans="1:1" ht="15.75">
      <c r="A1534" s="265"/>
    </row>
    <row r="1535" spans="1:1" ht="15.75">
      <c r="A1535" s="265"/>
    </row>
    <row r="1536" spans="1:1" ht="15.75">
      <c r="A1536" s="267"/>
    </row>
    <row r="1537" spans="1:1" ht="15.75">
      <c r="A1537" s="265"/>
    </row>
    <row r="1538" spans="1:1" ht="15.75">
      <c r="A1538" s="265"/>
    </row>
    <row r="1539" spans="1:1" ht="15.75">
      <c r="A1539" s="265"/>
    </row>
    <row r="1540" spans="1:1" ht="15.75">
      <c r="A1540" s="265"/>
    </row>
    <row r="1541" spans="1:1" ht="15.75">
      <c r="A1541" s="265"/>
    </row>
    <row r="1542" spans="1:1" ht="15.75">
      <c r="A1542" s="265"/>
    </row>
    <row r="1543" spans="1:1" ht="15.75">
      <c r="A1543" s="265"/>
    </row>
    <row r="1544" spans="1:1" ht="15.75">
      <c r="A1544" s="267"/>
    </row>
    <row r="1545" spans="1:1" ht="15.75">
      <c r="A1545" s="265"/>
    </row>
    <row r="1546" spans="1:1" ht="15.75">
      <c r="A1546" s="267"/>
    </row>
    <row r="1547" spans="1:1" ht="15.75">
      <c r="A1547" s="267"/>
    </row>
    <row r="1548" spans="1:1" ht="15.75">
      <c r="A1548" s="265"/>
    </row>
    <row r="1549" spans="1:1" ht="15.75">
      <c r="A1549" s="267"/>
    </row>
    <row r="1550" spans="1:1" ht="15.75">
      <c r="A1550" s="267"/>
    </row>
    <row r="1551" spans="1:1" ht="15.75">
      <c r="A1551" s="265"/>
    </row>
    <row r="1552" spans="1:1" ht="15.75">
      <c r="A1552" s="267"/>
    </row>
    <row r="1553" spans="1:1" ht="15.75">
      <c r="A1553" s="265"/>
    </row>
    <row r="1554" spans="1:1" ht="15.75">
      <c r="A1554" s="265"/>
    </row>
    <row r="1555" spans="1:1" ht="15.75">
      <c r="A1555" s="265"/>
    </row>
    <row r="1556" spans="1:1" ht="15.75">
      <c r="A1556" s="265"/>
    </row>
    <row r="1557" spans="1:1" ht="15.75">
      <c r="A1557" s="265"/>
    </row>
    <row r="1558" spans="1:1" ht="15.75">
      <c r="A1558" s="265"/>
    </row>
    <row r="1559" spans="1:1" ht="15.75">
      <c r="A1559" s="265"/>
    </row>
    <row r="1560" spans="1:1" ht="15.75">
      <c r="A1560" s="267"/>
    </row>
    <row r="1561" spans="1:1" ht="15.75">
      <c r="A1561" s="267"/>
    </row>
    <row r="1562" spans="1:1" ht="15.75">
      <c r="A1562" s="265"/>
    </row>
    <row r="1563" spans="1:1" ht="15.75">
      <c r="A1563" s="265"/>
    </row>
    <row r="1564" spans="1:1" ht="15.75">
      <c r="A1564" s="265"/>
    </row>
    <row r="1565" spans="1:1" ht="15.75">
      <c r="A1565" s="265"/>
    </row>
    <row r="1566" spans="1:1" ht="15.75">
      <c r="A1566" s="267"/>
    </row>
    <row r="1567" spans="1:1" ht="15.75">
      <c r="A1567" s="265"/>
    </row>
    <row r="1568" spans="1:1" ht="15.75">
      <c r="A1568" s="265"/>
    </row>
    <row r="1569" spans="1:1" ht="15.75">
      <c r="A1569" s="267"/>
    </row>
    <row r="1570" spans="1:1" ht="15.75">
      <c r="A1570" s="267"/>
    </row>
    <row r="1571" spans="1:1" ht="15.75">
      <c r="A1571" s="265"/>
    </row>
    <row r="1572" spans="1:1" ht="15.75">
      <c r="A1572" s="265"/>
    </row>
    <row r="1573" spans="1:1" ht="15.75">
      <c r="A1573" s="265"/>
    </row>
    <row r="1574" spans="1:1" ht="15.75">
      <c r="A1574" s="267"/>
    </row>
    <row r="1575" spans="1:1" ht="15.75">
      <c r="A1575" s="265"/>
    </row>
    <row r="1576" spans="1:1" ht="15.75">
      <c r="A1576" s="267"/>
    </row>
    <row r="1577" spans="1:1" ht="15.75">
      <c r="A1577" s="265"/>
    </row>
    <row r="1578" spans="1:1" ht="15.75">
      <c r="A1578" s="265"/>
    </row>
    <row r="1579" spans="1:1" ht="15.75">
      <c r="A1579" s="265"/>
    </row>
    <row r="1580" spans="1:1" ht="15.75">
      <c r="A1580" s="265"/>
    </row>
    <row r="1581" spans="1:1" ht="15.75">
      <c r="A1581" s="265"/>
    </row>
    <row r="1582" spans="1:1" ht="15.75">
      <c r="A1582" s="265"/>
    </row>
    <row r="1583" spans="1:1" ht="15.75">
      <c r="A1583" s="267"/>
    </row>
    <row r="1584" spans="1:1" ht="15.75">
      <c r="A1584" s="267"/>
    </row>
    <row r="1585" spans="1:1" ht="15.75">
      <c r="A1585" s="265"/>
    </row>
    <row r="1586" spans="1:1" ht="15.75">
      <c r="A1586" s="265"/>
    </row>
    <row r="1587" spans="1:1" ht="15.75">
      <c r="A1587" s="265"/>
    </row>
    <row r="1588" spans="1:1" ht="15.75">
      <c r="A1588" s="265"/>
    </row>
    <row r="1589" spans="1:1" ht="15.75">
      <c r="A1589" s="265"/>
    </row>
    <row r="1590" spans="1:1" ht="15.75">
      <c r="A1590" s="265"/>
    </row>
    <row r="1591" spans="1:1" ht="15.75">
      <c r="A1591" s="265"/>
    </row>
    <row r="1592" spans="1:1" ht="15.75">
      <c r="A1592" s="265"/>
    </row>
    <row r="1593" spans="1:1" ht="15.75">
      <c r="A1593" s="265"/>
    </row>
    <row r="1594" spans="1:1" ht="15.75">
      <c r="A1594" s="267"/>
    </row>
    <row r="1595" spans="1:1" ht="15.75">
      <c r="A1595" s="265"/>
    </row>
    <row r="1596" spans="1:1" ht="15.75">
      <c r="A1596" s="265"/>
    </row>
    <row r="1597" spans="1:1" ht="15.75">
      <c r="A1597" s="265"/>
    </row>
    <row r="1598" spans="1:1" ht="15.75">
      <c r="A1598" s="265"/>
    </row>
    <row r="1599" spans="1:1" ht="15.75">
      <c r="A1599" s="265"/>
    </row>
    <row r="1600" spans="1:1" ht="15.75">
      <c r="A1600" s="265"/>
    </row>
    <row r="1601" spans="1:1" ht="15.75">
      <c r="A1601" s="267"/>
    </row>
    <row r="1602" spans="1:1" ht="15.75">
      <c r="A1602" s="267"/>
    </row>
    <row r="1603" spans="1:1" ht="15.75">
      <c r="A1603" s="265"/>
    </row>
    <row r="1604" spans="1:1" ht="15.75">
      <c r="A1604" s="265"/>
    </row>
    <row r="1605" spans="1:1" ht="15.75">
      <c r="A1605" s="265"/>
    </row>
    <row r="1606" spans="1:1" ht="15.75">
      <c r="A1606" s="265"/>
    </row>
    <row r="1607" spans="1:1" ht="15.75">
      <c r="A1607" s="265"/>
    </row>
    <row r="1608" spans="1:1" ht="15.75">
      <c r="A1608" s="265"/>
    </row>
    <row r="1609" spans="1:1" ht="15.75">
      <c r="A1609" s="265"/>
    </row>
    <row r="1610" spans="1:1" ht="15.75">
      <c r="A1610" s="265"/>
    </row>
    <row r="1611" spans="1:1" ht="15.75">
      <c r="A1611" s="265"/>
    </row>
    <row r="1612" spans="1:1" ht="15.75">
      <c r="A1612" s="267"/>
    </row>
    <row r="1613" spans="1:1" ht="15.75">
      <c r="A1613" s="265"/>
    </row>
    <row r="1614" spans="1:1" ht="15.75">
      <c r="A1614" s="265"/>
    </row>
    <row r="1615" spans="1:1" ht="15.75">
      <c r="A1615" s="265"/>
    </row>
    <row r="1616" spans="1:1" ht="15.75">
      <c r="A1616" s="265"/>
    </row>
    <row r="1617" spans="1:1" ht="15.75">
      <c r="A1617" s="265"/>
    </row>
    <row r="1618" spans="1:1" ht="15.75">
      <c r="A1618" s="265"/>
    </row>
    <row r="1619" spans="1:1" ht="15.75">
      <c r="A1619" s="265"/>
    </row>
    <row r="1620" spans="1:1" ht="15.75">
      <c r="A1620" s="265"/>
    </row>
    <row r="1621" spans="1:1" ht="15.75">
      <c r="A1621" s="265"/>
    </row>
    <row r="1622" spans="1:1" ht="15.75">
      <c r="A1622" s="265"/>
    </row>
    <row r="1623" spans="1:1" ht="15.75">
      <c r="A1623" s="267"/>
    </row>
    <row r="1624" spans="1:1" ht="15.75">
      <c r="A1624" s="265"/>
    </row>
    <row r="1625" spans="1:1" ht="15.75">
      <c r="A1625" s="265"/>
    </row>
    <row r="1626" spans="1:1" ht="15.75">
      <c r="A1626" s="265"/>
    </row>
    <row r="1627" spans="1:1" ht="15.75">
      <c r="A1627" s="265"/>
    </row>
    <row r="1628" spans="1:1" ht="15.75">
      <c r="A1628" s="265"/>
    </row>
    <row r="1629" spans="1:1" ht="15.75">
      <c r="A1629" s="265"/>
    </row>
    <row r="1630" spans="1:1" ht="15.75">
      <c r="A1630" s="267"/>
    </row>
    <row r="1631" spans="1:1" ht="15.75">
      <c r="A1631" s="267"/>
    </row>
    <row r="1632" spans="1:1" ht="15.75">
      <c r="A1632" s="265"/>
    </row>
    <row r="1633" spans="1:1" ht="15.75">
      <c r="A1633" s="265"/>
    </row>
    <row r="1634" spans="1:1" ht="15.75">
      <c r="A1634" s="267"/>
    </row>
    <row r="1635" spans="1:1" ht="15.75">
      <c r="A1635" s="267"/>
    </row>
    <row r="1636" spans="1:1" ht="15.75">
      <c r="A1636" s="265"/>
    </row>
    <row r="1637" spans="1:1" ht="15.75">
      <c r="A1637" s="265"/>
    </row>
    <row r="1638" spans="1:1" ht="15.75">
      <c r="A1638" s="265"/>
    </row>
    <row r="1639" spans="1:1" ht="15.75">
      <c r="A1639" s="265"/>
    </row>
    <row r="1640" spans="1:1" ht="15.75">
      <c r="A1640" s="267"/>
    </row>
    <row r="1641" spans="1:1" ht="15.75">
      <c r="A1641" s="268"/>
    </row>
    <row r="1642" spans="1:1" ht="15.75">
      <c r="A1642" s="267"/>
    </row>
    <row r="1643" spans="1:1" ht="15.75">
      <c r="A1643" s="265"/>
    </row>
    <row r="1644" spans="1:1" ht="15.75">
      <c r="A1644" s="265"/>
    </row>
    <row r="1645" spans="1:1" ht="15.75">
      <c r="A1645" s="265"/>
    </row>
    <row r="1646" spans="1:1" ht="15.75">
      <c r="A1646" s="265"/>
    </row>
    <row r="1647" spans="1:1" ht="15.75">
      <c r="A1647" s="265"/>
    </row>
    <row r="1648" spans="1:1" ht="15.75">
      <c r="A1648" s="265"/>
    </row>
    <row r="1649" spans="1:1" ht="15.75">
      <c r="A1649" s="265"/>
    </row>
    <row r="1650" spans="1:1" ht="15.75">
      <c r="A1650" s="265"/>
    </row>
    <row r="1651" spans="1:1" ht="15.75">
      <c r="A1651" s="265"/>
    </row>
    <row r="1652" spans="1:1" ht="15.75">
      <c r="A1652" s="265"/>
    </row>
    <row r="1653" spans="1:1" ht="15.75">
      <c r="A1653" s="265"/>
    </row>
    <row r="1654" spans="1:1" ht="15.75">
      <c r="A1654" s="265"/>
    </row>
    <row r="1655" spans="1:1" ht="15.75">
      <c r="A1655" s="265"/>
    </row>
    <row r="1656" spans="1:1" ht="15.75">
      <c r="A1656" s="267"/>
    </row>
    <row r="1657" spans="1:1" ht="15.75">
      <c r="A1657" s="267"/>
    </row>
    <row r="1658" spans="1:1" ht="15.75">
      <c r="A1658" s="265"/>
    </row>
    <row r="1659" spans="1:1" ht="15.75">
      <c r="A1659" s="265"/>
    </row>
    <row r="1660" spans="1:1" ht="15.75">
      <c r="A1660" s="267"/>
    </row>
    <row r="1661" spans="1:1" ht="15.75">
      <c r="A1661" s="265"/>
    </row>
    <row r="1662" spans="1:1" ht="15.75">
      <c r="A1662" s="265"/>
    </row>
    <row r="1663" spans="1:1" ht="15.75">
      <c r="A1663" s="265"/>
    </row>
    <row r="1664" spans="1:1" ht="15.75">
      <c r="A1664" s="267"/>
    </row>
    <row r="1665" spans="1:1" ht="15.75">
      <c r="A1665" s="265"/>
    </row>
    <row r="1666" spans="1:1" ht="15.75">
      <c r="A1666" s="267"/>
    </row>
    <row r="1667" spans="1:1" ht="15.75">
      <c r="A1667" s="267"/>
    </row>
    <row r="1668" spans="1:1" ht="15.75">
      <c r="A1668" s="265"/>
    </row>
    <row r="1669" spans="1:1" ht="15.75">
      <c r="A1669" s="267"/>
    </row>
    <row r="1670" spans="1:1" ht="15.75">
      <c r="A1670" s="265"/>
    </row>
    <row r="1671" spans="1:1" ht="15.75">
      <c r="A1671" s="265"/>
    </row>
    <row r="1672" spans="1:1" ht="15.75">
      <c r="A1672" s="267"/>
    </row>
    <row r="1673" spans="1:1" ht="15.75">
      <c r="A1673" s="265"/>
    </row>
    <row r="1674" spans="1:1" ht="15.75">
      <c r="A1674" s="265"/>
    </row>
    <row r="1675" spans="1:1" ht="15.75">
      <c r="A1675" s="265"/>
    </row>
    <row r="1676" spans="1:1" ht="15.75">
      <c r="A1676" s="265"/>
    </row>
    <row r="1677" spans="1:1" ht="15.75">
      <c r="A1677" s="265"/>
    </row>
    <row r="1678" spans="1:1" ht="15.75">
      <c r="A1678" s="265"/>
    </row>
    <row r="1679" spans="1:1" ht="15.75">
      <c r="A1679" s="265"/>
    </row>
    <row r="1680" spans="1:1" ht="15.75">
      <c r="A1680" s="267"/>
    </row>
    <row r="1681" spans="1:1" ht="15.75">
      <c r="A1681" s="265"/>
    </row>
    <row r="1682" spans="1:1" ht="15.75">
      <c r="A1682" s="265"/>
    </row>
    <row r="1683" spans="1:1" ht="15.75">
      <c r="A1683" s="267"/>
    </row>
    <row r="1684" spans="1:1" ht="15.75">
      <c r="A1684" s="265"/>
    </row>
    <row r="1685" spans="1:1" ht="15.75">
      <c r="A1685" s="267"/>
    </row>
    <row r="1686" spans="1:1" ht="15.75">
      <c r="A1686" s="267"/>
    </row>
    <row r="1687" spans="1:1" ht="15.75">
      <c r="A1687" s="265"/>
    </row>
    <row r="1688" spans="1:1" ht="15.75">
      <c r="A1688" s="265"/>
    </row>
    <row r="1689" spans="1:1" ht="15.75">
      <c r="A1689" s="265"/>
    </row>
    <row r="1690" spans="1:1" ht="15.75">
      <c r="A1690" s="265"/>
    </row>
    <row r="1691" spans="1:1" ht="15.75">
      <c r="A1691" s="265"/>
    </row>
    <row r="1692" spans="1:1" ht="15.75">
      <c r="A1692" s="267"/>
    </row>
    <row r="1693" spans="1:1" ht="15.75">
      <c r="A1693" s="265"/>
    </row>
    <row r="1694" spans="1:1" ht="15.75">
      <c r="A1694" s="265"/>
    </row>
    <row r="1695" spans="1:1" ht="15.75">
      <c r="A1695" s="267"/>
    </row>
    <row r="1696" spans="1:1" ht="15.75">
      <c r="A1696" s="265"/>
    </row>
    <row r="1697" spans="1:1" ht="15.75">
      <c r="A1697" s="265"/>
    </row>
    <row r="1698" spans="1:1" ht="15.75">
      <c r="A1698" s="265"/>
    </row>
    <row r="1699" spans="1:1" ht="15.75">
      <c r="A1699" s="265"/>
    </row>
    <row r="1700" spans="1:1" ht="15.75">
      <c r="A1700" s="265"/>
    </row>
    <row r="1701" spans="1:1" ht="15.75">
      <c r="A1701" s="265"/>
    </row>
    <row r="1702" spans="1:1" ht="15.75">
      <c r="A1702" s="267"/>
    </row>
    <row r="1703" spans="1:1" ht="15.75">
      <c r="A1703" s="265"/>
    </row>
    <row r="1704" spans="1:1" ht="15.75">
      <c r="A1704" s="265"/>
    </row>
    <row r="1705" spans="1:1" ht="15.75">
      <c r="A1705" s="265"/>
    </row>
    <row r="1706" spans="1:1" ht="15.75">
      <c r="A1706" s="265"/>
    </row>
    <row r="1707" spans="1:1" ht="15.75">
      <c r="A1707" s="265"/>
    </row>
    <row r="1708" spans="1:1" ht="15.75">
      <c r="A1708" s="265"/>
    </row>
    <row r="1709" spans="1:1" ht="15.75">
      <c r="A1709" s="265"/>
    </row>
    <row r="1710" spans="1:1" ht="15.75">
      <c r="A1710" s="265"/>
    </row>
    <row r="1711" spans="1:1" ht="15.75">
      <c r="A1711" s="265"/>
    </row>
    <row r="1712" spans="1:1" ht="15.75">
      <c r="A1712" s="265"/>
    </row>
    <row r="1713" spans="1:1" ht="15.75">
      <c r="A1713" s="267"/>
    </row>
    <row r="1714" spans="1:1" ht="15.75">
      <c r="A1714" s="265"/>
    </row>
    <row r="1715" spans="1:1" ht="15.75">
      <c r="A1715" s="265"/>
    </row>
    <row r="1716" spans="1:1" ht="15.75">
      <c r="A1716" s="267"/>
    </row>
    <row r="1717" spans="1:1" ht="15.75">
      <c r="A1717" s="267"/>
    </row>
    <row r="1718" spans="1:1" ht="15.75">
      <c r="A1718" s="265"/>
    </row>
    <row r="1719" spans="1:1" ht="15.75">
      <c r="A1719" s="265"/>
    </row>
    <row r="1720" spans="1:1" ht="15.75">
      <c r="A1720" s="265"/>
    </row>
    <row r="1721" spans="1:1" ht="15.75">
      <c r="A1721" s="265"/>
    </row>
    <row r="1722" spans="1:1" ht="15.75">
      <c r="A1722" s="265"/>
    </row>
    <row r="1723" spans="1:1" ht="15.75">
      <c r="A1723" s="267"/>
    </row>
    <row r="1724" spans="1:1" ht="15.75">
      <c r="A1724" s="265"/>
    </row>
    <row r="1725" spans="1:1" ht="15.75">
      <c r="A1725" s="265"/>
    </row>
    <row r="1726" spans="1:1" ht="15.75">
      <c r="A1726" s="265"/>
    </row>
    <row r="1727" spans="1:1" ht="15.75">
      <c r="A1727" s="265"/>
    </row>
    <row r="1728" spans="1:1" ht="15.75">
      <c r="A1728" s="265"/>
    </row>
    <row r="1729" spans="1:1" ht="15.75">
      <c r="A1729" s="265"/>
    </row>
    <row r="1730" spans="1:1" ht="15.75">
      <c r="A1730" s="267"/>
    </row>
    <row r="1731" spans="1:1" ht="15.75">
      <c r="A1731" s="265"/>
    </row>
    <row r="1732" spans="1:1" ht="15.75">
      <c r="A1732" s="265"/>
    </row>
    <row r="1733" spans="1:1" ht="15.75">
      <c r="A1733" s="265"/>
    </row>
    <row r="1734" spans="1:1" ht="15.75">
      <c r="A1734" s="265"/>
    </row>
    <row r="1735" spans="1:1" ht="15.75">
      <c r="A1735" s="265"/>
    </row>
    <row r="1736" spans="1:1">
      <c r="A1736" s="266"/>
    </row>
    <row r="1737" spans="1:1">
      <c r="A1737" s="266"/>
    </row>
    <row r="1738" spans="1:1">
      <c r="A1738" s="266"/>
    </row>
    <row r="1739" spans="1:1">
      <c r="A1739" s="266"/>
    </row>
    <row r="1740" spans="1:1">
      <c r="A1740" s="266"/>
    </row>
    <row r="1741" spans="1:1">
      <c r="A1741" s="266"/>
    </row>
    <row r="1742" spans="1:1">
      <c r="A1742" s="266"/>
    </row>
    <row r="1743" spans="1:1">
      <c r="A1743" s="266"/>
    </row>
    <row r="1744" spans="1:1">
      <c r="A1744" s="266"/>
    </row>
    <row r="1745" spans="1:1">
      <c r="A1745" s="266"/>
    </row>
    <row r="1746" spans="1:1">
      <c r="A1746" s="266"/>
    </row>
    <row r="1747" spans="1:1">
      <c r="A1747" s="266"/>
    </row>
    <row r="1748" spans="1:1">
      <c r="A1748" s="266"/>
    </row>
    <row r="1749" spans="1:1">
      <c r="A1749" s="266"/>
    </row>
    <row r="1750" spans="1:1">
      <c r="A1750" s="266"/>
    </row>
    <row r="1751" spans="1:1">
      <c r="A1751" s="266"/>
    </row>
    <row r="1752" spans="1:1">
      <c r="A1752" s="266"/>
    </row>
    <row r="1753" spans="1:1">
      <c r="A1753" s="266"/>
    </row>
    <row r="1754" spans="1:1">
      <c r="A1754" s="266"/>
    </row>
    <row r="1755" spans="1:1">
      <c r="A1755" s="266"/>
    </row>
    <row r="1756" spans="1:1">
      <c r="A1756" s="266"/>
    </row>
    <row r="1757" spans="1:1">
      <c r="A1757" s="266"/>
    </row>
    <row r="1758" spans="1:1">
      <c r="A1758" s="266"/>
    </row>
    <row r="1759" spans="1:1">
      <c r="A1759" s="266"/>
    </row>
    <row r="1760" spans="1:1">
      <c r="A1760" s="266"/>
    </row>
    <row r="1761" spans="1:1">
      <c r="A1761" s="266"/>
    </row>
    <row r="1762" spans="1:1">
      <c r="A1762" s="266"/>
    </row>
    <row r="1763" spans="1:1">
      <c r="A1763" s="266"/>
    </row>
    <row r="1764" spans="1:1">
      <c r="A1764" s="266"/>
    </row>
    <row r="1765" spans="1:1">
      <c r="A1765" s="266"/>
    </row>
    <row r="1766" spans="1:1">
      <c r="A1766" s="266"/>
    </row>
    <row r="1767" spans="1:1">
      <c r="A1767" s="266"/>
    </row>
    <row r="1768" spans="1:1">
      <c r="A1768" s="266"/>
    </row>
    <row r="1769" spans="1:1">
      <c r="A1769" s="266"/>
    </row>
    <row r="1770" spans="1:1">
      <c r="A1770" s="266"/>
    </row>
    <row r="1771" spans="1:1">
      <c r="A1771" s="266"/>
    </row>
    <row r="1772" spans="1:1">
      <c r="A1772" s="266"/>
    </row>
    <row r="1773" spans="1:1">
      <c r="A1773" s="266"/>
    </row>
    <row r="1774" spans="1:1">
      <c r="A1774" s="266"/>
    </row>
    <row r="1775" spans="1:1">
      <c r="A1775" s="266"/>
    </row>
    <row r="1776" spans="1:1">
      <c r="A1776" s="266"/>
    </row>
    <row r="1777" spans="1:1">
      <c r="A1777" s="266"/>
    </row>
    <row r="1778" spans="1:1">
      <c r="A1778" s="266"/>
    </row>
    <row r="1779" spans="1:1">
      <c r="A1779" s="266"/>
    </row>
    <row r="1780" spans="1:1">
      <c r="A1780" s="266"/>
    </row>
    <row r="1781" spans="1:1">
      <c r="A1781" s="266"/>
    </row>
    <row r="1782" spans="1:1">
      <c r="A1782" s="266"/>
    </row>
    <row r="1783" spans="1:1">
      <c r="A1783" s="266"/>
    </row>
    <row r="1784" spans="1:1">
      <c r="A1784" s="266"/>
    </row>
    <row r="1785" spans="1:1">
      <c r="A1785" s="266"/>
    </row>
    <row r="1786" spans="1:1">
      <c r="A1786" s="266"/>
    </row>
    <row r="1787" spans="1:1">
      <c r="A1787" s="266"/>
    </row>
    <row r="1788" spans="1:1">
      <c r="A1788" s="266"/>
    </row>
    <row r="1789" spans="1:1">
      <c r="A1789" s="266"/>
    </row>
    <row r="1790" spans="1:1">
      <c r="A1790" s="266"/>
    </row>
    <row r="1791" spans="1:1">
      <c r="A1791" s="266"/>
    </row>
    <row r="1792" spans="1:1">
      <c r="A1792" s="266"/>
    </row>
    <row r="1793" spans="1:1">
      <c r="A1793" s="266"/>
    </row>
    <row r="1794" spans="1:1">
      <c r="A1794" s="266"/>
    </row>
    <row r="1795" spans="1:1">
      <c r="A1795" s="266"/>
    </row>
    <row r="1796" spans="1:1">
      <c r="A1796" s="266"/>
    </row>
    <row r="1797" spans="1:1">
      <c r="A1797" s="266"/>
    </row>
    <row r="1798" spans="1:1">
      <c r="A1798" s="266"/>
    </row>
    <row r="1799" spans="1:1">
      <c r="A1799" s="266"/>
    </row>
    <row r="1800" spans="1:1">
      <c r="A1800" s="266"/>
    </row>
    <row r="1801" spans="1:1">
      <c r="A1801" s="266"/>
    </row>
    <row r="1802" spans="1:1">
      <c r="A1802" s="266"/>
    </row>
    <row r="1803" spans="1:1">
      <c r="A1803" s="266"/>
    </row>
    <row r="1804" spans="1:1">
      <c r="A1804" s="266"/>
    </row>
    <row r="1805" spans="1:1">
      <c r="A1805" s="266"/>
    </row>
    <row r="1806" spans="1:1">
      <c r="A1806" s="266"/>
    </row>
    <row r="1807" spans="1:1">
      <c r="A1807" s="266"/>
    </row>
    <row r="1808" spans="1:1">
      <c r="A1808" s="266"/>
    </row>
    <row r="1809" spans="1:1">
      <c r="A1809" s="266"/>
    </row>
    <row r="1810" spans="1:1">
      <c r="A1810" s="266"/>
    </row>
    <row r="1811" spans="1:1">
      <c r="A1811" s="266"/>
    </row>
    <row r="1812" spans="1:1">
      <c r="A1812" s="266"/>
    </row>
    <row r="1813" spans="1:1">
      <c r="A1813" s="266"/>
    </row>
    <row r="1814" spans="1:1">
      <c r="A1814" s="266"/>
    </row>
    <row r="1815" spans="1:1">
      <c r="A1815" s="266"/>
    </row>
    <row r="1816" spans="1:1">
      <c r="A1816" s="266"/>
    </row>
    <row r="1817" spans="1:1">
      <c r="A1817" s="266"/>
    </row>
    <row r="1818" spans="1:1">
      <c r="A1818" s="266"/>
    </row>
    <row r="1819" spans="1:1">
      <c r="A1819" s="266"/>
    </row>
    <row r="1820" spans="1:1">
      <c r="A1820" s="266"/>
    </row>
    <row r="1821" spans="1:1">
      <c r="A1821" s="266"/>
    </row>
    <row r="1822" spans="1:1">
      <c r="A1822" s="266"/>
    </row>
    <row r="1823" spans="1:1">
      <c r="A1823" s="266"/>
    </row>
    <row r="1824" spans="1:1">
      <c r="A1824" s="266"/>
    </row>
    <row r="1825" spans="1:1">
      <c r="A1825" s="266"/>
    </row>
    <row r="1826" spans="1:1">
      <c r="A1826" s="266"/>
    </row>
    <row r="1827" spans="1:1">
      <c r="A1827" s="266"/>
    </row>
    <row r="1828" spans="1:1">
      <c r="A1828" s="266"/>
    </row>
    <row r="1829" spans="1:1">
      <c r="A1829" s="266"/>
    </row>
    <row r="1830" spans="1:1">
      <c r="A1830" s="266"/>
    </row>
    <row r="1831" spans="1:1">
      <c r="A1831" s="266"/>
    </row>
    <row r="1832" spans="1:1">
      <c r="A1832" s="266"/>
    </row>
    <row r="1833" spans="1:1">
      <c r="A1833" s="266"/>
    </row>
    <row r="1834" spans="1:1">
      <c r="A1834" s="266"/>
    </row>
    <row r="1835" spans="1:1">
      <c r="A1835" s="266"/>
    </row>
    <row r="1836" spans="1:1">
      <c r="A1836" s="266"/>
    </row>
    <row r="1837" spans="1:1">
      <c r="A1837" s="266"/>
    </row>
    <row r="1838" spans="1:1">
      <c r="A1838" s="266"/>
    </row>
    <row r="1839" spans="1:1">
      <c r="A1839" s="266"/>
    </row>
    <row r="1840" spans="1:1">
      <c r="A1840" s="266"/>
    </row>
    <row r="1841" spans="1:1">
      <c r="A1841" s="266"/>
    </row>
    <row r="1842" spans="1:1">
      <c r="A1842" s="266"/>
    </row>
    <row r="1843" spans="1:1">
      <c r="A1843" s="266"/>
    </row>
    <row r="1844" spans="1:1">
      <c r="A1844" s="266"/>
    </row>
    <row r="1845" spans="1:1">
      <c r="A1845" s="266"/>
    </row>
    <row r="1846" spans="1:1">
      <c r="A1846" s="266"/>
    </row>
    <row r="1847" spans="1:1">
      <c r="A1847" s="266"/>
    </row>
    <row r="1848" spans="1:1">
      <c r="A1848" s="266"/>
    </row>
    <row r="1849" spans="1:1">
      <c r="A1849" s="266"/>
    </row>
    <row r="1850" spans="1:1">
      <c r="A1850" s="266"/>
    </row>
    <row r="1851" spans="1:1">
      <c r="A1851" s="266"/>
    </row>
    <row r="1852" spans="1:1">
      <c r="A1852" s="266"/>
    </row>
    <row r="1853" spans="1:1">
      <c r="A1853" s="266"/>
    </row>
    <row r="1854" spans="1:1">
      <c r="A1854" s="266"/>
    </row>
    <row r="1855" spans="1:1">
      <c r="A1855" s="266"/>
    </row>
    <row r="1856" spans="1:1">
      <c r="A1856" s="266"/>
    </row>
    <row r="1857" spans="1:1">
      <c r="A1857" s="266"/>
    </row>
    <row r="1858" spans="1:1">
      <c r="A1858" s="266"/>
    </row>
    <row r="1859" spans="1:1">
      <c r="A1859" s="266"/>
    </row>
    <row r="1860" spans="1:1">
      <c r="A1860" s="266"/>
    </row>
    <row r="1861" spans="1:1">
      <c r="A1861" s="266"/>
    </row>
    <row r="1862" spans="1:1">
      <c r="A1862" s="266"/>
    </row>
    <row r="1863" spans="1:1">
      <c r="A1863" s="266"/>
    </row>
    <row r="1864" spans="1:1">
      <c r="A1864" s="266"/>
    </row>
    <row r="1865" spans="1:1">
      <c r="A1865" s="266"/>
    </row>
    <row r="1866" spans="1:1">
      <c r="A1866" s="266"/>
    </row>
    <row r="1867" spans="1:1">
      <c r="A1867" s="266"/>
    </row>
    <row r="1868" spans="1:1">
      <c r="A1868" s="266"/>
    </row>
    <row r="1869" spans="1:1">
      <c r="A1869" s="266"/>
    </row>
    <row r="1870" spans="1:1">
      <c r="A1870" s="266"/>
    </row>
    <row r="1871" spans="1:1">
      <c r="A1871" s="266"/>
    </row>
    <row r="1872" spans="1:1">
      <c r="A1872" s="266"/>
    </row>
    <row r="1873" spans="1:1">
      <c r="A1873" s="266"/>
    </row>
    <row r="1874" spans="1:1">
      <c r="A1874" s="266"/>
    </row>
    <row r="1875" spans="1:1">
      <c r="A1875" s="266"/>
    </row>
    <row r="1876" spans="1:1">
      <c r="A1876" s="266"/>
    </row>
    <row r="1877" spans="1:1">
      <c r="A1877" s="266"/>
    </row>
    <row r="1878" spans="1:1">
      <c r="A1878" s="266"/>
    </row>
    <row r="1879" spans="1:1">
      <c r="A1879" s="266"/>
    </row>
    <row r="1880" spans="1:1">
      <c r="A1880" s="266"/>
    </row>
    <row r="1881" spans="1:1">
      <c r="A1881" s="266"/>
    </row>
    <row r="1882" spans="1:1">
      <c r="A1882" s="266"/>
    </row>
    <row r="1883" spans="1:1">
      <c r="A1883" s="266"/>
    </row>
    <row r="1884" spans="1:1">
      <c r="A1884" s="266"/>
    </row>
    <row r="1885" spans="1:1">
      <c r="A1885" s="266"/>
    </row>
    <row r="1886" spans="1:1">
      <c r="A1886" s="266"/>
    </row>
    <row r="1887" spans="1:1">
      <c r="A1887" s="266"/>
    </row>
    <row r="1888" spans="1:1">
      <c r="A1888" s="266"/>
    </row>
    <row r="1889" spans="1:1">
      <c r="A1889" s="266"/>
    </row>
    <row r="1890" spans="1:1">
      <c r="A1890" s="266"/>
    </row>
    <row r="1891" spans="1:1">
      <c r="A1891" s="266"/>
    </row>
    <row r="1892" spans="1:1">
      <c r="A1892" s="266"/>
    </row>
    <row r="1893" spans="1:1">
      <c r="A1893" s="266"/>
    </row>
    <row r="1894" spans="1:1">
      <c r="A1894" s="266"/>
    </row>
    <row r="1895" spans="1:1">
      <c r="A1895" s="266"/>
    </row>
    <row r="1896" spans="1:1">
      <c r="A1896" s="266"/>
    </row>
    <row r="1897" spans="1:1">
      <c r="A1897" s="266"/>
    </row>
    <row r="1898" spans="1:1">
      <c r="A1898" s="266"/>
    </row>
    <row r="1899" spans="1:1">
      <c r="A1899" s="266"/>
    </row>
    <row r="1900" spans="1:1">
      <c r="A1900" s="266"/>
    </row>
    <row r="1901" spans="1:1">
      <c r="A1901" s="266"/>
    </row>
    <row r="1902" spans="1:1">
      <c r="A1902" s="266"/>
    </row>
    <row r="1903" spans="1:1">
      <c r="A1903" s="266"/>
    </row>
    <row r="1904" spans="1:1">
      <c r="A1904" s="266"/>
    </row>
    <row r="1905" spans="1:1">
      <c r="A1905" s="266"/>
    </row>
    <row r="1906" spans="1:1">
      <c r="A1906" s="266"/>
    </row>
    <row r="1907" spans="1:1">
      <c r="A1907" s="266"/>
    </row>
    <row r="1908" spans="1:1">
      <c r="A1908" s="266"/>
    </row>
    <row r="1909" spans="1:1">
      <c r="A1909" s="266"/>
    </row>
    <row r="1910" spans="1:1">
      <c r="A1910" s="266"/>
    </row>
    <row r="1911" spans="1:1">
      <c r="A1911" s="266"/>
    </row>
    <row r="1912" spans="1:1">
      <c r="A1912" s="266"/>
    </row>
    <row r="1913" spans="1:1">
      <c r="A1913" s="266"/>
    </row>
    <row r="1914" spans="1:1">
      <c r="A1914" s="266"/>
    </row>
    <row r="1915" spans="1:1">
      <c r="A1915" s="266"/>
    </row>
    <row r="1916" spans="1:1">
      <c r="A1916" s="266"/>
    </row>
    <row r="1917" spans="1:1">
      <c r="A1917" s="266"/>
    </row>
    <row r="1918" spans="1:1">
      <c r="A1918" s="266"/>
    </row>
    <row r="1919" spans="1:1">
      <c r="A1919" s="266"/>
    </row>
    <row r="1920" spans="1:1">
      <c r="A1920" s="266"/>
    </row>
    <row r="1921" spans="1:1">
      <c r="A1921" s="266"/>
    </row>
    <row r="1922" spans="1:1">
      <c r="A1922" s="266"/>
    </row>
    <row r="1923" spans="1:1">
      <c r="A1923" s="266"/>
    </row>
    <row r="1924" spans="1:1">
      <c r="A1924" s="266"/>
    </row>
    <row r="1925" spans="1:1">
      <c r="A1925" s="266"/>
    </row>
    <row r="1926" spans="1:1">
      <c r="A1926" s="266"/>
    </row>
    <row r="1927" spans="1:1">
      <c r="A1927" s="266"/>
    </row>
    <row r="1928" spans="1:1">
      <c r="A1928" s="266"/>
    </row>
    <row r="1929" spans="1:1">
      <c r="A1929" s="266"/>
    </row>
    <row r="1930" spans="1:1">
      <c r="A1930" s="266"/>
    </row>
    <row r="1931" spans="1:1">
      <c r="A1931" s="266"/>
    </row>
    <row r="1932" spans="1:1">
      <c r="A1932" s="266"/>
    </row>
    <row r="1933" spans="1:1">
      <c r="A1933" s="266"/>
    </row>
    <row r="1934" spans="1:1">
      <c r="A1934" s="266"/>
    </row>
    <row r="1935" spans="1:1">
      <c r="A1935" s="266"/>
    </row>
    <row r="1936" spans="1:1">
      <c r="A1936" s="266"/>
    </row>
    <row r="1937" spans="1:1">
      <c r="A1937" s="266"/>
    </row>
    <row r="1938" spans="1:1">
      <c r="A1938" s="266"/>
    </row>
    <row r="1939" spans="1:1">
      <c r="A1939" s="266"/>
    </row>
    <row r="1940" spans="1:1">
      <c r="A1940" s="266"/>
    </row>
    <row r="1941" spans="1:1">
      <c r="A1941" s="266"/>
    </row>
    <row r="1942" spans="1:1">
      <c r="A1942" s="266"/>
    </row>
    <row r="1943" spans="1:1">
      <c r="A1943" s="266"/>
    </row>
    <row r="1944" spans="1:1">
      <c r="A1944" s="266"/>
    </row>
    <row r="1945" spans="1:1">
      <c r="A1945" s="266"/>
    </row>
    <row r="1946" spans="1:1">
      <c r="A1946" s="266"/>
    </row>
    <row r="1947" spans="1:1">
      <c r="A1947" s="266"/>
    </row>
    <row r="1948" spans="1:1">
      <c r="A1948" s="266"/>
    </row>
    <row r="1949" spans="1:1">
      <c r="A1949" s="266"/>
    </row>
    <row r="1950" spans="1:1">
      <c r="A1950" s="266"/>
    </row>
    <row r="1951" spans="1:1">
      <c r="A1951" s="266"/>
    </row>
    <row r="1952" spans="1:1">
      <c r="A1952" s="266"/>
    </row>
    <row r="1953" spans="1:1">
      <c r="A1953" s="266"/>
    </row>
    <row r="1954" spans="1:1">
      <c r="A1954" s="266"/>
    </row>
    <row r="1955" spans="1:1">
      <c r="A1955" s="266"/>
    </row>
    <row r="1956" spans="1:1">
      <c r="A1956" s="266"/>
    </row>
    <row r="1957" spans="1:1">
      <c r="A1957" s="266"/>
    </row>
    <row r="1958" spans="1:1">
      <c r="A1958" s="266"/>
    </row>
    <row r="1959" spans="1:1">
      <c r="A1959" s="266"/>
    </row>
    <row r="1960" spans="1:1">
      <c r="A1960" s="266"/>
    </row>
    <row r="1961" spans="1:1">
      <c r="A1961" s="266"/>
    </row>
    <row r="1962" spans="1:1">
      <c r="A1962" s="266"/>
    </row>
    <row r="1963" spans="1:1">
      <c r="A1963" s="266"/>
    </row>
    <row r="1964" spans="1:1">
      <c r="A1964" s="266"/>
    </row>
    <row r="1965" spans="1:1">
      <c r="A1965" s="266"/>
    </row>
    <row r="1966" spans="1:1">
      <c r="A1966" s="266"/>
    </row>
    <row r="1967" spans="1:1">
      <c r="A1967" s="266"/>
    </row>
    <row r="1968" spans="1:1">
      <c r="A1968" s="266"/>
    </row>
    <row r="1969" spans="1:1">
      <c r="A1969" s="266"/>
    </row>
    <row r="1970" spans="1:1">
      <c r="A1970" s="266"/>
    </row>
    <row r="1971" spans="1:1">
      <c r="A1971" s="266"/>
    </row>
    <row r="1972" spans="1:1">
      <c r="A1972" s="266"/>
    </row>
    <row r="1973" spans="1:1">
      <c r="A1973" s="266"/>
    </row>
    <row r="1974" spans="1:1">
      <c r="A1974" s="266"/>
    </row>
    <row r="1975" spans="1:1">
      <c r="A1975" s="266"/>
    </row>
    <row r="1976" spans="1:1">
      <c r="A1976" s="266"/>
    </row>
    <row r="1977" spans="1:1">
      <c r="A1977" s="266"/>
    </row>
    <row r="1978" spans="1:1">
      <c r="A1978" s="266"/>
    </row>
    <row r="1979" spans="1:1">
      <c r="A1979" s="266"/>
    </row>
    <row r="1980" spans="1:1">
      <c r="A1980" s="266"/>
    </row>
    <row r="1981" spans="1:1">
      <c r="A1981" s="266"/>
    </row>
    <row r="1982" spans="1:1">
      <c r="A1982" s="266"/>
    </row>
    <row r="1983" spans="1:1">
      <c r="A1983" s="266"/>
    </row>
    <row r="1984" spans="1:1">
      <c r="A1984" s="266"/>
    </row>
    <row r="1985" spans="1:1">
      <c r="A1985" s="266"/>
    </row>
    <row r="1986" spans="1:1">
      <c r="A1986" s="266"/>
    </row>
    <row r="1987" spans="1:1">
      <c r="A1987" s="266"/>
    </row>
    <row r="1988" spans="1:1">
      <c r="A1988" s="266"/>
    </row>
    <row r="1989" spans="1:1">
      <c r="A1989" s="266"/>
    </row>
    <row r="1990" spans="1:1">
      <c r="A1990" s="266"/>
    </row>
    <row r="1991" spans="1:1">
      <c r="A1991" s="266"/>
    </row>
    <row r="1992" spans="1:1">
      <c r="A1992" s="266"/>
    </row>
    <row r="1993" spans="1:1">
      <c r="A1993" s="266"/>
    </row>
    <row r="1994" spans="1:1">
      <c r="A1994" s="266"/>
    </row>
    <row r="1995" spans="1:1">
      <c r="A1995" s="266"/>
    </row>
    <row r="1996" spans="1:1">
      <c r="A1996" s="266"/>
    </row>
    <row r="1997" spans="1:1">
      <c r="A1997" s="266"/>
    </row>
    <row r="1998" spans="1:1">
      <c r="A1998" s="266"/>
    </row>
    <row r="1999" spans="1:1">
      <c r="A1999" s="266"/>
    </row>
    <row r="2000" spans="1:1">
      <c r="A2000" s="266"/>
    </row>
    <row r="2001" spans="1:1">
      <c r="A2001" s="266"/>
    </row>
    <row r="2002" spans="1:1">
      <c r="A2002" s="266"/>
    </row>
    <row r="2003" spans="1:1">
      <c r="A2003" s="266"/>
    </row>
    <row r="2004" spans="1:1">
      <c r="A2004" s="266"/>
    </row>
    <row r="2005" spans="1:1">
      <c r="A2005" s="266"/>
    </row>
    <row r="2006" spans="1:1">
      <c r="A2006" s="266"/>
    </row>
    <row r="2007" spans="1:1">
      <c r="A2007" s="266"/>
    </row>
    <row r="2008" spans="1:1">
      <c r="A2008" s="266"/>
    </row>
    <row r="2009" spans="1:1">
      <c r="A2009" s="266"/>
    </row>
    <row r="2010" spans="1:1">
      <c r="A2010" s="266"/>
    </row>
    <row r="2011" spans="1:1">
      <c r="A2011" s="266"/>
    </row>
    <row r="2012" spans="1:1">
      <c r="A2012" s="266"/>
    </row>
    <row r="2013" spans="1:1">
      <c r="A2013" s="266"/>
    </row>
    <row r="2014" spans="1:1">
      <c r="A2014" s="266"/>
    </row>
    <row r="2015" spans="1:1">
      <c r="A2015" s="266"/>
    </row>
    <row r="2016" spans="1:1">
      <c r="A2016" s="266"/>
    </row>
    <row r="2017" spans="1:1">
      <c r="A2017" s="266"/>
    </row>
    <row r="2018" spans="1:1">
      <c r="A2018" s="266"/>
    </row>
    <row r="2019" spans="1:1">
      <c r="A2019" s="266"/>
    </row>
    <row r="2020" spans="1:1">
      <c r="A2020" s="266"/>
    </row>
    <row r="2021" spans="1:1">
      <c r="A2021" s="266"/>
    </row>
    <row r="2022" spans="1:1">
      <c r="A2022" s="266"/>
    </row>
    <row r="2023" spans="1:1">
      <c r="A2023" s="266"/>
    </row>
    <row r="2024" spans="1:1">
      <c r="A2024" s="266"/>
    </row>
    <row r="2025" spans="1:1">
      <c r="A2025" s="266"/>
    </row>
    <row r="2026" spans="1:1">
      <c r="A2026" s="266"/>
    </row>
    <row r="2027" spans="1:1">
      <c r="A2027" s="266"/>
    </row>
    <row r="2028" spans="1:1">
      <c r="A2028" s="266"/>
    </row>
    <row r="2029" spans="1:1">
      <c r="A2029" s="266"/>
    </row>
    <row r="2030" spans="1:1">
      <c r="A2030" s="266"/>
    </row>
    <row r="2031" spans="1:1">
      <c r="A2031" s="266"/>
    </row>
    <row r="2032" spans="1:1">
      <c r="A2032" s="266"/>
    </row>
    <row r="2033" spans="1:1">
      <c r="A2033" s="266"/>
    </row>
    <row r="2034" spans="1:1">
      <c r="A2034" s="266"/>
    </row>
    <row r="2035" spans="1:1">
      <c r="A2035" s="266"/>
    </row>
    <row r="2036" spans="1:1">
      <c r="A2036" s="266"/>
    </row>
    <row r="2037" spans="1:1">
      <c r="A2037" s="266"/>
    </row>
    <row r="2038" spans="1:1">
      <c r="A2038" s="266"/>
    </row>
    <row r="2039" spans="1:1">
      <c r="A2039" s="266"/>
    </row>
    <row r="2040" spans="1:1">
      <c r="A2040" s="266"/>
    </row>
    <row r="2041" spans="1:1">
      <c r="A2041" s="266"/>
    </row>
    <row r="2042" spans="1:1">
      <c r="A2042" s="266"/>
    </row>
    <row r="2043" spans="1:1">
      <c r="A2043" s="266"/>
    </row>
    <row r="2044" spans="1:1">
      <c r="A2044" s="266"/>
    </row>
    <row r="2045" spans="1:1">
      <c r="A2045" s="266"/>
    </row>
    <row r="2046" spans="1:1">
      <c r="A2046" s="266"/>
    </row>
    <row r="2047" spans="1:1">
      <c r="A2047" s="266"/>
    </row>
    <row r="2048" spans="1:1">
      <c r="A2048" s="266"/>
    </row>
    <row r="2049" spans="1:1">
      <c r="A2049" s="266"/>
    </row>
    <row r="2050" spans="1:1">
      <c r="A2050" s="266"/>
    </row>
    <row r="2051" spans="1:1">
      <c r="A2051" s="266"/>
    </row>
    <row r="2052" spans="1:1">
      <c r="A2052" s="266"/>
    </row>
    <row r="2053" spans="1:1">
      <c r="A2053" s="266"/>
    </row>
    <row r="2054" spans="1:1">
      <c r="A2054" s="266"/>
    </row>
    <row r="2055" spans="1:1">
      <c r="A2055" s="266"/>
    </row>
    <row r="2056" spans="1:1">
      <c r="A2056" s="266"/>
    </row>
    <row r="2057" spans="1:1">
      <c r="A2057" s="266"/>
    </row>
    <row r="2058" spans="1:1">
      <c r="A2058" s="266"/>
    </row>
    <row r="2059" spans="1:1">
      <c r="A2059" s="266"/>
    </row>
    <row r="2060" spans="1:1">
      <c r="A2060" s="266"/>
    </row>
    <row r="2061" spans="1:1">
      <c r="A2061" s="266"/>
    </row>
    <row r="2062" spans="1:1">
      <c r="A2062" s="266"/>
    </row>
    <row r="2063" spans="1:1">
      <c r="A2063" s="266"/>
    </row>
    <row r="2064" spans="1:1">
      <c r="A2064" s="266"/>
    </row>
    <row r="2065" spans="1:1">
      <c r="A2065" s="266"/>
    </row>
    <row r="2066" spans="1:1">
      <c r="A2066" s="266"/>
    </row>
    <row r="2067" spans="1:1">
      <c r="A2067" s="266"/>
    </row>
    <row r="2068" spans="1:1">
      <c r="A2068" s="266"/>
    </row>
    <row r="2069" spans="1:1">
      <c r="A2069" s="266"/>
    </row>
    <row r="2070" spans="1:1">
      <c r="A2070" s="266"/>
    </row>
    <row r="2071" spans="1:1">
      <c r="A2071" s="266"/>
    </row>
    <row r="2072" spans="1:1">
      <c r="A2072" s="266"/>
    </row>
    <row r="2073" spans="1:1">
      <c r="A2073" s="266"/>
    </row>
    <row r="2074" spans="1:1">
      <c r="A2074" s="266"/>
    </row>
    <row r="2075" spans="1:1">
      <c r="A2075" s="266"/>
    </row>
    <row r="2076" spans="1:1">
      <c r="A2076" s="266"/>
    </row>
    <row r="2077" spans="1:1">
      <c r="A2077" s="266"/>
    </row>
    <row r="2078" spans="1:1">
      <c r="A2078" s="266"/>
    </row>
    <row r="2079" spans="1:1">
      <c r="A2079" s="266"/>
    </row>
    <row r="2080" spans="1:1">
      <c r="A2080" s="266"/>
    </row>
    <row r="2081" spans="1:1">
      <c r="A2081" s="266"/>
    </row>
    <row r="2082" spans="1:1">
      <c r="A2082" s="266"/>
    </row>
    <row r="2083" spans="1:1">
      <c r="A2083" s="266"/>
    </row>
    <row r="2084" spans="1:1">
      <c r="A2084" s="266"/>
    </row>
    <row r="2085" spans="1:1">
      <c r="A2085" s="266"/>
    </row>
    <row r="2086" spans="1:1">
      <c r="A2086" s="266"/>
    </row>
    <row r="2087" spans="1:1">
      <c r="A2087" s="266"/>
    </row>
    <row r="2088" spans="1:1">
      <c r="A2088" s="266"/>
    </row>
    <row r="2089" spans="1:1">
      <c r="A2089" s="266"/>
    </row>
    <row r="2090" spans="1:1">
      <c r="A2090" s="266"/>
    </row>
    <row r="2091" spans="1:1">
      <c r="A2091" s="266"/>
    </row>
    <row r="2092" spans="1:1">
      <c r="A2092" s="266"/>
    </row>
    <row r="2093" spans="1:1">
      <c r="A2093" s="266"/>
    </row>
    <row r="2094" spans="1:1">
      <c r="A2094" s="266"/>
    </row>
    <row r="2095" spans="1:1">
      <c r="A2095" s="266"/>
    </row>
    <row r="2096" spans="1:1">
      <c r="A2096" s="266"/>
    </row>
    <row r="2097" spans="1:1">
      <c r="A2097" s="266"/>
    </row>
    <row r="2098" spans="1:1">
      <c r="A2098" s="266"/>
    </row>
    <row r="2099" spans="1:1">
      <c r="A2099" s="266"/>
    </row>
    <row r="2100" spans="1:1">
      <c r="A2100" s="266"/>
    </row>
    <row r="2101" spans="1:1">
      <c r="A2101" s="266"/>
    </row>
    <row r="2102" spans="1:1">
      <c r="A2102" s="266"/>
    </row>
    <row r="2103" spans="1:1">
      <c r="A2103" s="266"/>
    </row>
    <row r="2104" spans="1:1">
      <c r="A2104" s="266"/>
    </row>
    <row r="2105" spans="1:1">
      <c r="A2105" s="266"/>
    </row>
    <row r="2106" spans="1:1">
      <c r="A2106" s="266"/>
    </row>
    <row r="2107" spans="1:1">
      <c r="A2107" s="266"/>
    </row>
    <row r="2108" spans="1:1">
      <c r="A2108" s="266"/>
    </row>
    <row r="2109" spans="1:1">
      <c r="A2109" s="266"/>
    </row>
    <row r="2110" spans="1:1">
      <c r="A2110" s="266"/>
    </row>
    <row r="2111" spans="1:1">
      <c r="A2111" s="266"/>
    </row>
    <row r="2112" spans="1:1">
      <c r="A2112" s="266"/>
    </row>
    <row r="2113" spans="1:1">
      <c r="A2113" s="266"/>
    </row>
    <row r="2114" spans="1:1">
      <c r="A2114" s="266"/>
    </row>
    <row r="2115" spans="1:1">
      <c r="A2115" s="266"/>
    </row>
    <row r="2116" spans="1:1">
      <c r="A2116" s="266"/>
    </row>
    <row r="2117" spans="1:1">
      <c r="A2117" s="266"/>
    </row>
    <row r="2118" spans="1:1">
      <c r="A2118" s="266"/>
    </row>
    <row r="2119" spans="1:1">
      <c r="A2119" s="266"/>
    </row>
    <row r="2120" spans="1:1">
      <c r="A2120" s="266"/>
    </row>
    <row r="2121" spans="1:1">
      <c r="A2121" s="266"/>
    </row>
    <row r="2122" spans="1:1">
      <c r="A2122" s="266"/>
    </row>
    <row r="2123" spans="1:1">
      <c r="A2123" s="266"/>
    </row>
    <row r="2124" spans="1:1">
      <c r="A2124" s="266"/>
    </row>
    <row r="2125" spans="1:1">
      <c r="A2125" s="266"/>
    </row>
    <row r="2126" spans="1:1">
      <c r="A2126" s="266"/>
    </row>
    <row r="2127" spans="1:1">
      <c r="A2127" s="266"/>
    </row>
    <row r="2128" spans="1:1">
      <c r="A2128" s="266"/>
    </row>
    <row r="2129" spans="1:1">
      <c r="A2129" s="266"/>
    </row>
    <row r="2130" spans="1:1">
      <c r="A2130" s="266"/>
    </row>
    <row r="2131" spans="1:1">
      <c r="A2131" s="266"/>
    </row>
    <row r="2132" spans="1:1">
      <c r="A2132" s="266"/>
    </row>
    <row r="2133" spans="1:1">
      <c r="A2133" s="266"/>
    </row>
    <row r="2134" spans="1:1">
      <c r="A2134" s="266"/>
    </row>
    <row r="2135" spans="1:1">
      <c r="A2135" s="266"/>
    </row>
    <row r="2136" spans="1:1">
      <c r="A2136" s="266"/>
    </row>
    <row r="2137" spans="1:1">
      <c r="A2137" s="266"/>
    </row>
    <row r="2138" spans="1:1">
      <c r="A2138" s="266"/>
    </row>
    <row r="2139" spans="1:1">
      <c r="A2139" s="266"/>
    </row>
    <row r="2140" spans="1:1">
      <c r="A2140" s="266"/>
    </row>
    <row r="2141" spans="1:1">
      <c r="A2141" s="266"/>
    </row>
    <row r="2142" spans="1:1">
      <c r="A2142" s="266"/>
    </row>
    <row r="2143" spans="1:1">
      <c r="A2143" s="266"/>
    </row>
    <row r="2144" spans="1:1">
      <c r="A2144" s="266"/>
    </row>
    <row r="2145" spans="1:1">
      <c r="A2145" s="266"/>
    </row>
    <row r="2146" spans="1:1">
      <c r="A2146" s="266"/>
    </row>
    <row r="2147" spans="1:1">
      <c r="A2147" s="266"/>
    </row>
    <row r="2148" spans="1:1">
      <c r="A2148" s="266"/>
    </row>
    <row r="2149" spans="1:1">
      <c r="A2149" s="266"/>
    </row>
    <row r="2150" spans="1:1">
      <c r="A2150" s="266"/>
    </row>
    <row r="2151" spans="1:1">
      <c r="A2151" s="266"/>
    </row>
    <row r="2152" spans="1:1">
      <c r="A2152" s="266"/>
    </row>
    <row r="2153" spans="1:1">
      <c r="A2153" s="266"/>
    </row>
    <row r="2154" spans="1:1">
      <c r="A2154" s="266"/>
    </row>
    <row r="2155" spans="1:1">
      <c r="A2155" s="266"/>
    </row>
    <row r="2156" spans="1:1">
      <c r="A2156" s="266"/>
    </row>
    <row r="2157" spans="1:1">
      <c r="A2157" s="266"/>
    </row>
    <row r="2158" spans="1:1">
      <c r="A2158" s="266"/>
    </row>
    <row r="2159" spans="1:1">
      <c r="A2159" s="266"/>
    </row>
    <row r="2160" spans="1:1">
      <c r="A2160" s="266"/>
    </row>
    <row r="2161" spans="1:1">
      <c r="A2161" s="266"/>
    </row>
    <row r="2162" spans="1:1">
      <c r="A2162" s="266"/>
    </row>
    <row r="2163" spans="1:1">
      <c r="A2163" s="266"/>
    </row>
    <row r="2164" spans="1:1">
      <c r="A2164" s="266"/>
    </row>
    <row r="2165" spans="1:1">
      <c r="A2165" s="266"/>
    </row>
    <row r="2166" spans="1:1">
      <c r="A2166" s="266"/>
    </row>
    <row r="2167" spans="1:1">
      <c r="A2167" s="266"/>
    </row>
    <row r="2168" spans="1:1">
      <c r="A2168" s="266"/>
    </row>
    <row r="2169" spans="1:1">
      <c r="A2169" s="266"/>
    </row>
    <row r="2170" spans="1:1">
      <c r="A2170" s="266"/>
    </row>
    <row r="2171" spans="1:1">
      <c r="A2171" s="266"/>
    </row>
    <row r="2172" spans="1:1">
      <c r="A2172" s="266"/>
    </row>
    <row r="2173" spans="1:1">
      <c r="A2173" s="266"/>
    </row>
    <row r="2174" spans="1:1">
      <c r="A2174" s="266"/>
    </row>
    <row r="2175" spans="1:1">
      <c r="A2175" s="266"/>
    </row>
    <row r="2176" spans="1:1">
      <c r="A2176" s="266"/>
    </row>
    <row r="2177" spans="1:1">
      <c r="A2177" s="266"/>
    </row>
    <row r="2178" spans="1:1">
      <c r="A2178" s="266"/>
    </row>
    <row r="2179" spans="1:1">
      <c r="A2179" s="266"/>
    </row>
    <row r="2180" spans="1:1">
      <c r="A2180" s="266"/>
    </row>
    <row r="2181" spans="1:1">
      <c r="A2181" s="266"/>
    </row>
    <row r="2182" spans="1:1">
      <c r="A2182" s="266"/>
    </row>
    <row r="2183" spans="1:1">
      <c r="A2183" s="266"/>
    </row>
    <row r="2184" spans="1:1">
      <c r="A2184" s="266"/>
    </row>
    <row r="2185" spans="1:1">
      <c r="A2185" s="266"/>
    </row>
    <row r="2186" spans="1:1">
      <c r="A2186" s="266"/>
    </row>
    <row r="2187" spans="1:1">
      <c r="A2187" s="266"/>
    </row>
    <row r="2188" spans="1:1">
      <c r="A2188" s="266"/>
    </row>
    <row r="2189" spans="1:1">
      <c r="A2189" s="266"/>
    </row>
    <row r="2190" spans="1:1">
      <c r="A2190" s="266"/>
    </row>
    <row r="2191" spans="1:1">
      <c r="A2191" s="266"/>
    </row>
    <row r="2192" spans="1:1">
      <c r="A2192" s="266"/>
    </row>
    <row r="2193" spans="1:1">
      <c r="A2193" s="266"/>
    </row>
    <row r="2194" spans="1:1">
      <c r="A2194" s="266"/>
    </row>
    <row r="2195" spans="1:1">
      <c r="A2195" s="266"/>
    </row>
    <row r="2196" spans="1:1">
      <c r="A2196" s="266"/>
    </row>
    <row r="2197" spans="1:1">
      <c r="A2197" s="266"/>
    </row>
    <row r="2198" spans="1:1">
      <c r="A2198" s="266"/>
    </row>
    <row r="2199" spans="1:1">
      <c r="A2199" s="266"/>
    </row>
    <row r="2200" spans="1:1">
      <c r="A2200" s="266"/>
    </row>
    <row r="2201" spans="1:1">
      <c r="A2201" s="266"/>
    </row>
    <row r="2202" spans="1:1">
      <c r="A2202" s="266"/>
    </row>
    <row r="2203" spans="1:1">
      <c r="A2203" s="266"/>
    </row>
    <row r="2204" spans="1:1">
      <c r="A2204" s="266"/>
    </row>
    <row r="2205" spans="1:1">
      <c r="A2205" s="266"/>
    </row>
    <row r="2206" spans="1:1">
      <c r="A2206" s="266"/>
    </row>
    <row r="2207" spans="1:1">
      <c r="A2207" s="266"/>
    </row>
    <row r="2208" spans="1:1">
      <c r="A2208" s="266"/>
    </row>
    <row r="2209" spans="1:1">
      <c r="A2209" s="266"/>
    </row>
    <row r="2210" spans="1:1">
      <c r="A2210" s="266"/>
    </row>
    <row r="2211" spans="1:1">
      <c r="A2211" s="266"/>
    </row>
    <row r="2212" spans="1:1">
      <c r="A2212" s="266"/>
    </row>
    <row r="2213" spans="1:1">
      <c r="A2213" s="266"/>
    </row>
    <row r="2214" spans="1:1">
      <c r="A2214" s="266"/>
    </row>
    <row r="2215" spans="1:1">
      <c r="A2215" s="266"/>
    </row>
    <row r="2216" spans="1:1">
      <c r="A2216" s="266"/>
    </row>
    <row r="2217" spans="1:1">
      <c r="A2217" s="266"/>
    </row>
    <row r="2218" spans="1:1">
      <c r="A2218" s="266"/>
    </row>
    <row r="2219" spans="1:1">
      <c r="A2219" s="266"/>
    </row>
    <row r="2220" spans="1:1">
      <c r="A2220" s="266"/>
    </row>
    <row r="2221" spans="1:1">
      <c r="A2221" s="266"/>
    </row>
    <row r="2222" spans="1:1">
      <c r="A2222" s="266"/>
    </row>
    <row r="2223" spans="1:1">
      <c r="A2223" s="266"/>
    </row>
    <row r="2224" spans="1:1">
      <c r="A2224" s="266"/>
    </row>
    <row r="2225" spans="1:1">
      <c r="A2225" s="266"/>
    </row>
    <row r="2226" spans="1:1">
      <c r="A2226" s="266"/>
    </row>
    <row r="2227" spans="1:1">
      <c r="A2227" s="266"/>
    </row>
    <row r="2228" spans="1:1">
      <c r="A2228" s="266"/>
    </row>
    <row r="2229" spans="1:1">
      <c r="A2229" s="266"/>
    </row>
    <row r="2230" spans="1:1">
      <c r="A2230" s="266"/>
    </row>
    <row r="2231" spans="1:1">
      <c r="A2231" s="266"/>
    </row>
    <row r="2232" spans="1:1">
      <c r="A2232" s="266"/>
    </row>
    <row r="2233" spans="1:1">
      <c r="A2233" s="266"/>
    </row>
    <row r="2234" spans="1:1">
      <c r="A2234" s="266"/>
    </row>
    <row r="2235" spans="1:1">
      <c r="A2235" s="266"/>
    </row>
    <row r="2236" spans="1:1">
      <c r="A2236" s="266"/>
    </row>
    <row r="2237" spans="1:1">
      <c r="A2237" s="266"/>
    </row>
    <row r="2238" spans="1:1">
      <c r="A2238" s="266"/>
    </row>
    <row r="2239" spans="1:1">
      <c r="A2239" s="266"/>
    </row>
    <row r="2240" spans="1:1">
      <c r="A2240" s="266"/>
    </row>
    <row r="2241" spans="1:1">
      <c r="A2241" s="266"/>
    </row>
    <row r="2242" spans="1:1">
      <c r="A2242" s="266"/>
    </row>
    <row r="2243" spans="1:1">
      <c r="A2243" s="266"/>
    </row>
    <row r="2244" spans="1:1">
      <c r="A2244" s="266"/>
    </row>
    <row r="2245" spans="1:1">
      <c r="A2245" s="266"/>
    </row>
    <row r="2246" spans="1:1">
      <c r="A2246" s="266"/>
    </row>
    <row r="2247" spans="1:1">
      <c r="A2247" s="266"/>
    </row>
    <row r="2248" spans="1:1">
      <c r="A2248" s="266"/>
    </row>
    <row r="2249" spans="1:1">
      <c r="A2249" s="266"/>
    </row>
    <row r="2250" spans="1:1">
      <c r="A2250" s="266"/>
    </row>
    <row r="2251" spans="1:1">
      <c r="A2251" s="266"/>
    </row>
    <row r="2252" spans="1:1">
      <c r="A2252" s="266"/>
    </row>
    <row r="2253" spans="1:1">
      <c r="A2253" s="266"/>
    </row>
    <row r="2254" spans="1:1">
      <c r="A2254" s="266"/>
    </row>
    <row r="2255" spans="1:1">
      <c r="A2255" s="266"/>
    </row>
    <row r="2256" spans="1:1">
      <c r="A2256" s="266"/>
    </row>
    <row r="2257" spans="1:1">
      <c r="A2257" s="266"/>
    </row>
    <row r="2258" spans="1:1">
      <c r="A2258" s="266"/>
    </row>
    <row r="2259" spans="1:1">
      <c r="A2259" s="266"/>
    </row>
    <row r="2260" spans="1:1">
      <c r="A2260" s="266"/>
    </row>
    <row r="2261" spans="1:1">
      <c r="A2261" s="266"/>
    </row>
    <row r="2262" spans="1:1">
      <c r="A2262" s="266"/>
    </row>
    <row r="2263" spans="1:1">
      <c r="A2263" s="266"/>
    </row>
    <row r="2264" spans="1:1">
      <c r="A2264" s="266"/>
    </row>
    <row r="2265" spans="1:1">
      <c r="A2265" s="266"/>
    </row>
    <row r="2266" spans="1:1">
      <c r="A2266" s="266"/>
    </row>
    <row r="2267" spans="1:1">
      <c r="A2267" s="266"/>
    </row>
    <row r="2268" spans="1:1">
      <c r="A2268" s="266"/>
    </row>
    <row r="2269" spans="1:1">
      <c r="A2269" s="266"/>
    </row>
    <row r="2270" spans="1:1">
      <c r="A2270" s="266"/>
    </row>
    <row r="2271" spans="1:1">
      <c r="A2271" s="266"/>
    </row>
    <row r="2272" spans="1:1">
      <c r="A2272" s="266"/>
    </row>
    <row r="2273" spans="1:1">
      <c r="A2273" s="266"/>
    </row>
    <row r="2274" spans="1:1">
      <c r="A2274" s="266"/>
    </row>
    <row r="2275" spans="1:1">
      <c r="A2275" s="266"/>
    </row>
    <row r="2276" spans="1:1">
      <c r="A2276" s="266"/>
    </row>
    <row r="2277" spans="1:1">
      <c r="A2277" s="266"/>
    </row>
    <row r="2278" spans="1:1">
      <c r="A2278" s="266"/>
    </row>
    <row r="2279" spans="1:1">
      <c r="A2279" s="266"/>
    </row>
    <row r="2280" spans="1:1">
      <c r="A2280" s="266"/>
    </row>
    <row r="2281" spans="1:1">
      <c r="A2281" s="266"/>
    </row>
    <row r="2282" spans="1:1">
      <c r="A2282" s="266"/>
    </row>
    <row r="2283" spans="1:1">
      <c r="A2283" s="266"/>
    </row>
    <row r="2284" spans="1:1">
      <c r="A2284" s="266"/>
    </row>
    <row r="2285" spans="1:1">
      <c r="A2285" s="266"/>
    </row>
    <row r="2286" spans="1:1">
      <c r="A2286" s="266"/>
    </row>
    <row r="2287" spans="1:1">
      <c r="A2287" s="266"/>
    </row>
    <row r="2288" spans="1:1">
      <c r="A2288" s="266"/>
    </row>
    <row r="2289" spans="1:1">
      <c r="A2289" s="266"/>
    </row>
    <row r="2290" spans="1:1">
      <c r="A2290" s="266"/>
    </row>
    <row r="2291" spans="1:1">
      <c r="A2291" s="266"/>
    </row>
    <row r="2292" spans="1:1">
      <c r="A2292" s="266"/>
    </row>
    <row r="2293" spans="1:1">
      <c r="A2293" s="266"/>
    </row>
    <row r="2294" spans="1:1">
      <c r="A2294" s="266"/>
    </row>
    <row r="2295" spans="1:1">
      <c r="A2295" s="266"/>
    </row>
    <row r="2296" spans="1:1">
      <c r="A2296" s="266"/>
    </row>
    <row r="2297" spans="1:1">
      <c r="A2297" s="266"/>
    </row>
    <row r="2298" spans="1:1">
      <c r="A2298" s="266"/>
    </row>
    <row r="2299" spans="1:1">
      <c r="A2299" s="266"/>
    </row>
    <row r="2300" spans="1:1">
      <c r="A2300" s="266"/>
    </row>
    <row r="2301" spans="1:1">
      <c r="A2301" s="266"/>
    </row>
    <row r="2302" spans="1:1">
      <c r="A2302" s="266"/>
    </row>
    <row r="2303" spans="1:1">
      <c r="A2303" s="266"/>
    </row>
    <row r="2304" spans="1:1">
      <c r="A2304" s="266"/>
    </row>
    <row r="2305" spans="1:1">
      <c r="A2305" s="266"/>
    </row>
    <row r="2306" spans="1:1">
      <c r="A2306" s="266"/>
    </row>
    <row r="2307" spans="1:1">
      <c r="A2307" s="269"/>
    </row>
    <row r="2308" spans="1:1">
      <c r="A2308" s="270"/>
    </row>
    <row r="2309" spans="1:1">
      <c r="A2309" s="266"/>
    </row>
    <row r="2310" spans="1:1">
      <c r="A2310" s="266"/>
    </row>
    <row r="2311" spans="1:1">
      <c r="A2311" s="266"/>
    </row>
    <row r="2312" spans="1:1">
      <c r="A2312" s="266"/>
    </row>
    <row r="2313" spans="1:1">
      <c r="A2313" s="266"/>
    </row>
    <row r="2314" spans="1:1">
      <c r="A2314" s="266"/>
    </row>
    <row r="2315" spans="1:1">
      <c r="A2315" s="266"/>
    </row>
    <row r="2316" spans="1:1">
      <c r="A2316" s="266"/>
    </row>
    <row r="2317" spans="1:1">
      <c r="A2317" s="266"/>
    </row>
    <row r="2318" spans="1:1">
      <c r="A2318" s="266"/>
    </row>
    <row r="2319" spans="1:1">
      <c r="A2319" s="266"/>
    </row>
    <row r="2320" spans="1:1">
      <c r="A2320" s="266"/>
    </row>
    <row r="2321" spans="1:1">
      <c r="A2321" s="266"/>
    </row>
    <row r="2322" spans="1:1">
      <c r="A2322" s="266"/>
    </row>
    <row r="2323" spans="1:1">
      <c r="A2323" s="266"/>
    </row>
    <row r="2324" spans="1:1">
      <c r="A2324" s="266"/>
    </row>
    <row r="2325" spans="1:1">
      <c r="A2325" s="266"/>
    </row>
    <row r="2326" spans="1:1">
      <c r="A2326" s="266"/>
    </row>
    <row r="2327" spans="1:1">
      <c r="A2327" s="266"/>
    </row>
    <row r="2328" spans="1:1">
      <c r="A2328" s="266"/>
    </row>
    <row r="2329" spans="1:1">
      <c r="A2329" s="266"/>
    </row>
    <row r="2330" spans="1:1">
      <c r="A2330" s="266"/>
    </row>
    <row r="2331" spans="1:1">
      <c r="A2331" s="266"/>
    </row>
    <row r="2332" spans="1:1">
      <c r="A2332" s="266"/>
    </row>
    <row r="2333" spans="1:1">
      <c r="A2333" s="266"/>
    </row>
    <row r="2334" spans="1:1">
      <c r="A2334" s="266"/>
    </row>
    <row r="2335" spans="1:1">
      <c r="A2335" s="266"/>
    </row>
    <row r="2336" spans="1:1">
      <c r="A2336" s="266"/>
    </row>
    <row r="2337" spans="1:1">
      <c r="A2337" s="266"/>
    </row>
    <row r="2338" spans="1:1">
      <c r="A2338" s="266"/>
    </row>
    <row r="2339" spans="1:1">
      <c r="A2339" s="266"/>
    </row>
    <row r="2340" spans="1:1">
      <c r="A2340" s="266"/>
    </row>
    <row r="2341" spans="1:1">
      <c r="A2341" s="266"/>
    </row>
    <row r="2342" spans="1:1">
      <c r="A2342" s="266"/>
    </row>
    <row r="2343" spans="1:1">
      <c r="A2343" s="266"/>
    </row>
    <row r="2344" spans="1:1">
      <c r="A2344" s="266"/>
    </row>
    <row r="2345" spans="1:1">
      <c r="A2345" s="266"/>
    </row>
    <row r="2346" spans="1:1">
      <c r="A2346" s="266"/>
    </row>
    <row r="2347" spans="1:1">
      <c r="A2347" s="266"/>
    </row>
    <row r="2348" spans="1:1">
      <c r="A2348" s="266"/>
    </row>
    <row r="2349" spans="1:1">
      <c r="A2349" s="266"/>
    </row>
    <row r="2350" spans="1:1">
      <c r="A2350" s="266"/>
    </row>
    <row r="2351" spans="1:1">
      <c r="A2351" s="266"/>
    </row>
    <row r="2352" spans="1:1">
      <c r="A2352" s="266"/>
    </row>
    <row r="2353" spans="1:1">
      <c r="A2353" s="266"/>
    </row>
    <row r="2354" spans="1:1">
      <c r="A2354" s="266"/>
    </row>
    <row r="2355" spans="1:1">
      <c r="A2355" s="266"/>
    </row>
    <row r="2356" spans="1:1">
      <c r="A2356" s="266"/>
    </row>
    <row r="2357" spans="1:1">
      <c r="A2357" s="266"/>
    </row>
    <row r="2358" spans="1:1">
      <c r="A2358" s="266"/>
    </row>
    <row r="2359" spans="1:1">
      <c r="A2359" s="266"/>
    </row>
    <row r="2360" spans="1:1">
      <c r="A2360" s="266"/>
    </row>
    <row r="2361" spans="1:1">
      <c r="A2361" s="266"/>
    </row>
    <row r="2362" spans="1:1">
      <c r="A2362" s="266"/>
    </row>
    <row r="2363" spans="1:1">
      <c r="A2363" s="266"/>
    </row>
    <row r="2364" spans="1:1">
      <c r="A2364" s="266"/>
    </row>
    <row r="2365" spans="1:1">
      <c r="A2365" s="266"/>
    </row>
    <row r="2366" spans="1:1">
      <c r="A2366" s="266"/>
    </row>
    <row r="2367" spans="1:1">
      <c r="A2367" s="266"/>
    </row>
    <row r="2368" spans="1:1">
      <c r="A2368" s="266"/>
    </row>
    <row r="2369" spans="1:1">
      <c r="A2369" s="266"/>
    </row>
    <row r="2370" spans="1:1">
      <c r="A2370" s="266"/>
    </row>
    <row r="2371" spans="1:1">
      <c r="A2371" s="266"/>
    </row>
    <row r="2372" spans="1:1">
      <c r="A2372" s="266"/>
    </row>
    <row r="2373" spans="1:1">
      <c r="A2373" s="266"/>
    </row>
    <row r="2374" spans="1:1">
      <c r="A2374" s="266"/>
    </row>
    <row r="2375" spans="1:1">
      <c r="A2375" s="266"/>
    </row>
    <row r="2376" spans="1:1">
      <c r="A2376" s="266"/>
    </row>
    <row r="2377" spans="1:1">
      <c r="A2377" s="266"/>
    </row>
    <row r="2378" spans="1:1">
      <c r="A2378" s="266"/>
    </row>
    <row r="2379" spans="1:1">
      <c r="A2379" s="266"/>
    </row>
    <row r="2380" spans="1:1">
      <c r="A2380" s="266"/>
    </row>
    <row r="2381" spans="1:1">
      <c r="A2381" s="266"/>
    </row>
    <row r="2382" spans="1:1">
      <c r="A2382" s="266"/>
    </row>
    <row r="2383" spans="1:1">
      <c r="A2383" s="266"/>
    </row>
    <row r="2384" spans="1:1">
      <c r="A2384" s="266"/>
    </row>
    <row r="2385" spans="1:1">
      <c r="A2385" s="266"/>
    </row>
    <row r="2386" spans="1:1">
      <c r="A2386" s="266"/>
    </row>
    <row r="2387" spans="1:1">
      <c r="A2387" s="266"/>
    </row>
    <row r="2388" spans="1:1">
      <c r="A2388" s="266"/>
    </row>
    <row r="2389" spans="1:1">
      <c r="A2389" s="266"/>
    </row>
    <row r="2390" spans="1:1">
      <c r="A2390" s="266"/>
    </row>
    <row r="2391" spans="1:1">
      <c r="A2391" s="266"/>
    </row>
    <row r="2392" spans="1:1">
      <c r="A2392" s="266"/>
    </row>
    <row r="2393" spans="1:1">
      <c r="A2393" s="266"/>
    </row>
    <row r="2394" spans="1:1">
      <c r="A2394" s="266"/>
    </row>
    <row r="2395" spans="1:1">
      <c r="A2395" s="266"/>
    </row>
    <row r="2396" spans="1:1">
      <c r="A2396" s="266"/>
    </row>
    <row r="2397" spans="1:1">
      <c r="A2397" s="266"/>
    </row>
    <row r="2398" spans="1:1">
      <c r="A2398" s="266"/>
    </row>
    <row r="2399" spans="1:1">
      <c r="A2399" s="266"/>
    </row>
    <row r="2400" spans="1:1">
      <c r="A2400" s="266"/>
    </row>
    <row r="2401" spans="1:1">
      <c r="A2401" s="266"/>
    </row>
    <row r="2402" spans="1:1">
      <c r="A2402" s="266"/>
    </row>
    <row r="2403" spans="1:1">
      <c r="A2403" s="266"/>
    </row>
    <row r="2404" spans="1:1">
      <c r="A2404" s="266"/>
    </row>
    <row r="2405" spans="1:1">
      <c r="A2405" s="266"/>
    </row>
    <row r="2406" spans="1:1">
      <c r="A2406" s="266"/>
    </row>
    <row r="2407" spans="1:1">
      <c r="A2407" s="266"/>
    </row>
    <row r="2408" spans="1:1">
      <c r="A2408" s="266"/>
    </row>
    <row r="2409" spans="1:1">
      <c r="A2409" s="266"/>
    </row>
    <row r="2410" spans="1:1">
      <c r="A2410" s="266"/>
    </row>
    <row r="2411" spans="1:1">
      <c r="A2411" s="266"/>
    </row>
    <row r="2412" spans="1:1">
      <c r="A2412" s="266"/>
    </row>
    <row r="2413" spans="1:1">
      <c r="A2413" s="266"/>
    </row>
    <row r="2414" spans="1:1">
      <c r="A2414" s="266"/>
    </row>
    <row r="2415" spans="1:1">
      <c r="A2415" s="266"/>
    </row>
    <row r="2416" spans="1:1">
      <c r="A2416" s="266"/>
    </row>
    <row r="2417" spans="1:1">
      <c r="A2417" s="266"/>
    </row>
    <row r="2418" spans="1:1">
      <c r="A2418" s="266"/>
    </row>
    <row r="2419" spans="1:1">
      <c r="A2419" s="266"/>
    </row>
    <row r="2420" spans="1:1">
      <c r="A2420" s="266"/>
    </row>
    <row r="2421" spans="1:1">
      <c r="A2421" s="266"/>
    </row>
    <row r="2422" spans="1:1">
      <c r="A2422" s="266"/>
    </row>
    <row r="2423" spans="1:1">
      <c r="A2423" s="266"/>
    </row>
    <row r="2424" spans="1:1">
      <c r="A2424" s="266"/>
    </row>
    <row r="2425" spans="1:1">
      <c r="A2425" s="266"/>
    </row>
    <row r="2426" spans="1:1">
      <c r="A2426" s="266"/>
    </row>
    <row r="2427" spans="1:1">
      <c r="A2427" s="266"/>
    </row>
    <row r="2428" spans="1:1">
      <c r="A2428" s="266"/>
    </row>
    <row r="2429" spans="1:1">
      <c r="A2429" s="266"/>
    </row>
    <row r="2430" spans="1:1">
      <c r="A2430" s="266"/>
    </row>
    <row r="2431" spans="1:1">
      <c r="A2431" s="266"/>
    </row>
    <row r="2432" spans="1:1">
      <c r="A2432" s="266"/>
    </row>
    <row r="2433" spans="1:1">
      <c r="A2433" s="266"/>
    </row>
    <row r="2434" spans="1:1">
      <c r="A2434" s="266"/>
    </row>
    <row r="2435" spans="1:1">
      <c r="A2435" s="266"/>
    </row>
    <row r="2436" spans="1:1">
      <c r="A2436" s="266"/>
    </row>
    <row r="2437" spans="1:1">
      <c r="A2437" s="266"/>
    </row>
    <row r="2438" spans="1:1">
      <c r="A2438" s="266"/>
    </row>
    <row r="2439" spans="1:1">
      <c r="A2439" s="266"/>
    </row>
    <row r="2440" spans="1:1">
      <c r="A2440" s="266"/>
    </row>
    <row r="2441" spans="1:1">
      <c r="A2441" s="266"/>
    </row>
    <row r="2442" spans="1:1">
      <c r="A2442" s="266"/>
    </row>
    <row r="2443" spans="1:1">
      <c r="A2443" s="266"/>
    </row>
    <row r="2444" spans="1:1">
      <c r="A2444" s="266"/>
    </row>
    <row r="2445" spans="1:1">
      <c r="A2445" s="266"/>
    </row>
    <row r="2446" spans="1:1">
      <c r="A2446" s="266"/>
    </row>
    <row r="2447" spans="1:1">
      <c r="A2447" s="266"/>
    </row>
    <row r="2448" spans="1:1">
      <c r="A2448" s="266"/>
    </row>
    <row r="2449" spans="1:1">
      <c r="A2449" s="266"/>
    </row>
    <row r="2450" spans="1:1">
      <c r="A2450" s="266"/>
    </row>
    <row r="2451" spans="1:1">
      <c r="A2451" s="266"/>
    </row>
    <row r="2452" spans="1:1">
      <c r="A2452" s="266"/>
    </row>
    <row r="2453" spans="1:1">
      <c r="A2453" s="266"/>
    </row>
    <row r="2454" spans="1:1">
      <c r="A2454" s="266"/>
    </row>
    <row r="2455" spans="1:1">
      <c r="A2455" s="266"/>
    </row>
    <row r="2456" spans="1:1">
      <c r="A2456" s="266"/>
    </row>
    <row r="2457" spans="1:1">
      <c r="A2457" s="266"/>
    </row>
    <row r="2458" spans="1:1">
      <c r="A2458" s="266"/>
    </row>
    <row r="2459" spans="1:1">
      <c r="A2459" s="266"/>
    </row>
    <row r="2460" spans="1:1">
      <c r="A2460" s="266"/>
    </row>
    <row r="2461" spans="1:1">
      <c r="A2461" s="266"/>
    </row>
    <row r="2462" spans="1:1">
      <c r="A2462" s="266"/>
    </row>
    <row r="2463" spans="1:1">
      <c r="A2463" s="266"/>
    </row>
    <row r="2464" spans="1:1">
      <c r="A2464" s="266"/>
    </row>
    <row r="2465" spans="1:1">
      <c r="A2465" s="266"/>
    </row>
    <row r="2466" spans="1:1">
      <c r="A2466" s="266"/>
    </row>
    <row r="2467" spans="1:1">
      <c r="A2467" s="266"/>
    </row>
    <row r="2468" spans="1:1">
      <c r="A2468" s="266"/>
    </row>
    <row r="2469" spans="1:1">
      <c r="A2469" s="266"/>
    </row>
    <row r="2470" spans="1:1">
      <c r="A2470" s="266"/>
    </row>
    <row r="2471" spans="1:1">
      <c r="A2471" s="266"/>
    </row>
    <row r="2472" spans="1:1">
      <c r="A2472" s="266"/>
    </row>
    <row r="2473" spans="1:1">
      <c r="A2473" s="266"/>
    </row>
    <row r="2474" spans="1:1">
      <c r="A2474" s="266"/>
    </row>
    <row r="2475" spans="1:1">
      <c r="A2475" s="266"/>
    </row>
    <row r="2476" spans="1:1">
      <c r="A2476" s="266"/>
    </row>
    <row r="2477" spans="1:1">
      <c r="A2477" s="266"/>
    </row>
    <row r="2478" spans="1:1">
      <c r="A2478" s="266"/>
    </row>
    <row r="2479" spans="1:1">
      <c r="A2479" s="266"/>
    </row>
    <row r="2480" spans="1:1">
      <c r="A2480" s="266"/>
    </row>
    <row r="2481" spans="1:1">
      <c r="A2481" s="266"/>
    </row>
    <row r="2482" spans="1:1">
      <c r="A2482" s="266"/>
    </row>
    <row r="2483" spans="1:1">
      <c r="A2483" s="266"/>
    </row>
    <row r="2484" spans="1:1">
      <c r="A2484" s="266"/>
    </row>
    <row r="2485" spans="1:1">
      <c r="A2485" s="266"/>
    </row>
    <row r="2486" spans="1:1">
      <c r="A2486" s="266"/>
    </row>
    <row r="2487" spans="1:1">
      <c r="A2487" s="266"/>
    </row>
    <row r="2488" spans="1:1">
      <c r="A2488" s="266"/>
    </row>
    <row r="2489" spans="1:1">
      <c r="A2489" s="266"/>
    </row>
    <row r="2490" spans="1:1">
      <c r="A2490" s="266"/>
    </row>
    <row r="2491" spans="1:1">
      <c r="A2491" s="266"/>
    </row>
    <row r="2492" spans="1:1">
      <c r="A2492" s="266"/>
    </row>
    <row r="2493" spans="1:1">
      <c r="A2493" s="266"/>
    </row>
    <row r="2494" spans="1:1">
      <c r="A2494" s="266"/>
    </row>
    <row r="2495" spans="1:1">
      <c r="A2495" s="266"/>
    </row>
    <row r="2496" spans="1:1">
      <c r="A2496" s="266"/>
    </row>
    <row r="2497" spans="1:1">
      <c r="A2497" s="266"/>
    </row>
    <row r="2498" spans="1:1">
      <c r="A2498" s="266"/>
    </row>
    <row r="2499" spans="1:1">
      <c r="A2499" s="266"/>
    </row>
    <row r="2500" spans="1:1">
      <c r="A2500" s="266"/>
    </row>
    <row r="2501" spans="1:1">
      <c r="A2501" s="266"/>
    </row>
    <row r="2502" spans="1:1">
      <c r="A2502" s="266"/>
    </row>
    <row r="2503" spans="1:1">
      <c r="A2503" s="266"/>
    </row>
    <row r="2504" spans="1:1">
      <c r="A2504" s="266"/>
    </row>
    <row r="2505" spans="1:1">
      <c r="A2505" s="266"/>
    </row>
    <row r="2506" spans="1:1">
      <c r="A2506" s="266"/>
    </row>
    <row r="2507" spans="1:1">
      <c r="A2507" s="266"/>
    </row>
    <row r="2508" spans="1:1">
      <c r="A2508" s="266"/>
    </row>
    <row r="2509" spans="1:1">
      <c r="A2509" s="266"/>
    </row>
    <row r="2510" spans="1:1">
      <c r="A2510" s="266"/>
    </row>
    <row r="2511" spans="1:1">
      <c r="A2511" s="266"/>
    </row>
    <row r="2512" spans="1:1">
      <c r="A2512" s="266"/>
    </row>
    <row r="2513" spans="1:1">
      <c r="A2513" s="266"/>
    </row>
    <row r="2514" spans="1:1">
      <c r="A2514" s="266"/>
    </row>
    <row r="2515" spans="1:1">
      <c r="A2515" s="266"/>
    </row>
    <row r="2516" spans="1:1">
      <c r="A2516" s="266"/>
    </row>
    <row r="2517" spans="1:1">
      <c r="A2517" s="266"/>
    </row>
    <row r="2518" spans="1:1">
      <c r="A2518" s="266"/>
    </row>
    <row r="2519" spans="1:1">
      <c r="A2519" s="266"/>
    </row>
    <row r="2520" spans="1:1">
      <c r="A2520" s="266"/>
    </row>
    <row r="2521" spans="1:1">
      <c r="A2521" s="266"/>
    </row>
    <row r="2522" spans="1:1">
      <c r="A2522" s="266"/>
    </row>
    <row r="2523" spans="1:1">
      <c r="A2523" s="266"/>
    </row>
    <row r="2524" spans="1:1">
      <c r="A2524" s="266"/>
    </row>
    <row r="2525" spans="1:1">
      <c r="A2525" s="266"/>
    </row>
    <row r="2526" spans="1:1">
      <c r="A2526" s="266"/>
    </row>
    <row r="2527" spans="1:1">
      <c r="A2527" s="266"/>
    </row>
    <row r="2528" spans="1:1">
      <c r="A2528" s="266"/>
    </row>
    <row r="2529" spans="1:1">
      <c r="A2529" s="266"/>
    </row>
    <row r="2530" spans="1:1">
      <c r="A2530" s="266"/>
    </row>
    <row r="2531" spans="1:1">
      <c r="A2531" s="266"/>
    </row>
    <row r="2532" spans="1:1">
      <c r="A2532" s="266"/>
    </row>
    <row r="2533" spans="1:1">
      <c r="A2533" s="266"/>
    </row>
    <row r="2534" spans="1:1">
      <c r="A2534" s="266"/>
    </row>
    <row r="2535" spans="1:1">
      <c r="A2535" s="266"/>
    </row>
    <row r="2536" spans="1:1">
      <c r="A2536" s="266"/>
    </row>
    <row r="2537" spans="1:1">
      <c r="A2537" s="266"/>
    </row>
    <row r="2538" spans="1:1">
      <c r="A2538" s="266"/>
    </row>
    <row r="2539" spans="1:1">
      <c r="A2539" s="266"/>
    </row>
    <row r="2540" spans="1:1">
      <c r="A2540" s="266"/>
    </row>
    <row r="2541" spans="1:1">
      <c r="A2541" s="266"/>
    </row>
    <row r="2542" spans="1:1">
      <c r="A2542" s="266"/>
    </row>
    <row r="2543" spans="1:1">
      <c r="A2543" s="266"/>
    </row>
    <row r="2544" spans="1:1">
      <c r="A2544" s="266"/>
    </row>
    <row r="2545" spans="1:1">
      <c r="A2545" s="266"/>
    </row>
    <row r="2546" spans="1:1">
      <c r="A2546" s="266"/>
    </row>
    <row r="2547" spans="1:1">
      <c r="A2547" s="266"/>
    </row>
    <row r="2548" spans="1:1">
      <c r="A2548" s="266"/>
    </row>
    <row r="2549" spans="1:1">
      <c r="A2549" s="266"/>
    </row>
    <row r="2550" spans="1:1">
      <c r="A2550" s="266"/>
    </row>
    <row r="2551" spans="1:1">
      <c r="A2551" s="266"/>
    </row>
    <row r="2552" spans="1:1">
      <c r="A2552" s="266"/>
    </row>
    <row r="2553" spans="1:1">
      <c r="A2553" s="266"/>
    </row>
    <row r="2554" spans="1:1">
      <c r="A2554" s="266"/>
    </row>
    <row r="2555" spans="1:1">
      <c r="A2555" s="266"/>
    </row>
    <row r="2556" spans="1:1">
      <c r="A2556" s="266"/>
    </row>
    <row r="2557" spans="1:1" ht="15.75">
      <c r="A2557" s="267"/>
    </row>
    <row r="2558" spans="1:1" ht="15.75">
      <c r="A2558" s="267"/>
    </row>
    <row r="2559" spans="1:1" ht="15.75">
      <c r="A2559" s="267"/>
    </row>
    <row r="2560" spans="1:1" ht="15.75">
      <c r="A2560" s="267"/>
    </row>
    <row r="2561" spans="1:1" ht="15.75">
      <c r="A2561" s="267"/>
    </row>
    <row r="2562" spans="1:1" ht="15.75">
      <c r="A2562" s="267"/>
    </row>
    <row r="2563" spans="1:1" ht="15.75">
      <c r="A2563" s="265"/>
    </row>
    <row r="2564" spans="1:1" ht="15.75">
      <c r="A2564" s="265"/>
    </row>
    <row r="2565" spans="1:1" ht="15.75">
      <c r="A2565" s="267"/>
    </row>
    <row r="2566" spans="1:1" ht="15.75">
      <c r="A2566" s="265"/>
    </row>
    <row r="2567" spans="1:1" ht="15.75">
      <c r="A2567" s="265"/>
    </row>
    <row r="2568" spans="1:1" ht="15.75">
      <c r="A2568" s="267"/>
    </row>
    <row r="2569" spans="1:1" ht="15.75">
      <c r="A2569" s="267"/>
    </row>
    <row r="2570" spans="1:1" ht="15.75">
      <c r="A2570" s="265"/>
    </row>
    <row r="2571" spans="1:1" ht="15.75">
      <c r="A2571" s="267"/>
    </row>
    <row r="2572" spans="1:1" ht="15.75">
      <c r="A2572" s="265"/>
    </row>
    <row r="2573" spans="1:1" ht="15.75">
      <c r="A2573" s="265"/>
    </row>
    <row r="2574" spans="1:1" ht="15.75">
      <c r="A2574" s="265"/>
    </row>
    <row r="2575" spans="1:1" ht="15.75">
      <c r="A2575" s="265"/>
    </row>
    <row r="2576" spans="1:1" ht="15.75">
      <c r="A2576" s="265"/>
    </row>
    <row r="2577" spans="1:1" ht="15.75">
      <c r="A2577" s="265"/>
    </row>
    <row r="2578" spans="1:1" ht="15.75">
      <c r="A2578" s="265"/>
    </row>
    <row r="2579" spans="1:1" ht="15.75">
      <c r="A2579" s="265"/>
    </row>
    <row r="2580" spans="1:1" ht="15.75">
      <c r="A2580" s="267"/>
    </row>
    <row r="2581" spans="1:1" ht="15.75">
      <c r="A2581" s="265"/>
    </row>
    <row r="2582" spans="1:1" ht="15.75">
      <c r="A2582" s="265"/>
    </row>
    <row r="2583" spans="1:1" ht="15.75">
      <c r="A2583" s="265"/>
    </row>
    <row r="2584" spans="1:1" ht="15.75">
      <c r="A2584" s="267"/>
    </row>
    <row r="2585" spans="1:1" ht="15.75">
      <c r="A2585" s="265"/>
    </row>
    <row r="2586" spans="1:1" ht="15.75">
      <c r="A2586" s="265"/>
    </row>
    <row r="2587" spans="1:1" ht="15.75">
      <c r="A2587" s="265"/>
    </row>
    <row r="2588" spans="1:1" ht="15.75">
      <c r="A2588" s="265"/>
    </row>
    <row r="2589" spans="1:1" ht="15.75">
      <c r="A2589" s="265"/>
    </row>
    <row r="2590" spans="1:1" ht="15.75">
      <c r="A2590" s="265"/>
    </row>
    <row r="2591" spans="1:1" ht="15.75">
      <c r="A2591" s="267"/>
    </row>
    <row r="2592" spans="1:1" ht="15.75">
      <c r="A2592" s="265"/>
    </row>
    <row r="2593" spans="1:1" ht="15.75">
      <c r="A2593" s="265"/>
    </row>
    <row r="2594" spans="1:1" ht="15.75">
      <c r="A2594" s="265"/>
    </row>
    <row r="2595" spans="1:1" ht="15.75">
      <c r="A2595" s="267"/>
    </row>
    <row r="2596" spans="1:1" ht="15.75">
      <c r="A2596" s="265"/>
    </row>
    <row r="2597" spans="1:1" ht="15.75">
      <c r="A2597" s="265"/>
    </row>
    <row r="2598" spans="1:1" ht="15.75">
      <c r="A2598" s="265"/>
    </row>
    <row r="2599" spans="1:1" ht="15.75">
      <c r="A2599" s="265"/>
    </row>
    <row r="2600" spans="1:1" ht="15.75">
      <c r="A2600" s="265"/>
    </row>
    <row r="2601" spans="1:1" ht="15.75">
      <c r="A2601" s="265"/>
    </row>
    <row r="2602" spans="1:1" ht="15.75">
      <c r="A2602" s="267"/>
    </row>
    <row r="2603" spans="1:1" ht="15.75">
      <c r="A2603" s="265"/>
    </row>
    <row r="2604" spans="1:1" ht="15.75">
      <c r="A2604" s="265"/>
    </row>
    <row r="2605" spans="1:1" ht="15.75">
      <c r="A2605" s="267"/>
    </row>
    <row r="2606" spans="1:1" ht="15.75">
      <c r="A2606" s="265"/>
    </row>
    <row r="2607" spans="1:1" ht="15.75">
      <c r="A2607" s="265"/>
    </row>
    <row r="2608" spans="1:1" ht="15.75">
      <c r="A2608" s="265"/>
    </row>
    <row r="2609" spans="1:1" ht="15.75">
      <c r="A2609" s="265"/>
    </row>
    <row r="2610" spans="1:1" ht="15.75">
      <c r="A2610" s="265"/>
    </row>
    <row r="2611" spans="1:1" ht="15.75">
      <c r="A2611" s="265"/>
    </row>
    <row r="2612" spans="1:1" ht="15.75">
      <c r="A2612" s="267"/>
    </row>
    <row r="2613" spans="1:1" ht="15.75">
      <c r="A2613" s="265"/>
    </row>
    <row r="2614" spans="1:1" ht="15.75">
      <c r="A2614" s="265"/>
    </row>
    <row r="2615" spans="1:1" ht="15.75">
      <c r="A2615" s="265"/>
    </row>
    <row r="2616" spans="1:1" ht="15.75">
      <c r="A2616" s="265"/>
    </row>
    <row r="2617" spans="1:1" ht="15.75">
      <c r="A2617" s="265"/>
    </row>
    <row r="2618" spans="1:1" ht="15.75">
      <c r="A2618" s="267"/>
    </row>
    <row r="2619" spans="1:1" ht="15.75">
      <c r="A2619" s="267"/>
    </row>
    <row r="2620" spans="1:1" ht="15.75">
      <c r="A2620" s="267"/>
    </row>
    <row r="2621" spans="1:1" ht="15.75">
      <c r="A2621" s="267"/>
    </row>
    <row r="2622" spans="1:1" ht="15.75">
      <c r="A2622" s="265"/>
    </row>
    <row r="2623" spans="1:1" ht="15.75">
      <c r="A2623" s="267"/>
    </row>
    <row r="2624" spans="1:1" ht="15.75">
      <c r="A2624" s="265"/>
    </row>
    <row r="2625" spans="1:1" ht="15.75">
      <c r="A2625" s="267"/>
    </row>
    <row r="2626" spans="1:1" ht="15.75">
      <c r="A2626" s="265"/>
    </row>
    <row r="2627" spans="1:1" ht="15.75">
      <c r="A2627" s="265"/>
    </row>
    <row r="2628" spans="1:1" ht="15.75">
      <c r="A2628" s="267"/>
    </row>
    <row r="2629" spans="1:1" ht="15.75">
      <c r="A2629" s="267"/>
    </row>
    <row r="2630" spans="1:1" ht="15.75">
      <c r="A2630" s="265"/>
    </row>
    <row r="2631" spans="1:1" ht="15.75">
      <c r="A2631" s="265"/>
    </row>
    <row r="2632" spans="1:1" ht="15.75">
      <c r="A2632" s="265"/>
    </row>
    <row r="2633" spans="1:1" ht="15.75">
      <c r="A2633" s="267"/>
    </row>
    <row r="2634" spans="1:1" ht="15.75">
      <c r="A2634" s="265"/>
    </row>
    <row r="2635" spans="1:1" ht="15.75">
      <c r="A2635" s="265"/>
    </row>
    <row r="2636" spans="1:1" ht="15.75">
      <c r="A2636" s="267"/>
    </row>
    <row r="2637" spans="1:1" ht="15.75">
      <c r="A2637" s="265"/>
    </row>
    <row r="2638" spans="1:1" ht="15.75">
      <c r="A2638" s="265"/>
    </row>
    <row r="2639" spans="1:1" ht="15.75">
      <c r="A2639" s="265"/>
    </row>
    <row r="2640" spans="1:1" ht="15.75">
      <c r="A2640" s="265"/>
    </row>
    <row r="2641" spans="1:1" ht="15.75">
      <c r="A2641" s="265"/>
    </row>
    <row r="2642" spans="1:1" ht="15.75">
      <c r="A2642" s="265"/>
    </row>
    <row r="2643" spans="1:1" ht="15.75">
      <c r="A2643" s="265"/>
    </row>
    <row r="2644" spans="1:1" ht="15.75">
      <c r="A2644" s="265"/>
    </row>
    <row r="2645" spans="1:1" ht="15.75">
      <c r="A2645" s="265"/>
    </row>
    <row r="2646" spans="1:1" ht="15.75">
      <c r="A2646" s="265"/>
    </row>
    <row r="2647" spans="1:1" ht="15.75">
      <c r="A2647" s="267"/>
    </row>
    <row r="2648" spans="1:1" ht="15.75">
      <c r="A2648" s="265"/>
    </row>
    <row r="2649" spans="1:1" ht="15.75">
      <c r="A2649" s="265"/>
    </row>
    <row r="2650" spans="1:1" ht="15.75">
      <c r="A2650" s="267"/>
    </row>
    <row r="2651" spans="1:1" ht="15.75">
      <c r="A2651" s="265"/>
    </row>
    <row r="2652" spans="1:1" ht="15.75">
      <c r="A2652" s="265"/>
    </row>
    <row r="2653" spans="1:1" ht="15.75">
      <c r="A2653" s="265"/>
    </row>
    <row r="2654" spans="1:1" ht="15.75">
      <c r="A2654" s="265"/>
    </row>
    <row r="2655" spans="1:1" ht="15.75">
      <c r="A2655" s="265"/>
    </row>
    <row r="2656" spans="1:1" ht="15.75">
      <c r="A2656" s="265"/>
    </row>
    <row r="2657" spans="1:1" ht="15.75">
      <c r="A2657" s="267"/>
    </row>
    <row r="2658" spans="1:1" ht="15.75">
      <c r="A2658" s="267"/>
    </row>
    <row r="2659" spans="1:1" ht="15.75">
      <c r="A2659" s="265"/>
    </row>
    <row r="2660" spans="1:1" ht="15.75">
      <c r="A2660" s="267"/>
    </row>
    <row r="2661" spans="1:1" ht="15.75">
      <c r="A2661" s="265"/>
    </row>
    <row r="2662" spans="1:1" ht="15.75">
      <c r="A2662" s="265"/>
    </row>
    <row r="2663" spans="1:1" ht="15.75">
      <c r="A2663" s="265"/>
    </row>
    <row r="2664" spans="1:1" ht="15.75">
      <c r="A2664" s="265"/>
    </row>
    <row r="2665" spans="1:1" ht="15.75">
      <c r="A2665" s="265"/>
    </row>
    <row r="2666" spans="1:1" ht="15.75">
      <c r="A2666" s="265"/>
    </row>
    <row r="2667" spans="1:1" ht="15.75">
      <c r="A2667" s="267"/>
    </row>
    <row r="2668" spans="1:1" ht="15.75">
      <c r="A2668" s="267"/>
    </row>
    <row r="2669" spans="1:1" ht="15.75">
      <c r="A2669" s="267"/>
    </row>
    <row r="2670" spans="1:1" ht="15.75">
      <c r="A2670" s="265"/>
    </row>
    <row r="2671" spans="1:1" ht="15.75">
      <c r="A2671" s="265"/>
    </row>
    <row r="2672" spans="1:1" ht="15.75">
      <c r="A2672" s="265"/>
    </row>
    <row r="2673" spans="1:1" ht="15.75">
      <c r="A2673" s="267"/>
    </row>
    <row r="2674" spans="1:1" ht="15.75">
      <c r="A2674" s="265"/>
    </row>
    <row r="2675" spans="1:1" ht="15.75">
      <c r="A2675" s="265"/>
    </row>
    <row r="2676" spans="1:1" ht="15.75">
      <c r="A2676" s="265"/>
    </row>
    <row r="2677" spans="1:1" ht="15.75">
      <c r="A2677" s="267"/>
    </row>
    <row r="2678" spans="1:1" ht="15.75">
      <c r="A2678" s="267"/>
    </row>
    <row r="2679" spans="1:1" ht="15.75">
      <c r="A2679" s="267"/>
    </row>
    <row r="2680" spans="1:1" ht="15.75">
      <c r="A2680" s="265"/>
    </row>
    <row r="2681" spans="1:1" ht="15.75">
      <c r="A2681" s="267"/>
    </row>
    <row r="2682" spans="1:1" ht="15.75">
      <c r="A2682" s="265"/>
    </row>
    <row r="2683" spans="1:1" ht="15.75">
      <c r="A2683" s="267"/>
    </row>
    <row r="2684" spans="1:1" ht="15.75">
      <c r="A2684" s="265"/>
    </row>
    <row r="2685" spans="1:1" ht="15.75">
      <c r="A2685" s="265"/>
    </row>
    <row r="2686" spans="1:1" ht="15.75">
      <c r="A2686" s="267"/>
    </row>
    <row r="2687" spans="1:1" ht="15.75">
      <c r="A2687" s="265"/>
    </row>
    <row r="2688" spans="1:1" ht="15.75">
      <c r="A2688" s="267"/>
    </row>
    <row r="2689" spans="1:1" ht="15.75">
      <c r="A2689" s="265"/>
    </row>
    <row r="2690" spans="1:1" ht="15.75">
      <c r="A2690" s="265"/>
    </row>
    <row r="2691" spans="1:1" ht="15.75">
      <c r="A2691" s="265"/>
    </row>
    <row r="2692" spans="1:1" ht="15.75">
      <c r="A2692" s="265"/>
    </row>
    <row r="2693" spans="1:1" ht="15.75">
      <c r="A2693" s="265"/>
    </row>
    <row r="2694" spans="1:1" ht="15.75">
      <c r="A2694" s="265"/>
    </row>
    <row r="2695" spans="1:1" ht="15.75">
      <c r="A2695" s="265"/>
    </row>
    <row r="2696" spans="1:1" ht="15.75">
      <c r="A2696" s="265"/>
    </row>
    <row r="2697" spans="1:1" ht="15.75">
      <c r="A2697" s="265"/>
    </row>
    <row r="2698" spans="1:1" ht="15.75">
      <c r="A2698" s="265"/>
    </row>
    <row r="2699" spans="1:1" ht="15.75">
      <c r="A2699" s="265"/>
    </row>
    <row r="2700" spans="1:1" ht="15.75">
      <c r="A2700" s="265"/>
    </row>
    <row r="2701" spans="1:1" ht="15.75">
      <c r="A2701" s="267"/>
    </row>
    <row r="2702" spans="1:1" ht="15.75">
      <c r="A2702" s="267"/>
    </row>
    <row r="2703" spans="1:1" ht="15.75">
      <c r="A2703" s="265"/>
    </row>
    <row r="2704" spans="1:1" ht="15.75">
      <c r="A2704" s="265"/>
    </row>
    <row r="2705" spans="1:1" ht="15.75">
      <c r="A2705" s="265"/>
    </row>
    <row r="2706" spans="1:1" ht="15.75">
      <c r="A2706" s="265"/>
    </row>
    <row r="2707" spans="1:1" ht="15.75">
      <c r="A2707" s="265"/>
    </row>
    <row r="2708" spans="1:1" ht="15.75">
      <c r="A2708" s="265"/>
    </row>
    <row r="2709" spans="1:1" ht="15.75">
      <c r="A2709" s="265"/>
    </row>
    <row r="2710" spans="1:1" ht="15.75">
      <c r="A2710" s="267"/>
    </row>
    <row r="2711" spans="1:1" ht="15.75">
      <c r="A2711" s="265"/>
    </row>
    <row r="2712" spans="1:1" ht="15.75">
      <c r="A2712" s="265"/>
    </row>
    <row r="2713" spans="1:1" ht="15.75">
      <c r="A2713" s="265"/>
    </row>
    <row r="2714" spans="1:1" ht="15.75">
      <c r="A2714" s="267"/>
    </row>
    <row r="2715" spans="1:1" ht="15.75">
      <c r="A2715" s="265"/>
    </row>
    <row r="2716" spans="1:1" ht="15.75">
      <c r="A2716" s="267"/>
    </row>
    <row r="2717" spans="1:1" ht="15.75">
      <c r="A2717" s="265"/>
    </row>
    <row r="2718" spans="1:1" ht="15.75">
      <c r="A2718" s="265"/>
    </row>
    <row r="2719" spans="1:1" ht="15.75">
      <c r="A2719" s="265"/>
    </row>
    <row r="2720" spans="1:1" ht="15.75">
      <c r="A2720" s="267"/>
    </row>
    <row r="2721" spans="1:1" ht="15.75">
      <c r="A2721" s="265"/>
    </row>
    <row r="2722" spans="1:1" ht="15.75">
      <c r="A2722" s="267"/>
    </row>
    <row r="2723" spans="1:1" ht="15.75">
      <c r="A2723" s="265"/>
    </row>
    <row r="2724" spans="1:1" ht="15.75">
      <c r="A2724" s="267"/>
    </row>
    <row r="2725" spans="1:1" ht="15.75">
      <c r="A2725" s="265"/>
    </row>
    <row r="2726" spans="1:1" ht="15.75">
      <c r="A2726" s="265"/>
    </row>
    <row r="2727" spans="1:1" ht="15.75">
      <c r="A2727" s="267"/>
    </row>
    <row r="2728" spans="1:1" ht="15.75">
      <c r="A2728" s="265"/>
    </row>
    <row r="2729" spans="1:1" ht="15.75">
      <c r="A2729" s="265"/>
    </row>
    <row r="2730" spans="1:1" ht="15.75">
      <c r="A2730" s="265"/>
    </row>
    <row r="2731" spans="1:1" ht="15.75">
      <c r="A2731" s="267"/>
    </row>
    <row r="2732" spans="1:1" ht="15.75">
      <c r="A2732" s="265"/>
    </row>
    <row r="2733" spans="1:1" ht="15.75">
      <c r="A2733" s="267"/>
    </row>
    <row r="2734" spans="1:1" ht="15.75">
      <c r="A2734" s="265"/>
    </row>
    <row r="2735" spans="1:1" ht="15.75">
      <c r="A2735" s="267"/>
    </row>
    <row r="2736" spans="1:1" ht="15.75">
      <c r="A2736" s="265"/>
    </row>
    <row r="2737" spans="1:1" ht="15.75">
      <c r="A2737" s="267"/>
    </row>
    <row r="2738" spans="1:1" ht="15.75">
      <c r="A2738" s="265"/>
    </row>
    <row r="2739" spans="1:1" ht="15.75">
      <c r="A2739" s="267"/>
    </row>
    <row r="2740" spans="1:1" ht="15.75">
      <c r="A2740" s="265"/>
    </row>
    <row r="2741" spans="1:1" ht="15.75">
      <c r="A2741" s="267"/>
    </row>
    <row r="2742" spans="1:1" ht="15.75">
      <c r="A2742" s="265"/>
    </row>
    <row r="2743" spans="1:1" ht="15.75">
      <c r="A2743" s="265"/>
    </row>
    <row r="2744" spans="1:1" ht="15.75">
      <c r="A2744" s="265"/>
    </row>
    <row r="2745" spans="1:1" ht="15.75">
      <c r="A2745" s="267"/>
    </row>
    <row r="2746" spans="1:1" ht="15.75">
      <c r="A2746" s="267"/>
    </row>
    <row r="2747" spans="1:1" ht="15.75">
      <c r="A2747" s="265"/>
    </row>
    <row r="2748" spans="1:1" ht="15.75">
      <c r="A2748" s="265"/>
    </row>
    <row r="2749" spans="1:1" ht="15.75">
      <c r="A2749" s="267"/>
    </row>
    <row r="2750" spans="1:1" ht="15.75">
      <c r="A2750" s="267"/>
    </row>
    <row r="2751" spans="1:1" ht="15.75">
      <c r="A2751" s="265"/>
    </row>
    <row r="2752" spans="1:1" ht="15.75">
      <c r="A2752" s="265"/>
    </row>
    <row r="2753" spans="1:1" ht="15.75">
      <c r="A2753" s="265"/>
    </row>
    <row r="2754" spans="1:1" ht="15.75">
      <c r="A2754" s="267"/>
    </row>
    <row r="2755" spans="1:1" ht="15.75">
      <c r="A2755" s="265"/>
    </row>
    <row r="2756" spans="1:1" ht="15.75">
      <c r="A2756" s="265"/>
    </row>
    <row r="2757" spans="1:1" ht="15.75">
      <c r="A2757" s="265"/>
    </row>
    <row r="2758" spans="1:1" ht="15.75">
      <c r="A2758" s="265"/>
    </row>
    <row r="2759" spans="1:1" ht="15.75">
      <c r="A2759" s="267"/>
    </row>
    <row r="2760" spans="1:1" ht="15.75">
      <c r="A2760" s="265"/>
    </row>
    <row r="2761" spans="1:1" ht="15.75">
      <c r="A2761" s="265"/>
    </row>
    <row r="2762" spans="1:1" ht="15.75">
      <c r="A2762" s="265"/>
    </row>
    <row r="2763" spans="1:1" ht="15.75">
      <c r="A2763" s="267"/>
    </row>
    <row r="2764" spans="1:1" ht="15.75">
      <c r="A2764" s="265"/>
    </row>
    <row r="2765" spans="1:1" ht="15.75">
      <c r="A2765" s="265"/>
    </row>
    <row r="2766" spans="1:1" ht="15.75">
      <c r="A2766" s="267"/>
    </row>
    <row r="2767" spans="1:1" ht="15.75">
      <c r="A2767" s="267"/>
    </row>
    <row r="2768" spans="1:1" ht="15.75">
      <c r="A2768" s="267"/>
    </row>
    <row r="2769" spans="1:1" ht="15.75">
      <c r="A2769" s="265"/>
    </row>
    <row r="2770" spans="1:1" ht="15.75">
      <c r="A2770" s="265"/>
    </row>
    <row r="2771" spans="1:1" ht="15.75">
      <c r="A2771" s="267"/>
    </row>
    <row r="2772" spans="1:1" ht="15.75">
      <c r="A2772" s="265"/>
    </row>
    <row r="2773" spans="1:1" ht="15.75">
      <c r="A2773" s="265"/>
    </row>
    <row r="2774" spans="1:1" ht="15.75">
      <c r="A2774" s="265"/>
    </row>
    <row r="2775" spans="1:1" ht="15.75">
      <c r="A2775" s="265"/>
    </row>
    <row r="2776" spans="1:1" ht="15.75">
      <c r="A2776" s="265"/>
    </row>
    <row r="2777" spans="1:1" ht="15.75">
      <c r="A2777" s="267"/>
    </row>
    <row r="2778" spans="1:1" ht="15.75">
      <c r="A2778" s="267"/>
    </row>
    <row r="2779" spans="1:1" ht="15.75">
      <c r="A2779" s="267"/>
    </row>
    <row r="2780" spans="1:1" ht="15.75">
      <c r="A2780" s="265"/>
    </row>
    <row r="2781" spans="1:1" ht="15.75">
      <c r="A2781" s="265"/>
    </row>
    <row r="2782" spans="1:1" ht="15.75">
      <c r="A2782" s="265"/>
    </row>
    <row r="2783" spans="1:1" ht="15.75">
      <c r="A2783" s="265"/>
    </row>
    <row r="2784" spans="1:1" ht="15.75">
      <c r="A2784" s="265"/>
    </row>
    <row r="2785" spans="1:1" ht="15.75">
      <c r="A2785" s="267"/>
    </row>
    <row r="2786" spans="1:1" ht="15.75">
      <c r="A2786" s="265"/>
    </row>
    <row r="2787" spans="1:1" ht="15.75">
      <c r="A2787" s="267"/>
    </row>
    <row r="2788" spans="1:1" ht="15.75">
      <c r="A2788" s="267"/>
    </row>
    <row r="2789" spans="1:1" ht="15.75">
      <c r="A2789" s="265"/>
    </row>
    <row r="2790" spans="1:1" ht="15.75">
      <c r="A2790" s="267"/>
    </row>
    <row r="2791" spans="1:1" ht="15.75">
      <c r="A2791" s="265"/>
    </row>
    <row r="2792" spans="1:1" ht="15.75">
      <c r="A2792" s="265"/>
    </row>
    <row r="2793" spans="1:1" ht="15.75">
      <c r="A2793" s="265"/>
    </row>
    <row r="2794" spans="1:1" ht="15.75">
      <c r="A2794" s="265"/>
    </row>
    <row r="2795" spans="1:1" ht="15.75">
      <c r="A2795" s="265"/>
    </row>
    <row r="2796" spans="1:1" ht="15.75">
      <c r="A2796" s="265"/>
    </row>
    <row r="2797" spans="1:1" ht="15.75">
      <c r="A2797" s="265"/>
    </row>
    <row r="2798" spans="1:1" ht="15.75">
      <c r="A2798" s="265"/>
    </row>
    <row r="2799" spans="1:1" ht="15.75">
      <c r="A2799" s="267"/>
    </row>
    <row r="2800" spans="1:1" ht="15.75">
      <c r="A2800" s="267"/>
    </row>
    <row r="2801" spans="1:1" ht="15.75">
      <c r="A2801" s="265"/>
    </row>
    <row r="2802" spans="1:1" ht="15.75">
      <c r="A2802" s="265"/>
    </row>
    <row r="2803" spans="1:1" ht="15.75">
      <c r="A2803" s="267"/>
    </row>
    <row r="2804" spans="1:1" ht="15.75">
      <c r="A2804" s="265"/>
    </row>
    <row r="2805" spans="1:1" ht="15.75">
      <c r="A2805" s="267"/>
    </row>
    <row r="2806" spans="1:1" ht="15.75">
      <c r="A2806" s="265"/>
    </row>
    <row r="2807" spans="1:1" ht="15.75">
      <c r="A2807" s="265"/>
    </row>
    <row r="2808" spans="1:1" ht="15.75">
      <c r="A2808" s="265"/>
    </row>
    <row r="2809" spans="1:1" ht="15.75">
      <c r="A2809" s="265"/>
    </row>
    <row r="2810" spans="1:1" ht="15.75">
      <c r="A2810" s="265"/>
    </row>
    <row r="2811" spans="1:1" ht="15.75">
      <c r="A2811" s="267"/>
    </row>
    <row r="2812" spans="1:1" ht="15.75">
      <c r="A2812" s="267"/>
    </row>
    <row r="2813" spans="1:1" ht="15.75">
      <c r="A2813" s="265"/>
    </row>
    <row r="2814" spans="1:1" ht="15.75">
      <c r="A2814" s="265"/>
    </row>
    <row r="2815" spans="1:1" ht="15.75">
      <c r="A2815" s="265"/>
    </row>
    <row r="2816" spans="1:1" ht="15.75">
      <c r="A2816" s="265"/>
    </row>
    <row r="2817" spans="1:1" ht="15.75">
      <c r="A2817" s="265"/>
    </row>
    <row r="2818" spans="1:1" ht="15.75">
      <c r="A2818" s="265"/>
    </row>
    <row r="2819" spans="1:1" ht="15.75">
      <c r="A2819" s="265"/>
    </row>
    <row r="2820" spans="1:1" ht="15.75">
      <c r="A2820" s="265"/>
    </row>
    <row r="2821" spans="1:1" ht="15.75">
      <c r="A2821" s="265"/>
    </row>
    <row r="2822" spans="1:1" ht="15.75">
      <c r="A2822" s="265"/>
    </row>
    <row r="2823" spans="1:1" ht="15.75">
      <c r="A2823" s="265"/>
    </row>
    <row r="2824" spans="1:1" ht="15.75">
      <c r="A2824" s="265"/>
    </row>
    <row r="2825" spans="1:1" ht="15.75">
      <c r="A2825" s="265"/>
    </row>
    <row r="2826" spans="1:1" ht="15.75">
      <c r="A2826" s="267"/>
    </row>
    <row r="2827" spans="1:1" ht="15.75">
      <c r="A2827" s="267"/>
    </row>
    <row r="2828" spans="1:1" ht="15.75">
      <c r="A2828" s="267"/>
    </row>
    <row r="2829" spans="1:1" ht="15.75">
      <c r="A2829" s="265"/>
    </row>
    <row r="2830" spans="1:1" ht="15.75">
      <c r="A2830" s="265"/>
    </row>
    <row r="2831" spans="1:1" ht="15.75">
      <c r="A2831" s="265"/>
    </row>
    <row r="2832" spans="1:1" ht="15.75">
      <c r="A2832" s="267"/>
    </row>
    <row r="2833" spans="1:1" ht="15.75">
      <c r="A2833" s="265"/>
    </row>
    <row r="2834" spans="1:1" ht="15.75">
      <c r="A2834" s="267"/>
    </row>
    <row r="2835" spans="1:1" ht="15.75">
      <c r="A2835" s="265"/>
    </row>
    <row r="2836" spans="1:1" ht="15.75">
      <c r="A2836" s="265"/>
    </row>
    <row r="2837" spans="1:1" ht="15.75">
      <c r="A2837" s="265"/>
    </row>
    <row r="2838" spans="1:1" ht="15.75">
      <c r="A2838" s="265"/>
    </row>
    <row r="2839" spans="1:1" ht="15.75">
      <c r="A2839" s="265"/>
    </row>
    <row r="2840" spans="1:1" ht="15.75">
      <c r="A2840" s="265"/>
    </row>
    <row r="2841" spans="1:1" ht="15.75">
      <c r="A2841" s="267"/>
    </row>
    <row r="2842" spans="1:1" ht="15.75">
      <c r="A2842" s="267"/>
    </row>
    <row r="2843" spans="1:1" ht="15.75">
      <c r="A2843" s="265"/>
    </row>
    <row r="2844" spans="1:1" ht="15.75">
      <c r="A2844" s="265"/>
    </row>
    <row r="2845" spans="1:1" ht="15.75">
      <c r="A2845" s="265"/>
    </row>
    <row r="2846" spans="1:1" ht="15.75">
      <c r="A2846" s="265"/>
    </row>
    <row r="2847" spans="1:1" ht="15.75">
      <c r="A2847" s="267"/>
    </row>
    <row r="2848" spans="1:1" ht="15.75">
      <c r="A2848" s="265"/>
    </row>
    <row r="2849" spans="1:1" ht="15.75">
      <c r="A2849" s="267"/>
    </row>
    <row r="2850" spans="1:1" ht="15.75">
      <c r="A2850" s="265"/>
    </row>
    <row r="2851" spans="1:1" ht="15.75">
      <c r="A2851" s="265"/>
    </row>
    <row r="2852" spans="1:1" ht="15.75">
      <c r="A2852" s="267"/>
    </row>
    <row r="2853" spans="1:1" ht="15.75">
      <c r="A2853" s="265"/>
    </row>
    <row r="2854" spans="1:1" ht="15.75">
      <c r="A2854" s="265"/>
    </row>
    <row r="2855" spans="1:1" ht="15.75">
      <c r="A2855" s="265"/>
    </row>
    <row r="2856" spans="1:1" ht="15.75">
      <c r="A2856" s="265"/>
    </row>
    <row r="2857" spans="1:1" ht="15.75">
      <c r="A2857" s="265"/>
    </row>
    <row r="2858" spans="1:1" ht="15.75">
      <c r="A2858" s="265"/>
    </row>
    <row r="2859" spans="1:1" ht="15.75">
      <c r="A2859" s="267"/>
    </row>
    <row r="2860" spans="1:1" ht="15.75">
      <c r="A2860" s="267"/>
    </row>
    <row r="2861" spans="1:1" ht="15.75">
      <c r="A2861" s="267"/>
    </row>
    <row r="2862" spans="1:1" ht="15.75">
      <c r="A2862" s="265"/>
    </row>
    <row r="2863" spans="1:1" ht="15.75">
      <c r="A2863" s="265"/>
    </row>
    <row r="2864" spans="1:1" ht="15.75">
      <c r="A2864" s="267"/>
    </row>
    <row r="2865" spans="1:1" ht="15.75">
      <c r="A2865" s="267"/>
    </row>
    <row r="2866" spans="1:1" ht="15.75">
      <c r="A2866" s="267"/>
    </row>
    <row r="2867" spans="1:1" ht="15.75">
      <c r="A2867" s="265"/>
    </row>
    <row r="2868" spans="1:1" ht="15.75">
      <c r="A2868" s="265"/>
    </row>
    <row r="2869" spans="1:1" ht="15.75">
      <c r="A2869" s="267"/>
    </row>
    <row r="2870" spans="1:1" ht="15.75">
      <c r="A2870" s="267"/>
    </row>
    <row r="2871" spans="1:1" ht="15.75">
      <c r="A2871" s="267"/>
    </row>
    <row r="2872" spans="1:1" ht="15.75">
      <c r="A2872" s="265"/>
    </row>
    <row r="2873" spans="1:1" ht="15.75">
      <c r="A2873" s="265"/>
    </row>
    <row r="2874" spans="1:1" ht="15.75">
      <c r="A2874" s="265"/>
    </row>
    <row r="2875" spans="1:1" ht="15.75">
      <c r="A2875" s="267"/>
    </row>
    <row r="2876" spans="1:1" ht="15.75">
      <c r="A2876" s="265"/>
    </row>
    <row r="2877" spans="1:1" ht="15.75">
      <c r="A2877" s="265"/>
    </row>
    <row r="2878" spans="1:1" ht="15.75">
      <c r="A2878" s="265"/>
    </row>
    <row r="2879" spans="1:1" ht="15.75">
      <c r="A2879" s="265"/>
    </row>
    <row r="2880" spans="1:1" ht="15.75">
      <c r="A2880" s="265"/>
    </row>
    <row r="2881" spans="1:1" ht="15.75">
      <c r="A2881" s="265"/>
    </row>
    <row r="2882" spans="1:1" ht="15.75">
      <c r="A2882" s="267"/>
    </row>
    <row r="2883" spans="1:1" ht="15.75">
      <c r="A2883" s="265"/>
    </row>
    <row r="2884" spans="1:1" ht="15.75">
      <c r="A2884" s="265"/>
    </row>
    <row r="2885" spans="1:1" ht="15.75">
      <c r="A2885" s="267"/>
    </row>
    <row r="2886" spans="1:1" ht="15.75">
      <c r="A2886" s="265"/>
    </row>
    <row r="2887" spans="1:1" ht="15.75">
      <c r="A2887" s="267"/>
    </row>
    <row r="2888" spans="1:1" ht="15.75">
      <c r="A2888" s="265"/>
    </row>
    <row r="2889" spans="1:1" ht="15.75">
      <c r="A2889" s="267"/>
    </row>
    <row r="2890" spans="1:1" ht="15.75">
      <c r="A2890" s="265"/>
    </row>
    <row r="2891" spans="1:1" ht="15.75">
      <c r="A2891" s="267"/>
    </row>
    <row r="2892" spans="1:1" ht="15.75">
      <c r="A2892" s="267"/>
    </row>
    <row r="2893" spans="1:1" ht="15.75">
      <c r="A2893" s="265"/>
    </row>
    <row r="2894" spans="1:1" ht="15.75">
      <c r="A2894" s="265"/>
    </row>
    <row r="2895" spans="1:1" ht="15.75">
      <c r="A2895" s="265"/>
    </row>
    <row r="2896" spans="1:1" ht="15.75">
      <c r="A2896" s="265"/>
    </row>
    <row r="2897" spans="1:1" ht="15.75">
      <c r="A2897" s="265"/>
    </row>
    <row r="2898" spans="1:1" ht="15.75">
      <c r="A2898" s="265"/>
    </row>
    <row r="2899" spans="1:1" ht="15.75">
      <c r="A2899" s="265"/>
    </row>
    <row r="2900" spans="1:1" ht="15.75">
      <c r="A2900" s="265"/>
    </row>
    <row r="2901" spans="1:1" ht="15.75">
      <c r="A2901" s="265"/>
    </row>
    <row r="2902" spans="1:1" ht="15.75">
      <c r="A2902" s="265"/>
    </row>
    <row r="2903" spans="1:1" ht="15.75">
      <c r="A2903" s="267"/>
    </row>
    <row r="2904" spans="1:1" ht="15.75">
      <c r="A2904" s="265"/>
    </row>
    <row r="2905" spans="1:1" ht="15.75">
      <c r="A2905" s="265"/>
    </row>
    <row r="2906" spans="1:1" ht="15.75">
      <c r="A2906" s="265"/>
    </row>
    <row r="2907" spans="1:1" ht="15.75">
      <c r="A2907" s="265"/>
    </row>
    <row r="2908" spans="1:1" ht="15.75">
      <c r="A2908" s="265"/>
    </row>
    <row r="2909" spans="1:1" ht="15.75">
      <c r="A2909" s="265"/>
    </row>
    <row r="2910" spans="1:1" ht="15.75">
      <c r="A2910" s="265"/>
    </row>
    <row r="2911" spans="1:1" ht="15.75">
      <c r="A2911" s="265"/>
    </row>
    <row r="2912" spans="1:1" ht="15.75">
      <c r="A2912" s="265"/>
    </row>
    <row r="2913" spans="1:1" ht="15.75">
      <c r="A2913" s="265"/>
    </row>
    <row r="2914" spans="1:1" ht="15.75">
      <c r="A2914" s="267"/>
    </row>
    <row r="2915" spans="1:1" ht="15.75">
      <c r="A2915" s="265"/>
    </row>
    <row r="2916" spans="1:1" ht="15.75">
      <c r="A2916" s="265"/>
    </row>
    <row r="2917" spans="1:1" ht="15.75">
      <c r="A2917" s="265"/>
    </row>
    <row r="2918" spans="1:1" ht="15.75">
      <c r="A2918" s="265"/>
    </row>
    <row r="2919" spans="1:1" ht="15.75">
      <c r="A2919" s="265"/>
    </row>
    <row r="2920" spans="1:1" ht="15.75">
      <c r="A2920" s="265"/>
    </row>
    <row r="2921" spans="1:1" ht="15.75">
      <c r="A2921" s="265"/>
    </row>
    <row r="2922" spans="1:1" ht="15.75">
      <c r="A2922" s="267"/>
    </row>
    <row r="2923" spans="1:1" ht="15.75">
      <c r="A2923" s="265"/>
    </row>
    <row r="2924" spans="1:1" ht="15.75">
      <c r="A2924" s="265"/>
    </row>
    <row r="2925" spans="1:1" ht="15.75">
      <c r="A2925" s="265"/>
    </row>
    <row r="2926" spans="1:1" ht="15.75">
      <c r="A2926" s="265"/>
    </row>
    <row r="2927" spans="1:1" ht="15.75">
      <c r="A2927" s="265"/>
    </row>
    <row r="2928" spans="1:1" ht="15.75">
      <c r="A2928" s="265"/>
    </row>
    <row r="2929" spans="1:1" ht="15.75">
      <c r="A2929" s="265"/>
    </row>
    <row r="2930" spans="1:1" ht="15.75">
      <c r="A2930" s="267"/>
    </row>
    <row r="2931" spans="1:1" ht="15.75">
      <c r="A2931" s="265"/>
    </row>
    <row r="2932" spans="1:1" ht="15.75">
      <c r="A2932" s="265"/>
    </row>
    <row r="2933" spans="1:1" ht="15.75">
      <c r="A2933" s="267"/>
    </row>
    <row r="2934" spans="1:1" ht="15.75">
      <c r="A2934" s="265"/>
    </row>
    <row r="2935" spans="1:1" ht="15.75">
      <c r="A2935" s="265"/>
    </row>
    <row r="2936" spans="1:1" ht="15.75">
      <c r="A2936" s="265"/>
    </row>
    <row r="2937" spans="1:1" ht="15.75">
      <c r="A2937" s="265"/>
    </row>
    <row r="2938" spans="1:1" ht="15.75">
      <c r="A2938" s="265"/>
    </row>
    <row r="2939" spans="1:1" ht="15.75">
      <c r="A2939" s="265"/>
    </row>
    <row r="2940" spans="1:1" ht="15.75">
      <c r="A2940" s="265"/>
    </row>
    <row r="2941" spans="1:1" ht="15.75">
      <c r="A2941" s="265"/>
    </row>
    <row r="2942" spans="1:1" ht="15.75">
      <c r="A2942" s="265"/>
    </row>
    <row r="2943" spans="1:1" ht="15.75">
      <c r="A2943" s="265"/>
    </row>
    <row r="2944" spans="1:1" ht="15.75">
      <c r="A2944" s="265"/>
    </row>
    <row r="2945" spans="1:1" ht="15.75">
      <c r="A2945" s="265"/>
    </row>
    <row r="2946" spans="1:1" ht="15.75">
      <c r="A2946" s="265"/>
    </row>
    <row r="2947" spans="1:1" ht="15.75">
      <c r="A2947" s="265"/>
    </row>
    <row r="2948" spans="1:1" ht="15.75">
      <c r="A2948" s="265"/>
    </row>
    <row r="2949" spans="1:1" ht="15.75">
      <c r="A2949" s="265"/>
    </row>
    <row r="2950" spans="1:1" ht="15.75">
      <c r="A2950" s="265"/>
    </row>
    <row r="2951" spans="1:1" ht="15.75">
      <c r="A2951" s="265"/>
    </row>
    <row r="2952" spans="1:1" ht="15.75">
      <c r="A2952" s="265"/>
    </row>
    <row r="2953" spans="1:1" ht="15.75">
      <c r="A2953" s="265"/>
    </row>
    <row r="2954" spans="1:1" ht="15.75">
      <c r="A2954" s="265"/>
    </row>
    <row r="2955" spans="1:1" ht="15.75">
      <c r="A2955" s="265"/>
    </row>
    <row r="2956" spans="1:1" ht="15.75">
      <c r="A2956" s="265"/>
    </row>
    <row r="2957" spans="1:1" ht="15.75">
      <c r="A2957" s="267"/>
    </row>
    <row r="2958" spans="1:1" ht="15.75">
      <c r="A2958" s="267"/>
    </row>
    <row r="2959" spans="1:1" ht="15.75">
      <c r="A2959" s="265"/>
    </row>
    <row r="2960" spans="1:1" ht="15.75">
      <c r="A2960" s="265"/>
    </row>
    <row r="2961" spans="1:1" ht="15.75">
      <c r="A2961" s="267"/>
    </row>
    <row r="2962" spans="1:1" ht="15.75">
      <c r="A2962" s="265"/>
    </row>
    <row r="2963" spans="1:1" ht="15.75">
      <c r="A2963" s="265"/>
    </row>
    <row r="2964" spans="1:1" ht="15.75">
      <c r="A2964" s="265"/>
    </row>
    <row r="2965" spans="1:1" ht="15.75">
      <c r="A2965" s="265"/>
    </row>
    <row r="2966" spans="1:1" ht="15.75">
      <c r="A2966" s="265"/>
    </row>
    <row r="2967" spans="1:1" ht="15.75">
      <c r="A2967" s="265"/>
    </row>
    <row r="2968" spans="1:1" ht="15.75">
      <c r="A2968" s="265"/>
    </row>
    <row r="2969" spans="1:1" ht="15.75">
      <c r="A2969" s="265"/>
    </row>
    <row r="2970" spans="1:1" ht="15.75">
      <c r="A2970" s="265"/>
    </row>
    <row r="2971" spans="1:1" ht="15.75">
      <c r="A2971" s="265"/>
    </row>
    <row r="2972" spans="1:1" ht="15.75">
      <c r="A2972" s="265"/>
    </row>
    <row r="2973" spans="1:1" ht="15.75">
      <c r="A2973" s="267"/>
    </row>
    <row r="2974" spans="1:1" ht="15.75">
      <c r="A2974" s="265"/>
    </row>
    <row r="2975" spans="1:1" ht="15.75">
      <c r="A2975" s="265"/>
    </row>
    <row r="2976" spans="1:1" ht="15.75">
      <c r="A2976" s="265"/>
    </row>
    <row r="2977" spans="1:1" ht="15.75">
      <c r="A2977" s="265"/>
    </row>
    <row r="2978" spans="1:1" ht="15.75">
      <c r="A2978" s="265"/>
    </row>
    <row r="2979" spans="1:1" ht="15.75">
      <c r="A2979" s="265"/>
    </row>
    <row r="2980" spans="1:1" ht="15.75">
      <c r="A2980" s="265"/>
    </row>
    <row r="2981" spans="1:1" ht="15.75">
      <c r="A2981" s="265"/>
    </row>
    <row r="2982" spans="1:1" ht="15.75">
      <c r="A2982" s="265"/>
    </row>
    <row r="2983" spans="1:1" ht="15.75">
      <c r="A2983" s="265"/>
    </row>
    <row r="2984" spans="1:1" ht="15.75">
      <c r="A2984" s="265"/>
    </row>
    <row r="2985" spans="1:1" ht="15.75">
      <c r="A2985" s="265"/>
    </row>
    <row r="2986" spans="1:1" ht="15.75">
      <c r="A2986" s="267"/>
    </row>
    <row r="2987" spans="1:1" ht="15.75">
      <c r="A2987" s="265"/>
    </row>
    <row r="2988" spans="1:1" ht="15.75">
      <c r="A2988" s="265"/>
    </row>
    <row r="2989" spans="1:1" ht="15.75">
      <c r="A2989" s="265"/>
    </row>
    <row r="2990" spans="1:1" ht="15.75">
      <c r="A2990" s="267"/>
    </row>
    <row r="2991" spans="1:1" ht="15.75">
      <c r="A2991" s="265"/>
    </row>
    <row r="2992" spans="1:1" ht="15.75">
      <c r="A2992" s="265"/>
    </row>
    <row r="2993" spans="1:1" ht="15.75">
      <c r="A2993" s="267"/>
    </row>
    <row r="2994" spans="1:1" ht="15.75">
      <c r="A2994" s="265"/>
    </row>
    <row r="2995" spans="1:1" ht="15.75">
      <c r="A2995" s="265"/>
    </row>
    <row r="2996" spans="1:1" ht="15.75">
      <c r="A2996" s="265"/>
    </row>
    <row r="2997" spans="1:1" ht="15.75">
      <c r="A2997" s="265"/>
    </row>
    <row r="2998" spans="1:1" ht="15.75">
      <c r="A2998" s="265"/>
    </row>
    <row r="2999" spans="1:1" ht="15.75">
      <c r="A2999" s="265"/>
    </row>
    <row r="3000" spans="1:1" ht="15.75">
      <c r="A3000" s="265"/>
    </row>
    <row r="3001" spans="1:1" ht="15.75">
      <c r="A3001" s="265"/>
    </row>
    <row r="3002" spans="1:1" ht="15.75">
      <c r="A3002" s="267"/>
    </row>
    <row r="3003" spans="1:1" ht="15.75">
      <c r="A3003" s="265"/>
    </row>
    <row r="3004" spans="1:1" ht="15.75">
      <c r="A3004" s="267"/>
    </row>
    <row r="3005" spans="1:1" ht="15.75">
      <c r="A3005" s="265"/>
    </row>
    <row r="3006" spans="1:1" ht="15.75">
      <c r="A3006" s="265"/>
    </row>
    <row r="3007" spans="1:1" ht="15.75">
      <c r="A3007" s="265"/>
    </row>
    <row r="3008" spans="1:1" ht="15.75">
      <c r="A3008" s="265"/>
    </row>
    <row r="3009" spans="1:1" ht="15.75">
      <c r="A3009" s="265"/>
    </row>
    <row r="3010" spans="1:1" ht="15.75">
      <c r="A3010" s="265"/>
    </row>
    <row r="3011" spans="1:1" ht="15.75">
      <c r="A3011" s="267"/>
    </row>
    <row r="3012" spans="1:1">
      <c r="A3012" s="266"/>
    </row>
    <row r="3013" spans="1:1">
      <c r="A3013" s="266"/>
    </row>
    <row r="3014" spans="1:1">
      <c r="A3014" s="266"/>
    </row>
    <row r="3015" spans="1:1">
      <c r="A3015" s="266"/>
    </row>
    <row r="3016" spans="1:1">
      <c r="A3016" s="266"/>
    </row>
    <row r="3017" spans="1:1" ht="15.75">
      <c r="A3017" s="265"/>
    </row>
    <row r="3018" spans="1:1" ht="15.75">
      <c r="A3018" s="265"/>
    </row>
    <row r="3019" spans="1:1" ht="15.75">
      <c r="A3019" s="265"/>
    </row>
    <row r="3020" spans="1:1">
      <c r="A3020" s="266"/>
    </row>
    <row r="3021" spans="1:1" ht="15.75">
      <c r="A3021" s="265"/>
    </row>
    <row r="3022" spans="1:1" ht="15.75">
      <c r="A3022" s="265"/>
    </row>
    <row r="3023" spans="1:1" ht="15.75">
      <c r="A3023" s="265"/>
    </row>
    <row r="3024" spans="1:1" ht="15.75">
      <c r="A3024" s="265"/>
    </row>
    <row r="3025" spans="1:1" ht="15.75">
      <c r="A3025" s="267"/>
    </row>
    <row r="3026" spans="1:1" ht="15.75">
      <c r="A3026" s="267"/>
    </row>
    <row r="3027" spans="1:1" ht="15.75">
      <c r="A3027" s="267"/>
    </row>
    <row r="3028" spans="1:1" ht="15.75">
      <c r="A3028" s="265"/>
    </row>
    <row r="3029" spans="1:1" ht="15.75">
      <c r="A3029" s="267"/>
    </row>
    <row r="3030" spans="1:1" ht="15.75">
      <c r="A3030" s="265"/>
    </row>
    <row r="3031" spans="1:1" ht="15.75">
      <c r="A3031" s="265"/>
    </row>
    <row r="3032" spans="1:1" ht="15.75">
      <c r="A3032" s="267"/>
    </row>
    <row r="3033" spans="1:1" ht="15.75">
      <c r="A3033" s="265"/>
    </row>
    <row r="3034" spans="1:1" ht="15.75">
      <c r="A3034" s="265"/>
    </row>
    <row r="3035" spans="1:1" ht="15.75">
      <c r="A3035" s="265"/>
    </row>
    <row r="3036" spans="1:1" ht="15.75">
      <c r="A3036" s="265"/>
    </row>
    <row r="3037" spans="1:1" ht="15.75">
      <c r="A3037" s="265"/>
    </row>
    <row r="3038" spans="1:1" ht="15.75">
      <c r="A3038" s="267"/>
    </row>
    <row r="3039" spans="1:1" ht="15.75">
      <c r="A3039" s="267"/>
    </row>
    <row r="3040" spans="1:1" ht="15.75">
      <c r="A3040" s="265"/>
    </row>
    <row r="3041" spans="1:1" ht="15.75">
      <c r="A3041" s="265"/>
    </row>
    <row r="3042" spans="1:1" ht="15.75">
      <c r="A3042" s="265"/>
    </row>
    <row r="3043" spans="1:1" ht="15.75">
      <c r="A3043" s="265"/>
    </row>
    <row r="3044" spans="1:1" ht="15.75">
      <c r="A3044" s="267"/>
    </row>
    <row r="3045" spans="1:1" ht="15.75">
      <c r="A3045" s="265"/>
    </row>
    <row r="3046" spans="1:1" ht="15.75">
      <c r="A3046" s="267"/>
    </row>
    <row r="3047" spans="1:1" ht="15.75">
      <c r="A3047" s="265"/>
    </row>
    <row r="3048" spans="1:1" ht="15.75">
      <c r="A3048" s="265"/>
    </row>
    <row r="3049" spans="1:1" ht="15.75">
      <c r="A3049" s="265"/>
    </row>
    <row r="3050" spans="1:1" ht="15.75">
      <c r="A3050" s="265"/>
    </row>
    <row r="3051" spans="1:1" ht="15.75">
      <c r="A3051" s="265"/>
    </row>
    <row r="3052" spans="1:1" ht="15.75">
      <c r="A3052" s="267"/>
    </row>
    <row r="3053" spans="1:1" ht="15.75">
      <c r="A3053" s="265"/>
    </row>
    <row r="3054" spans="1:1" ht="15.75">
      <c r="A3054" s="267"/>
    </row>
    <row r="3055" spans="1:1" ht="15.75">
      <c r="A3055" s="265"/>
    </row>
    <row r="3056" spans="1:1" ht="15.75">
      <c r="A3056" s="267"/>
    </row>
    <row r="3057" spans="1:1" ht="15.75">
      <c r="A3057" s="265"/>
    </row>
    <row r="3058" spans="1:1" ht="15.75">
      <c r="A3058" s="265"/>
    </row>
    <row r="3059" spans="1:1" ht="15.75">
      <c r="A3059" s="265"/>
    </row>
    <row r="3060" spans="1:1" ht="15.75">
      <c r="A3060" s="265"/>
    </row>
    <row r="3061" spans="1:1" ht="15.75">
      <c r="A3061" s="265"/>
    </row>
    <row r="3062" spans="1:1" ht="15.75">
      <c r="A3062" s="265"/>
    </row>
    <row r="3063" spans="1:1" ht="15.75">
      <c r="A3063" s="265"/>
    </row>
    <row r="3064" spans="1:1" ht="15.75">
      <c r="A3064" s="267"/>
    </row>
    <row r="3065" spans="1:1" ht="15.75">
      <c r="A3065" s="267"/>
    </row>
    <row r="3066" spans="1:1" ht="15.75">
      <c r="A3066" s="265"/>
    </row>
    <row r="3067" spans="1:1" ht="15.75">
      <c r="A3067" s="265"/>
    </row>
    <row r="3068" spans="1:1" ht="15.75">
      <c r="A3068" s="265"/>
    </row>
    <row r="3069" spans="1:1" ht="15.75">
      <c r="A3069" s="265"/>
    </row>
    <row r="3070" spans="1:1" ht="15.75">
      <c r="A3070" s="265"/>
    </row>
    <row r="3071" spans="1:1" ht="15.75">
      <c r="A3071" s="265"/>
    </row>
    <row r="3072" spans="1:1" ht="15.75">
      <c r="A3072" s="265"/>
    </row>
    <row r="3073" spans="1:1" ht="15.75">
      <c r="A3073" s="265"/>
    </row>
    <row r="3074" spans="1:1" ht="15.75">
      <c r="A3074" s="265"/>
    </row>
    <row r="3075" spans="1:1" ht="15.75">
      <c r="A3075" s="265"/>
    </row>
    <row r="3076" spans="1:1" ht="15.75">
      <c r="A3076" s="267"/>
    </row>
    <row r="3077" spans="1:1" ht="15.75">
      <c r="A3077" s="265"/>
    </row>
    <row r="3078" spans="1:1" ht="15.75">
      <c r="A3078" s="267"/>
    </row>
    <row r="3079" spans="1:1" ht="15.75">
      <c r="A3079" s="265"/>
    </row>
    <row r="3080" spans="1:1" ht="15.75">
      <c r="A3080" s="265"/>
    </row>
    <row r="3081" spans="1:1" ht="15.75">
      <c r="A3081" s="265"/>
    </row>
    <row r="3082" spans="1:1" ht="15.75">
      <c r="A3082" s="265"/>
    </row>
    <row r="3083" spans="1:1" ht="15.75">
      <c r="A3083" s="265"/>
    </row>
    <row r="3084" spans="1:1" ht="15.75">
      <c r="A3084" s="265"/>
    </row>
    <row r="3085" spans="1:1" ht="15.75">
      <c r="A3085" s="265"/>
    </row>
    <row r="3086" spans="1:1" ht="15.75">
      <c r="A3086" s="265"/>
    </row>
    <row r="3087" spans="1:1" ht="15.75">
      <c r="A3087" s="265"/>
    </row>
    <row r="3088" spans="1:1" ht="15.75">
      <c r="A3088" s="265"/>
    </row>
    <row r="3089" spans="1:1" ht="15.75">
      <c r="A3089" s="265"/>
    </row>
    <row r="3090" spans="1:1" ht="15.75">
      <c r="A3090" s="267"/>
    </row>
    <row r="3091" spans="1:1" ht="15.75">
      <c r="A3091" s="265"/>
    </row>
    <row r="3092" spans="1:1" ht="15.75">
      <c r="A3092" s="265"/>
    </row>
    <row r="3093" spans="1:1" ht="15.75">
      <c r="A3093" s="265"/>
    </row>
    <row r="3094" spans="1:1" ht="15.75">
      <c r="A3094" s="265"/>
    </row>
    <row r="3095" spans="1:1" ht="15.75">
      <c r="A3095" s="265"/>
    </row>
    <row r="3096" spans="1:1" ht="15.75">
      <c r="A3096" s="265"/>
    </row>
    <row r="3097" spans="1:1" ht="15.75">
      <c r="A3097" s="265"/>
    </row>
    <row r="3098" spans="1:1" ht="15.75">
      <c r="A3098" s="265"/>
    </row>
    <row r="3099" spans="1:1" ht="15.75">
      <c r="A3099" s="267"/>
    </row>
    <row r="3100" spans="1:1" ht="15.75">
      <c r="A3100" s="265"/>
    </row>
    <row r="3101" spans="1:1" ht="15.75">
      <c r="A3101" s="265"/>
    </row>
    <row r="3102" spans="1:1" ht="15.75">
      <c r="A3102" s="265"/>
    </row>
    <row r="3103" spans="1:1" ht="15.75">
      <c r="A3103" s="265"/>
    </row>
    <row r="3104" spans="1:1" ht="15.75">
      <c r="A3104" s="265"/>
    </row>
    <row r="3105" spans="1:1" ht="15.75">
      <c r="A3105" s="265"/>
    </row>
    <row r="3106" spans="1:1" ht="15.75">
      <c r="A3106" s="265"/>
    </row>
    <row r="3107" spans="1:1" ht="15.75">
      <c r="A3107" s="265"/>
    </row>
    <row r="3108" spans="1:1" ht="15.75">
      <c r="A3108" s="265"/>
    </row>
    <row r="3109" spans="1:1" ht="15.75">
      <c r="A3109" s="265"/>
    </row>
    <row r="3110" spans="1:1" ht="15.75">
      <c r="A3110" s="267"/>
    </row>
    <row r="3111" spans="1:1" ht="15.75">
      <c r="A3111" s="265"/>
    </row>
    <row r="3112" spans="1:1" ht="15.75">
      <c r="A3112" s="265"/>
    </row>
    <row r="3113" spans="1:1" ht="15.75">
      <c r="A3113" s="265"/>
    </row>
    <row r="3114" spans="1:1" ht="15.75">
      <c r="A3114" s="265"/>
    </row>
    <row r="3115" spans="1:1" ht="15.75">
      <c r="A3115" s="265"/>
    </row>
    <row r="3116" spans="1:1" ht="15.75">
      <c r="A3116" s="267"/>
    </row>
    <row r="3117" spans="1:1" ht="15.75">
      <c r="A3117" s="265"/>
    </row>
    <row r="3118" spans="1:1" ht="15.75">
      <c r="A3118" s="265"/>
    </row>
    <row r="3119" spans="1:1" ht="15.75">
      <c r="A3119" s="265"/>
    </row>
    <row r="3120" spans="1:1" ht="15.75">
      <c r="A3120" s="265"/>
    </row>
    <row r="3121" spans="1:1" ht="15.75">
      <c r="A3121" s="265"/>
    </row>
    <row r="3122" spans="1:1" ht="15.75">
      <c r="A3122" s="265"/>
    </row>
    <row r="3123" spans="1:1" ht="15.75">
      <c r="A3123" s="265"/>
    </row>
    <row r="3124" spans="1:1" ht="15.75">
      <c r="A3124" s="265"/>
    </row>
    <row r="3125" spans="1:1" ht="15.75">
      <c r="A3125" s="265"/>
    </row>
    <row r="3126" spans="1:1" ht="15.75">
      <c r="A3126" s="265"/>
    </row>
    <row r="3127" spans="1:1" ht="15.75">
      <c r="A3127" s="265"/>
    </row>
    <row r="3128" spans="1:1" ht="15.75">
      <c r="A3128" s="267"/>
    </row>
    <row r="3129" spans="1:1" ht="15.75">
      <c r="A3129" s="265"/>
    </row>
    <row r="3130" spans="1:1" ht="15.75">
      <c r="A3130" s="267"/>
    </row>
    <row r="3131" spans="1:1" ht="15.75">
      <c r="A3131" s="267"/>
    </row>
    <row r="3132" spans="1:1" ht="15.75">
      <c r="A3132" s="267"/>
    </row>
    <row r="3133" spans="1:1" ht="15.75">
      <c r="A3133" s="265"/>
    </row>
    <row r="3134" spans="1:1" ht="15.75">
      <c r="A3134" s="265"/>
    </row>
    <row r="3135" spans="1:1" ht="15.75">
      <c r="A3135" s="265"/>
    </row>
    <row r="3136" spans="1:1" ht="15.75">
      <c r="A3136" s="265"/>
    </row>
    <row r="3137" spans="1:1" ht="15.75">
      <c r="A3137" s="265"/>
    </row>
    <row r="3138" spans="1:1" ht="15.75">
      <c r="A3138" s="265"/>
    </row>
    <row r="3139" spans="1:1" ht="15.75">
      <c r="A3139" s="265"/>
    </row>
    <row r="3140" spans="1:1" ht="15.75">
      <c r="A3140" s="265"/>
    </row>
    <row r="3141" spans="1:1" ht="15.75">
      <c r="A3141" s="265"/>
    </row>
    <row r="3142" spans="1:1" ht="15.75">
      <c r="A3142" s="265"/>
    </row>
    <row r="3143" spans="1:1" ht="15.75">
      <c r="A3143" s="265"/>
    </row>
    <row r="3144" spans="1:1" ht="15.75">
      <c r="A3144" s="265"/>
    </row>
    <row r="3145" spans="1:1" ht="15.75">
      <c r="A3145" s="265"/>
    </row>
    <row r="3146" spans="1:1" ht="15.75">
      <c r="A3146" s="267"/>
    </row>
    <row r="3147" spans="1:1" ht="15.75">
      <c r="A3147" s="265"/>
    </row>
    <row r="3148" spans="1:1" ht="15.75">
      <c r="A3148" s="265"/>
    </row>
    <row r="3149" spans="1:1" ht="15.75">
      <c r="A3149" s="265"/>
    </row>
    <row r="3150" spans="1:1" ht="15.75">
      <c r="A3150" s="265"/>
    </row>
    <row r="3151" spans="1:1" ht="15.75">
      <c r="A3151" s="265"/>
    </row>
    <row r="3152" spans="1:1" ht="15.75">
      <c r="A3152" s="265"/>
    </row>
    <row r="3153" spans="1:1" ht="15.75">
      <c r="A3153" s="265"/>
    </row>
    <row r="3154" spans="1:1" ht="15.75">
      <c r="A3154" s="265"/>
    </row>
    <row r="3155" spans="1:1" ht="15.75">
      <c r="A3155" s="265"/>
    </row>
    <row r="3156" spans="1:1" ht="15.75">
      <c r="A3156" s="265"/>
    </row>
    <row r="3157" spans="1:1" ht="15.75">
      <c r="A3157" s="265"/>
    </row>
    <row r="3158" spans="1:1" ht="15.75">
      <c r="A3158" s="265"/>
    </row>
    <row r="3159" spans="1:1" ht="15.75">
      <c r="A3159" s="265"/>
    </row>
    <row r="3160" spans="1:1" ht="15.75">
      <c r="A3160" s="265"/>
    </row>
    <row r="3161" spans="1:1" ht="15.75">
      <c r="A3161" s="265"/>
    </row>
    <row r="3162" spans="1:1" ht="15.75">
      <c r="A3162" s="265"/>
    </row>
    <row r="3163" spans="1:1" ht="15.75">
      <c r="A3163" s="265"/>
    </row>
    <row r="3164" spans="1:1" ht="15.75">
      <c r="A3164" s="265"/>
    </row>
    <row r="3165" spans="1:1" ht="15.75">
      <c r="A3165" s="265"/>
    </row>
    <row r="3166" spans="1:1" ht="15.75">
      <c r="A3166" s="265"/>
    </row>
    <row r="3167" spans="1:1" ht="15.75">
      <c r="A3167" s="267"/>
    </row>
    <row r="3168" spans="1:1" ht="15.75">
      <c r="A3168" s="265"/>
    </row>
    <row r="3169" spans="1:1" ht="15.75">
      <c r="A3169" s="265"/>
    </row>
    <row r="3170" spans="1:1" ht="15.75">
      <c r="A3170" s="265"/>
    </row>
    <row r="3171" spans="1:1" ht="15.75">
      <c r="A3171" s="265"/>
    </row>
    <row r="3172" spans="1:1" ht="15.75">
      <c r="A3172" s="265"/>
    </row>
    <row r="3173" spans="1:1" ht="15.75">
      <c r="A3173" s="265"/>
    </row>
    <row r="3174" spans="1:1" ht="15.75">
      <c r="A3174" s="265"/>
    </row>
    <row r="3175" spans="1:1" ht="15.75">
      <c r="A3175" s="265"/>
    </row>
    <row r="3176" spans="1:1" ht="15.75">
      <c r="A3176" s="265"/>
    </row>
    <row r="3177" spans="1:1" ht="15.75">
      <c r="A3177" s="265"/>
    </row>
    <row r="3178" spans="1:1" ht="15.75">
      <c r="A3178" s="265"/>
    </row>
    <row r="3179" spans="1:1" ht="15.75">
      <c r="A3179" s="265"/>
    </row>
    <row r="3180" spans="1:1" ht="15.75">
      <c r="A3180" s="265"/>
    </row>
    <row r="3181" spans="1:1" ht="15.75">
      <c r="A3181" s="265"/>
    </row>
    <row r="3182" spans="1:1" ht="15.75">
      <c r="A3182" s="265"/>
    </row>
    <row r="3183" spans="1:1" ht="15.75">
      <c r="A3183" s="267"/>
    </row>
    <row r="3184" spans="1:1" ht="15.75">
      <c r="A3184" s="265"/>
    </row>
    <row r="3185" spans="1:1" ht="15.75">
      <c r="A3185" s="265"/>
    </row>
    <row r="3186" spans="1:1" ht="15.75">
      <c r="A3186" s="265"/>
    </row>
    <row r="3187" spans="1:1" ht="15.75">
      <c r="A3187" s="265"/>
    </row>
    <row r="3188" spans="1:1" ht="15.75">
      <c r="A3188" s="265"/>
    </row>
    <row r="3189" spans="1:1" ht="15.75">
      <c r="A3189" s="265"/>
    </row>
    <row r="3190" spans="1:1" ht="15.75">
      <c r="A3190" s="267"/>
    </row>
    <row r="3191" spans="1:1" ht="15.75">
      <c r="A3191" s="265"/>
    </row>
    <row r="3192" spans="1:1" ht="15.75">
      <c r="A3192" s="265"/>
    </row>
    <row r="3193" spans="1:1" ht="15.75">
      <c r="A3193" s="265"/>
    </row>
    <row r="3194" spans="1:1" ht="15.75">
      <c r="A3194" s="265"/>
    </row>
    <row r="3195" spans="1:1" ht="15.75">
      <c r="A3195" s="265"/>
    </row>
    <row r="3196" spans="1:1" ht="15.75">
      <c r="A3196" s="265"/>
    </row>
    <row r="3197" spans="1:1" ht="15.75">
      <c r="A3197" s="265"/>
    </row>
    <row r="3198" spans="1:1" ht="15.75">
      <c r="A3198" s="265"/>
    </row>
    <row r="3199" spans="1:1" ht="15.75">
      <c r="A3199" s="265"/>
    </row>
    <row r="3200" spans="1:1" ht="15.75">
      <c r="A3200" s="265"/>
    </row>
    <row r="3201" spans="1:1" ht="15.75">
      <c r="A3201" s="265"/>
    </row>
    <row r="3202" spans="1:1" ht="15.75">
      <c r="A3202" s="265"/>
    </row>
    <row r="3203" spans="1:1" ht="15.75">
      <c r="A3203" s="265"/>
    </row>
    <row r="3204" spans="1:1" ht="15.75">
      <c r="A3204" s="265"/>
    </row>
    <row r="3205" spans="1:1" ht="15.75">
      <c r="A3205" s="267"/>
    </row>
    <row r="3206" spans="1:1" ht="15.75">
      <c r="A3206" s="265"/>
    </row>
    <row r="3207" spans="1:1" ht="15.75">
      <c r="A3207" s="265"/>
    </row>
    <row r="3208" spans="1:1" ht="15.75">
      <c r="A3208" s="265"/>
    </row>
    <row r="3209" spans="1:1" ht="15.75">
      <c r="A3209" s="265"/>
    </row>
    <row r="3210" spans="1:1" ht="15.75">
      <c r="A3210" s="265"/>
    </row>
    <row r="3211" spans="1:1" ht="15.75">
      <c r="A3211" s="265"/>
    </row>
    <row r="3212" spans="1:1" ht="15.75">
      <c r="A3212" s="265"/>
    </row>
    <row r="3213" spans="1:1" ht="15.75">
      <c r="A3213" s="265"/>
    </row>
    <row r="3214" spans="1:1" ht="15.75">
      <c r="A3214" s="265"/>
    </row>
    <row r="3215" spans="1:1" ht="15.75">
      <c r="A3215" s="265"/>
    </row>
    <row r="3216" spans="1:1" ht="15.75">
      <c r="A3216" s="265"/>
    </row>
    <row r="3217" spans="1:1" ht="15.75">
      <c r="A3217" s="265"/>
    </row>
    <row r="3218" spans="1:1" ht="15.75">
      <c r="A3218" s="265"/>
    </row>
    <row r="3219" spans="1:1" ht="15.75">
      <c r="A3219" s="265"/>
    </row>
    <row r="3220" spans="1:1" ht="15.75">
      <c r="A3220" s="265"/>
    </row>
    <row r="3221" spans="1:1" ht="15.75">
      <c r="A3221" s="265"/>
    </row>
    <row r="3222" spans="1:1" ht="15.75">
      <c r="A3222" s="265"/>
    </row>
    <row r="3223" spans="1:1" ht="15.75">
      <c r="A3223" s="265"/>
    </row>
    <row r="3224" spans="1:1" ht="15.75">
      <c r="A3224" s="265"/>
    </row>
    <row r="3225" spans="1:1" ht="15.75">
      <c r="A3225" s="267"/>
    </row>
    <row r="3226" spans="1:1" ht="15.75">
      <c r="A3226" s="265"/>
    </row>
    <row r="3227" spans="1:1" ht="15.75">
      <c r="A3227" s="265"/>
    </row>
    <row r="3228" spans="1:1" ht="15.75">
      <c r="A3228" s="265"/>
    </row>
    <row r="3229" spans="1:1" ht="15.75">
      <c r="A3229" s="267"/>
    </row>
    <row r="3230" spans="1:1" ht="15.75">
      <c r="A3230" s="265"/>
    </row>
    <row r="3231" spans="1:1" ht="15.75">
      <c r="A3231" s="265"/>
    </row>
    <row r="3232" spans="1:1" ht="15.75">
      <c r="A3232" s="267"/>
    </row>
    <row r="3233" spans="1:1" ht="15.75">
      <c r="A3233" s="265"/>
    </row>
    <row r="3234" spans="1:1" ht="15.75">
      <c r="A3234" s="265"/>
    </row>
    <row r="3235" spans="1:1" ht="15.75">
      <c r="A3235" s="265"/>
    </row>
    <row r="3236" spans="1:1" ht="15.75">
      <c r="A3236" s="265"/>
    </row>
    <row r="3237" spans="1:1" ht="15.75">
      <c r="A3237" s="265"/>
    </row>
    <row r="3238" spans="1:1" ht="15.75">
      <c r="A3238" s="265"/>
    </row>
    <row r="3239" spans="1:1" ht="15.75">
      <c r="A3239" s="265"/>
    </row>
    <row r="3240" spans="1:1" ht="15.75">
      <c r="A3240" s="265"/>
    </row>
    <row r="3241" spans="1:1" ht="15.75">
      <c r="A3241" s="265"/>
    </row>
    <row r="3242" spans="1:1" ht="15.75">
      <c r="A3242" s="265"/>
    </row>
    <row r="3243" spans="1:1" ht="15.75">
      <c r="A3243" s="265"/>
    </row>
    <row r="3244" spans="1:1" ht="15.75">
      <c r="A3244" s="265"/>
    </row>
    <row r="3245" spans="1:1" ht="15.75">
      <c r="A3245" s="265"/>
    </row>
    <row r="3246" spans="1:1" ht="15.75">
      <c r="A3246" s="265"/>
    </row>
    <row r="3247" spans="1:1" ht="15.75">
      <c r="A3247" s="265"/>
    </row>
    <row r="3248" spans="1:1" ht="15.75">
      <c r="A3248" s="265"/>
    </row>
    <row r="3249" spans="1:1" ht="15.75">
      <c r="A3249" s="267"/>
    </row>
    <row r="3250" spans="1:1" ht="15.75">
      <c r="A3250" s="265"/>
    </row>
    <row r="3251" spans="1:1" ht="15.75">
      <c r="A3251" s="265"/>
    </row>
    <row r="3252" spans="1:1" ht="15.75">
      <c r="A3252" s="265"/>
    </row>
    <row r="3253" spans="1:1" ht="15.75">
      <c r="A3253" s="265"/>
    </row>
    <row r="3254" spans="1:1" ht="15.75">
      <c r="A3254" s="265"/>
    </row>
    <row r="3255" spans="1:1" ht="15.75">
      <c r="A3255" s="265"/>
    </row>
    <row r="3256" spans="1:1" ht="15.75">
      <c r="A3256" s="265"/>
    </row>
    <row r="3257" spans="1:1" ht="15.75">
      <c r="A3257" s="265"/>
    </row>
    <row r="3258" spans="1:1" ht="15.75">
      <c r="A3258" s="267"/>
    </row>
    <row r="3259" spans="1:1" ht="15.75">
      <c r="A3259" s="265"/>
    </row>
    <row r="3260" spans="1:1" ht="15.75">
      <c r="A3260" s="265"/>
    </row>
    <row r="3261" spans="1:1" ht="15.75">
      <c r="A3261" s="265"/>
    </row>
    <row r="3262" spans="1:1" ht="15.75">
      <c r="A3262" s="265"/>
    </row>
    <row r="3263" spans="1:1" ht="15.75">
      <c r="A3263" s="265"/>
    </row>
    <row r="3264" spans="1:1" ht="15.75">
      <c r="A3264" s="265"/>
    </row>
    <row r="3265" spans="1:1" ht="15.75">
      <c r="A3265" s="265"/>
    </row>
    <row r="3266" spans="1:1" ht="15.75">
      <c r="A3266" s="265"/>
    </row>
    <row r="3267" spans="1:1" ht="15.75">
      <c r="A3267" s="265"/>
    </row>
    <row r="3268" spans="1:1" ht="15.75">
      <c r="A3268" s="265"/>
    </row>
    <row r="3269" spans="1:1" ht="15.75">
      <c r="A3269" s="265"/>
    </row>
    <row r="3270" spans="1:1" ht="15.75">
      <c r="A3270" s="265"/>
    </row>
    <row r="3271" spans="1:1" ht="15.75">
      <c r="A3271" s="265"/>
    </row>
    <row r="3272" spans="1:1" ht="15.75">
      <c r="A3272" s="265"/>
    </row>
    <row r="3273" spans="1:1" ht="15.75">
      <c r="A3273" s="265"/>
    </row>
    <row r="3274" spans="1:1" ht="15.75">
      <c r="A3274" s="267"/>
    </row>
    <row r="3275" spans="1:1" ht="15.75">
      <c r="A3275" s="265"/>
    </row>
    <row r="3276" spans="1:1" ht="15.75">
      <c r="A3276" s="265"/>
    </row>
    <row r="3277" spans="1:1" ht="15.75">
      <c r="A3277" s="265"/>
    </row>
    <row r="3278" spans="1:1" ht="15.75">
      <c r="A3278" s="265"/>
    </row>
    <row r="3279" spans="1:1" ht="15.75">
      <c r="A3279" s="265"/>
    </row>
    <row r="3280" spans="1:1" ht="15.75">
      <c r="A3280" s="265"/>
    </row>
    <row r="3281" spans="1:1" ht="15.75">
      <c r="A3281" s="265"/>
    </row>
    <row r="3282" spans="1:1" ht="15.75">
      <c r="A3282" s="265"/>
    </row>
    <row r="3283" spans="1:1" ht="15.75">
      <c r="A3283" s="265"/>
    </row>
    <row r="3284" spans="1:1" ht="15.75">
      <c r="A3284" s="265"/>
    </row>
    <row r="3285" spans="1:1" ht="15.75">
      <c r="A3285" s="265"/>
    </row>
    <row r="3286" spans="1:1" ht="15.75">
      <c r="A3286" s="265"/>
    </row>
    <row r="3287" spans="1:1" ht="15.75">
      <c r="A3287" s="265"/>
    </row>
    <row r="3288" spans="1:1" ht="15.75">
      <c r="A3288" s="265"/>
    </row>
    <row r="3289" spans="1:1" ht="15.75">
      <c r="A3289" s="265"/>
    </row>
    <row r="3290" spans="1:1" ht="15.75">
      <c r="A3290" s="265"/>
    </row>
    <row r="3291" spans="1:1" ht="15.75">
      <c r="A3291" s="267"/>
    </row>
    <row r="3292" spans="1:1" ht="15.75">
      <c r="A3292" s="265"/>
    </row>
    <row r="3293" spans="1:1" ht="15.75">
      <c r="A3293" s="265"/>
    </row>
    <row r="3294" spans="1:1" ht="15.75">
      <c r="A3294" s="265"/>
    </row>
    <row r="3295" spans="1:1" ht="15.75">
      <c r="A3295" s="265"/>
    </row>
    <row r="3296" spans="1:1" ht="15.75">
      <c r="A3296" s="265"/>
    </row>
    <row r="3297" spans="1:1" ht="15.75">
      <c r="A3297" s="265"/>
    </row>
    <row r="3298" spans="1:1" ht="15.75">
      <c r="A3298" s="265"/>
    </row>
    <row r="3299" spans="1:1" ht="15.75">
      <c r="A3299" s="265"/>
    </row>
    <row r="3300" spans="1:1" ht="15.75">
      <c r="A3300" s="265"/>
    </row>
    <row r="3301" spans="1:1" ht="15.75">
      <c r="A3301" s="265"/>
    </row>
    <row r="3302" spans="1:1" ht="15.75">
      <c r="A3302" s="265"/>
    </row>
    <row r="3303" spans="1:1" ht="15.75">
      <c r="A3303" s="265"/>
    </row>
    <row r="3304" spans="1:1" ht="15.75">
      <c r="A3304" s="265"/>
    </row>
    <row r="3305" spans="1:1" ht="15.75">
      <c r="A3305" s="265"/>
    </row>
    <row r="3306" spans="1:1" ht="15.75">
      <c r="A3306" s="267"/>
    </row>
    <row r="3307" spans="1:1" ht="15.75">
      <c r="A3307" s="265"/>
    </row>
    <row r="3308" spans="1:1" ht="15.75">
      <c r="A3308" s="267"/>
    </row>
    <row r="3309" spans="1:1" ht="15.75">
      <c r="A3309" s="265"/>
    </row>
    <row r="3310" spans="1:1" ht="15.75">
      <c r="A3310" s="265"/>
    </row>
    <row r="3311" spans="1:1" ht="15.75">
      <c r="A3311" s="265"/>
    </row>
    <row r="3312" spans="1:1" ht="15.75">
      <c r="A3312" s="265"/>
    </row>
    <row r="3313" spans="1:1" ht="15.75">
      <c r="A3313" s="265"/>
    </row>
    <row r="3314" spans="1:1" ht="15.75">
      <c r="A3314" s="267"/>
    </row>
    <row r="3315" spans="1:1" ht="15.75">
      <c r="A3315" s="267"/>
    </row>
    <row r="3316" spans="1:1" ht="15.75">
      <c r="A3316" s="265"/>
    </row>
    <row r="3317" spans="1:1" ht="15.75">
      <c r="A3317" s="265"/>
    </row>
    <row r="3318" spans="1:1" ht="15.75">
      <c r="A3318" s="267"/>
    </row>
    <row r="3319" spans="1:1" ht="15.75">
      <c r="A3319" s="265"/>
    </row>
    <row r="3320" spans="1:1" ht="15.75">
      <c r="A3320" s="265"/>
    </row>
    <row r="3321" spans="1:1" ht="15.75">
      <c r="A3321" s="265"/>
    </row>
    <row r="3322" spans="1:1" ht="15.75">
      <c r="A3322" s="265"/>
    </row>
    <row r="3323" spans="1:1" ht="15.75">
      <c r="A3323" s="265"/>
    </row>
    <row r="3324" spans="1:1" ht="15.75">
      <c r="A3324" s="265"/>
    </row>
    <row r="3325" spans="1:1" ht="15.75">
      <c r="A3325" s="265"/>
    </row>
    <row r="3326" spans="1:1" ht="15.75">
      <c r="A3326" s="265"/>
    </row>
    <row r="3327" spans="1:1" ht="15.75">
      <c r="A3327" s="265"/>
    </row>
    <row r="3328" spans="1:1" ht="15.75">
      <c r="A3328" s="265"/>
    </row>
    <row r="3329" spans="1:1" ht="15.75">
      <c r="A3329" s="265"/>
    </row>
    <row r="3330" spans="1:1" ht="15.75">
      <c r="A3330" s="267"/>
    </row>
    <row r="3331" spans="1:1" ht="15.75">
      <c r="A3331" s="265"/>
    </row>
    <row r="3332" spans="1:1" ht="15.75">
      <c r="A3332" s="265"/>
    </row>
    <row r="3333" spans="1:1" ht="15.75">
      <c r="A3333" s="267"/>
    </row>
    <row r="3334" spans="1:1" ht="15.75">
      <c r="A3334" s="265"/>
    </row>
    <row r="3335" spans="1:1" ht="15.75">
      <c r="A3335" s="267"/>
    </row>
    <row r="3336" spans="1:1" ht="15.75">
      <c r="A3336" s="265"/>
    </row>
    <row r="3337" spans="1:1" ht="15.75">
      <c r="A3337" s="267"/>
    </row>
    <row r="3338" spans="1:1" ht="15.75">
      <c r="A3338" s="267"/>
    </row>
    <row r="3339" spans="1:1" ht="15.75">
      <c r="A3339" s="267"/>
    </row>
    <row r="3340" spans="1:1" ht="15.75">
      <c r="A3340" s="265"/>
    </row>
    <row r="3341" spans="1:1" ht="15.75">
      <c r="A3341" s="265"/>
    </row>
    <row r="3342" spans="1:1" ht="15.75">
      <c r="A3342" s="267"/>
    </row>
    <row r="3343" spans="1:1" ht="15.75">
      <c r="A3343" s="267"/>
    </row>
    <row r="3344" spans="1:1" ht="15.75">
      <c r="A3344" s="267"/>
    </row>
    <row r="3345" spans="1:1" ht="15.75">
      <c r="A3345" s="265"/>
    </row>
    <row r="3346" spans="1:1" ht="15.75">
      <c r="A3346" s="265"/>
    </row>
    <row r="3347" spans="1:1" ht="15.75">
      <c r="A3347" s="265"/>
    </row>
    <row r="3348" spans="1:1" ht="15.75">
      <c r="A3348" s="265"/>
    </row>
    <row r="3349" spans="1:1" ht="15.75">
      <c r="A3349" s="265"/>
    </row>
    <row r="3350" spans="1:1" ht="15.75">
      <c r="A3350" s="265"/>
    </row>
    <row r="3351" spans="1:1" ht="15.75">
      <c r="A3351" s="265"/>
    </row>
    <row r="3352" spans="1:1" ht="15.75">
      <c r="A3352" s="265"/>
    </row>
    <row r="3353" spans="1:1" ht="15.75">
      <c r="A3353" s="265"/>
    </row>
    <row r="3354" spans="1:1" ht="15.75">
      <c r="A3354" s="265"/>
    </row>
    <row r="3355" spans="1:1" ht="15.75">
      <c r="A3355" s="267"/>
    </row>
    <row r="3356" spans="1:1" ht="15.75">
      <c r="A3356" s="267"/>
    </row>
    <row r="3357" spans="1:1" ht="15.75">
      <c r="A3357" s="267"/>
    </row>
    <row r="3358" spans="1:1" ht="15.75">
      <c r="A3358" s="267"/>
    </row>
    <row r="3359" spans="1:1" ht="15.75">
      <c r="A3359" s="267"/>
    </row>
    <row r="3360" spans="1:1" ht="15.75">
      <c r="A3360" s="267"/>
    </row>
    <row r="3361" spans="1:1" ht="15.75">
      <c r="A3361" s="265"/>
    </row>
    <row r="3362" spans="1:1" ht="15.75">
      <c r="A3362" s="265"/>
    </row>
    <row r="3363" spans="1:1" ht="15.75">
      <c r="A3363" s="267"/>
    </row>
    <row r="3364" spans="1:1" ht="15.75">
      <c r="A3364" s="265"/>
    </row>
    <row r="3365" spans="1:1" ht="15.75">
      <c r="A3365" s="265"/>
    </row>
    <row r="3366" spans="1:1" ht="15.75">
      <c r="A3366" s="265"/>
    </row>
    <row r="3367" spans="1:1" ht="15.75">
      <c r="A3367" s="265"/>
    </row>
    <row r="3368" spans="1:1" ht="15.75">
      <c r="A3368" s="265"/>
    </row>
    <row r="3369" spans="1:1" ht="15.75">
      <c r="A3369" s="267"/>
    </row>
    <row r="3370" spans="1:1" ht="15.75">
      <c r="A3370" s="265"/>
    </row>
    <row r="3371" spans="1:1" ht="15.75">
      <c r="A3371" s="267"/>
    </row>
    <row r="3372" spans="1:1" ht="15.75">
      <c r="A3372" s="265"/>
    </row>
    <row r="3373" spans="1:1" ht="15.75">
      <c r="A3373" s="265"/>
    </row>
    <row r="3374" spans="1:1" ht="15.75">
      <c r="A3374" s="265"/>
    </row>
    <row r="3375" spans="1:1" ht="15.75">
      <c r="A3375" s="265"/>
    </row>
    <row r="3376" spans="1:1" ht="15.75">
      <c r="A3376" s="265"/>
    </row>
    <row r="3377" spans="1:1" ht="15.75">
      <c r="A3377" s="267"/>
    </row>
    <row r="3378" spans="1:1" ht="15.75">
      <c r="A3378" s="265"/>
    </row>
    <row r="3379" spans="1:1" ht="15.75">
      <c r="A3379" s="265"/>
    </row>
    <row r="3380" spans="1:1" ht="15.75">
      <c r="A3380" s="265"/>
    </row>
    <row r="3381" spans="1:1" ht="15.75">
      <c r="A3381" s="265"/>
    </row>
    <row r="3382" spans="1:1" ht="15.75">
      <c r="A3382" s="265"/>
    </row>
    <row r="3383" spans="1:1" ht="15.75">
      <c r="A3383" s="265"/>
    </row>
    <row r="3384" spans="1:1" ht="15.75">
      <c r="A3384" s="265"/>
    </row>
    <row r="3385" spans="1:1" ht="15.75">
      <c r="A3385" s="265"/>
    </row>
    <row r="3386" spans="1:1" ht="15.75">
      <c r="A3386" s="267"/>
    </row>
    <row r="3387" spans="1:1" ht="15.75">
      <c r="A3387" s="265"/>
    </row>
    <row r="3388" spans="1:1" ht="15.75">
      <c r="A3388" s="265"/>
    </row>
    <row r="3389" spans="1:1" ht="15.75">
      <c r="A3389" s="265"/>
    </row>
    <row r="3390" spans="1:1" ht="15.75">
      <c r="A3390" s="265"/>
    </row>
    <row r="3391" spans="1:1" ht="15.75">
      <c r="A3391" s="265"/>
    </row>
    <row r="3392" spans="1:1" ht="15.75">
      <c r="A3392" s="267"/>
    </row>
    <row r="3393" spans="1:1" ht="15.75">
      <c r="A3393" s="265"/>
    </row>
    <row r="3394" spans="1:1" ht="15.75">
      <c r="A3394" s="265"/>
    </row>
    <row r="3395" spans="1:1" ht="15.75">
      <c r="A3395" s="265"/>
    </row>
    <row r="3396" spans="1:1" ht="15.75">
      <c r="A3396" s="265"/>
    </row>
    <row r="3397" spans="1:1" ht="15.75">
      <c r="A3397" s="267"/>
    </row>
    <row r="3398" spans="1:1" ht="15.75">
      <c r="A3398" s="265"/>
    </row>
    <row r="3399" spans="1:1" ht="15.75">
      <c r="A3399" s="267"/>
    </row>
    <row r="3400" spans="1:1" ht="15.75">
      <c r="A3400" s="265"/>
    </row>
    <row r="3401" spans="1:1" ht="15.75">
      <c r="A3401" s="267"/>
    </row>
    <row r="3402" spans="1:1" ht="15.75">
      <c r="A3402" s="265"/>
    </row>
    <row r="3403" spans="1:1" ht="15.75">
      <c r="A3403" s="265"/>
    </row>
    <row r="3404" spans="1:1" ht="15.75">
      <c r="A3404" s="265"/>
    </row>
    <row r="3405" spans="1:1" ht="15.75">
      <c r="A3405" s="267"/>
    </row>
    <row r="3406" spans="1:1" ht="15.75">
      <c r="A3406" s="265"/>
    </row>
    <row r="3407" spans="1:1" ht="15.75">
      <c r="A3407" s="265"/>
    </row>
    <row r="3408" spans="1:1" ht="15.75">
      <c r="A3408" s="265"/>
    </row>
    <row r="3409" spans="1:1" ht="15.75">
      <c r="A3409" s="265"/>
    </row>
    <row r="3410" spans="1:1" ht="15.75">
      <c r="A3410" s="265"/>
    </row>
    <row r="3411" spans="1:1" ht="15.75">
      <c r="A3411" s="265"/>
    </row>
    <row r="3412" spans="1:1" ht="15.75">
      <c r="A3412" s="265"/>
    </row>
    <row r="3413" spans="1:1" ht="15.75">
      <c r="A3413" s="265"/>
    </row>
    <row r="3414" spans="1:1" ht="15.75">
      <c r="A3414" s="267"/>
    </row>
    <row r="3415" spans="1:1" ht="15.75">
      <c r="A3415" s="265"/>
    </row>
    <row r="3416" spans="1:1" ht="15.75">
      <c r="A3416" s="265"/>
    </row>
    <row r="3417" spans="1:1" ht="15.75">
      <c r="A3417" s="265"/>
    </row>
    <row r="3418" spans="1:1" ht="15.75">
      <c r="A3418" s="265"/>
    </row>
    <row r="3419" spans="1:1" ht="15.75">
      <c r="A3419" s="265"/>
    </row>
    <row r="3420" spans="1:1" ht="15.75">
      <c r="A3420" s="265"/>
    </row>
    <row r="3421" spans="1:1" ht="15.75">
      <c r="A3421" s="265"/>
    </row>
    <row r="3422" spans="1:1" ht="15.75">
      <c r="A3422" s="265"/>
    </row>
    <row r="3423" spans="1:1" ht="15.75">
      <c r="A3423" s="267"/>
    </row>
    <row r="3424" spans="1:1" ht="15.75">
      <c r="A3424" s="267"/>
    </row>
    <row r="3425" spans="1:1" ht="15.75">
      <c r="A3425" s="267"/>
    </row>
    <row r="3426" spans="1:1" ht="15.75">
      <c r="A3426" s="267"/>
    </row>
    <row r="3427" spans="1:1" ht="15.75">
      <c r="A3427" s="271"/>
    </row>
    <row r="3428" spans="1:1" ht="15.75">
      <c r="A3428" s="271"/>
    </row>
    <row r="3429" spans="1:1" ht="15.75">
      <c r="A3429" s="271"/>
    </row>
    <row r="3430" spans="1:1" ht="15.75">
      <c r="A3430" s="272"/>
    </row>
    <row r="3431" spans="1:1" ht="15.75">
      <c r="A3431" s="271"/>
    </row>
    <row r="3432" spans="1:1" ht="15.75">
      <c r="A3432" s="272"/>
    </row>
    <row r="3433" spans="1:1" ht="15.75">
      <c r="A3433" s="271"/>
    </row>
    <row r="3434" spans="1:1" ht="15.75">
      <c r="A3434" s="271"/>
    </row>
    <row r="3435" spans="1:1" ht="15.75">
      <c r="A3435" s="271"/>
    </row>
    <row r="3436" spans="1:1" ht="15.75">
      <c r="A3436" s="271"/>
    </row>
    <row r="3437" spans="1:1" ht="15.75">
      <c r="A3437" s="271"/>
    </row>
    <row r="3438" spans="1:1" ht="15.75">
      <c r="A3438" s="271"/>
    </row>
    <row r="3439" spans="1:1" ht="15.75">
      <c r="A3439" s="271"/>
    </row>
    <row r="3440" spans="1:1" ht="15.75">
      <c r="A3440" s="271"/>
    </row>
    <row r="3441" spans="1:1" ht="15.75">
      <c r="A3441" s="271"/>
    </row>
    <row r="3442" spans="1:1" ht="15.75">
      <c r="A3442" s="272"/>
    </row>
    <row r="3443" spans="1:1" ht="15.75">
      <c r="A3443" s="271"/>
    </row>
    <row r="3444" spans="1:1" ht="15.75">
      <c r="A3444" s="271"/>
    </row>
    <row r="3445" spans="1:1" ht="15.75">
      <c r="A3445" s="271"/>
    </row>
    <row r="3446" spans="1:1" ht="15.75">
      <c r="A3446" s="271"/>
    </row>
    <row r="3447" spans="1:1" ht="15.75">
      <c r="A3447" s="272"/>
    </row>
    <row r="3448" spans="1:1" ht="15.75">
      <c r="A3448" s="272"/>
    </row>
    <row r="3449" spans="1:1" ht="15.75">
      <c r="A3449" s="271"/>
    </row>
    <row r="3450" spans="1:1" ht="15.75">
      <c r="A3450" s="271"/>
    </row>
    <row r="3451" spans="1:1" ht="15.75">
      <c r="A3451" s="271"/>
    </row>
    <row r="3452" spans="1:1" ht="15.75">
      <c r="A3452" s="271"/>
    </row>
    <row r="3453" spans="1:1" ht="15.75">
      <c r="A3453" s="271"/>
    </row>
    <row r="3454" spans="1:1" ht="15.75">
      <c r="A3454" s="271"/>
    </row>
    <row r="3455" spans="1:1" ht="15.75">
      <c r="A3455" s="271"/>
    </row>
    <row r="3456" spans="1:1" ht="15.75">
      <c r="A3456" s="271"/>
    </row>
    <row r="3457" spans="1:1" ht="15.75">
      <c r="A3457" s="272"/>
    </row>
    <row r="3458" spans="1:1" ht="15.75">
      <c r="A3458" s="272"/>
    </row>
    <row r="3459" spans="1:1" ht="15.75">
      <c r="A3459" s="271"/>
    </row>
    <row r="3460" spans="1:1" ht="15.75">
      <c r="A3460" s="271"/>
    </row>
    <row r="3461" spans="1:1" ht="15.75">
      <c r="A3461" s="271"/>
    </row>
    <row r="3462" spans="1:1" ht="15.75">
      <c r="A3462" s="271"/>
    </row>
    <row r="3463" spans="1:1" ht="15.75">
      <c r="A3463" s="271"/>
    </row>
    <row r="3464" spans="1:1" ht="15.75">
      <c r="A3464" s="271"/>
    </row>
    <row r="3465" spans="1:1" ht="15.75">
      <c r="A3465" s="271"/>
    </row>
    <row r="3466" spans="1:1" ht="15.75">
      <c r="A3466" s="271"/>
    </row>
    <row r="3467" spans="1:1" ht="15.75">
      <c r="A3467" s="271"/>
    </row>
    <row r="3468" spans="1:1" ht="15.75">
      <c r="A3468" s="271"/>
    </row>
    <row r="3469" spans="1:1" ht="15.75">
      <c r="A3469" s="271"/>
    </row>
    <row r="3470" spans="1:1" ht="15.75">
      <c r="A3470" s="272"/>
    </row>
    <row r="3471" spans="1:1" ht="15.75">
      <c r="A3471" s="271"/>
    </row>
    <row r="3472" spans="1:1" ht="15.75">
      <c r="A3472" s="271"/>
    </row>
    <row r="3473" spans="1:1" ht="15.75">
      <c r="A3473" s="271"/>
    </row>
    <row r="3474" spans="1:1" ht="15.75">
      <c r="A3474" s="271"/>
    </row>
    <row r="3475" spans="1:1" ht="15.75">
      <c r="A3475" s="271"/>
    </row>
    <row r="3476" spans="1:1" ht="15.75">
      <c r="A3476" s="271"/>
    </row>
    <row r="3477" spans="1:1" ht="15.75">
      <c r="A3477" s="271"/>
    </row>
    <row r="3478" spans="1:1" ht="15.75">
      <c r="A3478" s="272"/>
    </row>
    <row r="3479" spans="1:1" ht="15.75">
      <c r="A3479" s="272"/>
    </row>
    <row r="3480" spans="1:1" ht="15.75">
      <c r="A3480" s="272"/>
    </row>
    <row r="3481" spans="1:1" ht="15.75">
      <c r="A3481" s="272"/>
    </row>
    <row r="3482" spans="1:1" ht="15.75">
      <c r="A3482" s="272"/>
    </row>
    <row r="3483" spans="1:1" ht="15.75">
      <c r="A3483" s="271"/>
    </row>
    <row r="3484" spans="1:1" ht="15.75">
      <c r="A3484" s="271"/>
    </row>
    <row r="3485" spans="1:1" ht="15.75">
      <c r="A3485" s="271"/>
    </row>
    <row r="3486" spans="1:1" ht="15.75">
      <c r="A3486" s="272"/>
    </row>
    <row r="3487" spans="1:1" ht="15.75">
      <c r="A3487" s="271"/>
    </row>
    <row r="3488" spans="1:1" ht="15.75">
      <c r="A3488" s="271"/>
    </row>
    <row r="3489" spans="1:1" ht="15.75">
      <c r="A3489" s="272"/>
    </row>
    <row r="3490" spans="1:1" ht="15.75">
      <c r="A3490" s="271"/>
    </row>
    <row r="3491" spans="1:1" ht="15.75">
      <c r="A3491" s="272"/>
    </row>
    <row r="3492" spans="1:1" ht="15.75">
      <c r="A3492" s="272"/>
    </row>
    <row r="3493" spans="1:1" ht="15.75">
      <c r="A3493" s="271"/>
    </row>
    <row r="3494" spans="1:1" ht="15.75">
      <c r="A3494" s="271"/>
    </row>
    <row r="3495" spans="1:1" ht="15.75">
      <c r="A3495" s="271"/>
    </row>
    <row r="3496" spans="1:1" ht="15.75">
      <c r="A3496" s="271"/>
    </row>
    <row r="3497" spans="1:1" ht="15.75">
      <c r="A3497" s="271"/>
    </row>
    <row r="3498" spans="1:1" ht="15.75">
      <c r="A3498" s="271"/>
    </row>
    <row r="3499" spans="1:1" ht="15.75">
      <c r="A3499" s="271"/>
    </row>
    <row r="3500" spans="1:1" ht="15.75">
      <c r="A3500" s="272"/>
    </row>
    <row r="3501" spans="1:1" ht="15.75">
      <c r="A3501" s="272"/>
    </row>
    <row r="3502" spans="1:1" ht="15.75">
      <c r="A3502" s="272"/>
    </row>
    <row r="3503" spans="1:1" ht="15.75">
      <c r="A3503" s="271"/>
    </row>
    <row r="3504" spans="1:1" ht="15.75">
      <c r="A3504" s="271"/>
    </row>
    <row r="3505" spans="1:1" ht="15.75">
      <c r="A3505" s="271"/>
    </row>
    <row r="3506" spans="1:1" ht="15.75">
      <c r="A3506" s="272"/>
    </row>
    <row r="3507" spans="1:1" ht="15.75">
      <c r="A3507" s="272"/>
    </row>
    <row r="3508" spans="1:1" ht="15.75">
      <c r="A3508" s="272"/>
    </row>
    <row r="3509" spans="1:1" ht="15.75">
      <c r="A3509" s="272"/>
    </row>
    <row r="3510" spans="1:1" ht="15.75">
      <c r="A3510" s="272"/>
    </row>
    <row r="3511" spans="1:1" ht="15.75">
      <c r="A3511" s="272"/>
    </row>
    <row r="3512" spans="1:1" ht="15.75">
      <c r="A3512" s="271"/>
    </row>
    <row r="3513" spans="1:1" ht="15.75">
      <c r="A3513" s="271"/>
    </row>
    <row r="3514" spans="1:1" ht="15.75">
      <c r="A3514" s="272"/>
    </row>
    <row r="3515" spans="1:1" ht="15.75">
      <c r="A3515" s="271"/>
    </row>
    <row r="3516" spans="1:1" ht="15.75">
      <c r="A3516" s="271"/>
    </row>
    <row r="3517" spans="1:1" ht="15.75">
      <c r="A3517" s="271"/>
    </row>
    <row r="3518" spans="1:1" ht="15.75">
      <c r="A3518" s="271"/>
    </row>
    <row r="3519" spans="1:1" ht="15.75">
      <c r="A3519" s="271"/>
    </row>
    <row r="3520" spans="1:1" ht="15.75">
      <c r="A3520" s="272"/>
    </row>
    <row r="3521" spans="1:1" ht="15.75">
      <c r="A3521" s="271"/>
    </row>
    <row r="3522" spans="1:1" ht="15.75">
      <c r="A3522" s="271"/>
    </row>
    <row r="3523" spans="1:1" ht="15.75">
      <c r="A3523" s="271"/>
    </row>
    <row r="3524" spans="1:1" ht="15.75">
      <c r="A3524" s="271"/>
    </row>
    <row r="3525" spans="1:1" ht="15.75">
      <c r="A3525" s="271"/>
    </row>
    <row r="3526" spans="1:1" ht="15.75">
      <c r="A3526" s="271"/>
    </row>
    <row r="3527" spans="1:1" ht="15.75">
      <c r="A3527" s="271"/>
    </row>
    <row r="3528" spans="1:1" ht="15.75">
      <c r="A3528" s="271"/>
    </row>
    <row r="3529" spans="1:1" ht="15.75">
      <c r="A3529" s="271"/>
    </row>
    <row r="3530" spans="1:1" ht="15.75">
      <c r="A3530" s="271"/>
    </row>
    <row r="3531" spans="1:1" ht="15.75">
      <c r="A3531" s="271"/>
    </row>
    <row r="3532" spans="1:1" ht="15.75">
      <c r="A3532" s="272"/>
    </row>
    <row r="3533" spans="1:1" ht="15.75">
      <c r="A3533" s="271"/>
    </row>
    <row r="3534" spans="1:1" ht="15.75">
      <c r="A3534" s="271"/>
    </row>
    <row r="3535" spans="1:1" ht="15.75">
      <c r="A3535" s="271"/>
    </row>
    <row r="3536" spans="1:1" ht="15.75">
      <c r="A3536" s="271"/>
    </row>
    <row r="3537" spans="1:1" ht="15.75">
      <c r="A3537" s="271"/>
    </row>
    <row r="3538" spans="1:1" ht="15.75">
      <c r="A3538" s="271"/>
    </row>
    <row r="3539" spans="1:1" ht="15.75">
      <c r="A3539" s="271"/>
    </row>
    <row r="3540" spans="1:1" ht="15.75">
      <c r="A3540" s="271"/>
    </row>
    <row r="3541" spans="1:1" ht="15.75">
      <c r="A3541" s="271"/>
    </row>
    <row r="3542" spans="1:1" ht="15.75">
      <c r="A3542" s="271"/>
    </row>
    <row r="3543" spans="1:1" ht="15.75">
      <c r="A3543" s="271"/>
    </row>
    <row r="3544" spans="1:1" ht="15.75">
      <c r="A3544" s="272"/>
    </row>
    <row r="3545" spans="1:1" ht="15.75">
      <c r="A3545" s="271"/>
    </row>
    <row r="3546" spans="1:1" ht="15.75">
      <c r="A3546" s="271"/>
    </row>
    <row r="3547" spans="1:1" ht="15.75">
      <c r="A3547" s="271"/>
    </row>
    <row r="3548" spans="1:1" ht="15.75">
      <c r="A3548" s="271"/>
    </row>
    <row r="3549" spans="1:1" ht="15.75">
      <c r="A3549" s="271"/>
    </row>
    <row r="3550" spans="1:1" ht="15.75">
      <c r="A3550" s="271"/>
    </row>
    <row r="3551" spans="1:1" ht="15.75">
      <c r="A3551" s="271"/>
    </row>
    <row r="3552" spans="1:1" ht="15.75">
      <c r="A3552" s="271"/>
    </row>
    <row r="3553" spans="1:1" ht="15.75">
      <c r="A3553" s="271"/>
    </row>
    <row r="3554" spans="1:1" ht="15.75">
      <c r="A3554" s="272"/>
    </row>
    <row r="3555" spans="1:1" ht="15.75">
      <c r="A3555" s="272"/>
    </row>
    <row r="3556" spans="1:1" ht="15.75">
      <c r="A3556" s="271"/>
    </row>
    <row r="3557" spans="1:1" ht="15.75">
      <c r="A3557" s="271"/>
    </row>
    <row r="3558" spans="1:1" ht="15.75">
      <c r="A3558" s="271"/>
    </row>
    <row r="3559" spans="1:1" ht="15.75">
      <c r="A3559" s="271"/>
    </row>
    <row r="3560" spans="1:1" ht="15.75">
      <c r="A3560" s="271"/>
    </row>
    <row r="3561" spans="1:1" ht="15.75">
      <c r="A3561" s="271"/>
    </row>
    <row r="3562" spans="1:1" ht="15.75">
      <c r="A3562" s="271"/>
    </row>
    <row r="3563" spans="1:1" ht="15.75">
      <c r="A3563" s="271"/>
    </row>
    <row r="3564" spans="1:1" ht="15.75">
      <c r="A3564" s="271"/>
    </row>
    <row r="3565" spans="1:1" ht="15.75">
      <c r="A3565" s="272"/>
    </row>
    <row r="3566" spans="1:1" ht="15.75">
      <c r="A3566" s="271"/>
    </row>
    <row r="3567" spans="1:1" ht="15.75">
      <c r="A3567" s="271"/>
    </row>
    <row r="3568" spans="1:1" ht="15.75">
      <c r="A3568" s="271"/>
    </row>
    <row r="3569" spans="1:1" ht="15.75">
      <c r="A3569" s="271"/>
    </row>
    <row r="3570" spans="1:1" ht="15.75">
      <c r="A3570" s="272"/>
    </row>
    <row r="3571" spans="1:1" ht="15.75">
      <c r="A3571" s="271"/>
    </row>
    <row r="3572" spans="1:1" ht="15.75">
      <c r="A3572" s="271"/>
    </row>
    <row r="3573" spans="1:1" ht="15.75">
      <c r="A3573" s="271"/>
    </row>
    <row r="3574" spans="1:1" ht="15.75">
      <c r="A3574" s="271"/>
    </row>
    <row r="3575" spans="1:1" ht="15.75">
      <c r="A3575" s="272"/>
    </row>
    <row r="3576" spans="1:1" ht="15.75">
      <c r="A3576" s="271"/>
    </row>
    <row r="3577" spans="1:1" ht="15.75">
      <c r="A3577" s="271"/>
    </row>
    <row r="3578" spans="1:1" ht="15.75">
      <c r="A3578" s="271"/>
    </row>
    <row r="3579" spans="1:1" ht="15.75">
      <c r="A3579" s="271"/>
    </row>
    <row r="3580" spans="1:1" ht="15.75">
      <c r="A3580" s="271"/>
    </row>
    <row r="3581" spans="1:1" ht="15.75">
      <c r="A3581" s="271"/>
    </row>
    <row r="3582" spans="1:1" ht="15.75">
      <c r="A3582" s="271"/>
    </row>
    <row r="3583" spans="1:1" ht="15.75">
      <c r="A3583" s="271"/>
    </row>
    <row r="3584" spans="1:1" ht="15.75">
      <c r="A3584" s="271"/>
    </row>
    <row r="3585" spans="1:1" ht="15.75">
      <c r="A3585" s="271"/>
    </row>
    <row r="3586" spans="1:1" ht="15.75">
      <c r="A3586" s="271"/>
    </row>
    <row r="3587" spans="1:1" ht="15.75">
      <c r="A3587" s="271"/>
    </row>
    <row r="3588" spans="1:1" ht="15.75">
      <c r="A3588" s="272"/>
    </row>
    <row r="3589" spans="1:1" ht="15.75">
      <c r="A3589" s="271"/>
    </row>
    <row r="3590" spans="1:1" ht="15.75">
      <c r="A3590" s="271"/>
    </row>
    <row r="3591" spans="1:1" ht="15.75">
      <c r="A3591" s="272"/>
    </row>
    <row r="3592" spans="1:1" ht="15.75">
      <c r="A3592" s="271"/>
    </row>
    <row r="3593" spans="1:1" ht="15.75">
      <c r="A3593" s="271"/>
    </row>
    <row r="3594" spans="1:1" ht="15.75">
      <c r="A3594" s="271"/>
    </row>
    <row r="3595" spans="1:1" ht="15.75">
      <c r="A3595" s="271"/>
    </row>
    <row r="3596" spans="1:1" ht="15.75">
      <c r="A3596" s="272"/>
    </row>
    <row r="3597" spans="1:1" ht="15.75">
      <c r="A3597" s="271"/>
    </row>
    <row r="3598" spans="1:1" ht="15.75">
      <c r="A3598" s="272"/>
    </row>
    <row r="3599" spans="1:1" ht="15.75">
      <c r="A3599" s="271"/>
    </row>
    <row r="3600" spans="1:1" ht="15.75">
      <c r="A3600" s="271"/>
    </row>
    <row r="3601" spans="1:1" ht="15.75">
      <c r="A3601" s="271"/>
    </row>
    <row r="3602" spans="1:1" ht="15.75">
      <c r="A3602" s="271"/>
    </row>
    <row r="3603" spans="1:1" ht="15.75">
      <c r="A3603" s="272"/>
    </row>
    <row r="3604" spans="1:1" ht="15.75">
      <c r="A3604" s="271"/>
    </row>
    <row r="3605" spans="1:1" ht="15.75">
      <c r="A3605" s="271"/>
    </row>
    <row r="3606" spans="1:1" ht="15.75">
      <c r="A3606" s="271"/>
    </row>
    <row r="3607" spans="1:1" ht="15.75">
      <c r="A3607" s="271"/>
    </row>
    <row r="3608" spans="1:1" ht="15.75">
      <c r="A3608" s="272"/>
    </row>
    <row r="3609" spans="1:1" ht="15.75">
      <c r="A3609" s="271"/>
    </row>
    <row r="3610" spans="1:1" ht="15.75">
      <c r="A3610" s="272"/>
    </row>
    <row r="3611" spans="1:1" ht="15.75">
      <c r="A3611" s="271"/>
    </row>
    <row r="3612" spans="1:1" ht="15.75">
      <c r="A3612" s="271"/>
    </row>
    <row r="3613" spans="1:1" ht="15.75">
      <c r="A3613" s="271"/>
    </row>
    <row r="3614" spans="1:1" ht="15.75">
      <c r="A3614" s="271"/>
    </row>
    <row r="3615" spans="1:1" ht="15.75">
      <c r="A3615" s="271"/>
    </row>
    <row r="3616" spans="1:1" ht="15.75">
      <c r="A3616" s="271"/>
    </row>
    <row r="3617" spans="1:1" ht="15.75">
      <c r="A3617" s="271"/>
    </row>
    <row r="3618" spans="1:1" ht="15.75">
      <c r="A3618" s="272"/>
    </row>
    <row r="3619" spans="1:1" ht="15.75">
      <c r="A3619" s="271"/>
    </row>
    <row r="3620" spans="1:1" ht="15.75">
      <c r="A3620" s="271"/>
    </row>
    <row r="3621" spans="1:1" ht="15.75">
      <c r="A3621" s="271"/>
    </row>
    <row r="3622" spans="1:1" ht="15.75">
      <c r="A3622" s="271"/>
    </row>
    <row r="3623" spans="1:1" ht="15.75">
      <c r="A3623" s="271"/>
    </row>
    <row r="3624" spans="1:1" ht="15.75">
      <c r="A3624" s="272"/>
    </row>
    <row r="3625" spans="1:1" ht="15.75">
      <c r="A3625" s="271"/>
    </row>
    <row r="3626" spans="1:1" ht="15.75">
      <c r="A3626" s="271"/>
    </row>
    <row r="3627" spans="1:1" ht="15.75">
      <c r="A3627" s="271"/>
    </row>
    <row r="3628" spans="1:1" ht="15.75">
      <c r="A3628" s="272"/>
    </row>
    <row r="3629" spans="1:1" ht="15.75">
      <c r="A3629" s="272"/>
    </row>
    <row r="3630" spans="1:1" ht="15.75">
      <c r="A3630" s="271"/>
    </row>
    <row r="3631" spans="1:1" ht="15.75">
      <c r="A3631" s="271"/>
    </row>
    <row r="3632" spans="1:1" ht="15.75">
      <c r="A3632" s="271"/>
    </row>
    <row r="3633" spans="1:1" ht="15.75">
      <c r="A3633" s="272"/>
    </row>
    <row r="3634" spans="1:1" ht="15.75">
      <c r="A3634" s="271"/>
    </row>
    <row r="3635" spans="1:1" ht="15.75">
      <c r="A3635" s="271"/>
    </row>
    <row r="3636" spans="1:1" ht="15.75">
      <c r="A3636" s="271"/>
    </row>
    <row r="3637" spans="1:1" ht="15.75">
      <c r="A3637" s="271"/>
    </row>
    <row r="3638" spans="1:1" ht="15.75">
      <c r="A3638" s="271"/>
    </row>
    <row r="3639" spans="1:1" ht="15.75">
      <c r="A3639" s="271"/>
    </row>
    <row r="3640" spans="1:1" ht="15.75">
      <c r="A3640" s="271"/>
    </row>
    <row r="3641" spans="1:1" ht="15.75">
      <c r="A3641" s="272"/>
    </row>
    <row r="3642" spans="1:1" ht="15.75">
      <c r="A3642" s="271"/>
    </row>
    <row r="3643" spans="1:1" ht="15.75">
      <c r="A3643" s="271"/>
    </row>
    <row r="3644" spans="1:1" ht="15.75">
      <c r="A3644" s="271"/>
    </row>
    <row r="3645" spans="1:1" ht="15.75">
      <c r="A3645" s="272"/>
    </row>
    <row r="3646" spans="1:1" ht="15.75">
      <c r="A3646" s="271"/>
    </row>
    <row r="3647" spans="1:1" ht="15.75">
      <c r="A3647" s="272"/>
    </row>
    <row r="3648" spans="1:1" ht="15.75">
      <c r="A3648" s="271"/>
    </row>
    <row r="3649" spans="1:1" ht="15.75">
      <c r="A3649" s="271"/>
    </row>
    <row r="3650" spans="1:1" ht="15.75">
      <c r="A3650" s="271"/>
    </row>
    <row r="3651" spans="1:1" ht="15.75">
      <c r="A3651" s="271"/>
    </row>
    <row r="3652" spans="1:1" ht="15.75">
      <c r="A3652" s="271"/>
    </row>
    <row r="3653" spans="1:1" ht="15.75">
      <c r="A3653" s="271"/>
    </row>
    <row r="3654" spans="1:1" ht="15.75">
      <c r="A3654" s="271"/>
    </row>
    <row r="3655" spans="1:1" ht="15.75">
      <c r="A3655" s="272"/>
    </row>
    <row r="3656" spans="1:1" ht="15.75">
      <c r="A3656" s="271"/>
    </row>
    <row r="3657" spans="1:1" ht="15.75">
      <c r="A3657" s="271"/>
    </row>
    <row r="3658" spans="1:1" ht="15.75">
      <c r="A3658" s="271"/>
    </row>
    <row r="3659" spans="1:1" ht="15.75">
      <c r="A3659" s="271"/>
    </row>
    <row r="3660" spans="1:1" ht="15.75">
      <c r="A3660" s="271"/>
    </row>
    <row r="3661" spans="1:1" ht="15.75">
      <c r="A3661" s="272"/>
    </row>
    <row r="3662" spans="1:1" ht="15.75">
      <c r="A3662" s="271"/>
    </row>
    <row r="3663" spans="1:1" ht="15.75">
      <c r="A3663" s="271"/>
    </row>
    <row r="3664" spans="1:1" ht="15.75">
      <c r="A3664" s="271"/>
    </row>
    <row r="3665" spans="1:1" ht="15.75">
      <c r="A3665" s="272"/>
    </row>
    <row r="3666" spans="1:1" ht="15.75">
      <c r="A3666" s="271"/>
    </row>
    <row r="3667" spans="1:1" ht="15.75">
      <c r="A3667" s="271"/>
    </row>
    <row r="3668" spans="1:1" ht="15.75">
      <c r="A3668" s="272"/>
    </row>
    <row r="3669" spans="1:1" ht="15.75">
      <c r="A3669" s="272"/>
    </row>
    <row r="3670" spans="1:1" ht="15.75">
      <c r="A3670" s="272"/>
    </row>
    <row r="3671" spans="1:1" ht="15.75">
      <c r="A3671" s="272"/>
    </row>
    <row r="3672" spans="1:1" ht="15.75">
      <c r="A3672" s="271"/>
    </row>
    <row r="3673" spans="1:1" ht="15.75">
      <c r="A3673" s="271"/>
    </row>
    <row r="3674" spans="1:1" ht="15.75">
      <c r="A3674" s="271"/>
    </row>
    <row r="3675" spans="1:1" ht="15.75">
      <c r="A3675" s="271"/>
    </row>
    <row r="3676" spans="1:1" ht="15.75">
      <c r="A3676" s="271"/>
    </row>
    <row r="3677" spans="1:1" ht="15.75">
      <c r="A3677" s="271"/>
    </row>
    <row r="3678" spans="1:1" ht="15.75">
      <c r="A3678" s="271"/>
    </row>
    <row r="3679" spans="1:1" ht="15.75">
      <c r="A3679" s="271"/>
    </row>
    <row r="3680" spans="1:1" ht="15.75">
      <c r="A3680" s="271"/>
    </row>
    <row r="3681" spans="1:1" ht="15.75">
      <c r="A3681" s="271"/>
    </row>
    <row r="3682" spans="1:1" ht="15.75">
      <c r="A3682" s="271"/>
    </row>
    <row r="3683" spans="1:1" ht="15.75">
      <c r="A3683" s="271"/>
    </row>
    <row r="3684" spans="1:1" ht="15.75">
      <c r="A3684" s="271"/>
    </row>
    <row r="3685" spans="1:1" ht="15.75">
      <c r="A3685" s="271"/>
    </row>
    <row r="3686" spans="1:1" ht="15.75">
      <c r="A3686" s="271"/>
    </row>
    <row r="3687" spans="1:1" ht="15.75">
      <c r="A3687" s="271"/>
    </row>
    <row r="3688" spans="1:1" ht="15.75">
      <c r="A3688" s="271"/>
    </row>
    <row r="3689" spans="1:1" ht="15.75">
      <c r="A3689" s="271"/>
    </row>
    <row r="3690" spans="1:1" ht="15.75">
      <c r="A3690" s="271"/>
    </row>
    <row r="3691" spans="1:1" ht="15.75">
      <c r="A3691" s="271"/>
    </row>
    <row r="3692" spans="1:1" ht="15.75">
      <c r="A3692" s="271"/>
    </row>
    <row r="3693" spans="1:1" ht="15.75">
      <c r="A3693" s="272"/>
    </row>
    <row r="3694" spans="1:1" ht="15.75">
      <c r="A3694" s="271"/>
    </row>
    <row r="3695" spans="1:1" ht="15.75">
      <c r="A3695" s="271"/>
    </row>
    <row r="3696" spans="1:1" ht="15.75">
      <c r="A3696" s="271"/>
    </row>
    <row r="3697" spans="1:1" ht="15.75">
      <c r="A3697" s="271"/>
    </row>
    <row r="3698" spans="1:1" ht="15.75">
      <c r="A3698" s="271"/>
    </row>
    <row r="3699" spans="1:1" ht="15.75">
      <c r="A3699" s="271"/>
    </row>
    <row r="3700" spans="1:1" ht="15.75">
      <c r="A3700" s="271"/>
    </row>
    <row r="3701" spans="1:1" ht="15.75">
      <c r="A3701" s="272"/>
    </row>
    <row r="3702" spans="1:1" ht="15.75">
      <c r="A3702" s="271"/>
    </row>
    <row r="3703" spans="1:1" ht="15.75">
      <c r="A3703" s="272"/>
    </row>
    <row r="3704" spans="1:1" ht="15.75">
      <c r="A3704" s="271"/>
    </row>
    <row r="3705" spans="1:1" ht="15.75">
      <c r="A3705" s="271"/>
    </row>
    <row r="3706" spans="1:1" ht="15.75">
      <c r="A3706" s="272"/>
    </row>
    <row r="3707" spans="1:1" ht="15.75">
      <c r="A3707" s="271"/>
    </row>
    <row r="3708" spans="1:1" ht="15.75">
      <c r="A3708" s="271"/>
    </row>
    <row r="3709" spans="1:1" ht="15.75">
      <c r="A3709" s="271"/>
    </row>
    <row r="3710" spans="1:1" ht="15.75">
      <c r="A3710" s="271"/>
    </row>
    <row r="3711" spans="1:1" ht="15.75">
      <c r="A3711" s="272"/>
    </row>
    <row r="3712" spans="1:1" ht="15.75">
      <c r="A3712" s="271"/>
    </row>
    <row r="3713" spans="1:1" ht="15.75">
      <c r="A3713" s="272"/>
    </row>
    <row r="3714" spans="1:1" ht="15.75">
      <c r="A3714" s="271"/>
    </row>
    <row r="3715" spans="1:1" ht="15.75">
      <c r="A3715" s="271"/>
    </row>
    <row r="3716" spans="1:1" ht="15.75">
      <c r="A3716" s="271"/>
    </row>
    <row r="3717" spans="1:1" ht="15.75">
      <c r="A3717" s="271"/>
    </row>
    <row r="3718" spans="1:1" ht="15.75">
      <c r="A3718" s="271"/>
    </row>
    <row r="3719" spans="1:1" ht="15.75">
      <c r="A3719" s="271"/>
    </row>
    <row r="3720" spans="1:1" ht="15.75">
      <c r="A3720" s="271"/>
    </row>
    <row r="3721" spans="1:1" ht="15.75">
      <c r="A3721" s="271"/>
    </row>
    <row r="3722" spans="1:1" ht="15.75">
      <c r="A3722" s="272"/>
    </row>
    <row r="3723" spans="1:1" ht="15.75">
      <c r="A3723" s="271"/>
    </row>
    <row r="3724" spans="1:1" ht="15.75">
      <c r="A3724" s="271"/>
    </row>
    <row r="3725" spans="1:1" ht="15.75">
      <c r="A3725" s="271"/>
    </row>
    <row r="3726" spans="1:1" ht="15.75">
      <c r="A3726" s="271"/>
    </row>
    <row r="3727" spans="1:1" ht="15.75">
      <c r="A3727" s="271"/>
    </row>
    <row r="3728" spans="1:1" ht="15.75">
      <c r="A3728" s="271"/>
    </row>
    <row r="3729" spans="1:1" ht="15.75">
      <c r="A3729" s="271"/>
    </row>
    <row r="3730" spans="1:1" ht="15.75">
      <c r="A3730" s="271"/>
    </row>
    <row r="3731" spans="1:1" ht="15.75">
      <c r="A3731" s="271"/>
    </row>
    <row r="3732" spans="1:1" ht="15.75">
      <c r="A3732" s="271"/>
    </row>
    <row r="3733" spans="1:1" ht="15.75">
      <c r="A3733" s="271"/>
    </row>
    <row r="3734" spans="1:1" ht="15.75">
      <c r="A3734" s="272"/>
    </row>
    <row r="3735" spans="1:1" ht="15.75">
      <c r="A3735" s="272"/>
    </row>
    <row r="3736" spans="1:1" ht="15.75">
      <c r="A3736" s="271"/>
    </row>
    <row r="3737" spans="1:1" ht="15.75">
      <c r="A3737" s="272"/>
    </row>
    <row r="3738" spans="1:1" ht="15.75">
      <c r="A3738" s="271"/>
    </row>
    <row r="3739" spans="1:1" ht="15.75">
      <c r="A3739" s="271"/>
    </row>
    <row r="3740" spans="1:1" ht="15.75">
      <c r="A3740" s="271"/>
    </row>
    <row r="3741" spans="1:1" ht="15.75">
      <c r="A3741" s="271"/>
    </row>
    <row r="3742" spans="1:1" ht="15.75">
      <c r="A3742" s="271"/>
    </row>
    <row r="3743" spans="1:1" ht="15.75">
      <c r="A3743" s="271"/>
    </row>
    <row r="3744" spans="1:1" ht="15.75">
      <c r="A3744" s="271"/>
    </row>
    <row r="3745" spans="1:1" ht="15.75">
      <c r="A3745" s="271"/>
    </row>
    <row r="3746" spans="1:1" ht="15.75">
      <c r="A3746" s="271"/>
    </row>
    <row r="3747" spans="1:1" ht="15.75">
      <c r="A3747" s="271"/>
    </row>
    <row r="3748" spans="1:1" ht="15.75">
      <c r="A3748" s="271"/>
    </row>
    <row r="3749" spans="1:1" ht="15.75">
      <c r="A3749" s="271"/>
    </row>
    <row r="3750" spans="1:1" ht="15.75">
      <c r="A3750" s="271"/>
    </row>
    <row r="3751" spans="1:1" ht="15.75">
      <c r="A3751" s="271"/>
    </row>
    <row r="3752" spans="1:1" ht="15.75">
      <c r="A3752" s="271"/>
    </row>
    <row r="3753" spans="1:1" ht="15.75">
      <c r="A3753" s="272"/>
    </row>
    <row r="3754" spans="1:1" ht="15.75">
      <c r="A3754" s="272"/>
    </row>
    <row r="3755" spans="1:1" ht="15.75">
      <c r="A3755" s="271"/>
    </row>
    <row r="3756" spans="1:1" ht="15.75">
      <c r="A3756" s="272"/>
    </row>
    <row r="3757" spans="1:1" ht="15.75">
      <c r="A3757" s="271"/>
    </row>
    <row r="3758" spans="1:1" ht="15.75">
      <c r="A3758" s="272"/>
    </row>
    <row r="3759" spans="1:1" ht="15.75">
      <c r="A3759" s="271"/>
    </row>
    <row r="3760" spans="1:1" ht="15.75">
      <c r="A3760" s="271"/>
    </row>
    <row r="3761" spans="1:1" ht="15.75">
      <c r="A3761" s="271"/>
    </row>
    <row r="3762" spans="1:1" ht="15.75">
      <c r="A3762" s="271"/>
    </row>
    <row r="3763" spans="1:1" ht="15.75">
      <c r="A3763" s="271"/>
    </row>
    <row r="3764" spans="1:1" ht="15.75">
      <c r="A3764" s="271"/>
    </row>
    <row r="3765" spans="1:1" ht="15.75">
      <c r="A3765" s="271"/>
    </row>
    <row r="3766" spans="1:1" ht="15.75">
      <c r="A3766" s="271"/>
    </row>
    <row r="3767" spans="1:1" ht="15.75">
      <c r="A3767" s="271"/>
    </row>
    <row r="3768" spans="1:1" ht="15.75">
      <c r="A3768" s="271"/>
    </row>
    <row r="3769" spans="1:1" ht="15.75">
      <c r="A3769" s="271"/>
    </row>
    <row r="3770" spans="1:1" ht="15.75">
      <c r="A3770" s="271"/>
    </row>
    <row r="3771" spans="1:1" ht="15.75">
      <c r="A3771" s="272"/>
    </row>
    <row r="3772" spans="1:1" ht="15.75">
      <c r="A3772" s="271"/>
    </row>
    <row r="3773" spans="1:1" ht="15.75">
      <c r="A3773" s="271"/>
    </row>
    <row r="3774" spans="1:1" ht="15.75">
      <c r="A3774" s="271"/>
    </row>
    <row r="3775" spans="1:1" ht="15.75">
      <c r="A3775" s="271"/>
    </row>
    <row r="3776" spans="1:1" ht="15.75">
      <c r="A3776" s="271"/>
    </row>
    <row r="3777" spans="1:1" ht="15.75">
      <c r="A3777" s="271"/>
    </row>
    <row r="3778" spans="1:1" ht="15.75">
      <c r="A3778" s="272"/>
    </row>
    <row r="3779" spans="1:1" ht="15.75">
      <c r="A3779" s="271"/>
    </row>
    <row r="3780" spans="1:1" ht="15.75">
      <c r="A3780" s="271"/>
    </row>
    <row r="3781" spans="1:1" ht="15.75">
      <c r="A3781" s="271"/>
    </row>
    <row r="3782" spans="1:1" ht="15.75">
      <c r="A3782" s="271"/>
    </row>
    <row r="3783" spans="1:1" ht="15.75">
      <c r="A3783" s="271"/>
    </row>
    <row r="3784" spans="1:1" ht="15.75">
      <c r="A3784" s="271"/>
    </row>
    <row r="3785" spans="1:1" ht="15.75">
      <c r="A3785" s="271"/>
    </row>
    <row r="3786" spans="1:1" ht="15.75">
      <c r="A3786" s="272"/>
    </row>
    <row r="3787" spans="1:1" ht="15.75">
      <c r="A3787" s="271"/>
    </row>
    <row r="3788" spans="1:1" ht="15.75">
      <c r="A3788" s="271"/>
    </row>
    <row r="3789" spans="1:1" ht="15.75">
      <c r="A3789" s="271"/>
    </row>
    <row r="3790" spans="1:1" ht="15.75">
      <c r="A3790" s="271"/>
    </row>
    <row r="3791" spans="1:1" ht="15.75">
      <c r="A3791" s="271"/>
    </row>
    <row r="3792" spans="1:1" ht="15.75">
      <c r="A3792" s="271"/>
    </row>
    <row r="3793" spans="1:1" ht="15.75">
      <c r="A3793" s="271"/>
    </row>
    <row r="3794" spans="1:1" ht="15.75">
      <c r="A3794" s="271"/>
    </row>
    <row r="3795" spans="1:1" ht="15.75">
      <c r="A3795" s="272"/>
    </row>
    <row r="3796" spans="1:1" ht="15.75">
      <c r="A3796" s="271"/>
    </row>
    <row r="3797" spans="1:1" ht="15.75">
      <c r="A3797" s="271"/>
    </row>
    <row r="3798" spans="1:1" ht="15.75">
      <c r="A3798" s="271"/>
    </row>
    <row r="3799" spans="1:1" ht="15.75">
      <c r="A3799" s="271"/>
    </row>
    <row r="3800" spans="1:1" ht="15.75">
      <c r="A3800" s="272"/>
    </row>
    <row r="3801" spans="1:1" ht="15.75">
      <c r="A3801" s="271"/>
    </row>
    <row r="3802" spans="1:1" ht="15.75">
      <c r="A3802" s="271"/>
    </row>
    <row r="3803" spans="1:1" ht="15.75">
      <c r="A3803" s="271"/>
    </row>
    <row r="3804" spans="1:1" ht="15.75">
      <c r="A3804" s="271"/>
    </row>
    <row r="3805" spans="1:1" ht="15.75">
      <c r="A3805" s="271"/>
    </row>
    <row r="3806" spans="1:1" ht="15.75">
      <c r="A3806" s="271"/>
    </row>
    <row r="3807" spans="1:1" ht="15.75">
      <c r="A3807" s="271"/>
    </row>
    <row r="3808" spans="1:1" ht="15.75">
      <c r="A3808" s="271"/>
    </row>
    <row r="3809" spans="1:1" ht="15.75">
      <c r="A3809" s="271"/>
    </row>
    <row r="3810" spans="1:1" ht="15.75">
      <c r="A3810" s="271"/>
    </row>
    <row r="3811" spans="1:1" ht="15.75">
      <c r="A3811" s="272"/>
    </row>
    <row r="3812" spans="1:1" ht="15.75">
      <c r="A3812" s="271"/>
    </row>
    <row r="3813" spans="1:1" ht="15.75">
      <c r="A3813" s="271"/>
    </row>
    <row r="3814" spans="1:1" ht="15.75">
      <c r="A3814" s="271"/>
    </row>
    <row r="3815" spans="1:1" ht="15.75">
      <c r="A3815" s="272"/>
    </row>
    <row r="3816" spans="1:1" ht="15.75">
      <c r="A3816" s="271"/>
    </row>
    <row r="3817" spans="1:1" ht="15.75">
      <c r="A3817" s="271"/>
    </row>
    <row r="3818" spans="1:1" ht="15.75">
      <c r="A3818" s="272"/>
    </row>
    <row r="3819" spans="1:1" ht="15.75">
      <c r="A3819" s="271"/>
    </row>
    <row r="3820" spans="1:1" ht="15.75">
      <c r="A3820" s="271"/>
    </row>
    <row r="3821" spans="1:1" ht="15.75">
      <c r="A3821" s="271"/>
    </row>
    <row r="3822" spans="1:1" ht="15.75">
      <c r="A3822" s="271"/>
    </row>
    <row r="3823" spans="1:1" ht="15.75">
      <c r="A3823" s="271"/>
    </row>
    <row r="3824" spans="1:1" ht="15.75">
      <c r="A3824" s="272"/>
    </row>
    <row r="3825" spans="1:1" ht="15.75">
      <c r="A3825" s="271"/>
    </row>
    <row r="3826" spans="1:1" ht="15.75">
      <c r="A3826" s="271"/>
    </row>
    <row r="3827" spans="1:1" ht="15.75">
      <c r="A3827" s="271"/>
    </row>
    <row r="3828" spans="1:1" ht="15.75">
      <c r="A3828" s="271"/>
    </row>
    <row r="3829" spans="1:1" ht="15.75">
      <c r="A3829" s="271"/>
    </row>
    <row r="3830" spans="1:1" ht="15.75">
      <c r="A3830" s="271"/>
    </row>
    <row r="3831" spans="1:1" ht="15.75">
      <c r="A3831" s="271"/>
    </row>
    <row r="3832" spans="1:1" ht="15.75">
      <c r="A3832" s="271"/>
    </row>
    <row r="3833" spans="1:1" ht="15.75">
      <c r="A3833" s="271"/>
    </row>
    <row r="3834" spans="1:1" ht="15.75">
      <c r="A3834" s="271"/>
    </row>
    <row r="3835" spans="1:1" ht="15.75">
      <c r="A3835" s="271"/>
    </row>
    <row r="3836" spans="1:1" ht="15.75">
      <c r="A3836" s="271"/>
    </row>
    <row r="3837" spans="1:1" ht="15.75">
      <c r="A3837" s="271"/>
    </row>
    <row r="3838" spans="1:1" ht="15.75">
      <c r="A3838" s="271"/>
    </row>
    <row r="3839" spans="1:1" ht="15.75">
      <c r="A3839" s="271"/>
    </row>
    <row r="3840" spans="1:1" ht="15.75">
      <c r="A3840" s="271"/>
    </row>
    <row r="3841" spans="1:1" ht="15.75">
      <c r="A3841" s="271"/>
    </row>
    <row r="3842" spans="1:1" ht="15.75">
      <c r="A3842" s="271"/>
    </row>
    <row r="3843" spans="1:1" ht="15.75">
      <c r="A3843" s="271"/>
    </row>
    <row r="3844" spans="1:1" ht="15.75">
      <c r="A3844" s="271"/>
    </row>
    <row r="3845" spans="1:1" ht="15.75">
      <c r="A3845" s="271"/>
    </row>
    <row r="3846" spans="1:1" ht="15.75">
      <c r="A3846" s="271"/>
    </row>
    <row r="3847" spans="1:1" ht="15.75">
      <c r="A3847" s="271"/>
    </row>
    <row r="3848" spans="1:1" ht="15.75">
      <c r="A3848" s="271"/>
    </row>
    <row r="3849" spans="1:1" ht="15.75">
      <c r="A3849" s="271"/>
    </row>
    <row r="3850" spans="1:1" ht="15.75">
      <c r="A3850" s="271"/>
    </row>
    <row r="3851" spans="1:1" ht="15.75">
      <c r="A3851" s="271"/>
    </row>
    <row r="3852" spans="1:1" ht="15.75">
      <c r="A3852" s="271"/>
    </row>
    <row r="3853" spans="1:1" ht="15.75">
      <c r="A3853" s="271"/>
    </row>
    <row r="3854" spans="1:1" ht="15.75">
      <c r="A3854" s="271"/>
    </row>
    <row r="3855" spans="1:1" ht="15.75">
      <c r="A3855" s="271"/>
    </row>
    <row r="3856" spans="1:1" ht="15.75">
      <c r="A3856" s="271"/>
    </row>
    <row r="3857" spans="1:1" ht="15.75">
      <c r="A3857" s="271"/>
    </row>
    <row r="3858" spans="1:1" ht="15.75">
      <c r="A3858" s="272"/>
    </row>
    <row r="3859" spans="1:1" ht="15.75">
      <c r="A3859" s="272"/>
    </row>
    <row r="3860" spans="1:1" ht="15.75">
      <c r="A3860" s="272"/>
    </row>
    <row r="3861" spans="1:1" ht="15.75">
      <c r="A3861" s="271"/>
    </row>
    <row r="3862" spans="1:1" ht="15.75">
      <c r="A3862" s="272"/>
    </row>
    <row r="3863" spans="1:1" ht="15.75">
      <c r="A3863" s="271"/>
    </row>
    <row r="3864" spans="1:1" ht="15.75">
      <c r="A3864" s="271"/>
    </row>
    <row r="3865" spans="1:1" ht="15.75">
      <c r="A3865" s="272"/>
    </row>
    <row r="3866" spans="1:1" ht="15.75">
      <c r="A3866" s="271"/>
    </row>
    <row r="3867" spans="1:1" ht="15.75">
      <c r="A3867" s="271"/>
    </row>
    <row r="3868" spans="1:1" ht="15.75">
      <c r="A3868" s="271"/>
    </row>
    <row r="3869" spans="1:1" ht="15.75">
      <c r="A3869" s="271"/>
    </row>
    <row r="3870" spans="1:1" ht="15.75">
      <c r="A3870" s="272"/>
    </row>
    <row r="3871" spans="1:1" ht="15.75">
      <c r="A3871" s="272"/>
    </row>
    <row r="3872" spans="1:1">
      <c r="A3872" s="273"/>
    </row>
    <row r="3873" spans="1:1">
      <c r="A3873" s="273"/>
    </row>
    <row r="3874" spans="1:1">
      <c r="A3874" s="273"/>
    </row>
    <row r="3875" spans="1:1">
      <c r="A3875" s="273"/>
    </row>
    <row r="3876" spans="1:1">
      <c r="A3876" s="273"/>
    </row>
    <row r="3877" spans="1:1">
      <c r="A3877" s="273"/>
    </row>
    <row r="3878" spans="1:1">
      <c r="A3878" s="273"/>
    </row>
    <row r="3879" spans="1:1">
      <c r="A3879" s="273"/>
    </row>
    <row r="3880" spans="1:1">
      <c r="A3880" s="273"/>
    </row>
    <row r="3881" spans="1:1">
      <c r="A3881" s="273"/>
    </row>
    <row r="3882" spans="1:1">
      <c r="A3882" s="273"/>
    </row>
    <row r="3883" spans="1:1">
      <c r="A3883" s="273"/>
    </row>
    <row r="3884" spans="1:1">
      <c r="A3884" s="273"/>
    </row>
    <row r="3885" spans="1:1">
      <c r="A3885" s="273"/>
    </row>
    <row r="3886" spans="1:1">
      <c r="A3886" s="273"/>
    </row>
    <row r="3887" spans="1:1">
      <c r="A3887" s="273"/>
    </row>
    <row r="3888" spans="1:1">
      <c r="A3888" s="273"/>
    </row>
    <row r="3889" spans="1:1">
      <c r="A3889" s="273"/>
    </row>
    <row r="3890" spans="1:1">
      <c r="A3890" s="273"/>
    </row>
    <row r="3891" spans="1:1" ht="15.75">
      <c r="A3891" s="271"/>
    </row>
    <row r="3892" spans="1:1">
      <c r="A3892" s="273"/>
    </row>
    <row r="3893" spans="1:1" ht="15.75">
      <c r="A3893" s="271"/>
    </row>
    <row r="3894" spans="1:1" ht="15.75">
      <c r="A3894" s="272"/>
    </row>
    <row r="3895" spans="1:1" ht="15.75">
      <c r="A3895" s="271"/>
    </row>
    <row r="3896" spans="1:1" ht="15.75">
      <c r="A3896" s="271"/>
    </row>
    <row r="3897" spans="1:1" ht="15.75">
      <c r="A3897" s="272"/>
    </row>
    <row r="3898" spans="1:1" ht="15.75">
      <c r="A3898" s="271"/>
    </row>
    <row r="3899" spans="1:1" ht="15.75">
      <c r="A3899" s="271"/>
    </row>
    <row r="3900" spans="1:1" ht="15.75">
      <c r="A3900" s="272"/>
    </row>
    <row r="3901" spans="1:1" ht="15.75">
      <c r="A3901" s="272"/>
    </row>
    <row r="3902" spans="1:1" ht="15.75">
      <c r="A3902" s="271"/>
    </row>
    <row r="3903" spans="1:1" ht="15.75">
      <c r="A3903" s="272"/>
    </row>
    <row r="3904" spans="1:1" ht="15.75">
      <c r="A3904" s="271"/>
    </row>
    <row r="3905" spans="1:1" ht="15.75">
      <c r="A3905" s="271"/>
    </row>
    <row r="3906" spans="1:1" ht="15.75">
      <c r="A3906" s="271"/>
    </row>
    <row r="3907" spans="1:1" ht="15.75">
      <c r="A3907" s="271"/>
    </row>
    <row r="3908" spans="1:1" ht="15.75">
      <c r="A3908" s="271"/>
    </row>
    <row r="3909" spans="1:1" ht="15.75">
      <c r="A3909" s="271"/>
    </row>
    <row r="3910" spans="1:1" ht="15.75">
      <c r="A3910" s="271"/>
    </row>
    <row r="3911" spans="1:1" ht="15.75">
      <c r="A3911" s="271"/>
    </row>
    <row r="3912" spans="1:1" ht="15.75">
      <c r="A3912" s="271"/>
    </row>
    <row r="3913" spans="1:1" ht="15.75">
      <c r="A3913" s="272"/>
    </row>
    <row r="3914" spans="1:1" ht="15.75">
      <c r="A3914" s="271"/>
    </row>
    <row r="3915" spans="1:1" ht="15.75">
      <c r="A3915" s="271"/>
    </row>
    <row r="3916" spans="1:1" ht="15.75">
      <c r="A3916" s="271"/>
    </row>
    <row r="3917" spans="1:1" ht="15.75">
      <c r="A3917" s="271"/>
    </row>
    <row r="3918" spans="1:1" ht="15.75">
      <c r="A3918" s="271"/>
    </row>
    <row r="3919" spans="1:1" ht="15.75">
      <c r="A3919" s="271"/>
    </row>
    <row r="3920" spans="1:1" ht="15.75">
      <c r="A3920" s="271"/>
    </row>
    <row r="3921" spans="1:1" ht="15.75">
      <c r="A3921" s="271"/>
    </row>
    <row r="3922" spans="1:1" ht="15.75">
      <c r="A3922" s="271"/>
    </row>
    <row r="3923" spans="1:1" ht="15.75">
      <c r="A3923" s="271"/>
    </row>
    <row r="3924" spans="1:1" ht="15.75">
      <c r="A3924" s="271"/>
    </row>
    <row r="3925" spans="1:1" ht="15.75">
      <c r="A3925" s="271"/>
    </row>
    <row r="3926" spans="1:1" ht="15.75">
      <c r="A3926" s="271"/>
    </row>
    <row r="3927" spans="1:1" ht="15.75">
      <c r="A3927" s="271"/>
    </row>
    <row r="3928" spans="1:1" ht="15.75">
      <c r="A3928" s="271"/>
    </row>
    <row r="3929" spans="1:1" ht="15.75">
      <c r="A3929" s="271"/>
    </row>
    <row r="3930" spans="1:1" ht="15.75">
      <c r="A3930" s="271"/>
    </row>
    <row r="3931" spans="1:1" ht="15.75">
      <c r="A3931" s="271"/>
    </row>
    <row r="3932" spans="1:1" ht="15.75">
      <c r="A3932" s="272"/>
    </row>
    <row r="3933" spans="1:1" ht="15.75">
      <c r="A3933" s="271"/>
    </row>
    <row r="3934" spans="1:1" ht="15.75">
      <c r="A3934" s="272"/>
    </row>
    <row r="3935" spans="1:1" ht="15.75">
      <c r="A3935" s="271"/>
    </row>
    <row r="3936" spans="1:1" ht="15.75">
      <c r="A3936" s="271"/>
    </row>
    <row r="3937" spans="1:1" ht="15.75">
      <c r="A3937" s="271"/>
    </row>
    <row r="3938" spans="1:1" ht="15.75">
      <c r="A3938" s="271"/>
    </row>
    <row r="3939" spans="1:1" ht="15.75">
      <c r="A3939" s="271"/>
    </row>
    <row r="3940" spans="1:1" ht="15.75">
      <c r="A3940" s="271"/>
    </row>
    <row r="3941" spans="1:1" ht="15.75">
      <c r="A3941" s="271"/>
    </row>
    <row r="3942" spans="1:1" ht="15.75">
      <c r="A3942" s="271"/>
    </row>
    <row r="3943" spans="1:1" ht="15.75">
      <c r="A3943" s="272"/>
    </row>
    <row r="3944" spans="1:1" ht="15.75">
      <c r="A3944" s="271"/>
    </row>
    <row r="3945" spans="1:1" ht="15.75">
      <c r="A3945" s="272"/>
    </row>
    <row r="3946" spans="1:1" ht="15.75">
      <c r="A3946" s="271"/>
    </row>
    <row r="3947" spans="1:1" ht="15.75">
      <c r="A3947" s="271"/>
    </row>
    <row r="3948" spans="1:1" ht="15.75">
      <c r="A3948" s="271"/>
    </row>
    <row r="3949" spans="1:1" ht="15.75">
      <c r="A3949" s="271"/>
    </row>
    <row r="3950" spans="1:1" ht="15.75">
      <c r="A3950" s="271"/>
    </row>
    <row r="3951" spans="1:1" ht="15.75">
      <c r="A3951" s="272"/>
    </row>
    <row r="3952" spans="1:1" ht="15.75">
      <c r="A3952" s="271"/>
    </row>
    <row r="3953" spans="1:1" ht="15.75">
      <c r="A3953" s="271"/>
    </row>
    <row r="3954" spans="1:1" ht="15.75">
      <c r="A3954" s="271"/>
    </row>
    <row r="3955" spans="1:1" ht="15.75">
      <c r="A3955" s="271"/>
    </row>
    <row r="3956" spans="1:1" ht="15.75">
      <c r="A3956" s="271"/>
    </row>
    <row r="3957" spans="1:1" ht="15.75">
      <c r="A3957" s="271"/>
    </row>
    <row r="3958" spans="1:1" ht="15.75">
      <c r="A3958" s="271"/>
    </row>
    <row r="3959" spans="1:1" ht="15.75">
      <c r="A3959" s="271"/>
    </row>
    <row r="3960" spans="1:1" ht="15.75">
      <c r="A3960" s="271"/>
    </row>
    <row r="3961" spans="1:1" ht="15.75">
      <c r="A3961" s="271"/>
    </row>
    <row r="3962" spans="1:1" ht="15.75">
      <c r="A3962" s="271"/>
    </row>
    <row r="3963" spans="1:1" ht="15.75">
      <c r="A3963" s="271"/>
    </row>
    <row r="3964" spans="1:1" ht="15.75">
      <c r="A3964" s="271"/>
    </row>
    <row r="3965" spans="1:1" ht="15.75">
      <c r="A3965" s="272"/>
    </row>
    <row r="3966" spans="1:1" ht="15.75">
      <c r="A3966" s="272"/>
    </row>
    <row r="3967" spans="1:1" ht="15.75">
      <c r="A3967" s="271"/>
    </row>
    <row r="3968" spans="1:1" ht="15.75">
      <c r="A3968" s="271"/>
    </row>
    <row r="3969" spans="1:1" ht="15.75">
      <c r="A3969" s="271"/>
    </row>
    <row r="3970" spans="1:1" ht="15.75">
      <c r="A3970" s="272"/>
    </row>
    <row r="3971" spans="1:1" ht="15.75">
      <c r="A3971" s="271"/>
    </row>
    <row r="3972" spans="1:1" ht="15.75">
      <c r="A3972" s="271"/>
    </row>
    <row r="3973" spans="1:1" ht="15.75">
      <c r="A3973" s="271"/>
    </row>
    <row r="3974" spans="1:1" ht="15.75">
      <c r="A3974" s="271"/>
    </row>
    <row r="3975" spans="1:1" ht="15.75">
      <c r="A3975" s="271"/>
    </row>
    <row r="3976" spans="1:1" ht="15.75">
      <c r="A3976" s="271"/>
    </row>
    <row r="3977" spans="1:1" ht="15.75">
      <c r="A3977" s="271"/>
    </row>
    <row r="3978" spans="1:1" ht="15.75">
      <c r="A3978" s="272"/>
    </row>
    <row r="3979" spans="1:1" ht="15.75">
      <c r="A3979" s="271"/>
    </row>
    <row r="3980" spans="1:1" ht="15.75">
      <c r="A3980" s="271"/>
    </row>
    <row r="3981" spans="1:1" ht="15.75">
      <c r="A3981" s="271"/>
    </row>
    <row r="3982" spans="1:1" ht="15.75">
      <c r="A3982" s="271"/>
    </row>
    <row r="3983" spans="1:1" ht="15.75">
      <c r="A3983" s="271"/>
    </row>
    <row r="3984" spans="1:1" ht="15.75">
      <c r="A3984" s="271"/>
    </row>
    <row r="3985" spans="1:1" ht="15.75">
      <c r="A3985" s="271"/>
    </row>
    <row r="3986" spans="1:1" ht="15.75">
      <c r="A3986" s="271"/>
    </row>
    <row r="3987" spans="1:1" ht="15.75">
      <c r="A3987" s="271"/>
    </row>
    <row r="3988" spans="1:1" ht="15.75">
      <c r="A3988" s="271"/>
    </row>
    <row r="3989" spans="1:1" ht="15.75">
      <c r="A3989" s="271"/>
    </row>
    <row r="3990" spans="1:1" ht="15.75">
      <c r="A3990" s="271"/>
    </row>
    <row r="3991" spans="1:1" ht="15.75">
      <c r="A3991" s="271"/>
    </row>
    <row r="3992" spans="1:1" ht="15.75">
      <c r="A3992" s="271"/>
    </row>
    <row r="3993" spans="1:1" ht="15.75">
      <c r="A3993" s="271"/>
    </row>
    <row r="3994" spans="1:1" ht="15.75">
      <c r="A3994" s="271"/>
    </row>
    <row r="3995" spans="1:1" ht="15.75">
      <c r="A3995" s="271"/>
    </row>
    <row r="3996" spans="1:1" ht="15.75">
      <c r="A3996" s="271"/>
    </row>
    <row r="3997" spans="1:1" ht="15.75">
      <c r="A3997" s="272"/>
    </row>
    <row r="3998" spans="1:1" ht="15.75">
      <c r="A3998" s="271"/>
    </row>
    <row r="3999" spans="1:1" ht="15.75">
      <c r="A3999" s="271"/>
    </row>
    <row r="4000" spans="1:1" ht="15.75">
      <c r="A4000" s="271"/>
    </row>
    <row r="4001" spans="1:1" ht="15.75">
      <c r="A4001" s="272"/>
    </row>
    <row r="4002" spans="1:1" ht="15.75">
      <c r="A4002" s="271"/>
    </row>
    <row r="4003" spans="1:1" ht="15.75">
      <c r="A4003" s="271"/>
    </row>
    <row r="4004" spans="1:1" ht="15.75">
      <c r="A4004" s="271"/>
    </row>
    <row r="4005" spans="1:1" ht="15.75">
      <c r="A4005" s="271"/>
    </row>
    <row r="4006" spans="1:1" ht="15.75">
      <c r="A4006" s="271"/>
    </row>
    <row r="4007" spans="1:1" ht="15.75">
      <c r="A4007" s="271"/>
    </row>
    <row r="4008" spans="1:1" ht="15.75">
      <c r="A4008" s="271"/>
    </row>
    <row r="4009" spans="1:1" ht="15.75">
      <c r="A4009" s="271"/>
    </row>
    <row r="4010" spans="1:1" ht="15.75">
      <c r="A4010" s="271"/>
    </row>
    <row r="4011" spans="1:1" ht="15.75">
      <c r="A4011" s="272"/>
    </row>
    <row r="4012" spans="1:1" ht="15.75">
      <c r="A4012" s="271"/>
    </row>
    <row r="4013" spans="1:1" ht="15.75">
      <c r="A4013" s="272"/>
    </row>
    <row r="4014" spans="1:1" ht="15.75">
      <c r="A4014" s="272"/>
    </row>
    <row r="4015" spans="1:1" ht="15.75">
      <c r="A4015" s="271"/>
    </row>
    <row r="4016" spans="1:1" ht="15.75">
      <c r="A4016" s="271"/>
    </row>
    <row r="4017" spans="1:1" ht="15.75">
      <c r="A4017" s="271"/>
    </row>
    <row r="4018" spans="1:1" ht="15.75">
      <c r="A4018" s="271"/>
    </row>
    <row r="4019" spans="1:1" ht="15.75">
      <c r="A4019" s="272"/>
    </row>
    <row r="4020" spans="1:1" ht="15.75">
      <c r="A4020" s="271"/>
    </row>
    <row r="4021" spans="1:1" ht="15.75">
      <c r="A4021" s="271"/>
    </row>
    <row r="4022" spans="1:1" ht="15.75">
      <c r="A4022" s="271"/>
    </row>
    <row r="4023" spans="1:1" ht="15.75">
      <c r="A4023" s="271"/>
    </row>
    <row r="4024" spans="1:1" ht="15.75">
      <c r="A4024" s="271"/>
    </row>
    <row r="4025" spans="1:1" ht="15.75">
      <c r="A4025" s="271"/>
    </row>
    <row r="4026" spans="1:1" ht="15.75">
      <c r="A4026" s="271"/>
    </row>
    <row r="4027" spans="1:1" ht="15.75">
      <c r="A4027" s="271"/>
    </row>
    <row r="4028" spans="1:1" ht="15.75">
      <c r="A4028" s="271"/>
    </row>
    <row r="4029" spans="1:1" ht="15.75">
      <c r="A4029" s="271"/>
    </row>
    <row r="4030" spans="1:1" ht="15.75">
      <c r="A4030" s="271"/>
    </row>
    <row r="4031" spans="1:1" ht="15.75">
      <c r="A4031" s="271"/>
    </row>
    <row r="4032" spans="1:1" ht="15.75">
      <c r="A4032" s="271"/>
    </row>
    <row r="4033" spans="1:1" ht="15.75">
      <c r="A4033" s="271"/>
    </row>
    <row r="4034" spans="1:1" ht="15.75">
      <c r="A4034" s="271"/>
    </row>
    <row r="4035" spans="1:1" ht="15.75">
      <c r="A4035" s="271"/>
    </row>
    <row r="4036" spans="1:1" ht="15.75">
      <c r="A4036" s="272"/>
    </row>
    <row r="4037" spans="1:1" ht="15.75">
      <c r="A4037" s="271"/>
    </row>
    <row r="4038" spans="1:1" ht="15.75">
      <c r="A4038" s="271"/>
    </row>
    <row r="4039" spans="1:1" ht="15.75">
      <c r="A4039" s="271"/>
    </row>
    <row r="4040" spans="1:1" ht="15.75">
      <c r="A4040" s="271"/>
    </row>
    <row r="4041" spans="1:1" ht="15.75">
      <c r="A4041" s="272"/>
    </row>
    <row r="4042" spans="1:1" ht="15.75">
      <c r="A4042" s="272"/>
    </row>
    <row r="4043" spans="1:1" ht="15.75">
      <c r="A4043" s="271"/>
    </row>
    <row r="4044" spans="1:1" ht="15.75">
      <c r="A4044" s="271"/>
    </row>
    <row r="4045" spans="1:1" ht="15.75">
      <c r="A4045" s="271"/>
    </row>
    <row r="4046" spans="1:1" ht="15.75">
      <c r="A4046" s="271"/>
    </row>
    <row r="4047" spans="1:1" ht="15.75">
      <c r="A4047" s="271"/>
    </row>
    <row r="4048" spans="1:1" ht="15.75">
      <c r="A4048" s="271"/>
    </row>
    <row r="4049" spans="1:1" ht="15.75">
      <c r="A4049" s="271"/>
    </row>
    <row r="4050" spans="1:1" ht="15.75">
      <c r="A4050" s="271"/>
    </row>
    <row r="4051" spans="1:1" ht="15.75">
      <c r="A4051" s="271"/>
    </row>
    <row r="4052" spans="1:1" ht="15.75">
      <c r="A4052" s="271"/>
    </row>
    <row r="4053" spans="1:1" ht="15.75">
      <c r="A4053" s="271"/>
    </row>
    <row r="4054" spans="1:1" ht="15.75">
      <c r="A4054" s="271"/>
    </row>
    <row r="4055" spans="1:1" ht="15.75">
      <c r="A4055" s="271"/>
    </row>
    <row r="4056" spans="1:1" ht="15.75">
      <c r="A4056" s="271"/>
    </row>
    <row r="4057" spans="1:1" ht="15.75">
      <c r="A4057" s="271"/>
    </row>
    <row r="4058" spans="1:1" ht="15.75">
      <c r="A4058" s="272"/>
    </row>
    <row r="4059" spans="1:1" ht="15.75">
      <c r="A4059" s="271"/>
    </row>
    <row r="4060" spans="1:1" ht="15.75">
      <c r="A4060" s="271"/>
    </row>
    <row r="4061" spans="1:1" ht="15.75">
      <c r="A4061" s="271"/>
    </row>
    <row r="4062" spans="1:1" ht="15.75">
      <c r="A4062" s="272"/>
    </row>
    <row r="4063" spans="1:1" ht="15.75">
      <c r="A4063" s="271"/>
    </row>
    <row r="4064" spans="1:1" ht="15.75">
      <c r="A4064" s="271"/>
    </row>
    <row r="4065" spans="1:1" ht="15.75">
      <c r="A4065" s="271"/>
    </row>
    <row r="4066" spans="1:1" ht="15.75">
      <c r="A4066" s="272"/>
    </row>
    <row r="4067" spans="1:1" ht="15.75">
      <c r="A4067" s="271"/>
    </row>
    <row r="4068" spans="1:1" ht="15.75">
      <c r="A4068" s="272"/>
    </row>
    <row r="4069" spans="1:1" ht="15.75">
      <c r="A4069" s="271"/>
    </row>
    <row r="4070" spans="1:1" ht="15.75">
      <c r="A4070" s="271"/>
    </row>
    <row r="4071" spans="1:1" ht="15.75">
      <c r="A4071" s="271"/>
    </row>
    <row r="4072" spans="1:1" ht="15.75">
      <c r="A4072" s="272"/>
    </row>
    <row r="4073" spans="1:1" ht="15.75">
      <c r="A4073" s="271"/>
    </row>
    <row r="4074" spans="1:1" ht="15.75">
      <c r="A4074" s="271"/>
    </row>
    <row r="4075" spans="1:1" ht="15.75">
      <c r="A4075" s="271"/>
    </row>
    <row r="4076" spans="1:1" ht="15.75">
      <c r="A4076" s="271"/>
    </row>
    <row r="4077" spans="1:1" ht="15.75">
      <c r="A4077" s="271"/>
    </row>
    <row r="4078" spans="1:1" ht="15.75">
      <c r="A4078" s="271"/>
    </row>
    <row r="4079" spans="1:1" ht="15.75">
      <c r="A4079" s="271"/>
    </row>
    <row r="4080" spans="1:1" ht="15.75">
      <c r="A4080" s="271"/>
    </row>
    <row r="4081" spans="1:1" ht="15.75">
      <c r="A4081" s="271"/>
    </row>
    <row r="4082" spans="1:1" ht="15.75">
      <c r="A4082" s="272"/>
    </row>
    <row r="4083" spans="1:1" ht="15.75">
      <c r="A4083" s="271"/>
    </row>
    <row r="4084" spans="1:1" ht="15.75">
      <c r="A4084" s="271"/>
    </row>
    <row r="4085" spans="1:1" ht="15.75">
      <c r="A4085" s="272"/>
    </row>
    <row r="4086" spans="1:1" ht="15.75">
      <c r="A4086" s="271"/>
    </row>
    <row r="4087" spans="1:1" ht="15.75">
      <c r="A4087" s="271"/>
    </row>
    <row r="4088" spans="1:1" ht="15.75">
      <c r="A4088" s="271"/>
    </row>
    <row r="4089" spans="1:1" ht="15.75">
      <c r="A4089" s="271"/>
    </row>
    <row r="4090" spans="1:1" ht="15.75">
      <c r="A4090" s="271"/>
    </row>
    <row r="4091" spans="1:1" ht="15.75">
      <c r="A4091" s="271"/>
    </row>
    <row r="4092" spans="1:1" ht="15.75">
      <c r="A4092" s="271"/>
    </row>
    <row r="4093" spans="1:1" ht="15.75">
      <c r="A4093" s="271"/>
    </row>
    <row r="4094" spans="1:1" ht="15.75">
      <c r="A4094" s="272"/>
    </row>
    <row r="4095" spans="1:1" ht="15.75">
      <c r="A4095" s="271"/>
    </row>
    <row r="4096" spans="1:1" ht="15.75">
      <c r="A4096" s="271"/>
    </row>
    <row r="4097" spans="1:1" ht="15.75">
      <c r="A4097" s="271"/>
    </row>
    <row r="4098" spans="1:1" ht="15.75">
      <c r="A4098" s="272"/>
    </row>
    <row r="4099" spans="1:1" ht="15.75">
      <c r="A4099" s="271"/>
    </row>
    <row r="4100" spans="1:1" ht="15.75">
      <c r="A4100" s="271"/>
    </row>
    <row r="4101" spans="1:1" ht="15.75">
      <c r="A4101" s="271"/>
    </row>
    <row r="4102" spans="1:1" ht="15.75">
      <c r="A4102" s="271"/>
    </row>
    <row r="4103" spans="1:1" ht="15.75">
      <c r="A4103" s="271"/>
    </row>
    <row r="4104" spans="1:1" ht="15.75">
      <c r="A4104" s="271"/>
    </row>
    <row r="4105" spans="1:1" ht="15.75">
      <c r="A4105" s="272"/>
    </row>
    <row r="4106" spans="1:1" ht="15.75">
      <c r="A4106" s="271"/>
    </row>
    <row r="4107" spans="1:1" ht="15.75">
      <c r="A4107" s="272"/>
    </row>
    <row r="4108" spans="1:1" ht="15.75">
      <c r="A4108" s="271"/>
    </row>
    <row r="4109" spans="1:1" ht="15.75">
      <c r="A4109" s="271"/>
    </row>
    <row r="4110" spans="1:1" ht="15.75">
      <c r="A4110" s="271"/>
    </row>
    <row r="4111" spans="1:1" ht="15.75">
      <c r="A4111" s="271"/>
    </row>
    <row r="4112" spans="1:1" ht="15.75">
      <c r="A4112" s="271"/>
    </row>
    <row r="4113" spans="1:1" ht="15.75">
      <c r="A4113" s="271"/>
    </row>
    <row r="4114" spans="1:1" ht="15.75">
      <c r="A4114" s="271"/>
    </row>
    <row r="4115" spans="1:1" ht="15.75">
      <c r="A4115" s="271"/>
    </row>
    <row r="4116" spans="1:1" ht="15.75">
      <c r="A4116" s="271"/>
    </row>
    <row r="4117" spans="1:1" ht="15.75">
      <c r="A4117" s="271"/>
    </row>
    <row r="4118" spans="1:1" ht="15.75">
      <c r="A4118" s="271"/>
    </row>
    <row r="4119" spans="1:1" ht="15.75">
      <c r="A4119" s="272"/>
    </row>
    <row r="4120" spans="1:1" ht="15.75">
      <c r="A4120" s="272"/>
    </row>
    <row r="4121" spans="1:1" ht="15.75">
      <c r="A4121" s="271"/>
    </row>
    <row r="4122" spans="1:1" ht="15.75">
      <c r="A4122" s="271"/>
    </row>
    <row r="4123" spans="1:1" ht="15.75">
      <c r="A4123" s="271"/>
    </row>
    <row r="4124" spans="1:1" ht="15.75">
      <c r="A4124" s="271"/>
    </row>
    <row r="4125" spans="1:1" ht="15.75">
      <c r="A4125" s="271"/>
    </row>
    <row r="4126" spans="1:1" ht="15.75">
      <c r="A4126" s="271"/>
    </row>
    <row r="4127" spans="1:1" ht="15.75">
      <c r="A4127" s="271"/>
    </row>
    <row r="4128" spans="1:1" ht="15.75">
      <c r="A4128" s="271"/>
    </row>
    <row r="4129" spans="1:1" ht="15.75">
      <c r="A4129" s="271"/>
    </row>
    <row r="4130" spans="1:1" ht="15.75">
      <c r="A4130" s="272"/>
    </row>
    <row r="4131" spans="1:1" ht="15.75">
      <c r="A4131" s="271"/>
    </row>
    <row r="4132" spans="1:1" ht="15.75">
      <c r="A4132" s="271"/>
    </row>
    <row r="4133" spans="1:1" ht="15.75">
      <c r="A4133" s="271"/>
    </row>
    <row r="4134" spans="1:1" ht="15.75">
      <c r="A4134" s="271"/>
    </row>
    <row r="4135" spans="1:1" ht="15.75">
      <c r="A4135" s="271"/>
    </row>
    <row r="4136" spans="1:1" ht="15.75">
      <c r="A4136" s="271"/>
    </row>
    <row r="4137" spans="1:1" ht="15.75">
      <c r="A4137" s="271"/>
    </row>
    <row r="4138" spans="1:1" ht="15.75">
      <c r="A4138" s="272"/>
    </row>
    <row r="4139" spans="1:1" ht="15.75">
      <c r="A4139" s="271"/>
    </row>
    <row r="4140" spans="1:1" ht="15.75">
      <c r="A4140" s="271"/>
    </row>
    <row r="4141" spans="1:1" ht="15.75">
      <c r="A4141" s="272"/>
    </row>
    <row r="4142" spans="1:1" ht="15.75">
      <c r="A4142" s="272"/>
    </row>
    <row r="4143" spans="1:1" ht="15.75">
      <c r="A4143" s="271"/>
    </row>
    <row r="4144" spans="1:1" ht="15.75">
      <c r="A4144" s="271"/>
    </row>
    <row r="4145" spans="1:1" ht="15.75">
      <c r="A4145" s="271"/>
    </row>
    <row r="4146" spans="1:1" ht="15.75">
      <c r="A4146" s="271"/>
    </row>
    <row r="4147" spans="1:1" ht="15.75">
      <c r="A4147" s="271"/>
    </row>
    <row r="4148" spans="1:1" ht="15.75">
      <c r="A4148" s="271"/>
    </row>
    <row r="4149" spans="1:1" ht="15.75">
      <c r="A4149" s="271"/>
    </row>
    <row r="4150" spans="1:1" ht="15.75">
      <c r="A4150" s="271"/>
    </row>
    <row r="4151" spans="1:1" ht="15.75">
      <c r="A4151" s="271"/>
    </row>
    <row r="4152" spans="1:1" ht="15.75">
      <c r="A4152" s="271"/>
    </row>
    <row r="4153" spans="1:1" ht="15.75">
      <c r="A4153" s="271"/>
    </row>
    <row r="4154" spans="1:1" ht="15.75">
      <c r="A4154" s="271"/>
    </row>
    <row r="4155" spans="1:1" ht="15.75">
      <c r="A4155" s="271"/>
    </row>
    <row r="4156" spans="1:1" ht="15.75">
      <c r="A4156" s="271"/>
    </row>
    <row r="4157" spans="1:1" ht="15.75">
      <c r="A4157" s="272"/>
    </row>
    <row r="4158" spans="1:1" ht="15.75">
      <c r="A4158" s="271"/>
    </row>
    <row r="4159" spans="1:1" ht="15.75">
      <c r="A4159" s="272"/>
    </row>
    <row r="4160" spans="1:1" ht="15.75">
      <c r="A4160" s="271"/>
    </row>
    <row r="4161" spans="1:1" ht="15.75">
      <c r="A4161" s="271"/>
    </row>
    <row r="4162" spans="1:1" ht="15.75">
      <c r="A4162" s="271"/>
    </row>
    <row r="4163" spans="1:1" ht="15.75">
      <c r="A4163" s="271"/>
    </row>
    <row r="4164" spans="1:1" ht="15.75">
      <c r="A4164" s="271"/>
    </row>
    <row r="4165" spans="1:1" ht="15.75">
      <c r="A4165" s="271"/>
    </row>
    <row r="4166" spans="1:1" ht="15.75">
      <c r="A4166" s="271"/>
    </row>
    <row r="4167" spans="1:1" ht="15.75">
      <c r="A4167" s="271"/>
    </row>
    <row r="4168" spans="1:1" ht="15.75">
      <c r="A4168" s="271"/>
    </row>
    <row r="4169" spans="1:1" ht="15.75">
      <c r="A4169" s="271"/>
    </row>
    <row r="4170" spans="1:1" ht="15.75">
      <c r="A4170" s="271"/>
    </row>
    <row r="4171" spans="1:1" ht="15.75">
      <c r="A4171" s="271"/>
    </row>
    <row r="4172" spans="1:1" ht="15.75">
      <c r="A4172" s="272"/>
    </row>
    <row r="4173" spans="1:1" ht="15.75">
      <c r="A4173" s="271"/>
    </row>
    <row r="4174" spans="1:1" ht="15.75">
      <c r="A4174" s="271"/>
    </row>
    <row r="4175" spans="1:1" ht="15.75">
      <c r="A4175" s="271"/>
    </row>
    <row r="4176" spans="1:1" ht="15.75">
      <c r="A4176" s="271"/>
    </row>
    <row r="4177" spans="1:1" ht="15.75">
      <c r="A4177" s="271"/>
    </row>
    <row r="4178" spans="1:1" ht="15.75">
      <c r="A4178" s="271"/>
    </row>
    <row r="4179" spans="1:1" ht="15.75">
      <c r="A4179" s="271"/>
    </row>
    <row r="4180" spans="1:1" ht="15.75">
      <c r="A4180" s="271"/>
    </row>
    <row r="4181" spans="1:1" ht="15.75">
      <c r="A4181" s="271"/>
    </row>
    <row r="4182" spans="1:1" ht="15.75">
      <c r="A4182" s="271"/>
    </row>
    <row r="4183" spans="1:1" ht="15.75">
      <c r="A4183" s="272"/>
    </row>
    <row r="4184" spans="1:1" ht="15.75">
      <c r="A4184" s="271"/>
    </row>
    <row r="4185" spans="1:1" ht="15.75">
      <c r="A4185" s="272"/>
    </row>
    <row r="4186" spans="1:1" ht="15.75">
      <c r="A4186" s="271"/>
    </row>
    <row r="4187" spans="1:1" ht="15.75">
      <c r="A4187" s="271"/>
    </row>
    <row r="4188" spans="1:1" ht="15.75">
      <c r="A4188" s="271"/>
    </row>
    <row r="4189" spans="1:1" ht="15.75">
      <c r="A4189" s="271"/>
    </row>
    <row r="4190" spans="1:1" ht="15.75">
      <c r="A4190" s="271"/>
    </row>
    <row r="4191" spans="1:1" ht="15.75">
      <c r="A4191" s="272"/>
    </row>
    <row r="4192" spans="1:1" ht="15.75">
      <c r="A4192" s="271"/>
    </row>
    <row r="4193" spans="1:1" ht="15.75">
      <c r="A4193" s="271"/>
    </row>
    <row r="4194" spans="1:1" ht="15.75">
      <c r="A4194" s="271"/>
    </row>
    <row r="4195" spans="1:1" ht="15.75">
      <c r="A4195" s="271"/>
    </row>
    <row r="4196" spans="1:1" ht="15.75">
      <c r="A4196" s="271"/>
    </row>
    <row r="4197" spans="1:1" ht="15.75">
      <c r="A4197" s="271"/>
    </row>
    <row r="4198" spans="1:1" ht="15.75">
      <c r="A4198" s="271"/>
    </row>
    <row r="4199" spans="1:1" ht="15.75">
      <c r="A4199" s="271"/>
    </row>
    <row r="4200" spans="1:1" ht="15.75">
      <c r="A4200" s="272"/>
    </row>
    <row r="4201" spans="1:1" ht="15.75">
      <c r="A4201" s="271"/>
    </row>
    <row r="4202" spans="1:1" ht="15.75">
      <c r="A4202" s="271"/>
    </row>
    <row r="4203" spans="1:1" ht="15.75">
      <c r="A4203" s="271"/>
    </row>
    <row r="4204" spans="1:1" ht="15.75">
      <c r="A4204" s="271"/>
    </row>
    <row r="4205" spans="1:1" ht="15.75">
      <c r="A4205" s="271"/>
    </row>
    <row r="4206" spans="1:1" ht="15.75">
      <c r="A4206" s="272"/>
    </row>
    <row r="4207" spans="1:1" ht="15.75">
      <c r="A4207" s="271"/>
    </row>
    <row r="4208" spans="1:1" ht="15.75">
      <c r="A4208" s="271"/>
    </row>
    <row r="4209" spans="1:1" ht="15.75">
      <c r="A4209" s="271"/>
    </row>
    <row r="4210" spans="1:1" ht="15.75">
      <c r="A4210" s="271"/>
    </row>
    <row r="4211" spans="1:1" ht="15.75">
      <c r="A4211" s="271"/>
    </row>
    <row r="4212" spans="1:1" ht="15.75">
      <c r="A4212" s="271"/>
    </row>
    <row r="4213" spans="1:1" ht="15.75">
      <c r="A4213" s="271"/>
    </row>
    <row r="4214" spans="1:1" ht="15.75">
      <c r="A4214" s="271"/>
    </row>
    <row r="4215" spans="1:1" ht="15.75">
      <c r="A4215" s="271"/>
    </row>
    <row r="4216" spans="1:1" ht="15.75">
      <c r="A4216" s="272"/>
    </row>
    <row r="4217" spans="1:1" ht="15.75">
      <c r="A4217" s="272"/>
    </row>
    <row r="4218" spans="1:1" ht="15.75">
      <c r="A4218" s="271"/>
    </row>
    <row r="4219" spans="1:1" ht="15.75">
      <c r="A4219" s="271"/>
    </row>
    <row r="4220" spans="1:1" ht="15.75">
      <c r="A4220" s="271"/>
    </row>
    <row r="4221" spans="1:1" ht="15.75">
      <c r="A4221" s="271"/>
    </row>
    <row r="4222" spans="1:1" ht="15.75">
      <c r="A4222" s="271"/>
    </row>
    <row r="4223" spans="1:1" ht="15.75">
      <c r="A4223" s="271"/>
    </row>
    <row r="4224" spans="1:1" ht="15.75">
      <c r="A4224" s="271"/>
    </row>
    <row r="4225" spans="1:1" ht="15.75">
      <c r="A4225" s="274"/>
    </row>
    <row r="4226" spans="1:1" ht="15.75">
      <c r="A4226" s="274"/>
    </row>
    <row r="4227" spans="1:1" ht="15.75">
      <c r="A4227" s="275"/>
    </row>
    <row r="4228" spans="1:1" ht="15.75">
      <c r="A4228" s="274"/>
    </row>
    <row r="4229" spans="1:1" ht="15.75">
      <c r="A4229" s="274"/>
    </row>
    <row r="4230" spans="1:1" ht="15.75">
      <c r="A4230" s="274"/>
    </row>
    <row r="4231" spans="1:1" ht="15.75">
      <c r="A4231" s="274"/>
    </row>
    <row r="4232" spans="1:1" ht="15.75">
      <c r="A4232" s="274"/>
    </row>
    <row r="4233" spans="1:1" ht="15.75">
      <c r="A4233" s="274"/>
    </row>
    <row r="4234" spans="1:1" ht="15.75">
      <c r="A4234" s="275"/>
    </row>
    <row r="4235" spans="1:1" ht="15.75">
      <c r="A4235" s="275"/>
    </row>
    <row r="4236" spans="1:1" ht="15.75">
      <c r="A4236" s="275"/>
    </row>
    <row r="4237" spans="1:1" ht="15.75">
      <c r="A4237" s="274"/>
    </row>
    <row r="4238" spans="1:1" ht="15.75">
      <c r="A4238" s="274"/>
    </row>
    <row r="4239" spans="1:1" ht="15.75">
      <c r="A4239" s="274"/>
    </row>
    <row r="4240" spans="1:1" ht="15.75">
      <c r="A4240" s="274"/>
    </row>
    <row r="4241" spans="1:1" ht="15.75">
      <c r="A4241" s="274"/>
    </row>
    <row r="4242" spans="1:1" ht="15.75">
      <c r="A4242" s="275"/>
    </row>
    <row r="4243" spans="1:1" ht="15.75">
      <c r="A4243" s="275"/>
    </row>
    <row r="4244" spans="1:1" ht="15.75">
      <c r="A4244" s="274"/>
    </row>
    <row r="4245" spans="1:1" ht="15.75">
      <c r="A4245" s="274"/>
    </row>
    <row r="4246" spans="1:1" ht="15.75">
      <c r="A4246" s="274"/>
    </row>
    <row r="4247" spans="1:1" ht="15.75">
      <c r="A4247" s="274"/>
    </row>
    <row r="4248" spans="1:1" ht="15.75">
      <c r="A4248" s="274"/>
    </row>
    <row r="4249" spans="1:1" ht="15.75">
      <c r="A4249" s="275"/>
    </row>
    <row r="4250" spans="1:1" ht="15.75">
      <c r="A4250" s="274"/>
    </row>
    <row r="4251" spans="1:1" ht="15.75">
      <c r="A4251" s="274"/>
    </row>
    <row r="4252" spans="1:1" ht="15.75">
      <c r="A4252" s="274"/>
    </row>
    <row r="4253" spans="1:1" ht="15.75">
      <c r="A4253" s="274"/>
    </row>
    <row r="4254" spans="1:1" ht="15.75">
      <c r="A4254" s="275"/>
    </row>
    <row r="4255" spans="1:1" ht="15.75">
      <c r="A4255" s="274"/>
    </row>
    <row r="4256" spans="1:1" ht="15.75">
      <c r="A4256" s="274"/>
    </row>
    <row r="4257" spans="1:1" ht="15.75">
      <c r="A4257" s="276"/>
    </row>
    <row r="4258" spans="1:1" ht="15.75">
      <c r="A4258" s="276"/>
    </row>
    <row r="4259" spans="1:1" ht="15.75">
      <c r="A4259" s="277"/>
    </row>
    <row r="4260" spans="1:1" ht="15.75">
      <c r="A4260" s="276"/>
    </row>
    <row r="4261" spans="1:1" ht="15.75">
      <c r="A4261" s="277"/>
    </row>
    <row r="4262" spans="1:1" ht="15.75">
      <c r="A4262" s="276"/>
    </row>
    <row r="4263" spans="1:1" ht="15.75">
      <c r="A4263" s="277"/>
    </row>
    <row r="4264" spans="1:1" ht="15.75">
      <c r="A4264" s="277"/>
    </row>
    <row r="4265" spans="1:1" ht="15.75">
      <c r="A4265" s="276"/>
    </row>
    <row r="4266" spans="1:1" ht="15.75">
      <c r="A4266" s="277"/>
    </row>
    <row r="4267" spans="1:1" ht="15.75">
      <c r="A4267" s="276"/>
    </row>
    <row r="4268" spans="1:1" ht="15.75">
      <c r="A4268" s="276"/>
    </row>
    <row r="4269" spans="1:1" ht="15.75">
      <c r="A4269" s="276"/>
    </row>
    <row r="4270" spans="1:1" ht="15.75">
      <c r="A4270" s="277"/>
    </row>
    <row r="4271" spans="1:1" ht="15.75">
      <c r="A4271" s="277"/>
    </row>
    <row r="4272" spans="1:1" ht="15.75">
      <c r="A4272" s="277"/>
    </row>
    <row r="4273" spans="1:1" ht="15.75">
      <c r="A4273" s="276"/>
    </row>
    <row r="4274" spans="1:1" ht="15.75">
      <c r="A4274" s="277"/>
    </row>
    <row r="4275" spans="1:1" ht="15.75">
      <c r="A4275" s="277"/>
    </row>
    <row r="4276" spans="1:1" ht="15.75">
      <c r="A4276" s="276"/>
    </row>
    <row r="4277" spans="1:1" ht="15.75">
      <c r="A4277" s="277"/>
    </row>
    <row r="4278" spans="1:1" ht="15.75">
      <c r="A4278" s="276"/>
    </row>
    <row r="4279" spans="1:1" ht="15.75">
      <c r="A4279" s="276"/>
    </row>
    <row r="4280" spans="1:1" ht="15.75">
      <c r="A4280" s="276"/>
    </row>
    <row r="4281" spans="1:1" ht="15.75">
      <c r="A4281" s="276"/>
    </row>
    <row r="4282" spans="1:1" ht="15.75">
      <c r="A4282" s="276"/>
    </row>
    <row r="4283" spans="1:1" ht="15.75">
      <c r="A4283" s="277"/>
    </row>
    <row r="4284" spans="1:1" ht="15.75">
      <c r="A4284" s="276"/>
    </row>
    <row r="4285" spans="1:1" ht="15.75">
      <c r="A4285" s="277"/>
    </row>
    <row r="4286" spans="1:1" ht="15.75">
      <c r="A4286" s="277"/>
    </row>
    <row r="4287" spans="1:1" ht="15.75">
      <c r="A4287" s="277"/>
    </row>
    <row r="4288" spans="1:1" ht="15.75">
      <c r="A4288" s="276"/>
    </row>
    <row r="4289" spans="1:1" ht="15.75">
      <c r="A4289" s="276"/>
    </row>
    <row r="4290" spans="1:1" ht="15.75">
      <c r="A4290" s="276"/>
    </row>
    <row r="4291" spans="1:1" ht="15.75">
      <c r="A4291" s="277"/>
    </row>
    <row r="4292" spans="1:1" ht="15.75">
      <c r="A4292" s="276"/>
    </row>
    <row r="4293" spans="1:1" ht="15.75">
      <c r="A4293" s="276"/>
    </row>
    <row r="4294" spans="1:1" ht="15.75">
      <c r="A4294" s="276"/>
    </row>
    <row r="4295" spans="1:1" ht="15.75">
      <c r="A4295" s="276"/>
    </row>
    <row r="4296" spans="1:1" ht="15.75">
      <c r="A4296" s="276"/>
    </row>
    <row r="4297" spans="1:1" ht="15.75">
      <c r="A4297" s="276"/>
    </row>
    <row r="4298" spans="1:1" ht="15.75">
      <c r="A4298" s="276"/>
    </row>
    <row r="4299" spans="1:1" ht="15.75">
      <c r="A4299" s="276"/>
    </row>
    <row r="4300" spans="1:1" ht="15.75">
      <c r="A4300" s="276"/>
    </row>
    <row r="4301" spans="1:1" ht="15.75">
      <c r="A4301" s="276"/>
    </row>
    <row r="4302" spans="1:1" ht="15.75">
      <c r="A4302" s="276"/>
    </row>
    <row r="4303" spans="1:1" ht="15.75">
      <c r="A4303" s="277"/>
    </row>
    <row r="4304" spans="1:1" ht="15.75">
      <c r="A4304" s="276"/>
    </row>
    <row r="4305" spans="1:1" ht="15.75">
      <c r="A4305" s="276"/>
    </row>
    <row r="4306" spans="1:1" ht="15.75">
      <c r="A4306" s="276"/>
    </row>
    <row r="4307" spans="1:1" ht="15.75">
      <c r="A4307" s="276"/>
    </row>
    <row r="4308" spans="1:1" ht="15.75">
      <c r="A4308" s="276"/>
    </row>
    <row r="4309" spans="1:1" ht="15.75">
      <c r="A4309" s="277"/>
    </row>
    <row r="4310" spans="1:1" ht="15.75">
      <c r="A4310" s="276"/>
    </row>
    <row r="4311" spans="1:1" ht="15.75">
      <c r="A4311" s="277"/>
    </row>
    <row r="4312" spans="1:1" ht="15.75">
      <c r="A4312" s="277"/>
    </row>
    <row r="4313" spans="1:1" ht="15.75">
      <c r="A4313" s="276"/>
    </row>
    <row r="4314" spans="1:1" ht="15.75">
      <c r="A4314" s="276"/>
    </row>
    <row r="4315" spans="1:1" ht="15.75">
      <c r="A4315" s="276"/>
    </row>
    <row r="4316" spans="1:1" ht="15.75">
      <c r="A4316" s="276"/>
    </row>
    <row r="4317" spans="1:1" ht="15.75">
      <c r="A4317" s="276"/>
    </row>
    <row r="4318" spans="1:1" ht="15.75">
      <c r="A4318" s="276"/>
    </row>
    <row r="4319" spans="1:1" ht="15.75">
      <c r="A4319" s="276"/>
    </row>
    <row r="4320" spans="1:1" ht="15.75">
      <c r="A4320" s="276"/>
    </row>
    <row r="4321" spans="1:1" ht="15.75">
      <c r="A4321" s="276"/>
    </row>
    <row r="4322" spans="1:1" ht="15.75">
      <c r="A4322" s="276"/>
    </row>
    <row r="4323" spans="1:1" ht="15.75">
      <c r="A4323" s="277"/>
    </row>
    <row r="4324" spans="1:1" ht="15.75">
      <c r="A4324" s="276"/>
    </row>
    <row r="4325" spans="1:1" ht="15.75">
      <c r="A4325" s="276"/>
    </row>
    <row r="4326" spans="1:1" ht="15.75">
      <c r="A4326" s="276"/>
    </row>
    <row r="4327" spans="1:1" ht="15.75">
      <c r="A4327" s="276"/>
    </row>
    <row r="4328" spans="1:1" ht="15.75">
      <c r="A4328" s="276"/>
    </row>
    <row r="4329" spans="1:1" ht="15.75">
      <c r="A4329" s="276"/>
    </row>
    <row r="4330" spans="1:1" ht="15.75">
      <c r="A4330" s="276"/>
    </row>
    <row r="4331" spans="1:1" ht="15.75">
      <c r="A4331" s="276"/>
    </row>
    <row r="4332" spans="1:1" ht="15.75">
      <c r="A4332" s="276"/>
    </row>
    <row r="4333" spans="1:1" ht="15.75">
      <c r="A4333" s="276"/>
    </row>
    <row r="4334" spans="1:1" ht="15.75">
      <c r="A4334" s="277"/>
    </row>
    <row r="4335" spans="1:1" ht="15.75">
      <c r="A4335" s="276"/>
    </row>
    <row r="4336" spans="1:1" ht="15.75">
      <c r="A4336" s="276"/>
    </row>
    <row r="4337" spans="1:1" ht="15.75">
      <c r="A4337" s="277"/>
    </row>
    <row r="4338" spans="1:1" ht="15.75">
      <c r="A4338" s="277"/>
    </row>
    <row r="4339" spans="1:1" ht="15.75">
      <c r="A4339" s="277"/>
    </row>
    <row r="4340" spans="1:1" ht="15.75">
      <c r="A4340" s="277"/>
    </row>
    <row r="4341" spans="1:1" ht="15.75">
      <c r="A4341" s="276"/>
    </row>
    <row r="4342" spans="1:1" ht="15.75">
      <c r="A4342" s="276"/>
    </row>
    <row r="4343" spans="1:1" ht="15.75">
      <c r="A4343" s="276"/>
    </row>
    <row r="4344" spans="1:1" ht="15.75">
      <c r="A4344" s="277"/>
    </row>
    <row r="4345" spans="1:1" ht="15.75">
      <c r="A4345" s="277"/>
    </row>
    <row r="4346" spans="1:1" ht="15.75">
      <c r="A4346" s="276"/>
    </row>
    <row r="4347" spans="1:1" ht="15.75">
      <c r="A4347" s="276"/>
    </row>
    <row r="4348" spans="1:1" ht="15.75">
      <c r="A4348" s="276"/>
    </row>
    <row r="4349" spans="1:1" ht="15.75">
      <c r="A4349" s="276"/>
    </row>
    <row r="4350" spans="1:1" ht="15.75">
      <c r="A4350" s="277"/>
    </row>
    <row r="4351" spans="1:1" ht="15.75">
      <c r="A4351" s="276"/>
    </row>
    <row r="4352" spans="1:1" ht="15.75">
      <c r="A4352" s="276"/>
    </row>
    <row r="4353" spans="1:1" ht="15.75">
      <c r="A4353" s="276"/>
    </row>
    <row r="4354" spans="1:1" ht="15.75">
      <c r="A4354" s="276"/>
    </row>
    <row r="4355" spans="1:1" ht="15.75">
      <c r="A4355" s="277"/>
    </row>
    <row r="4356" spans="1:1" ht="15.75">
      <c r="A4356" s="276"/>
    </row>
    <row r="4357" spans="1:1" ht="15.75">
      <c r="A4357" s="276"/>
    </row>
    <row r="4358" spans="1:1" ht="15.75">
      <c r="A4358" s="276"/>
    </row>
    <row r="4359" spans="1:1" ht="15.75">
      <c r="A4359" s="276"/>
    </row>
    <row r="4360" spans="1:1" ht="15.75">
      <c r="A4360" s="276"/>
    </row>
    <row r="4361" spans="1:1" ht="15.75">
      <c r="A4361" s="277"/>
    </row>
    <row r="4362" spans="1:1" ht="15.75">
      <c r="A4362" s="277"/>
    </row>
    <row r="4363" spans="1:1" ht="15.75">
      <c r="A4363" s="276"/>
    </row>
    <row r="4364" spans="1:1" ht="15.75">
      <c r="A4364" s="276"/>
    </row>
    <row r="4365" spans="1:1" ht="15.75">
      <c r="A4365" s="276"/>
    </row>
    <row r="4366" spans="1:1" ht="15.75">
      <c r="A4366" s="277"/>
    </row>
    <row r="4367" spans="1:1" ht="15.75">
      <c r="A4367" s="276"/>
    </row>
    <row r="4368" spans="1:1" ht="15.75">
      <c r="A4368" s="277"/>
    </row>
    <row r="4369" spans="1:1" ht="15.75">
      <c r="A4369" s="277"/>
    </row>
    <row r="4370" spans="1:1" ht="15.75">
      <c r="A4370" s="277"/>
    </row>
    <row r="4371" spans="1:1" ht="15.75">
      <c r="A4371" s="276"/>
    </row>
    <row r="4372" spans="1:1" ht="15.75">
      <c r="A4372" s="276"/>
    </row>
    <row r="4373" spans="1:1" ht="15.75">
      <c r="A4373" s="277"/>
    </row>
    <row r="4374" spans="1:1" ht="15.75">
      <c r="A4374" s="276"/>
    </row>
    <row r="4375" spans="1:1" ht="15.75">
      <c r="A4375" s="276"/>
    </row>
    <row r="4376" spans="1:1" ht="15.75">
      <c r="A4376" s="276"/>
    </row>
    <row r="4377" spans="1:1" ht="15.75">
      <c r="A4377" s="276"/>
    </row>
    <row r="4378" spans="1:1" ht="15.75">
      <c r="A4378" s="277"/>
    </row>
    <row r="4379" spans="1:1" ht="15.75">
      <c r="A4379" s="276"/>
    </row>
    <row r="4380" spans="1:1" ht="15.75">
      <c r="A4380" s="276"/>
    </row>
    <row r="4381" spans="1:1" ht="15.75">
      <c r="A4381" s="277"/>
    </row>
    <row r="4382" spans="1:1" ht="15.75">
      <c r="A4382" s="277"/>
    </row>
    <row r="4383" spans="1:1" ht="15.75">
      <c r="A4383" s="276"/>
    </row>
    <row r="4384" spans="1:1" ht="15.75">
      <c r="A4384" s="276"/>
    </row>
    <row r="4385" spans="1:1" ht="15.75">
      <c r="A4385" s="276"/>
    </row>
    <row r="4386" spans="1:1" ht="15.75">
      <c r="A4386" s="277"/>
    </row>
    <row r="4387" spans="1:1" ht="15.75">
      <c r="A4387" s="276"/>
    </row>
    <row r="4388" spans="1:1" ht="15.75">
      <c r="A4388" s="276"/>
    </row>
    <row r="4389" spans="1:1" ht="15.75">
      <c r="A4389" s="277"/>
    </row>
    <row r="4390" spans="1:1" ht="15.75">
      <c r="A4390" s="276"/>
    </row>
    <row r="4391" spans="1:1" ht="15.75">
      <c r="A4391" s="277"/>
    </row>
    <row r="4392" spans="1:1" ht="15.75">
      <c r="A4392" s="277"/>
    </row>
    <row r="4393" spans="1:1" ht="15.75">
      <c r="A4393" s="276"/>
    </row>
    <row r="4394" spans="1:1" ht="15.75">
      <c r="A4394" s="276"/>
    </row>
    <row r="4395" spans="1:1" ht="15.75">
      <c r="A4395" s="276"/>
    </row>
    <row r="4396" spans="1:1" ht="15.75">
      <c r="A4396" s="276"/>
    </row>
    <row r="4397" spans="1:1" ht="15.75">
      <c r="A4397" s="276"/>
    </row>
    <row r="4398" spans="1:1" ht="15.75">
      <c r="A4398" s="276"/>
    </row>
    <row r="4399" spans="1:1" ht="15.75">
      <c r="A4399" s="277"/>
    </row>
    <row r="4400" spans="1:1" ht="15.75">
      <c r="A4400" s="277"/>
    </row>
    <row r="4401" spans="1:1" ht="15.75">
      <c r="A4401" s="276"/>
    </row>
    <row r="4402" spans="1:1" ht="15.75">
      <c r="A4402" s="276"/>
    </row>
    <row r="4403" spans="1:1" ht="15.75">
      <c r="A4403" s="276"/>
    </row>
    <row r="4404" spans="1:1" ht="15.75">
      <c r="A4404" s="277"/>
    </row>
    <row r="4405" spans="1:1" ht="15.75">
      <c r="A4405" s="276"/>
    </row>
    <row r="4406" spans="1:1" ht="15.75">
      <c r="A4406" s="276"/>
    </row>
    <row r="4407" spans="1:1" ht="15.75">
      <c r="A4407" s="277"/>
    </row>
    <row r="4408" spans="1:1" ht="15.75">
      <c r="A4408" s="276"/>
    </row>
    <row r="4409" spans="1:1" ht="15.75">
      <c r="A4409" s="276"/>
    </row>
    <row r="4410" spans="1:1" ht="15.75">
      <c r="A4410" s="277"/>
    </row>
    <row r="4411" spans="1:1" ht="15.75">
      <c r="A4411" s="276"/>
    </row>
    <row r="4412" spans="1:1" ht="15.75">
      <c r="A4412" s="277"/>
    </row>
    <row r="4413" spans="1:1" ht="15.75">
      <c r="A4413" s="276"/>
    </row>
    <row r="4414" spans="1:1" ht="15.75">
      <c r="A4414" s="276"/>
    </row>
    <row r="4415" spans="1:1" ht="15.75">
      <c r="A4415" s="276"/>
    </row>
    <row r="4416" spans="1:1" ht="15.75">
      <c r="A4416" s="276"/>
    </row>
    <row r="4417" spans="1:1" ht="15.75">
      <c r="A4417" s="277"/>
    </row>
    <row r="4418" spans="1:1" ht="15.75">
      <c r="A4418" s="276"/>
    </row>
    <row r="4419" spans="1:1" ht="15.75">
      <c r="A4419" s="277"/>
    </row>
    <row r="4420" spans="1:1" ht="15.75">
      <c r="A4420" s="277"/>
    </row>
    <row r="4421" spans="1:1" ht="15.75">
      <c r="A4421" s="277"/>
    </row>
    <row r="4422" spans="1:1" ht="15.75">
      <c r="A4422" s="276"/>
    </row>
    <row r="4423" spans="1:1" ht="15.75">
      <c r="A4423" s="276"/>
    </row>
    <row r="4424" spans="1:1" ht="15.75">
      <c r="A4424" s="277"/>
    </row>
    <row r="4425" spans="1:1" ht="15.75">
      <c r="A4425" s="277"/>
    </row>
    <row r="4426" spans="1:1" ht="15.75">
      <c r="A4426" s="277"/>
    </row>
    <row r="4427" spans="1:1" ht="15.75">
      <c r="A4427" s="276"/>
    </row>
    <row r="4428" spans="1:1" ht="15.75">
      <c r="A4428" s="276"/>
    </row>
    <row r="4429" spans="1:1" ht="15.75">
      <c r="A4429" s="277"/>
    </row>
    <row r="4430" spans="1:1" ht="15.75">
      <c r="A4430" s="277"/>
    </row>
    <row r="4431" spans="1:1" ht="15.75">
      <c r="A4431" s="276"/>
    </row>
    <row r="4432" spans="1:1" ht="15.75">
      <c r="A4432" s="276"/>
    </row>
    <row r="4433" spans="1:1" ht="15.75">
      <c r="A4433" s="276"/>
    </row>
    <row r="4434" spans="1:1" ht="15.75">
      <c r="A4434" s="277"/>
    </row>
    <row r="4435" spans="1:1" ht="15.75">
      <c r="A4435" s="277"/>
    </row>
    <row r="4436" spans="1:1" ht="15.75">
      <c r="A4436" s="277"/>
    </row>
    <row r="4437" spans="1:1" ht="15.75">
      <c r="A4437" s="277"/>
    </row>
    <row r="4438" spans="1:1" ht="15.75">
      <c r="A4438" s="276"/>
    </row>
    <row r="4439" spans="1:1" ht="15.75">
      <c r="A4439" s="276"/>
    </row>
    <row r="4440" spans="1:1" ht="15.75">
      <c r="A4440" s="276"/>
    </row>
    <row r="4441" spans="1:1" ht="15.75">
      <c r="A4441" s="277"/>
    </row>
    <row r="4442" spans="1:1" ht="15.75">
      <c r="A4442" s="276"/>
    </row>
    <row r="4443" spans="1:1" ht="15.75">
      <c r="A4443" s="277"/>
    </row>
    <row r="4444" spans="1:1" ht="15.75">
      <c r="A4444" s="276"/>
    </row>
    <row r="4445" spans="1:1" ht="15.75">
      <c r="A4445" s="277"/>
    </row>
    <row r="4446" spans="1:1" ht="15.75">
      <c r="A4446" s="277"/>
    </row>
    <row r="4447" spans="1:1" ht="15.75">
      <c r="A4447" s="276"/>
    </row>
    <row r="4448" spans="1:1" ht="15.75">
      <c r="A4448" s="277"/>
    </row>
    <row r="4449" spans="1:1" ht="15.75">
      <c r="A4449" s="276"/>
    </row>
    <row r="4450" spans="1:1" ht="15.75">
      <c r="A4450" s="277"/>
    </row>
    <row r="4451" spans="1:1" ht="15.75">
      <c r="A4451" s="277"/>
    </row>
    <row r="4452" spans="1:1" ht="15.75">
      <c r="A4452" s="276"/>
    </row>
    <row r="4453" spans="1:1" ht="15.75">
      <c r="A4453" s="277"/>
    </row>
    <row r="4454" spans="1:1" ht="15.75">
      <c r="A4454" s="276"/>
    </row>
    <row r="4455" spans="1:1" ht="15.75">
      <c r="A4455" s="276"/>
    </row>
    <row r="4456" spans="1:1" ht="15.75">
      <c r="A4456" s="276"/>
    </row>
    <row r="4457" spans="1:1" ht="15.75">
      <c r="A4457" s="276"/>
    </row>
    <row r="4458" spans="1:1" ht="15.75">
      <c r="A4458" s="276"/>
    </row>
    <row r="4459" spans="1:1" ht="15.75">
      <c r="A4459" s="276"/>
    </row>
    <row r="4460" spans="1:1" ht="15.75">
      <c r="A4460" s="276"/>
    </row>
    <row r="4461" spans="1:1" ht="15.75">
      <c r="A4461" s="277"/>
    </row>
    <row r="4462" spans="1:1" ht="15.75">
      <c r="A4462" s="277"/>
    </row>
    <row r="4463" spans="1:1" ht="15.75">
      <c r="A4463" s="276"/>
    </row>
    <row r="4464" spans="1:1" ht="15.75">
      <c r="A4464" s="277"/>
    </row>
    <row r="4465" spans="1:1" ht="15.75">
      <c r="A4465" s="277"/>
    </row>
    <row r="4466" spans="1:1" ht="15.75">
      <c r="A4466" s="277"/>
    </row>
    <row r="4467" spans="1:1" ht="15.75">
      <c r="A4467" s="276"/>
    </row>
    <row r="4468" spans="1:1" ht="15.75">
      <c r="A4468" s="277"/>
    </row>
    <row r="4469" spans="1:1" ht="15.75">
      <c r="A4469" s="276"/>
    </row>
    <row r="4470" spans="1:1" ht="15.75">
      <c r="A4470" s="276"/>
    </row>
    <row r="4471" spans="1:1" ht="15.75">
      <c r="A4471" s="277"/>
    </row>
    <row r="4472" spans="1:1" ht="15.75">
      <c r="A4472" s="277"/>
    </row>
    <row r="4473" spans="1:1" ht="15.75">
      <c r="A4473" s="276"/>
    </row>
    <row r="4474" spans="1:1" ht="15.75">
      <c r="A4474" s="276"/>
    </row>
    <row r="4475" spans="1:1" ht="15.75">
      <c r="A4475" s="276"/>
    </row>
    <row r="4476" spans="1:1" ht="15.75">
      <c r="A4476" s="276"/>
    </row>
    <row r="4477" spans="1:1" ht="15.75">
      <c r="A4477" s="276"/>
    </row>
    <row r="4478" spans="1:1" ht="15.75">
      <c r="A4478" s="277"/>
    </row>
    <row r="4479" spans="1:1" ht="15.75">
      <c r="A4479" s="276"/>
    </row>
    <row r="4480" spans="1:1" ht="15.75">
      <c r="A4480" s="276"/>
    </row>
    <row r="4481" spans="1:1" ht="15.75">
      <c r="A4481" s="276"/>
    </row>
    <row r="4482" spans="1:1" ht="15.75">
      <c r="A4482" s="277"/>
    </row>
    <row r="4483" spans="1:1" ht="15.75">
      <c r="A4483" s="277"/>
    </row>
    <row r="4484" spans="1:1" ht="15.75">
      <c r="A4484" s="277"/>
    </row>
    <row r="4485" spans="1:1" ht="15.75">
      <c r="A4485" s="276"/>
    </row>
    <row r="4486" spans="1:1" ht="15.75">
      <c r="A4486" s="277"/>
    </row>
    <row r="4487" spans="1:1" ht="15.75">
      <c r="A4487" s="276"/>
    </row>
    <row r="4488" spans="1:1" ht="15.75">
      <c r="A4488" s="277"/>
    </row>
    <row r="4489" spans="1:1" ht="15.75">
      <c r="A4489" s="277"/>
    </row>
    <row r="4490" spans="1:1" ht="15.75">
      <c r="A4490" s="276"/>
    </row>
    <row r="4491" spans="1:1" ht="15.75">
      <c r="A4491" s="276"/>
    </row>
    <row r="4492" spans="1:1" ht="15.75">
      <c r="A4492" s="276"/>
    </row>
    <row r="4493" spans="1:1" ht="15.75">
      <c r="A4493" s="276"/>
    </row>
    <row r="4494" spans="1:1" ht="15.75">
      <c r="A4494" s="277"/>
    </row>
    <row r="4495" spans="1:1" ht="15.75">
      <c r="A4495" s="277"/>
    </row>
    <row r="4496" spans="1:1" ht="15.75">
      <c r="A4496" s="277"/>
    </row>
    <row r="4497" spans="1:1" ht="15.75">
      <c r="A4497" s="277"/>
    </row>
    <row r="4498" spans="1:1" ht="15.75">
      <c r="A4498" s="276"/>
    </row>
    <row r="4499" spans="1:1" ht="15.75">
      <c r="A4499" s="276"/>
    </row>
    <row r="4500" spans="1:1" ht="15.75">
      <c r="A4500" s="276"/>
    </row>
    <row r="4501" spans="1:1" ht="15.75">
      <c r="A4501" s="276"/>
    </row>
    <row r="4502" spans="1:1" ht="15.75">
      <c r="A4502" s="277"/>
    </row>
    <row r="4503" spans="1:1" ht="15.75">
      <c r="A4503" s="276"/>
    </row>
    <row r="4504" spans="1:1" ht="15.75">
      <c r="A4504" s="277"/>
    </row>
    <row r="4505" spans="1:1" ht="15.75">
      <c r="A4505" s="276"/>
    </row>
    <row r="4506" spans="1:1" ht="15.75">
      <c r="A4506" s="277"/>
    </row>
    <row r="4507" spans="1:1" ht="15.75">
      <c r="A4507" s="276"/>
    </row>
    <row r="4508" spans="1:1" ht="15.75">
      <c r="A4508" s="276"/>
    </row>
    <row r="4509" spans="1:1" ht="15.75">
      <c r="A4509" s="276"/>
    </row>
    <row r="4510" spans="1:1" ht="15.75">
      <c r="A4510" s="276"/>
    </row>
    <row r="4511" spans="1:1" ht="15.75">
      <c r="A4511" s="277"/>
    </row>
    <row r="4512" spans="1:1" ht="15.75">
      <c r="A4512" s="277"/>
    </row>
    <row r="4513" spans="1:1" ht="15.75">
      <c r="A4513" s="276"/>
    </row>
    <row r="4514" spans="1:1" ht="15.75">
      <c r="A4514" s="276"/>
    </row>
    <row r="4515" spans="1:1" ht="15.75">
      <c r="A4515" s="277"/>
    </row>
    <row r="4516" spans="1:1" ht="15.75">
      <c r="A4516" s="277"/>
    </row>
    <row r="4517" spans="1:1" ht="15.75">
      <c r="A4517" s="276"/>
    </row>
    <row r="4518" spans="1:1" ht="15.75">
      <c r="A4518" s="276"/>
    </row>
    <row r="4519" spans="1:1" ht="15.75">
      <c r="A4519" s="276"/>
    </row>
    <row r="4520" spans="1:1" ht="15.75">
      <c r="A4520" s="276"/>
    </row>
    <row r="4521" spans="1:1" ht="15.75">
      <c r="A4521" s="276"/>
    </row>
    <row r="4522" spans="1:1" ht="15.75">
      <c r="A4522" s="276"/>
    </row>
    <row r="4523" spans="1:1" ht="15.75">
      <c r="A4523" s="277"/>
    </row>
    <row r="4524" spans="1:1" ht="15.75">
      <c r="A4524" s="277"/>
    </row>
    <row r="4525" spans="1:1" ht="15.75">
      <c r="A4525" s="276"/>
    </row>
    <row r="4526" spans="1:1" ht="15.75">
      <c r="A4526" s="276"/>
    </row>
    <row r="4527" spans="1:1" ht="15.75">
      <c r="A4527" s="276"/>
    </row>
    <row r="4528" spans="1:1" ht="15.75">
      <c r="A4528" s="276"/>
    </row>
    <row r="4529" spans="1:1" ht="15.75">
      <c r="A4529" s="276"/>
    </row>
    <row r="4530" spans="1:1" ht="15.75">
      <c r="A4530" s="276"/>
    </row>
    <row r="4531" spans="1:1" ht="15.75">
      <c r="A4531" s="277"/>
    </row>
    <row r="4532" spans="1:1" ht="15.75">
      <c r="A4532" s="276"/>
    </row>
    <row r="4533" spans="1:1" ht="15.75">
      <c r="A4533" s="276"/>
    </row>
    <row r="4534" spans="1:1" ht="15.75">
      <c r="A4534" s="276"/>
    </row>
    <row r="4535" spans="1:1" ht="15.75">
      <c r="A4535" s="277"/>
    </row>
    <row r="4536" spans="1:1" ht="15.75">
      <c r="A4536" s="276"/>
    </row>
    <row r="4537" spans="1:1" ht="15.75">
      <c r="A4537" s="277"/>
    </row>
    <row r="4538" spans="1:1" ht="15.75">
      <c r="A4538" s="277"/>
    </row>
    <row r="4539" spans="1:1" ht="15.75">
      <c r="A4539" s="276"/>
    </row>
    <row r="4540" spans="1:1" ht="15.75">
      <c r="A4540" s="276"/>
    </row>
    <row r="4541" spans="1:1" ht="15.75">
      <c r="A4541" s="276"/>
    </row>
    <row r="4542" spans="1:1" ht="15.75">
      <c r="A4542" s="277"/>
    </row>
    <row r="4543" spans="1:1" ht="15.75">
      <c r="A4543" s="277"/>
    </row>
    <row r="4544" spans="1:1" ht="15.75">
      <c r="A4544" s="276"/>
    </row>
    <row r="4545" spans="1:1" ht="15.75">
      <c r="A4545" s="276"/>
    </row>
    <row r="4546" spans="1:1" ht="15.75">
      <c r="A4546" s="276"/>
    </row>
    <row r="4547" spans="1:1" ht="15.75">
      <c r="A4547" s="276"/>
    </row>
    <row r="4548" spans="1:1" ht="15.75">
      <c r="A4548" s="277"/>
    </row>
    <row r="4549" spans="1:1" ht="15.75">
      <c r="A4549" s="276"/>
    </row>
    <row r="4550" spans="1:1" ht="15.75">
      <c r="A4550" s="276"/>
    </row>
    <row r="4551" spans="1:1" ht="15.75">
      <c r="A4551" s="276"/>
    </row>
    <row r="4552" spans="1:1" ht="15.75">
      <c r="A4552" s="276"/>
    </row>
    <row r="4553" spans="1:1" ht="15.75">
      <c r="A4553" s="277"/>
    </row>
    <row r="4554" spans="1:1" ht="15.75">
      <c r="A4554" s="276"/>
    </row>
    <row r="4555" spans="1:1" ht="15.75">
      <c r="A4555" s="276"/>
    </row>
    <row r="4556" spans="1:1" ht="15.75">
      <c r="A4556" s="276"/>
    </row>
    <row r="4557" spans="1:1" ht="15.75">
      <c r="A4557" s="276"/>
    </row>
    <row r="4558" spans="1:1" ht="15.75">
      <c r="A4558" s="277"/>
    </row>
    <row r="4559" spans="1:1" ht="15.75">
      <c r="A4559" s="276"/>
    </row>
    <row r="4560" spans="1:1" ht="15.75">
      <c r="A4560" s="276"/>
    </row>
    <row r="4561" spans="1:1" ht="15.75">
      <c r="A4561" s="276"/>
    </row>
    <row r="4562" spans="1:1" ht="15.75">
      <c r="A4562" s="277"/>
    </row>
    <row r="4563" spans="1:1" ht="15.75">
      <c r="A4563" s="276"/>
    </row>
    <row r="4564" spans="1:1" ht="15.75">
      <c r="A4564" s="276"/>
    </row>
    <row r="4565" spans="1:1" ht="15.75">
      <c r="A4565" s="276"/>
    </row>
    <row r="4566" spans="1:1" ht="15.75">
      <c r="A4566" s="276"/>
    </row>
    <row r="4567" spans="1:1" ht="15.75">
      <c r="A4567" s="277"/>
    </row>
    <row r="4568" spans="1:1" ht="15.75">
      <c r="A4568" s="276"/>
    </row>
    <row r="4569" spans="1:1" ht="15.75">
      <c r="A4569" s="277"/>
    </row>
    <row r="4570" spans="1:1" ht="15.75">
      <c r="A4570" s="276"/>
    </row>
    <row r="4571" spans="1:1" ht="15.75">
      <c r="A4571" s="276"/>
    </row>
    <row r="4572" spans="1:1" ht="15.75">
      <c r="A4572" s="276"/>
    </row>
    <row r="4573" spans="1:1" ht="15.75">
      <c r="A4573" s="277"/>
    </row>
    <row r="4574" spans="1:1" ht="15.75">
      <c r="A4574" s="276"/>
    </row>
    <row r="4575" spans="1:1" ht="15.75">
      <c r="A4575" s="276"/>
    </row>
    <row r="4576" spans="1:1" ht="15.75">
      <c r="A4576" s="277"/>
    </row>
    <row r="4577" spans="1:1" ht="15.75">
      <c r="A4577" s="276"/>
    </row>
    <row r="4578" spans="1:1" ht="15.75">
      <c r="A4578" s="276"/>
    </row>
    <row r="4579" spans="1:1" ht="15.75">
      <c r="A4579" s="276"/>
    </row>
    <row r="4580" spans="1:1" ht="15.75">
      <c r="A4580" s="276"/>
    </row>
    <row r="4581" spans="1:1" ht="15.75">
      <c r="A4581" s="276"/>
    </row>
    <row r="4582" spans="1:1" ht="15.75">
      <c r="A4582" s="276"/>
    </row>
    <row r="4583" spans="1:1" ht="15.75">
      <c r="A4583" s="276"/>
    </row>
    <row r="4584" spans="1:1" ht="15.75">
      <c r="A4584" s="276"/>
    </row>
    <row r="4585" spans="1:1" ht="15.75">
      <c r="A4585" s="276"/>
    </row>
    <row r="4586" spans="1:1" ht="15.75">
      <c r="A4586" s="276"/>
    </row>
    <row r="4587" spans="1:1" ht="15.75">
      <c r="A4587" s="276"/>
    </row>
    <row r="4588" spans="1:1" ht="15.75">
      <c r="A4588" s="277"/>
    </row>
    <row r="4589" spans="1:1" ht="15.75">
      <c r="A4589" s="276"/>
    </row>
    <row r="4590" spans="1:1" ht="15.75">
      <c r="A4590" s="276"/>
    </row>
    <row r="4591" spans="1:1" ht="15.75">
      <c r="A4591" s="276"/>
    </row>
    <row r="4592" spans="1:1" ht="15.75">
      <c r="A4592" s="277"/>
    </row>
    <row r="4593" spans="1:1" ht="15.75">
      <c r="A4593" s="276"/>
    </row>
    <row r="4594" spans="1:1" ht="15.75">
      <c r="A4594" s="276"/>
    </row>
    <row r="4595" spans="1:1" ht="15.75">
      <c r="A4595" s="276"/>
    </row>
    <row r="4596" spans="1:1" ht="15.75">
      <c r="A4596" s="277"/>
    </row>
    <row r="4597" spans="1:1" ht="15.75">
      <c r="A4597" s="276"/>
    </row>
    <row r="4598" spans="1:1" ht="15.75">
      <c r="A4598" s="277"/>
    </row>
    <row r="4599" spans="1:1" ht="15.75">
      <c r="A4599" s="276"/>
    </row>
    <row r="4600" spans="1:1" ht="15.75">
      <c r="A4600" s="276"/>
    </row>
    <row r="4601" spans="1:1" ht="15.75">
      <c r="A4601" s="276"/>
    </row>
    <row r="4602" spans="1:1" ht="15.75">
      <c r="A4602" s="276"/>
    </row>
    <row r="4603" spans="1:1" ht="15.75">
      <c r="A4603" s="277"/>
    </row>
    <row r="4604" spans="1:1" ht="15.75">
      <c r="A4604" s="276"/>
    </row>
    <row r="4605" spans="1:1" ht="15.75">
      <c r="A4605" s="276"/>
    </row>
    <row r="4606" spans="1:1" ht="15.75">
      <c r="A4606" s="276"/>
    </row>
    <row r="4607" spans="1:1" ht="15.75">
      <c r="A4607" s="277"/>
    </row>
    <row r="4608" spans="1:1" ht="15.75">
      <c r="A4608" s="277"/>
    </row>
    <row r="4609" spans="1:1" ht="15.75">
      <c r="A4609" s="277"/>
    </row>
    <row r="4610" spans="1:1" ht="15.75">
      <c r="A4610" s="276"/>
    </row>
    <row r="4611" spans="1:1" ht="15.75">
      <c r="A4611" s="276"/>
    </row>
    <row r="4612" spans="1:1" ht="15.75">
      <c r="A4612" s="276"/>
    </row>
    <row r="4613" spans="1:1" ht="15.75">
      <c r="A4613" s="276"/>
    </row>
    <row r="4614" spans="1:1" ht="15.75">
      <c r="A4614" s="276"/>
    </row>
    <row r="4615" spans="1:1" ht="15.75">
      <c r="A4615" s="276"/>
    </row>
    <row r="4616" spans="1:1" ht="15.75">
      <c r="A4616" s="277"/>
    </row>
    <row r="4617" spans="1:1" ht="15.75">
      <c r="A4617" s="276"/>
    </row>
    <row r="4618" spans="1:1" ht="15.75">
      <c r="A4618" s="276"/>
    </row>
    <row r="4619" spans="1:1" ht="15.75">
      <c r="A4619" s="277"/>
    </row>
    <row r="4620" spans="1:1" ht="15.75">
      <c r="A4620" s="276"/>
    </row>
    <row r="4621" spans="1:1" ht="15.75">
      <c r="A4621" s="276"/>
    </row>
    <row r="4622" spans="1:1" ht="15.75">
      <c r="A4622" s="276"/>
    </row>
    <row r="4623" spans="1:1" ht="15.75">
      <c r="A4623" s="277"/>
    </row>
    <row r="4624" spans="1:1" ht="15.75">
      <c r="A4624" s="277"/>
    </row>
    <row r="4625" spans="1:1" ht="15.75">
      <c r="A4625" s="276"/>
    </row>
    <row r="4626" spans="1:1" ht="15.75">
      <c r="A4626" s="276"/>
    </row>
    <row r="4627" spans="1:1" ht="15.75">
      <c r="A4627" s="277"/>
    </row>
    <row r="4628" spans="1:1" ht="15.75">
      <c r="A4628" s="277"/>
    </row>
    <row r="4629" spans="1:1" ht="15.75">
      <c r="A4629" s="277"/>
    </row>
    <row r="4630" spans="1:1" ht="15.75">
      <c r="A4630" s="276"/>
    </row>
    <row r="4631" spans="1:1" ht="15.75">
      <c r="A4631" s="276"/>
    </row>
    <row r="4632" spans="1:1" ht="15.75">
      <c r="A4632" s="276"/>
    </row>
    <row r="4633" spans="1:1" ht="15.75">
      <c r="A4633" s="276"/>
    </row>
    <row r="4634" spans="1:1" ht="15.75">
      <c r="A4634" s="276"/>
    </row>
    <row r="4635" spans="1:1" ht="15.75">
      <c r="A4635" s="277"/>
    </row>
    <row r="4636" spans="1:1" ht="15.75">
      <c r="A4636" s="276"/>
    </row>
    <row r="4637" spans="1:1" ht="15.75">
      <c r="A4637" s="277"/>
    </row>
    <row r="4638" spans="1:1" ht="15.75">
      <c r="A4638" s="277"/>
    </row>
    <row r="4639" spans="1:1" ht="15.75">
      <c r="A4639" s="276"/>
    </row>
    <row r="4640" spans="1:1" ht="15.75">
      <c r="A4640" s="276"/>
    </row>
    <row r="4641" spans="1:1" ht="15.75">
      <c r="A4641" s="276"/>
    </row>
    <row r="4642" spans="1:1" ht="15.75">
      <c r="A4642" s="277"/>
    </row>
    <row r="4643" spans="1:1" ht="15.75">
      <c r="A4643" s="276"/>
    </row>
    <row r="4644" spans="1:1" ht="15.75">
      <c r="A4644" s="276"/>
    </row>
    <row r="4645" spans="1:1" ht="15.75">
      <c r="A4645" s="277"/>
    </row>
    <row r="4646" spans="1:1" ht="15.75">
      <c r="A4646" s="276"/>
    </row>
    <row r="4647" spans="1:1" ht="15.75">
      <c r="A4647" s="277"/>
    </row>
    <row r="4648" spans="1:1" ht="15.75">
      <c r="A4648" s="276"/>
    </row>
    <row r="4649" spans="1:1" ht="15.75">
      <c r="A4649" s="276"/>
    </row>
    <row r="4650" spans="1:1" ht="15.75">
      <c r="A4650" s="276"/>
    </row>
    <row r="4651" spans="1:1" ht="15.75">
      <c r="A4651" s="276"/>
    </row>
    <row r="4652" spans="1:1" ht="15.75">
      <c r="A4652" s="276"/>
    </row>
    <row r="4653" spans="1:1" ht="15.75">
      <c r="A4653" s="277"/>
    </row>
    <row r="4654" spans="1:1" ht="15.75">
      <c r="A4654" s="276"/>
    </row>
    <row r="4655" spans="1:1" ht="15.75">
      <c r="A4655" s="277"/>
    </row>
    <row r="4656" spans="1:1" ht="15.75">
      <c r="A4656" s="276"/>
    </row>
    <row r="4657" spans="1:1" ht="15.75">
      <c r="A4657" s="277"/>
    </row>
    <row r="4658" spans="1:1" ht="15.75">
      <c r="A4658" s="277"/>
    </row>
    <row r="4659" spans="1:1" ht="15.75">
      <c r="A4659" s="276"/>
    </row>
    <row r="4660" spans="1:1" ht="15.75">
      <c r="A4660" s="276"/>
    </row>
    <row r="4661" spans="1:1" ht="15.75">
      <c r="A4661" s="277"/>
    </row>
    <row r="4662" spans="1:1" ht="15.75">
      <c r="A4662" s="276"/>
    </row>
    <row r="4663" spans="1:1" ht="15.75">
      <c r="A4663" s="276"/>
    </row>
    <row r="4664" spans="1:1" ht="15.75">
      <c r="A4664" s="276"/>
    </row>
    <row r="4665" spans="1:1" ht="15.75">
      <c r="A4665" s="276"/>
    </row>
    <row r="4666" spans="1:1" ht="15.75">
      <c r="A4666" s="277"/>
    </row>
    <row r="4667" spans="1:1" ht="15.75">
      <c r="A4667" s="276"/>
    </row>
    <row r="4668" spans="1:1" ht="15.75">
      <c r="A4668" s="276"/>
    </row>
    <row r="4669" spans="1:1" ht="15.75">
      <c r="A4669" s="276"/>
    </row>
    <row r="4670" spans="1:1" ht="15.75">
      <c r="A4670" s="277"/>
    </row>
    <row r="4671" spans="1:1" ht="15.75">
      <c r="A4671" s="277"/>
    </row>
    <row r="4672" spans="1:1" ht="15.75">
      <c r="A4672" s="277"/>
    </row>
    <row r="4673" spans="1:1" ht="15.75">
      <c r="A4673" s="276"/>
    </row>
    <row r="4674" spans="1:1" ht="15.75">
      <c r="A4674" s="276"/>
    </row>
    <row r="4675" spans="1:1" ht="15.75">
      <c r="A4675" s="276"/>
    </row>
    <row r="4676" spans="1:1" ht="15.75">
      <c r="A4676" s="277"/>
    </row>
    <row r="4677" spans="1:1" ht="15.75">
      <c r="A4677" s="276"/>
    </row>
    <row r="4678" spans="1:1" ht="15.75">
      <c r="A4678" s="276"/>
    </row>
    <row r="4679" spans="1:1" ht="15.75">
      <c r="A4679" s="276"/>
    </row>
    <row r="4680" spans="1:1" ht="15.75">
      <c r="A4680" s="277"/>
    </row>
    <row r="4681" spans="1:1" ht="15.75">
      <c r="A4681" s="276"/>
    </row>
    <row r="4682" spans="1:1" ht="15.75">
      <c r="A4682" s="277"/>
    </row>
    <row r="4683" spans="1:1" ht="15.75">
      <c r="A4683" s="276"/>
    </row>
    <row r="4684" spans="1:1" ht="15.75">
      <c r="A4684" s="276"/>
    </row>
    <row r="4685" spans="1:1" ht="15.75">
      <c r="A4685" s="277"/>
    </row>
    <row r="4686" spans="1:1" ht="15.75">
      <c r="A4686" s="276"/>
    </row>
    <row r="4687" spans="1:1" ht="15.75">
      <c r="A4687" s="276"/>
    </row>
    <row r="4688" spans="1:1" ht="15.75">
      <c r="A4688" s="277"/>
    </row>
    <row r="4689" spans="1:1" ht="15.75">
      <c r="A4689" s="277"/>
    </row>
    <row r="4690" spans="1:1" ht="15.75">
      <c r="A4690" s="277"/>
    </row>
    <row r="4691" spans="1:1" ht="15.75">
      <c r="A4691" s="277"/>
    </row>
    <row r="4692" spans="1:1" ht="15.75">
      <c r="A4692" s="277"/>
    </row>
    <row r="4693" spans="1:1" ht="15.75">
      <c r="A4693" s="276"/>
    </row>
    <row r="4694" spans="1:1" ht="15.75">
      <c r="A4694" s="277"/>
    </row>
    <row r="4695" spans="1:1" ht="15.75">
      <c r="A4695" s="277"/>
    </row>
    <row r="4696" spans="1:1" ht="15.75">
      <c r="A4696" s="277"/>
    </row>
    <row r="4697" spans="1:1" ht="15.75">
      <c r="A4697" s="277"/>
    </row>
    <row r="4698" spans="1:1" ht="15.75">
      <c r="A4698" s="276"/>
    </row>
    <row r="4699" spans="1:1" ht="15.75">
      <c r="A4699" s="277"/>
    </row>
    <row r="4700" spans="1:1" ht="15.75">
      <c r="A4700" s="276"/>
    </row>
    <row r="4701" spans="1:1" ht="15.75">
      <c r="A4701" s="277"/>
    </row>
    <row r="4702" spans="1:1" ht="15.75">
      <c r="A4702" s="276"/>
    </row>
    <row r="4703" spans="1:1" ht="15.75">
      <c r="A4703" s="276"/>
    </row>
    <row r="4704" spans="1:1" ht="15.75">
      <c r="A4704" s="276"/>
    </row>
    <row r="4705" spans="1:1" ht="15.75">
      <c r="A4705" s="277"/>
    </row>
    <row r="4706" spans="1:1" ht="15.75">
      <c r="A4706" s="276"/>
    </row>
    <row r="4707" spans="1:1" ht="15.75">
      <c r="A4707" s="277"/>
    </row>
    <row r="4708" spans="1:1" ht="15.75">
      <c r="A4708" s="276"/>
    </row>
    <row r="4709" spans="1:1" ht="15.75">
      <c r="A4709" s="277"/>
    </row>
    <row r="4710" spans="1:1" ht="15.75">
      <c r="A4710" s="277"/>
    </row>
    <row r="4711" spans="1:1" ht="15.75">
      <c r="A4711" s="276"/>
    </row>
    <row r="4712" spans="1:1" ht="15.75">
      <c r="A4712" s="277"/>
    </row>
    <row r="4713" spans="1:1" ht="15.75">
      <c r="A4713" s="276"/>
    </row>
    <row r="4714" spans="1:1" ht="15.75">
      <c r="A4714" s="277"/>
    </row>
    <row r="4715" spans="1:1" ht="15.75">
      <c r="A4715" s="276"/>
    </row>
    <row r="4716" spans="1:1" ht="15.75">
      <c r="A4716" s="276"/>
    </row>
    <row r="4717" spans="1:1" ht="15.75">
      <c r="A4717" s="276"/>
    </row>
    <row r="4718" spans="1:1" ht="15.75">
      <c r="A4718" s="276"/>
    </row>
    <row r="4719" spans="1:1" ht="15.75">
      <c r="A4719" s="276"/>
    </row>
    <row r="4720" spans="1:1" ht="15.75">
      <c r="A4720" s="277"/>
    </row>
    <row r="4721" spans="1:1" ht="15.75">
      <c r="A4721" s="276"/>
    </row>
    <row r="4722" spans="1:1" ht="15.75">
      <c r="A4722" s="276"/>
    </row>
    <row r="4723" spans="1:1" ht="15.75">
      <c r="A4723" s="277"/>
    </row>
    <row r="4724" spans="1:1" ht="15.75">
      <c r="A4724" s="276"/>
    </row>
    <row r="4725" spans="1:1" ht="15.75">
      <c r="A4725" s="276"/>
    </row>
    <row r="4726" spans="1:1" ht="15.75">
      <c r="A4726" s="276"/>
    </row>
    <row r="4727" spans="1:1" ht="15.75">
      <c r="A4727" s="276"/>
    </row>
    <row r="4728" spans="1:1" ht="15.75">
      <c r="A4728" s="277"/>
    </row>
    <row r="4729" spans="1:1" ht="15.75">
      <c r="A4729" s="276"/>
    </row>
    <row r="4730" spans="1:1" ht="15.75">
      <c r="A4730" s="276"/>
    </row>
    <row r="4731" spans="1:1" ht="15.75">
      <c r="A4731" s="277"/>
    </row>
    <row r="4732" spans="1:1" ht="15.75">
      <c r="A4732" s="276"/>
    </row>
    <row r="4733" spans="1:1" ht="15.75">
      <c r="A4733" s="277"/>
    </row>
    <row r="4734" spans="1:1" ht="15.75">
      <c r="A4734" s="276"/>
    </row>
    <row r="4735" spans="1:1" ht="15.75">
      <c r="A4735" s="276"/>
    </row>
    <row r="4736" spans="1:1" ht="15.75">
      <c r="A4736" s="277"/>
    </row>
    <row r="4737" spans="1:1" ht="15.75">
      <c r="A4737" s="276"/>
    </row>
    <row r="4738" spans="1:1" ht="15.75">
      <c r="A4738" s="276"/>
    </row>
    <row r="4739" spans="1:1" ht="15.75">
      <c r="A4739" s="276"/>
    </row>
    <row r="4740" spans="1:1" ht="15.75">
      <c r="A4740" s="276"/>
    </row>
    <row r="4741" spans="1:1" ht="15.75">
      <c r="A4741" s="276"/>
    </row>
    <row r="4742" spans="1:1" ht="15.75">
      <c r="A4742" s="276"/>
    </row>
    <row r="4743" spans="1:1" ht="15.75">
      <c r="A4743" s="276"/>
    </row>
    <row r="4744" spans="1:1" ht="15.75">
      <c r="A4744" s="276"/>
    </row>
    <row r="4745" spans="1:1" ht="15.75">
      <c r="A4745" s="276"/>
    </row>
    <row r="4746" spans="1:1" ht="15.75">
      <c r="A4746" s="276"/>
    </row>
    <row r="4747" spans="1:1" ht="15.75">
      <c r="A4747" s="277"/>
    </row>
    <row r="4748" spans="1:1" ht="15.75">
      <c r="A4748" s="277"/>
    </row>
    <row r="4749" spans="1:1" ht="15.75">
      <c r="A4749" s="276"/>
    </row>
    <row r="4750" spans="1:1" ht="15.75">
      <c r="A4750" s="276"/>
    </row>
    <row r="4751" spans="1:1" ht="15.75">
      <c r="A4751" s="276"/>
    </row>
    <row r="4752" spans="1:1" ht="15.75">
      <c r="A4752" s="277"/>
    </row>
    <row r="4753" spans="1:1" ht="15.75">
      <c r="A4753" s="276"/>
    </row>
    <row r="4754" spans="1:1" ht="15.75">
      <c r="A4754" s="276"/>
    </row>
    <row r="4755" spans="1:1" ht="15.75">
      <c r="A4755" s="276"/>
    </row>
    <row r="4756" spans="1:1" ht="15.75">
      <c r="A4756" s="276"/>
    </row>
    <row r="4757" spans="1:1" ht="15.75">
      <c r="A4757" s="276"/>
    </row>
    <row r="4758" spans="1:1" ht="15.75">
      <c r="A4758" s="276"/>
    </row>
    <row r="4759" spans="1:1" ht="15.75">
      <c r="A4759" s="276"/>
    </row>
    <row r="4760" spans="1:1" ht="15.75">
      <c r="A4760" s="276"/>
    </row>
    <row r="4761" spans="1:1" ht="15.75">
      <c r="A4761" s="277"/>
    </row>
    <row r="4762" spans="1:1" ht="15.75">
      <c r="A4762" s="276"/>
    </row>
    <row r="4763" spans="1:1" ht="15.75">
      <c r="A4763" s="276"/>
    </row>
    <row r="4764" spans="1:1" ht="15.75">
      <c r="A4764" s="277"/>
    </row>
    <row r="4765" spans="1:1" ht="15.75">
      <c r="A4765" s="276"/>
    </row>
    <row r="4766" spans="1:1" ht="15.75">
      <c r="A4766" s="276"/>
    </row>
    <row r="4767" spans="1:1" ht="15.75">
      <c r="A4767" s="276"/>
    </row>
    <row r="4768" spans="1:1" ht="15.75">
      <c r="A4768" s="276"/>
    </row>
    <row r="4769" spans="1:1" ht="15.75">
      <c r="A4769" s="276"/>
    </row>
    <row r="4770" spans="1:1" ht="15.75">
      <c r="A4770" s="276"/>
    </row>
    <row r="4771" spans="1:1" ht="15.75">
      <c r="A4771" s="277"/>
    </row>
    <row r="4772" spans="1:1" ht="15.75">
      <c r="A4772" s="276"/>
    </row>
    <row r="4773" spans="1:1" ht="15.75">
      <c r="A4773" s="276"/>
    </row>
    <row r="4774" spans="1:1" ht="15.75">
      <c r="A4774" s="276"/>
    </row>
    <row r="4775" spans="1:1" ht="15.75">
      <c r="A4775" s="276"/>
    </row>
    <row r="4776" spans="1:1" ht="15.75">
      <c r="A4776" s="277"/>
    </row>
    <row r="4777" spans="1:1" ht="15.75">
      <c r="A4777" s="277"/>
    </row>
    <row r="4778" spans="1:1" ht="15.75">
      <c r="A4778" s="276"/>
    </row>
    <row r="4779" spans="1:1" ht="15.75">
      <c r="A4779" s="277"/>
    </row>
    <row r="4780" spans="1:1" ht="15.75">
      <c r="A4780" s="276"/>
    </row>
    <row r="4781" spans="1:1" ht="15.75">
      <c r="A4781" s="276"/>
    </row>
    <row r="4782" spans="1:1" ht="15.75">
      <c r="A4782" s="277"/>
    </row>
    <row r="4783" spans="1:1" ht="15.75">
      <c r="A4783" s="276"/>
    </row>
    <row r="4784" spans="1:1" ht="15.75">
      <c r="A4784" s="277"/>
    </row>
    <row r="4785" spans="1:1" ht="15.75">
      <c r="A4785" s="276"/>
    </row>
    <row r="4786" spans="1:1" ht="15.75">
      <c r="A4786" s="276"/>
    </row>
    <row r="4787" spans="1:1" ht="15.75">
      <c r="A4787" s="276"/>
    </row>
    <row r="4788" spans="1:1" ht="15.75">
      <c r="A4788" s="276"/>
    </row>
    <row r="4789" spans="1:1" ht="15.75">
      <c r="A4789" s="277"/>
    </row>
    <row r="4790" spans="1:1" ht="15.75">
      <c r="A4790" s="276"/>
    </row>
    <row r="4791" spans="1:1" ht="15.75">
      <c r="A4791" s="276"/>
    </row>
    <row r="4792" spans="1:1" ht="15.75">
      <c r="A4792" s="276"/>
    </row>
    <row r="4793" spans="1:1" ht="15.75">
      <c r="A4793" s="277"/>
    </row>
    <row r="4794" spans="1:1" ht="15.75">
      <c r="A4794" s="277"/>
    </row>
    <row r="4795" spans="1:1" ht="15.75">
      <c r="A4795" s="276"/>
    </row>
    <row r="4796" spans="1:1" ht="15.75">
      <c r="A4796" s="276"/>
    </row>
    <row r="4797" spans="1:1" ht="15.75">
      <c r="A4797" s="276"/>
    </row>
    <row r="4798" spans="1:1" ht="15.75">
      <c r="A4798" s="276"/>
    </row>
    <row r="4799" spans="1:1" ht="15.75">
      <c r="A4799" s="276"/>
    </row>
    <row r="4800" spans="1:1" ht="15.75">
      <c r="A4800" s="276"/>
    </row>
    <row r="4801" spans="1:1" ht="15.75">
      <c r="A4801" s="276"/>
    </row>
    <row r="4802" spans="1:1" ht="15.75">
      <c r="A4802" s="277"/>
    </row>
    <row r="4803" spans="1:1" ht="15.75">
      <c r="A4803" s="277"/>
    </row>
    <row r="4804" spans="1:1" ht="15.75">
      <c r="A4804" s="276"/>
    </row>
    <row r="4805" spans="1:1" ht="15.75">
      <c r="A4805" s="276"/>
    </row>
    <row r="4806" spans="1:1" ht="15.75">
      <c r="A4806" s="277"/>
    </row>
    <row r="4807" spans="1:1" ht="15.75">
      <c r="A4807" s="276"/>
    </row>
    <row r="4808" spans="1:1" ht="15.75">
      <c r="A4808" s="277"/>
    </row>
    <row r="4809" spans="1:1" ht="15.75">
      <c r="A4809" s="277"/>
    </row>
    <row r="4810" spans="1:1" ht="15.75">
      <c r="A4810" s="277"/>
    </row>
    <row r="4811" spans="1:1" ht="15.75">
      <c r="A4811" s="276"/>
    </row>
    <row r="4812" spans="1:1" ht="15.75">
      <c r="A4812" s="277"/>
    </row>
    <row r="4813" spans="1:1" ht="15.75">
      <c r="A4813" s="276"/>
    </row>
    <row r="4814" spans="1:1" ht="15.75">
      <c r="A4814" s="277"/>
    </row>
    <row r="4815" spans="1:1" ht="15.75">
      <c r="A4815" s="277"/>
    </row>
    <row r="4816" spans="1:1" ht="15.75">
      <c r="A4816" s="276"/>
    </row>
    <row r="4817" spans="1:1" ht="15.75">
      <c r="A4817" s="276"/>
    </row>
    <row r="4818" spans="1:1" ht="15.75">
      <c r="A4818" s="276"/>
    </row>
    <row r="4819" spans="1:1" ht="15.75">
      <c r="A4819" s="276"/>
    </row>
    <row r="4820" spans="1:1" ht="15.75">
      <c r="A4820" s="277"/>
    </row>
    <row r="4821" spans="1:1" ht="15.75">
      <c r="A4821" s="277"/>
    </row>
    <row r="4822" spans="1:1" ht="15.75">
      <c r="A4822" s="277"/>
    </row>
    <row r="4823" spans="1:1" ht="15.75">
      <c r="A4823" s="277"/>
    </row>
    <row r="4824" spans="1:1" ht="15.75">
      <c r="A4824" s="276"/>
    </row>
    <row r="4825" spans="1:1" ht="15.75">
      <c r="A4825" s="276"/>
    </row>
    <row r="4826" spans="1:1" ht="15.75">
      <c r="A4826" s="277"/>
    </row>
    <row r="4827" spans="1:1" ht="15.75">
      <c r="A4827" s="276"/>
    </row>
    <row r="4828" spans="1:1" ht="15.75">
      <c r="A4828" s="276"/>
    </row>
    <row r="4829" spans="1:1" ht="15.75">
      <c r="A4829" s="276"/>
    </row>
    <row r="4830" spans="1:1" ht="15.75">
      <c r="A4830" s="276"/>
    </row>
    <row r="4831" spans="1:1" ht="15.75">
      <c r="A4831" s="276"/>
    </row>
    <row r="4832" spans="1:1" ht="15.75">
      <c r="A4832" s="276"/>
    </row>
    <row r="4833" spans="1:1" ht="15.75">
      <c r="A4833" s="276"/>
    </row>
    <row r="4834" spans="1:1" ht="15.75">
      <c r="A4834" s="276"/>
    </row>
    <row r="4835" spans="1:1" ht="15.75">
      <c r="A4835" s="277"/>
    </row>
    <row r="4836" spans="1:1" ht="15.75">
      <c r="A4836" s="276"/>
    </row>
    <row r="4837" spans="1:1" ht="15.75">
      <c r="A4837" s="276"/>
    </row>
    <row r="4838" spans="1:1" ht="15.75">
      <c r="A4838" s="276"/>
    </row>
    <row r="4839" spans="1:1" ht="15.75">
      <c r="A4839" s="276"/>
    </row>
    <row r="4840" spans="1:1" ht="15.75">
      <c r="A4840" s="276"/>
    </row>
    <row r="4841" spans="1:1" ht="15.75">
      <c r="A4841" s="277"/>
    </row>
    <row r="4842" spans="1:1" ht="15.75">
      <c r="A4842" s="276"/>
    </row>
    <row r="4843" spans="1:1" ht="15.75">
      <c r="A4843" s="276"/>
    </row>
    <row r="4844" spans="1:1" ht="15.75">
      <c r="A4844" s="276"/>
    </row>
    <row r="4845" spans="1:1" ht="15.75">
      <c r="A4845" s="277"/>
    </row>
    <row r="4846" spans="1:1" ht="15.75">
      <c r="A4846" s="276"/>
    </row>
    <row r="4847" spans="1:1" ht="15.75">
      <c r="A4847" s="276"/>
    </row>
    <row r="4848" spans="1:1" ht="15.75">
      <c r="A4848" s="276"/>
    </row>
    <row r="4849" spans="1:1" ht="15.75">
      <c r="A4849" s="276"/>
    </row>
    <row r="4850" spans="1:1" ht="15.75">
      <c r="A4850" s="276"/>
    </row>
    <row r="4851" spans="1:1" ht="15.75">
      <c r="A4851" s="276"/>
    </row>
    <row r="4852" spans="1:1" ht="15.75">
      <c r="A4852" s="276"/>
    </row>
    <row r="4853" spans="1:1" ht="15.75">
      <c r="A4853" s="276"/>
    </row>
    <row r="4854" spans="1:1" ht="15.75">
      <c r="A4854" s="277"/>
    </row>
    <row r="4855" spans="1:1" ht="15.75">
      <c r="A4855" s="277"/>
    </row>
    <row r="4856" spans="1:1" ht="15.75">
      <c r="A4856" s="276"/>
    </row>
    <row r="4857" spans="1:1" ht="15.75">
      <c r="A4857" s="277"/>
    </row>
    <row r="4858" spans="1:1" ht="15.75">
      <c r="A4858" s="276"/>
    </row>
    <row r="4859" spans="1:1" ht="15.75">
      <c r="A4859" s="276"/>
    </row>
    <row r="4860" spans="1:1" ht="15.75">
      <c r="A4860" s="276"/>
    </row>
    <row r="4861" spans="1:1" ht="15.75">
      <c r="A4861" s="276"/>
    </row>
    <row r="4862" spans="1:1" ht="15.75">
      <c r="A4862" s="277"/>
    </row>
    <row r="4863" spans="1:1" ht="15.75">
      <c r="A4863" s="276"/>
    </row>
    <row r="4864" spans="1:1" ht="15.75">
      <c r="A4864" s="276"/>
    </row>
    <row r="4865" spans="1:1" ht="15.75">
      <c r="A4865" s="276"/>
    </row>
    <row r="4866" spans="1:1" ht="15.75">
      <c r="A4866" s="276"/>
    </row>
    <row r="4867" spans="1:1" ht="15.75">
      <c r="A4867" s="277"/>
    </row>
    <row r="4868" spans="1:1" ht="15.75">
      <c r="A4868" s="276"/>
    </row>
    <row r="4869" spans="1:1" ht="15.75">
      <c r="A4869" s="276"/>
    </row>
    <row r="4870" spans="1:1" ht="15.75">
      <c r="A4870" s="276"/>
    </row>
    <row r="4871" spans="1:1" ht="15.75">
      <c r="A4871" s="276"/>
    </row>
    <row r="4872" spans="1:1" ht="15.75">
      <c r="A4872" s="276"/>
    </row>
    <row r="4873" spans="1:1" ht="15.75">
      <c r="A4873" s="276"/>
    </row>
    <row r="4874" spans="1:1" ht="15.75">
      <c r="A4874" s="276"/>
    </row>
    <row r="4875" spans="1:1" ht="15.75">
      <c r="A4875" s="276"/>
    </row>
    <row r="4876" spans="1:1" ht="15.75">
      <c r="A4876" s="277"/>
    </row>
    <row r="4877" spans="1:1" ht="15.75">
      <c r="A4877" s="276"/>
    </row>
    <row r="4878" spans="1:1" ht="15.75">
      <c r="A4878" s="276"/>
    </row>
    <row r="4879" spans="1:1" ht="15.75">
      <c r="A4879" s="277"/>
    </row>
    <row r="4880" spans="1:1" ht="15.75">
      <c r="A4880" s="277"/>
    </row>
    <row r="4881" spans="1:1" ht="15.75">
      <c r="A4881" s="276"/>
    </row>
    <row r="4882" spans="1:1" ht="15.75">
      <c r="A4882" s="276"/>
    </row>
    <row r="4883" spans="1:1" ht="15.75">
      <c r="A4883" s="276"/>
    </row>
    <row r="4884" spans="1:1" ht="15.75">
      <c r="A4884" s="276"/>
    </row>
    <row r="4885" spans="1:1" ht="15.75">
      <c r="A4885" s="277"/>
    </row>
    <row r="4886" spans="1:1" ht="15.75">
      <c r="A4886" s="277"/>
    </row>
    <row r="4887" spans="1:1" ht="15.75">
      <c r="A4887" s="276"/>
    </row>
    <row r="4888" spans="1:1" ht="15.75">
      <c r="A4888" s="277"/>
    </row>
    <row r="4889" spans="1:1" ht="15.75">
      <c r="A4889" s="276"/>
    </row>
    <row r="4890" spans="1:1" ht="15.75">
      <c r="A4890" s="276"/>
    </row>
    <row r="4891" spans="1:1" ht="15.75">
      <c r="A4891" s="277"/>
    </row>
    <row r="4892" spans="1:1" ht="15.75">
      <c r="A4892" s="276"/>
    </row>
    <row r="4893" spans="1:1" ht="15.75">
      <c r="A4893" s="276"/>
    </row>
    <row r="4894" spans="1:1" ht="15.75">
      <c r="A4894" s="277"/>
    </row>
    <row r="4895" spans="1:1" ht="15.75">
      <c r="A4895" s="277"/>
    </row>
    <row r="4896" spans="1:1" ht="15.75">
      <c r="A4896" s="276"/>
    </row>
    <row r="4897" spans="1:1" ht="15.75">
      <c r="A4897" s="276"/>
    </row>
    <row r="4898" spans="1:1" ht="15.75">
      <c r="A4898" s="276"/>
    </row>
    <row r="4899" spans="1:1" ht="15.75">
      <c r="A4899" s="277"/>
    </row>
    <row r="4900" spans="1:1" ht="15.75">
      <c r="A4900" s="276"/>
    </row>
    <row r="4901" spans="1:1" ht="15.75">
      <c r="A4901" s="277"/>
    </row>
    <row r="4902" spans="1:1" ht="15.75">
      <c r="A4902" s="276"/>
    </row>
    <row r="4903" spans="1:1" ht="15.75">
      <c r="A4903" s="277"/>
    </row>
    <row r="4904" spans="1:1" ht="15.75">
      <c r="A4904" s="276"/>
    </row>
    <row r="4905" spans="1:1" ht="15.75">
      <c r="A4905" s="276"/>
    </row>
    <row r="4906" spans="1:1" ht="15.75">
      <c r="A4906" s="276"/>
    </row>
    <row r="4907" spans="1:1" ht="15.75">
      <c r="A4907" s="277"/>
    </row>
    <row r="4908" spans="1:1" ht="15.75">
      <c r="A4908" s="276"/>
    </row>
    <row r="4909" spans="1:1" ht="15.75">
      <c r="A4909" s="276"/>
    </row>
    <row r="4910" spans="1:1" ht="15.75">
      <c r="A4910" s="276"/>
    </row>
    <row r="4911" spans="1:1" ht="15.75">
      <c r="A4911" s="276"/>
    </row>
    <row r="4912" spans="1:1" ht="15.75">
      <c r="A4912" s="276"/>
    </row>
    <row r="4913" spans="1:1" ht="15.75">
      <c r="A4913" s="276"/>
    </row>
    <row r="4914" spans="1:1" ht="15.75">
      <c r="A4914" s="277"/>
    </row>
    <row r="4915" spans="1:1" ht="15.75">
      <c r="A4915" s="276"/>
    </row>
    <row r="4916" spans="1:1" ht="15.75">
      <c r="A4916" s="276"/>
    </row>
    <row r="4917" spans="1:1" ht="15.75">
      <c r="A4917" s="277"/>
    </row>
    <row r="4918" spans="1:1" ht="15.75">
      <c r="A4918" s="276"/>
    </row>
    <row r="4919" spans="1:1" ht="15.75">
      <c r="A4919" s="276"/>
    </row>
    <row r="4920" spans="1:1" ht="15.75">
      <c r="A4920" s="276"/>
    </row>
    <row r="4921" spans="1:1" ht="15.75">
      <c r="A4921" s="276"/>
    </row>
    <row r="4922" spans="1:1" ht="15.75">
      <c r="A4922" s="276"/>
    </row>
    <row r="4923" spans="1:1" ht="15.75">
      <c r="A4923" s="276"/>
    </row>
    <row r="4924" spans="1:1" ht="15.75">
      <c r="A4924" s="276"/>
    </row>
    <row r="4925" spans="1:1" ht="15.75">
      <c r="A4925" s="276"/>
    </row>
    <row r="4926" spans="1:1" ht="15.75">
      <c r="A4926" s="276"/>
    </row>
    <row r="4927" spans="1:1" ht="15.75">
      <c r="A4927" s="276"/>
    </row>
    <row r="4928" spans="1:1" ht="15.75">
      <c r="A4928" s="276"/>
    </row>
    <row r="4929" spans="1:1" ht="15.75">
      <c r="A4929" s="276"/>
    </row>
    <row r="4930" spans="1:1" ht="15.75">
      <c r="A4930" s="276"/>
    </row>
    <row r="4931" spans="1:1" ht="15.75">
      <c r="A4931" s="276"/>
    </row>
    <row r="4932" spans="1:1" ht="15.75">
      <c r="A4932" s="276"/>
    </row>
    <row r="4933" spans="1:1" ht="15.75">
      <c r="A4933" s="276"/>
    </row>
    <row r="4934" spans="1:1" ht="15.75">
      <c r="A4934" s="276"/>
    </row>
    <row r="4935" spans="1:1" ht="15.75">
      <c r="A4935" s="277"/>
    </row>
    <row r="4936" spans="1:1" ht="15.75">
      <c r="A4936" s="277"/>
    </row>
    <row r="4937" spans="1:1" ht="15.75">
      <c r="A4937" s="276"/>
    </row>
    <row r="4938" spans="1:1" ht="15.75">
      <c r="A4938" s="276"/>
    </row>
    <row r="4939" spans="1:1" ht="15.75">
      <c r="A4939" s="276"/>
    </row>
    <row r="4940" spans="1:1" ht="15.75">
      <c r="A4940" s="276"/>
    </row>
    <row r="4941" spans="1:1" ht="15.75">
      <c r="A4941" s="277"/>
    </row>
    <row r="4942" spans="1:1" ht="15.75">
      <c r="A4942" s="276"/>
    </row>
    <row r="4943" spans="1:1" ht="15.75">
      <c r="A4943" s="276"/>
    </row>
    <row r="4944" spans="1:1" ht="15.75">
      <c r="A4944" s="276"/>
    </row>
    <row r="4945" spans="1:1" ht="15.75">
      <c r="A4945" s="276"/>
    </row>
    <row r="4946" spans="1:1" ht="15.75">
      <c r="A4946" s="276"/>
    </row>
    <row r="4947" spans="1:1" ht="15.75">
      <c r="A4947" s="276"/>
    </row>
    <row r="4948" spans="1:1" ht="15.75">
      <c r="A4948" s="277"/>
    </row>
    <row r="4949" spans="1:1" ht="15.75">
      <c r="A4949" s="276"/>
    </row>
    <row r="4950" spans="1:1" ht="15.75">
      <c r="A4950" s="276"/>
    </row>
    <row r="4951" spans="1:1" ht="15.75">
      <c r="A4951" s="276"/>
    </row>
    <row r="4952" spans="1:1" ht="15.75">
      <c r="A4952" s="276"/>
    </row>
    <row r="4953" spans="1:1" ht="15.75">
      <c r="A4953" s="276"/>
    </row>
    <row r="4954" spans="1:1" ht="15.75">
      <c r="A4954" s="277"/>
    </row>
    <row r="4955" spans="1:1" ht="15.75">
      <c r="A4955" s="276"/>
    </row>
    <row r="4956" spans="1:1" ht="15.75">
      <c r="A4956" s="276"/>
    </row>
    <row r="4957" spans="1:1" ht="15.75">
      <c r="A4957" s="276"/>
    </row>
    <row r="4958" spans="1:1" ht="15.75">
      <c r="A4958" s="276"/>
    </row>
    <row r="4959" spans="1:1" ht="15.75">
      <c r="A4959" s="276"/>
    </row>
    <row r="4960" spans="1:1" ht="15.75">
      <c r="A4960" s="276"/>
    </row>
    <row r="4961" spans="1:1" ht="15.75">
      <c r="A4961" s="276"/>
    </row>
    <row r="4962" spans="1:1" ht="15.75">
      <c r="A4962" s="276"/>
    </row>
    <row r="4963" spans="1:1" ht="15.75">
      <c r="A4963" s="276"/>
    </row>
    <row r="4964" spans="1:1" ht="15.75">
      <c r="A4964" s="276"/>
    </row>
    <row r="4965" spans="1:1" ht="15.75">
      <c r="A4965" s="276"/>
    </row>
    <row r="4966" spans="1:1" ht="15.75">
      <c r="A4966" s="276"/>
    </row>
    <row r="4967" spans="1:1" ht="15.75">
      <c r="A4967" s="276"/>
    </row>
    <row r="4968" spans="1:1" ht="15.75">
      <c r="A4968" s="277"/>
    </row>
    <row r="4969" spans="1:1" ht="15.75">
      <c r="A4969" s="276"/>
    </row>
    <row r="4970" spans="1:1" ht="15.75">
      <c r="A4970" s="277"/>
    </row>
    <row r="4971" spans="1:1" ht="15.75">
      <c r="A4971" s="276"/>
    </row>
    <row r="4972" spans="1:1" ht="15.75">
      <c r="A4972" s="276"/>
    </row>
    <row r="4973" spans="1:1" ht="15.75">
      <c r="A4973" s="276"/>
    </row>
    <row r="4974" spans="1:1" ht="15.75">
      <c r="A4974" s="276"/>
    </row>
    <row r="4975" spans="1:1" ht="15.75">
      <c r="A4975" s="276"/>
    </row>
    <row r="4976" spans="1:1" ht="15.75">
      <c r="A4976" s="276"/>
    </row>
    <row r="4977" spans="1:1" ht="15.75">
      <c r="A4977" s="277"/>
    </row>
    <row r="4978" spans="1:1" ht="15.75">
      <c r="A4978" s="276"/>
    </row>
    <row r="4979" spans="1:1" ht="15.75">
      <c r="A4979" s="277"/>
    </row>
    <row r="4980" spans="1:1" ht="15.75">
      <c r="A4980" s="276"/>
    </row>
    <row r="4981" spans="1:1" ht="15.75">
      <c r="A4981" s="276"/>
    </row>
    <row r="4982" spans="1:1" ht="15.75">
      <c r="A4982" s="277"/>
    </row>
    <row r="4983" spans="1:1" ht="15.75">
      <c r="A4983" s="277"/>
    </row>
    <row r="4984" spans="1:1" ht="15.75">
      <c r="A4984" s="276"/>
    </row>
    <row r="4985" spans="1:1" ht="15.75">
      <c r="A4985" s="276"/>
    </row>
    <row r="4986" spans="1:1" ht="15.75">
      <c r="A4986" s="277"/>
    </row>
    <row r="4987" spans="1:1" ht="15.75">
      <c r="A4987" s="276"/>
    </row>
    <row r="4988" spans="1:1" ht="15.75">
      <c r="A4988" s="276"/>
    </row>
    <row r="4989" spans="1:1" ht="15.75">
      <c r="A4989" s="276"/>
    </row>
    <row r="4990" spans="1:1" ht="15.75">
      <c r="A4990" s="276"/>
    </row>
    <row r="4991" spans="1:1" ht="15.75">
      <c r="A4991" s="276"/>
    </row>
    <row r="4992" spans="1:1" ht="15.75">
      <c r="A4992" s="277"/>
    </row>
    <row r="4993" spans="1:1" ht="15.75">
      <c r="A4993" s="277"/>
    </row>
    <row r="4994" spans="1:1" ht="15.75">
      <c r="A4994" s="276"/>
    </row>
    <row r="4995" spans="1:1" ht="15.75">
      <c r="A4995" s="276"/>
    </row>
    <row r="4996" spans="1:1" ht="15.75">
      <c r="A4996" s="277"/>
    </row>
    <row r="4997" spans="1:1" ht="15.75">
      <c r="A4997" s="277"/>
    </row>
    <row r="4998" spans="1:1" ht="15.75">
      <c r="A4998" s="276"/>
    </row>
    <row r="4999" spans="1:1" ht="15.75">
      <c r="A4999" s="276"/>
    </row>
    <row r="5000" spans="1:1" ht="15.75">
      <c r="A5000" s="276"/>
    </row>
    <row r="5001" spans="1:1" ht="15.75">
      <c r="A5001" s="277"/>
    </row>
    <row r="5002" spans="1:1" ht="15.75">
      <c r="A5002" s="276"/>
    </row>
    <row r="5003" spans="1:1" ht="15.75">
      <c r="A5003" s="276"/>
    </row>
    <row r="5004" spans="1:1" ht="15.75">
      <c r="A5004" s="276"/>
    </row>
    <row r="5005" spans="1:1" ht="15.75">
      <c r="A5005" s="276"/>
    </row>
    <row r="5006" spans="1:1" ht="15.75">
      <c r="A5006" s="277"/>
    </row>
    <row r="5007" spans="1:1">
      <c r="A5007" s="278"/>
    </row>
    <row r="5008" spans="1:1" ht="15.75">
      <c r="A5008" s="277"/>
    </row>
    <row r="5009" spans="1:1" ht="15.75">
      <c r="A5009" s="277"/>
    </row>
    <row r="5010" spans="1:1" ht="15.75">
      <c r="A5010" s="276"/>
    </row>
    <row r="5011" spans="1:1" ht="15.75">
      <c r="A5011" s="277"/>
    </row>
    <row r="5012" spans="1:1" ht="15.75">
      <c r="A5012" s="276"/>
    </row>
    <row r="5013" spans="1:1" ht="15.75">
      <c r="A5013" s="276"/>
    </row>
    <row r="5014" spans="1:1" ht="15.75">
      <c r="A5014" s="276"/>
    </row>
    <row r="5015" spans="1:1" ht="15.75">
      <c r="A5015" s="276"/>
    </row>
    <row r="5016" spans="1:1" ht="15.75">
      <c r="A5016" s="276"/>
    </row>
    <row r="5017" spans="1:1" ht="15.75">
      <c r="A5017" s="277"/>
    </row>
    <row r="5018" spans="1:1" ht="15.75">
      <c r="A5018" s="277"/>
    </row>
    <row r="5019" spans="1:1" ht="15.75">
      <c r="A5019" s="276"/>
    </row>
    <row r="5020" spans="1:1" ht="15.75">
      <c r="A5020" s="276"/>
    </row>
    <row r="5021" spans="1:1" ht="15.75">
      <c r="A5021" s="276"/>
    </row>
    <row r="5022" spans="1:1" ht="15.75">
      <c r="A5022" s="276"/>
    </row>
    <row r="5023" spans="1:1" ht="15.75">
      <c r="A5023" s="277"/>
    </row>
    <row r="5024" spans="1:1" ht="15.75">
      <c r="A5024" s="276"/>
    </row>
    <row r="5025" spans="1:1" ht="15.75">
      <c r="A5025" s="276"/>
    </row>
    <row r="5026" spans="1:1" ht="15.75">
      <c r="A5026" s="276"/>
    </row>
    <row r="5027" spans="1:1" ht="15.75">
      <c r="A5027" s="276"/>
    </row>
    <row r="5028" spans="1:1" ht="15.75">
      <c r="A5028" s="276"/>
    </row>
    <row r="5029" spans="1:1" ht="15.75">
      <c r="A5029" s="277"/>
    </row>
    <row r="5030" spans="1:1" ht="15.75">
      <c r="A5030" s="276"/>
    </row>
    <row r="5031" spans="1:1" ht="15.75">
      <c r="A5031" s="276"/>
    </row>
    <row r="5032" spans="1:1" ht="15.75">
      <c r="A5032" s="276"/>
    </row>
    <row r="5033" spans="1:1" ht="15.75">
      <c r="A5033" s="276"/>
    </row>
    <row r="5034" spans="1:1" ht="15.75">
      <c r="A5034" s="277"/>
    </row>
    <row r="5035" spans="1:1" ht="15.75">
      <c r="A5035" s="276"/>
    </row>
    <row r="5036" spans="1:1" ht="15.75">
      <c r="A5036" s="276"/>
    </row>
    <row r="5037" spans="1:1" ht="15.75">
      <c r="A5037" s="276"/>
    </row>
    <row r="5038" spans="1:1" ht="15.75">
      <c r="A5038" s="277"/>
    </row>
    <row r="5039" spans="1:1" ht="15.75">
      <c r="A5039" s="276"/>
    </row>
    <row r="5040" spans="1:1" ht="15.75">
      <c r="A5040" s="277"/>
    </row>
    <row r="5041" spans="1:1" ht="15.75">
      <c r="A5041" s="276"/>
    </row>
    <row r="5042" spans="1:1" ht="15.75">
      <c r="A5042" s="277"/>
    </row>
    <row r="5043" spans="1:1" ht="15.75">
      <c r="A5043" s="276"/>
    </row>
    <row r="5044" spans="1:1" ht="15.75">
      <c r="A5044" s="276"/>
    </row>
    <row r="5045" spans="1:1" ht="15.75">
      <c r="A5045" s="276"/>
    </row>
    <row r="5046" spans="1:1" ht="15.75">
      <c r="A5046" s="276"/>
    </row>
    <row r="5047" spans="1:1" ht="15.75">
      <c r="A5047" s="276"/>
    </row>
    <row r="5048" spans="1:1" ht="15.75">
      <c r="A5048" s="276"/>
    </row>
    <row r="5049" spans="1:1" ht="15.75">
      <c r="A5049" s="277"/>
    </row>
    <row r="5050" spans="1:1" ht="15.75">
      <c r="A5050" s="276"/>
    </row>
    <row r="5051" spans="1:1" ht="15.75">
      <c r="A5051" s="276"/>
    </row>
    <row r="5052" spans="1:1" ht="15.75">
      <c r="A5052" s="276"/>
    </row>
    <row r="5053" spans="1:1" ht="15.75">
      <c r="A5053" s="277"/>
    </row>
    <row r="5054" spans="1:1" ht="15.75">
      <c r="A5054" s="276"/>
    </row>
    <row r="5055" spans="1:1" ht="15.75">
      <c r="A5055" s="277"/>
    </row>
    <row r="5056" spans="1:1" ht="15.75">
      <c r="A5056" s="276"/>
    </row>
    <row r="5057" spans="1:1" ht="15.75">
      <c r="A5057" s="276"/>
    </row>
    <row r="5058" spans="1:1" ht="15.75">
      <c r="A5058" s="276"/>
    </row>
    <row r="5059" spans="1:1" ht="15.75">
      <c r="A5059" s="276"/>
    </row>
    <row r="5060" spans="1:1" ht="15.75">
      <c r="A5060" s="277"/>
    </row>
    <row r="5061" spans="1:1" ht="15.75">
      <c r="A5061" s="276"/>
    </row>
    <row r="5062" spans="1:1" ht="15.75">
      <c r="A5062" s="277"/>
    </row>
    <row r="5063" spans="1:1" ht="15.75">
      <c r="A5063" s="276"/>
    </row>
    <row r="5064" spans="1:1" ht="15.75">
      <c r="A5064" s="276"/>
    </row>
    <row r="5065" spans="1:1" ht="15.75">
      <c r="A5065" s="277"/>
    </row>
    <row r="5066" spans="1:1" ht="15.75">
      <c r="A5066" s="277"/>
    </row>
    <row r="5067" spans="1:1" ht="15.75">
      <c r="A5067" s="277"/>
    </row>
    <row r="5068" spans="1:1" ht="15.75">
      <c r="A5068" s="277"/>
    </row>
    <row r="5069" spans="1:1" ht="15.75">
      <c r="A5069" s="276"/>
    </row>
    <row r="5070" spans="1:1" ht="15.75">
      <c r="A5070" s="276"/>
    </row>
    <row r="5071" spans="1:1" ht="15.75">
      <c r="A5071" s="276"/>
    </row>
    <row r="5072" spans="1:1" ht="15.75">
      <c r="A5072" s="276"/>
    </row>
    <row r="5073" spans="1:1" ht="15.75">
      <c r="A5073" s="277"/>
    </row>
    <row r="5074" spans="1:1" ht="15.75">
      <c r="A5074" s="276"/>
    </row>
    <row r="5075" spans="1:1" ht="15.75">
      <c r="A5075" s="276"/>
    </row>
    <row r="5076" spans="1:1" ht="15.75">
      <c r="A5076" s="276"/>
    </row>
    <row r="5077" spans="1:1" ht="15.75">
      <c r="A5077" s="276"/>
    </row>
    <row r="5078" spans="1:1" ht="15.75">
      <c r="A5078" s="276"/>
    </row>
    <row r="5079" spans="1:1" ht="15.75">
      <c r="A5079" s="277"/>
    </row>
    <row r="5080" spans="1:1" ht="15.75">
      <c r="A5080" s="277"/>
    </row>
    <row r="5081" spans="1:1" ht="15.75">
      <c r="A5081" s="276"/>
    </row>
    <row r="5082" spans="1:1" ht="15.75">
      <c r="A5082" s="276"/>
    </row>
    <row r="5083" spans="1:1" ht="15.75">
      <c r="A5083" s="276"/>
    </row>
    <row r="5084" spans="1:1" ht="15.75">
      <c r="A5084" s="276"/>
    </row>
    <row r="5085" spans="1:1" ht="15.75">
      <c r="A5085" s="276"/>
    </row>
    <row r="5086" spans="1:1" ht="15.75">
      <c r="A5086" s="276"/>
    </row>
    <row r="5087" spans="1:1" ht="15.75">
      <c r="A5087" s="265"/>
    </row>
    <row r="5088" spans="1:1" ht="15.75">
      <c r="A5088" s="265"/>
    </row>
    <row r="5089" spans="1:1" ht="15.75">
      <c r="A5089" s="276"/>
    </row>
    <row r="5090" spans="1:1" ht="15.75">
      <c r="A5090" s="276"/>
    </row>
    <row r="5091" spans="1:1" ht="15.75">
      <c r="A5091" s="276"/>
    </row>
    <row r="5092" spans="1:1" ht="15.75">
      <c r="A5092" s="276"/>
    </row>
    <row r="5093" spans="1:1" ht="15.75">
      <c r="A5093" s="276"/>
    </row>
    <row r="5094" spans="1:1" ht="15.75">
      <c r="A5094" s="277"/>
    </row>
    <row r="5095" spans="1:1" ht="15.75">
      <c r="A5095" s="276"/>
    </row>
    <row r="5096" spans="1:1" ht="15.75">
      <c r="A5096" s="271"/>
    </row>
    <row r="5097" spans="1:1" ht="15.75">
      <c r="A5097" s="271"/>
    </row>
    <row r="5098" spans="1:1" ht="15.75">
      <c r="A5098" s="271"/>
    </row>
    <row r="5099" spans="1:1" ht="15.75">
      <c r="A5099" s="271"/>
    </row>
    <row r="5100" spans="1:1" ht="15.75">
      <c r="A5100" s="271"/>
    </row>
    <row r="5101" spans="1:1" ht="15.75">
      <c r="A5101" s="271"/>
    </row>
    <row r="5102" spans="1:1" ht="15.75">
      <c r="A5102" s="265"/>
    </row>
    <row r="5103" spans="1:1" ht="15.75">
      <c r="A5103" s="267"/>
    </row>
    <row r="5104" spans="1:1" ht="15.75">
      <c r="A5104" s="265"/>
    </row>
    <row r="5105" spans="1:1" ht="15.75">
      <c r="A5105" s="265"/>
    </row>
    <row r="5106" spans="1:1" ht="15.75">
      <c r="A5106" s="267"/>
    </row>
    <row r="5107" spans="1:1" ht="15.75">
      <c r="A5107" s="265"/>
    </row>
    <row r="5108" spans="1:1" ht="15.75">
      <c r="A5108" s="265"/>
    </row>
    <row r="5109" spans="1:1" ht="15.75">
      <c r="A5109" s="265"/>
    </row>
    <row r="5110" spans="1:1" ht="15.75">
      <c r="A5110" s="271"/>
    </row>
    <row r="5111" spans="1:1" ht="15.75">
      <c r="A5111" s="271"/>
    </row>
    <row r="5112" spans="1:1" ht="15.75">
      <c r="A5112" s="271"/>
    </row>
    <row r="5113" spans="1:1" ht="15.75">
      <c r="A5113" s="271"/>
    </row>
    <row r="5114" spans="1:1" ht="15.75">
      <c r="A5114" s="272"/>
    </row>
    <row r="5115" spans="1:1" ht="15.75">
      <c r="A5115" s="271"/>
    </row>
    <row r="5116" spans="1:1" ht="15.75">
      <c r="A5116" s="272"/>
    </row>
    <row r="5117" spans="1:1" ht="15.75">
      <c r="A5117" s="271"/>
    </row>
    <row r="5118" spans="1:1" ht="15.75">
      <c r="A5118" s="271"/>
    </row>
    <row r="5119" spans="1:1" ht="15.75">
      <c r="A5119" s="271"/>
    </row>
    <row r="5120" spans="1:1" ht="15.75">
      <c r="A5120" s="265"/>
    </row>
    <row r="5121" spans="1:1" ht="15.75">
      <c r="A5121" s="265"/>
    </row>
    <row r="5122" spans="1:1" ht="15.75">
      <c r="A5122" s="267"/>
    </row>
    <row r="5123" spans="1:1" ht="15.75">
      <c r="A5123" s="265"/>
    </row>
    <row r="5124" spans="1:1" ht="15.75">
      <c r="A5124" s="265"/>
    </row>
    <row r="5125" spans="1:1" ht="15.75">
      <c r="A5125" s="265"/>
    </row>
    <row r="5126" spans="1:1" ht="15.75">
      <c r="A5126" s="265"/>
    </row>
    <row r="5127" spans="1:1" ht="15.75">
      <c r="A5127" s="265"/>
    </row>
    <row r="5128" spans="1:1" ht="15.75">
      <c r="A5128" s="265"/>
    </row>
    <row r="5129" spans="1:1" ht="15.75">
      <c r="A5129" s="265"/>
    </row>
    <row r="5130" spans="1:1" ht="15.75">
      <c r="A5130" s="271"/>
    </row>
    <row r="5131" spans="1:1" ht="15.75">
      <c r="A5131" s="271"/>
    </row>
    <row r="5132" spans="1:1" ht="15.75">
      <c r="A5132" s="271"/>
    </row>
    <row r="5133" spans="1:1" ht="15.75">
      <c r="A5133" s="271"/>
    </row>
    <row r="5134" spans="1:1" ht="15.75">
      <c r="A5134" s="271"/>
    </row>
    <row r="5135" spans="1:1" ht="15.75">
      <c r="A5135" s="272"/>
    </row>
    <row r="5136" spans="1:1" ht="15.75">
      <c r="A5136" s="271"/>
    </row>
    <row r="5137" spans="1:1" ht="15.75">
      <c r="A5137" s="271"/>
    </row>
    <row r="5138" spans="1:1" ht="15.75">
      <c r="A5138" s="271"/>
    </row>
    <row r="5139" spans="1:1" ht="15.75">
      <c r="A5139" s="271"/>
    </row>
    <row r="5140" spans="1:1" ht="15.75">
      <c r="A5140" s="271"/>
    </row>
    <row r="5141" spans="1:1" ht="15.75">
      <c r="A5141" s="271"/>
    </row>
    <row r="5142" spans="1:1" ht="15.75">
      <c r="A5142" s="271"/>
    </row>
    <row r="5143" spans="1:1" ht="15.75">
      <c r="A5143" s="271"/>
    </row>
    <row r="5144" spans="1:1" ht="15.75">
      <c r="A5144" s="271"/>
    </row>
    <row r="5145" spans="1:1" ht="15.75">
      <c r="A5145" s="271"/>
    </row>
    <row r="5146" spans="1:1" ht="15.75">
      <c r="A5146" s="271"/>
    </row>
    <row r="5147" spans="1:1" ht="15.75">
      <c r="A5147" s="272"/>
    </row>
    <row r="5148" spans="1:1" ht="15.75">
      <c r="A5148" s="272"/>
    </row>
    <row r="5149" spans="1:1" ht="15.75">
      <c r="A5149" s="271"/>
    </row>
    <row r="5150" spans="1:1" ht="15.75">
      <c r="A5150" s="271"/>
    </row>
    <row r="5151" spans="1:1" ht="15.75">
      <c r="A5151" s="271"/>
    </row>
    <row r="5152" spans="1:1" ht="15.75">
      <c r="A5152" s="271"/>
    </row>
    <row r="5153" spans="1:1" ht="15.75">
      <c r="A5153" s="271"/>
    </row>
    <row r="5154" spans="1:1" ht="15.75">
      <c r="A5154" s="272"/>
    </row>
    <row r="5155" spans="1:1" ht="15.75">
      <c r="A5155" s="272"/>
    </row>
    <row r="5156" spans="1:1" ht="15.75">
      <c r="A5156" s="271"/>
    </row>
    <row r="5157" spans="1:1" ht="15.75">
      <c r="A5157" s="271"/>
    </row>
    <row r="5158" spans="1:1" ht="15.75">
      <c r="A5158" s="272"/>
    </row>
    <row r="5159" spans="1:1" ht="15.75">
      <c r="A5159" s="265"/>
    </row>
    <row r="5160" spans="1:1" ht="15.75">
      <c r="A5160" s="265"/>
    </row>
    <row r="5161" spans="1:1" ht="15.75">
      <c r="A5161" s="265"/>
    </row>
    <row r="5162" spans="1:1" ht="15.75">
      <c r="A5162" s="265"/>
    </row>
    <row r="5163" spans="1:1" ht="15.75">
      <c r="A5163" s="265"/>
    </row>
    <row r="5164" spans="1:1" ht="15.75">
      <c r="A5164" s="271"/>
    </row>
    <row r="5165" spans="1:1" ht="15.75">
      <c r="A5165" s="271"/>
    </row>
    <row r="5166" spans="1:1" ht="15.75">
      <c r="A5166" s="271"/>
    </row>
    <row r="5167" spans="1:1" ht="15.75">
      <c r="A5167" s="271"/>
    </row>
    <row r="5168" spans="1:1" ht="15.75">
      <c r="A5168" s="272"/>
    </row>
    <row r="5169" spans="1:1" ht="15.75">
      <c r="A5169" s="267"/>
    </row>
    <row r="5170" spans="1:1" ht="15.75">
      <c r="A5170" s="271"/>
    </row>
    <row r="5171" spans="1:1" ht="15.75">
      <c r="A5171" s="272"/>
    </row>
    <row r="5172" spans="1:1" ht="15.75">
      <c r="A5172" s="265"/>
    </row>
    <row r="5173" spans="1:1" ht="15.75">
      <c r="A5173" s="265"/>
    </row>
    <row r="5174" spans="1:1" ht="15.75">
      <c r="A5174" s="272"/>
    </row>
    <row r="5175" spans="1:1" ht="15.75">
      <c r="A5175" s="265"/>
    </row>
    <row r="5176" spans="1:1" ht="15.75">
      <c r="A5176" s="267"/>
    </row>
    <row r="5177" spans="1:1" ht="15.75">
      <c r="A5177" s="265"/>
    </row>
    <row r="5178" spans="1:1" ht="15.75">
      <c r="A5178" s="265"/>
    </row>
    <row r="5179" spans="1:1" ht="15.75">
      <c r="A5179" s="265"/>
    </row>
    <row r="5180" spans="1:1">
      <c r="A5180" s="266"/>
    </row>
  </sheetData>
  <sheetProtection password="DA6D" sheet="1" objects="1" scenarios="1" selectLockedCells="1" selectUnlockedCells="1"/>
  <phoneticPr fontId="62" type="noConversion"/>
  <conditionalFormatting sqref="A5181:A1048576 A1:A1174">
    <cfRule type="duplicateValues" dxfId="38" priority="40"/>
  </conditionalFormatting>
  <conditionalFormatting sqref="A3388">
    <cfRule type="duplicateValues" dxfId="37" priority="34"/>
  </conditionalFormatting>
  <conditionalFormatting sqref="A3389:A3416">
    <cfRule type="duplicateValues" dxfId="36" priority="33"/>
  </conditionalFormatting>
  <conditionalFormatting sqref="A3418:A3420">
    <cfRule type="duplicateValues" dxfId="35" priority="32"/>
  </conditionalFormatting>
  <conditionalFormatting sqref="A3421:A3424">
    <cfRule type="duplicateValues" dxfId="34" priority="31"/>
  </conditionalFormatting>
  <conditionalFormatting sqref="A3425">
    <cfRule type="duplicateValues" dxfId="33" priority="30"/>
  </conditionalFormatting>
  <conditionalFormatting sqref="A2963:A3387">
    <cfRule type="duplicateValues" dxfId="32" priority="35"/>
  </conditionalFormatting>
  <conditionalFormatting sqref="A3426">
    <cfRule type="duplicateValues" dxfId="31" priority="36"/>
  </conditionalFormatting>
  <conditionalFormatting sqref="A3417">
    <cfRule type="duplicateValues" dxfId="30" priority="37"/>
  </conditionalFormatting>
  <conditionalFormatting sqref="A5105">
    <cfRule type="duplicateValues" dxfId="29" priority="29"/>
  </conditionalFormatting>
  <conditionalFormatting sqref="A5106">
    <cfRule type="duplicateValues" dxfId="28" priority="28"/>
  </conditionalFormatting>
  <conditionalFormatting sqref="A5107">
    <cfRule type="duplicateValues" dxfId="27" priority="27"/>
  </conditionalFormatting>
  <conditionalFormatting sqref="A5108:A5109">
    <cfRule type="duplicateValues" dxfId="26" priority="26"/>
  </conditionalFormatting>
  <conditionalFormatting sqref="A5120:A5121">
    <cfRule type="duplicateValues" dxfId="25" priority="25"/>
  </conditionalFormatting>
  <conditionalFormatting sqref="A5122">
    <cfRule type="duplicateValues" dxfId="24" priority="24"/>
  </conditionalFormatting>
  <conditionalFormatting sqref="A5123">
    <cfRule type="duplicateValues" dxfId="23" priority="23"/>
  </conditionalFormatting>
  <conditionalFormatting sqref="A5087">
    <cfRule type="duplicateValues" dxfId="22" priority="22"/>
  </conditionalFormatting>
  <conditionalFormatting sqref="A5088">
    <cfRule type="duplicateValues" dxfId="21" priority="21"/>
  </conditionalFormatting>
  <conditionalFormatting sqref="A5124:A5125">
    <cfRule type="duplicateValues" dxfId="20" priority="38"/>
  </conditionalFormatting>
  <conditionalFormatting sqref="A5126:A5128">
    <cfRule type="duplicateValues" dxfId="19" priority="20"/>
  </conditionalFormatting>
  <conditionalFormatting sqref="A5129">
    <cfRule type="duplicateValues" dxfId="18" priority="19"/>
  </conditionalFormatting>
  <conditionalFormatting sqref="A5159">
    <cfRule type="duplicateValues" dxfId="17" priority="18"/>
  </conditionalFormatting>
  <conditionalFormatting sqref="A5102:A5103">
    <cfRule type="duplicateValues" dxfId="16" priority="17"/>
  </conditionalFormatting>
  <conditionalFormatting sqref="A5160">
    <cfRule type="duplicateValues" dxfId="15" priority="16"/>
  </conditionalFormatting>
  <conditionalFormatting sqref="A5161">
    <cfRule type="duplicateValues" dxfId="14" priority="15"/>
  </conditionalFormatting>
  <conditionalFormatting sqref="A5162">
    <cfRule type="duplicateValues" dxfId="13" priority="14"/>
  </conditionalFormatting>
  <conditionalFormatting sqref="A5163">
    <cfRule type="duplicateValues" dxfId="12" priority="13"/>
  </conditionalFormatting>
  <conditionalFormatting sqref="A5169">
    <cfRule type="duplicateValues" dxfId="11" priority="12"/>
  </conditionalFormatting>
  <conditionalFormatting sqref="A5172">
    <cfRule type="duplicateValues" dxfId="10" priority="11"/>
  </conditionalFormatting>
  <conditionalFormatting sqref="A5173">
    <cfRule type="duplicateValues" dxfId="9" priority="10"/>
  </conditionalFormatting>
  <conditionalFormatting sqref="A5175">
    <cfRule type="duplicateValues" dxfId="8" priority="9"/>
  </conditionalFormatting>
  <conditionalFormatting sqref="A5176">
    <cfRule type="duplicateValues" dxfId="7" priority="8"/>
  </conditionalFormatting>
  <conditionalFormatting sqref="A5177">
    <cfRule type="duplicateValues" dxfId="6" priority="7"/>
  </conditionalFormatting>
  <conditionalFormatting sqref="A5104">
    <cfRule type="duplicateValues" dxfId="5" priority="6"/>
  </conditionalFormatting>
  <conditionalFormatting sqref="A5178:A5179">
    <cfRule type="duplicateValues" dxfId="4" priority="5"/>
  </conditionalFormatting>
  <conditionalFormatting sqref="A5180">
    <cfRule type="duplicateValues" dxfId="3" priority="4"/>
  </conditionalFormatting>
  <conditionalFormatting sqref="A1:A1048576">
    <cfRule type="duplicateValues" dxfId="2" priority="2"/>
  </conditionalFormatting>
  <conditionalFormatting sqref="A1175:A5180">
    <cfRule type="duplicateValues" dxfId="1" priority="49"/>
  </conditionalFormatting>
  <conditionalFormatting sqref="A1175:A2962">
    <cfRule type="duplicateValues" dxfId="0" priority="50"/>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43" t="s">
        <v>285</v>
      </c>
      <c r="B1" s="43" t="s">
        <v>286</v>
      </c>
      <c r="C1" s="1"/>
    </row>
    <row r="2" spans="1:3">
      <c r="A2" s="43">
        <v>700980</v>
      </c>
      <c r="B2" s="43" t="s">
        <v>267</v>
      </c>
      <c r="C2" s="1"/>
    </row>
    <row r="3" spans="1:3">
      <c r="A3" s="43">
        <v>700653</v>
      </c>
      <c r="B3" s="43" t="s">
        <v>287</v>
      </c>
      <c r="C3" s="1"/>
    </row>
    <row r="4" spans="1:3">
      <c r="A4" s="43">
        <v>700124</v>
      </c>
      <c r="B4" s="43" t="s">
        <v>288</v>
      </c>
      <c r="C4" s="1"/>
    </row>
    <row r="5" spans="1:3">
      <c r="A5" s="43">
        <v>700934</v>
      </c>
      <c r="B5" s="43" t="s">
        <v>289</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ورقة 4</vt:lpstr>
      <vt:lpstr>تعليمات التسجيل</vt:lpstr>
      <vt:lpstr>إدخال البيانات</vt:lpstr>
      <vt:lpstr>اختيار المقررات</vt:lpstr>
      <vt:lpstr>الإستمارة</vt:lpstr>
      <vt:lpstr>سجل الترجمة</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2020-07-14T07:47:52Z</cp:lastPrinted>
  <dcterms:created xsi:type="dcterms:W3CDTF">2015-06-05T18:17:20Z</dcterms:created>
  <dcterms:modified xsi:type="dcterms:W3CDTF">2020-07-28T16:46:17Z</dcterms:modified>
</cp:coreProperties>
</file>