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J:\قوائم الاستمارات فصل أول 19-20\استمارات\استمارات المحاسبة\"/>
    </mc:Choice>
  </mc:AlternateContent>
  <xr:revisionPtr revIDLastSave="0" documentId="13_ncr:1_{7443C8D8-99CC-479A-BAFB-6CA5106445C1}" xr6:coauthVersionLast="45" xr6:coauthVersionMax="45" xr10:uidLastSave="{00000000-0000-0000-0000-000000000000}"/>
  <bookViews>
    <workbookView xWindow="-120" yWindow="-120" windowWidth="20730" windowHeight="11160" xr2:uid="{00000000-000D-0000-FFFF-FFFF00000000}"/>
  </bookViews>
  <sheets>
    <sheet name="تعليمات" sheetId="13" r:id="rId1"/>
    <sheet name="إدخال البيانات" sheetId="7" r:id="rId2"/>
    <sheet name="إختيار المقررات" sheetId="5" r:id="rId3"/>
    <sheet name="ورقة4" sheetId="10" state="hidden" r:id="rId4"/>
    <sheet name="الإستمارة" sheetId="11" r:id="rId5"/>
    <sheet name="سجل المحاسبة" sheetId="2" r:id="rId6"/>
    <sheet name="ورقة2" sheetId="4" state="hidden" r:id="rId7"/>
    <sheet name="ورقة1" sheetId="6" state="hidden" r:id="rId8"/>
  </sheets>
  <definedNames>
    <definedName name="_xlnm._FilterDatabase" localSheetId="6" hidden="1">ورقة2!$A$1:$V$1</definedName>
    <definedName name="_xlnm._FilterDatabase" localSheetId="3" hidden="1">ورقة4!$A$1:$AT$1</definedName>
    <definedName name="_xlnm.Print_Area" localSheetId="4">الإستمارة!$A$1:$Q$40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9" i="5" l="1"/>
  <c r="J1" i="5"/>
  <c r="W11" i="5" l="1"/>
  <c r="DS5" i="2" s="1"/>
  <c r="AB5" i="5"/>
  <c r="DB5" i="2" s="1"/>
  <c r="V5" i="5"/>
  <c r="DA5" i="2" s="1"/>
  <c r="P5" i="5"/>
  <c r="CZ5" i="2" s="1"/>
  <c r="D24" i="11" l="1"/>
  <c r="F24" i="11"/>
  <c r="J24" i="11"/>
  <c r="E23" i="11" l="1"/>
  <c r="BN16" i="5"/>
  <c r="BN23" i="5"/>
  <c r="BN39" i="5"/>
  <c r="BN46" i="5"/>
  <c r="BN54" i="5"/>
  <c r="BN11" i="5"/>
  <c r="BN24" i="5"/>
  <c r="I19" i="11"/>
  <c r="J19" i="11" s="1"/>
  <c r="T3" i="2"/>
  <c r="V3" i="2"/>
  <c r="X3" i="2"/>
  <c r="K19" i="11" l="1"/>
  <c r="DH5" i="2" l="1"/>
  <c r="DD5" i="2"/>
  <c r="CX3" i="2"/>
  <c r="CV3" i="2"/>
  <c r="CT3" i="2"/>
  <c r="CR3" i="2"/>
  <c r="CP3" i="2"/>
  <c r="CN3" i="2"/>
  <c r="CL3" i="2"/>
  <c r="CJ3" i="2"/>
  <c r="CH3" i="2"/>
  <c r="CF3" i="2"/>
  <c r="CD3" i="2"/>
  <c r="CB3" i="2"/>
  <c r="BZ3" i="2"/>
  <c r="BX3" i="2"/>
  <c r="BV3" i="2"/>
  <c r="BT3" i="2"/>
  <c r="BR3" i="2"/>
  <c r="BP3" i="2"/>
  <c r="BN3" i="2"/>
  <c r="BL3" i="2"/>
  <c r="BJ3" i="2"/>
  <c r="BH3" i="2"/>
  <c r="BF3" i="2"/>
  <c r="BD3" i="2"/>
  <c r="BB3" i="2"/>
  <c r="AZ3" i="2"/>
  <c r="AX3" i="2"/>
  <c r="AV3" i="2"/>
  <c r="AT3" i="2"/>
  <c r="AR3" i="2"/>
  <c r="AP3" i="2"/>
  <c r="AN3" i="2"/>
  <c r="AL3" i="2"/>
  <c r="AJ3" i="2"/>
  <c r="AH3" i="2"/>
  <c r="AF3" i="2"/>
  <c r="AD3" i="2"/>
  <c r="AB3" i="2"/>
  <c r="Z3" i="2"/>
  <c r="J25" i="11" l="1"/>
  <c r="O23" i="11"/>
  <c r="V4" i="5" l="1"/>
  <c r="AB4" i="5"/>
  <c r="AB3" i="5"/>
  <c r="G5" i="2" s="1"/>
  <c r="P3" i="5"/>
  <c r="G2" i="5"/>
  <c r="P2" i="5"/>
  <c r="V2" i="5"/>
  <c r="G5" i="11"/>
  <c r="J7" i="11"/>
  <c r="G7" i="11"/>
  <c r="C7" i="11"/>
  <c r="C6" i="11"/>
  <c r="J5" i="11"/>
  <c r="M4" i="11"/>
  <c r="I3" i="11"/>
  <c r="E3" i="11"/>
  <c r="BK12" i="5"/>
  <c r="BK18" i="5"/>
  <c r="BK25" i="5"/>
  <c r="BK31" i="5"/>
  <c r="BK37" i="5"/>
  <c r="BR13" i="5" l="1"/>
  <c r="BR6" i="5"/>
  <c r="BR7" i="5"/>
  <c r="D2" i="5"/>
  <c r="AC3" i="5"/>
  <c r="AH3" i="5"/>
  <c r="AC4" i="5"/>
  <c r="AH4" i="5"/>
  <c r="AH7" i="5" l="1"/>
  <c r="DE5" i="2" s="1"/>
  <c r="BT7" i="5"/>
  <c r="W5" i="2"/>
  <c r="BT6" i="5"/>
  <c r="U5" i="2"/>
  <c r="BT13" i="5"/>
  <c r="AG5" i="2"/>
  <c r="BK7" i="5"/>
  <c r="BK6" i="5"/>
  <c r="BS6" i="5"/>
  <c r="BK13" i="5"/>
  <c r="BS13" i="5"/>
  <c r="DC5" i="2" l="1"/>
  <c r="C4" i="7" l="1"/>
  <c r="BR24" i="5"/>
  <c r="BA5" i="2" s="1"/>
  <c r="BR54" i="5"/>
  <c r="BR48" i="5"/>
  <c r="BR30" i="5"/>
  <c r="BR23" i="5"/>
  <c r="AY5" i="2" s="1"/>
  <c r="BR53" i="5"/>
  <c r="BR47" i="5"/>
  <c r="BR29" i="5"/>
  <c r="BR22" i="5"/>
  <c r="AW5" i="2" s="1"/>
  <c r="BR52" i="5"/>
  <c r="BR46" i="5"/>
  <c r="BR28" i="5"/>
  <c r="BR21" i="5"/>
  <c r="BR51" i="5"/>
  <c r="BR45" i="5"/>
  <c r="BR27" i="5"/>
  <c r="BR20" i="5"/>
  <c r="BR50" i="5"/>
  <c r="BR44" i="5"/>
  <c r="BR26" i="5"/>
  <c r="BR19" i="5"/>
  <c r="BR11" i="5"/>
  <c r="BR42" i="5"/>
  <c r="BR36" i="5"/>
  <c r="BR17" i="5"/>
  <c r="BR10" i="5"/>
  <c r="BR41" i="5"/>
  <c r="BR35" i="5"/>
  <c r="BR16" i="5"/>
  <c r="BR9" i="5"/>
  <c r="BR40" i="5"/>
  <c r="BR34" i="5"/>
  <c r="BR15" i="5"/>
  <c r="BR8" i="5"/>
  <c r="BR39" i="5"/>
  <c r="BR33" i="5"/>
  <c r="BR14" i="5"/>
  <c r="BR38" i="5"/>
  <c r="BR32" i="5"/>
  <c r="Y5" i="2" l="1"/>
  <c r="BR55" i="5"/>
  <c r="BR57" i="5"/>
  <c r="BR56" i="5"/>
  <c r="BT14" i="5"/>
  <c r="AI5" i="2"/>
  <c r="BT17" i="5"/>
  <c r="AO5" i="2"/>
  <c r="BT21" i="5"/>
  <c r="AU5" i="2"/>
  <c r="BT32" i="5"/>
  <c r="BM5" i="2"/>
  <c r="BT39" i="5"/>
  <c r="BY5" i="2"/>
  <c r="BT40" i="5"/>
  <c r="CA5" i="2"/>
  <c r="BT41" i="5"/>
  <c r="CC5" i="2"/>
  <c r="BT42" i="5"/>
  <c r="CE5" i="2"/>
  <c r="BT44" i="5"/>
  <c r="CG5" i="2"/>
  <c r="BT45" i="5"/>
  <c r="CI5" i="2"/>
  <c r="BT46" i="5"/>
  <c r="CK5" i="2"/>
  <c r="BT47" i="5"/>
  <c r="CM5" i="2"/>
  <c r="BT48" i="5"/>
  <c r="CO5" i="2"/>
  <c r="BT9" i="5"/>
  <c r="AA5" i="2"/>
  <c r="BT10" i="5"/>
  <c r="AC5" i="2"/>
  <c r="BT11" i="5"/>
  <c r="AE5" i="2"/>
  <c r="BT50" i="5"/>
  <c r="CQ5" i="2"/>
  <c r="BT51" i="5"/>
  <c r="CS5" i="2"/>
  <c r="BT52" i="5"/>
  <c r="CU5" i="2"/>
  <c r="BT53" i="5"/>
  <c r="CW5" i="2"/>
  <c r="BT54" i="5"/>
  <c r="CY5" i="2"/>
  <c r="BT38" i="5"/>
  <c r="BW5" i="2"/>
  <c r="BT16" i="5"/>
  <c r="AM5" i="2"/>
  <c r="BT15" i="5"/>
  <c r="AK5" i="2"/>
  <c r="BT19" i="5"/>
  <c r="AQ5" i="2"/>
  <c r="BT20" i="5"/>
  <c r="AS5" i="2"/>
  <c r="BT33" i="5"/>
  <c r="BO5" i="2"/>
  <c r="BT34" i="5"/>
  <c r="BQ5" i="2"/>
  <c r="BT35" i="5"/>
  <c r="BS5" i="2"/>
  <c r="BT36" i="5"/>
  <c r="BU5" i="2"/>
  <c r="BT26" i="5"/>
  <c r="BC5" i="2"/>
  <c r="BT27" i="5"/>
  <c r="BE5" i="2"/>
  <c r="BT28" i="5"/>
  <c r="BG5" i="2"/>
  <c r="BT29" i="5"/>
  <c r="BI5" i="2"/>
  <c r="BT30" i="5"/>
  <c r="BK5" i="2"/>
  <c r="BK8" i="5"/>
  <c r="BT8" i="5"/>
  <c r="BK22" i="5"/>
  <c r="BT22" i="5"/>
  <c r="BK23" i="5"/>
  <c r="BT23" i="5"/>
  <c r="BK24" i="5"/>
  <c r="BT24" i="5"/>
  <c r="M3" i="11"/>
  <c r="AB2" i="5"/>
  <c r="BS40" i="5"/>
  <c r="BK40" i="5"/>
  <c r="BS43" i="5"/>
  <c r="BK43" i="5"/>
  <c r="BS46" i="5"/>
  <c r="BK46" i="5"/>
  <c r="BS38" i="5"/>
  <c r="BK38" i="5"/>
  <c r="BK9" i="5"/>
  <c r="BK10" i="5"/>
  <c r="BK11" i="5"/>
  <c r="BS48" i="5"/>
  <c r="BK48" i="5"/>
  <c r="BS49" i="5"/>
  <c r="BK49" i="5"/>
  <c r="BS50" i="5"/>
  <c r="BK50" i="5"/>
  <c r="BS51" i="5"/>
  <c r="BK51" i="5"/>
  <c r="BS52" i="5"/>
  <c r="BK52" i="5"/>
  <c r="BS39" i="5"/>
  <c r="BK39" i="5"/>
  <c r="BS42" i="5"/>
  <c r="BK42" i="5"/>
  <c r="BS45" i="5"/>
  <c r="BK45" i="5"/>
  <c r="BK14" i="5"/>
  <c r="BK15" i="5"/>
  <c r="BK16" i="5"/>
  <c r="BK17" i="5"/>
  <c r="BK19" i="5"/>
  <c r="BK20" i="5"/>
  <c r="BK21" i="5"/>
  <c r="BS32" i="5"/>
  <c r="BK32" i="5"/>
  <c r="BS41" i="5"/>
  <c r="BK41" i="5"/>
  <c r="BS44" i="5"/>
  <c r="BK44" i="5"/>
  <c r="BS47" i="5"/>
  <c r="BK47" i="5"/>
  <c r="BS33" i="5"/>
  <c r="BK33" i="5"/>
  <c r="BS34" i="5"/>
  <c r="BK34" i="5"/>
  <c r="BS35" i="5"/>
  <c r="BK35" i="5"/>
  <c r="BS36" i="5"/>
  <c r="BK36" i="5"/>
  <c r="BS26" i="5"/>
  <c r="BK26" i="5"/>
  <c r="BS27" i="5"/>
  <c r="BK27" i="5"/>
  <c r="BS28" i="5"/>
  <c r="BK28" i="5"/>
  <c r="BS29" i="5"/>
  <c r="BK29" i="5"/>
  <c r="BS30" i="5"/>
  <c r="BK30" i="5"/>
  <c r="BS22" i="5"/>
  <c r="BS23" i="5"/>
  <c r="BS24" i="5"/>
  <c r="BS9" i="5"/>
  <c r="BS14" i="5"/>
  <c r="BS15" i="5"/>
  <c r="BS16" i="5"/>
  <c r="BS17" i="5"/>
  <c r="BS19" i="5"/>
  <c r="BS20" i="5"/>
  <c r="BS21" i="5"/>
  <c r="BS7" i="5"/>
  <c r="BS10" i="5"/>
  <c r="BS8" i="5"/>
  <c r="BS11" i="5"/>
  <c r="DR5" i="2"/>
  <c r="DQ5" i="2"/>
  <c r="DP5" i="2"/>
  <c r="A5" i="2"/>
  <c r="U30" i="11"/>
  <c r="U29" i="11"/>
  <c r="U28" i="11"/>
  <c r="U27" i="11"/>
  <c r="C2" i="11"/>
  <c r="D33" i="11" s="1"/>
  <c r="D39" i="11" s="1"/>
  <c r="A1" i="11"/>
  <c r="A2" i="7"/>
  <c r="N5" i="2"/>
  <c r="M5" i="2"/>
  <c r="L5" i="2"/>
  <c r="S5" i="2"/>
  <c r="B5" i="2"/>
  <c r="BT37" i="5" l="1"/>
  <c r="BR58" i="5"/>
  <c r="BT31" i="5"/>
  <c r="BT25" i="5"/>
  <c r="BT49" i="5"/>
  <c r="BT43" i="5"/>
  <c r="BT12" i="5"/>
  <c r="BT18" i="5"/>
  <c r="V14" i="11"/>
  <c r="V16" i="11"/>
  <c r="BS37" i="5"/>
  <c r="V17" i="11"/>
  <c r="V20" i="11"/>
  <c r="V12" i="11"/>
  <c r="V15" i="11"/>
  <c r="BT5" i="5"/>
  <c r="V13" i="11"/>
  <c r="V18" i="11"/>
  <c r="V11" i="11"/>
  <c r="V10" i="11"/>
  <c r="V19" i="11"/>
  <c r="I20" i="11" s="1"/>
  <c r="J20" i="11" s="1"/>
  <c r="BS18" i="5"/>
  <c r="BS12" i="5"/>
  <c r="BS25" i="5"/>
  <c r="BS31" i="5"/>
  <c r="BS5" i="5"/>
  <c r="AH1" i="5"/>
  <c r="J4" i="11" s="1"/>
  <c r="D4" i="5"/>
  <c r="P5" i="2" s="1"/>
  <c r="P1" i="5"/>
  <c r="C5" i="2" s="1"/>
  <c r="V3" i="5"/>
  <c r="O5" i="11" s="1"/>
  <c r="J4" i="5"/>
  <c r="Q5" i="2" s="1"/>
  <c r="V1" i="5"/>
  <c r="D5" i="2" s="1"/>
  <c r="D3" i="5"/>
  <c r="I5" i="2" s="1"/>
  <c r="P4" i="5"/>
  <c r="J6" i="11" s="1"/>
  <c r="AB1" i="5"/>
  <c r="F5" i="2" s="1"/>
  <c r="J3" i="5"/>
  <c r="J5" i="2" s="1"/>
  <c r="H5" i="2"/>
  <c r="O5" i="2"/>
  <c r="DO5" i="2"/>
  <c r="C3" i="11"/>
  <c r="G2" i="11"/>
  <c r="M32" i="11" s="1"/>
  <c r="L38" i="11" s="1"/>
  <c r="G24" i="5" l="1"/>
  <c r="H24" i="5" s="1"/>
  <c r="J24" i="5" s="1"/>
  <c r="G25" i="5"/>
  <c r="H25" i="5" s="1"/>
  <c r="J25" i="5" s="1"/>
  <c r="G26" i="5"/>
  <c r="G23" i="5"/>
  <c r="H23" i="5" s="1"/>
  <c r="J23" i="5" s="1"/>
  <c r="G27" i="5"/>
  <c r="H27" i="5" s="1"/>
  <c r="J27" i="5" s="1"/>
  <c r="O20" i="11"/>
  <c r="K20" i="11"/>
  <c r="P20" i="11"/>
  <c r="G12" i="5"/>
  <c r="H12" i="5" s="1"/>
  <c r="G19" i="5"/>
  <c r="H19" i="5" s="1"/>
  <c r="G14" i="5"/>
  <c r="H14" i="5" s="1"/>
  <c r="G15" i="5"/>
  <c r="H15" i="5" s="1"/>
  <c r="G16" i="5"/>
  <c r="H16" i="5" s="1"/>
  <c r="G13" i="5"/>
  <c r="H13" i="5" s="1"/>
  <c r="G11" i="5"/>
  <c r="H11" i="5" s="1"/>
  <c r="G18" i="5"/>
  <c r="H18" i="5" s="1"/>
  <c r="G21" i="5"/>
  <c r="H21" i="5" s="1"/>
  <c r="G20" i="5"/>
  <c r="H20" i="5" s="1"/>
  <c r="K20" i="5" s="1"/>
  <c r="G17" i="5"/>
  <c r="H17" i="5" s="1"/>
  <c r="G22" i="5"/>
  <c r="H22" i="5" s="1"/>
  <c r="G10" i="5"/>
  <c r="G9" i="5"/>
  <c r="K9" i="5" s="1"/>
  <c r="A22" i="5"/>
  <c r="B22" i="5" s="1"/>
  <c r="A21" i="5"/>
  <c r="B21" i="5" s="1"/>
  <c r="O6" i="11"/>
  <c r="C5" i="11"/>
  <c r="C4" i="11"/>
  <c r="G4" i="11"/>
  <c r="R5" i="2"/>
  <c r="K5" i="2"/>
  <c r="E5" i="2"/>
  <c r="L2" i="11"/>
  <c r="O2" i="11"/>
  <c r="G6" i="11"/>
  <c r="H10" i="5" l="1"/>
  <c r="J10" i="5" s="1"/>
  <c r="S10" i="5"/>
  <c r="H9" i="5"/>
  <c r="K22" i="5"/>
  <c r="S22" i="5" s="1"/>
  <c r="I22" i="5" s="1"/>
  <c r="J22" i="5"/>
  <c r="K18" i="5"/>
  <c r="J18" i="5"/>
  <c r="K15" i="5"/>
  <c r="J15" i="5"/>
  <c r="K23" i="5"/>
  <c r="S23" i="5" s="1"/>
  <c r="I23" i="5" s="1"/>
  <c r="K17" i="5"/>
  <c r="J17" i="5"/>
  <c r="K11" i="5"/>
  <c r="J11" i="5"/>
  <c r="K14" i="5"/>
  <c r="J14" i="5"/>
  <c r="H26" i="5"/>
  <c r="J26" i="5" s="1"/>
  <c r="J20" i="5"/>
  <c r="K13" i="5"/>
  <c r="J13" i="5"/>
  <c r="K19" i="5"/>
  <c r="J19" i="5"/>
  <c r="K25" i="5"/>
  <c r="S25" i="5" s="1"/>
  <c r="I25" i="5" s="1"/>
  <c r="K21" i="5"/>
  <c r="J21" i="5"/>
  <c r="K16" i="5"/>
  <c r="J16" i="5"/>
  <c r="K12" i="5"/>
  <c r="J12" i="5"/>
  <c r="K27" i="5"/>
  <c r="S27" i="5" s="1"/>
  <c r="I27" i="5" s="1"/>
  <c r="K24" i="5"/>
  <c r="S24" i="5" s="1"/>
  <c r="I24" i="5" s="1"/>
  <c r="K10" i="5" l="1"/>
  <c r="E27" i="5"/>
  <c r="D27" i="5" s="1"/>
  <c r="E23" i="5"/>
  <c r="D23" i="5" s="1"/>
  <c r="E24" i="5"/>
  <c r="D24" i="5" s="1"/>
  <c r="E22" i="5"/>
  <c r="D22" i="5" s="1"/>
  <c r="E25" i="5"/>
  <c r="D25" i="5" s="1"/>
  <c r="F22" i="5"/>
  <c r="F24" i="5"/>
  <c r="F25" i="5"/>
  <c r="F23" i="5"/>
  <c r="F27" i="5"/>
  <c r="K26" i="5"/>
  <c r="S26" i="5" s="1"/>
  <c r="I26" i="5" s="1"/>
  <c r="E26" i="5" l="1"/>
  <c r="D26" i="5" s="1"/>
  <c r="P19" i="11"/>
  <c r="F26" i="5"/>
  <c r="S9" i="5"/>
  <c r="S21" i="5"/>
  <c r="I21" i="5" s="1"/>
  <c r="S20" i="5"/>
  <c r="I20" i="5" s="1"/>
  <c r="S19" i="5"/>
  <c r="I19" i="5" s="1"/>
  <c r="F19" i="5" l="1"/>
  <c r="F20" i="5"/>
  <c r="F21" i="5"/>
  <c r="F9" i="5"/>
  <c r="I10" i="5"/>
  <c r="S14" i="5"/>
  <c r="I14" i="5" s="1"/>
  <c r="S18" i="5"/>
  <c r="I18" i="5" s="1"/>
  <c r="S11" i="5"/>
  <c r="I11" i="5" s="1"/>
  <c r="S15" i="5"/>
  <c r="I15" i="5" s="1"/>
  <c r="S12" i="5"/>
  <c r="I12" i="5" s="1"/>
  <c r="S16" i="5"/>
  <c r="I16" i="5" s="1"/>
  <c r="S13" i="5"/>
  <c r="I13" i="5" s="1"/>
  <c r="S17" i="5"/>
  <c r="I17" i="5" s="1"/>
  <c r="E14" i="5" l="1"/>
  <c r="D14" i="5" s="1"/>
  <c r="E19" i="5" s="1"/>
  <c r="D19" i="5" s="1"/>
  <c r="E15" i="5"/>
  <c r="D15" i="5" s="1"/>
  <c r="E20" i="5" s="1"/>
  <c r="D20" i="5" s="1"/>
  <c r="E12" i="5"/>
  <c r="D12" i="5" s="1"/>
  <c r="E17" i="5" s="1"/>
  <c r="D17" i="5" s="1"/>
  <c r="E13" i="5"/>
  <c r="D13" i="5" s="1"/>
  <c r="E18" i="5" s="1"/>
  <c r="D18" i="5" s="1"/>
  <c r="E11" i="5"/>
  <c r="D11" i="5" s="1"/>
  <c r="E16" i="5"/>
  <c r="D16" i="5" s="1"/>
  <c r="E21" i="5" s="1"/>
  <c r="D21" i="5" s="1"/>
  <c r="E10" i="5"/>
  <c r="D10" i="5" s="1"/>
  <c r="O19" i="11"/>
  <c r="F16" i="5"/>
  <c r="F17" i="5"/>
  <c r="F18" i="5"/>
  <c r="F13" i="5"/>
  <c r="BQ9" i="5"/>
  <c r="F11" i="5"/>
  <c r="BQ7" i="5"/>
  <c r="F12" i="5"/>
  <c r="BQ8" i="5"/>
  <c r="F14" i="5"/>
  <c r="BQ10" i="5"/>
  <c r="F15" i="5"/>
  <c r="BQ11" i="5"/>
  <c r="F10" i="5"/>
  <c r="BQ6" i="5"/>
  <c r="AH15" i="5"/>
  <c r="AH16" i="5"/>
  <c r="AH14" i="5"/>
  <c r="DK5" i="2" s="1"/>
  <c r="BQ14" i="5"/>
  <c r="BQ18" i="5"/>
  <c r="BQ32" i="5"/>
  <c r="BQ29" i="5"/>
  <c r="BQ41" i="5"/>
  <c r="BQ19" i="5"/>
  <c r="BQ20" i="5"/>
  <c r="BQ23" i="5"/>
  <c r="BQ52" i="5"/>
  <c r="BQ47" i="5"/>
  <c r="BQ53" i="5"/>
  <c r="BQ27" i="5"/>
  <c r="BQ12" i="5"/>
  <c r="BQ36" i="5"/>
  <c r="BQ44" i="5"/>
  <c r="BQ54" i="5"/>
  <c r="BQ50" i="5"/>
  <c r="BQ24" i="5"/>
  <c r="BQ51" i="5"/>
  <c r="BQ30" i="5"/>
  <c r="BQ48" i="5"/>
  <c r="BQ46" i="5"/>
  <c r="BQ35" i="5"/>
  <c r="BQ34" i="5"/>
  <c r="BQ15" i="5"/>
  <c r="BQ17" i="5"/>
  <c r="BQ45" i="5"/>
  <c r="BQ39" i="5"/>
  <c r="BQ26" i="5"/>
  <c r="BQ21" i="5"/>
  <c r="BQ42" i="5"/>
  <c r="BQ40" i="5"/>
  <c r="BQ22" i="5"/>
  <c r="BQ13" i="5"/>
  <c r="BQ28" i="5"/>
  <c r="BQ16" i="5"/>
  <c r="BQ33" i="5"/>
  <c r="BQ38" i="5"/>
  <c r="C10" i="5" l="1"/>
  <c r="C11" i="5"/>
  <c r="C12" i="5" s="1"/>
  <c r="C13" i="5" s="1"/>
  <c r="C14" i="5" s="1"/>
  <c r="C15" i="5" s="1"/>
  <c r="C16" i="5" s="1"/>
  <c r="C17" i="5" s="1"/>
  <c r="C18" i="5" s="1"/>
  <c r="C19" i="5" s="1"/>
  <c r="C20" i="5" s="1"/>
  <c r="C21" i="5" s="1"/>
  <c r="C22" i="5" s="1"/>
  <c r="C23" i="5" s="1"/>
  <c r="C24" i="5" s="1"/>
  <c r="C25" i="5" s="1"/>
  <c r="C26" i="5" s="1"/>
  <c r="C27" i="5" s="1"/>
  <c r="P22" i="11"/>
  <c r="DM5" i="2"/>
  <c r="J22" i="11"/>
  <c r="DL5" i="2"/>
  <c r="U12" i="11"/>
  <c r="A13" i="11" s="1"/>
  <c r="U21" i="11"/>
  <c r="I14" i="11" s="1"/>
  <c r="K14" i="11" s="1"/>
  <c r="U25" i="11"/>
  <c r="I18" i="11" s="1"/>
  <c r="J18" i="11" s="1"/>
  <c r="U24" i="11"/>
  <c r="I17" i="11" s="1"/>
  <c r="K17" i="11" s="1"/>
  <c r="U14" i="11"/>
  <c r="A15" i="11" s="1"/>
  <c r="B15" i="11" s="1"/>
  <c r="U19" i="11"/>
  <c r="I12" i="11" s="1"/>
  <c r="J12" i="11" s="1"/>
  <c r="U17" i="11"/>
  <c r="A18" i="11" s="1"/>
  <c r="B18" i="11" s="1"/>
  <c r="U13" i="11"/>
  <c r="A14" i="11" s="1"/>
  <c r="U10" i="11"/>
  <c r="U23" i="11"/>
  <c r="I16" i="11" s="1"/>
  <c r="K16" i="11" s="1"/>
  <c r="U18" i="11"/>
  <c r="I11" i="11" s="1"/>
  <c r="U22" i="11"/>
  <c r="I15" i="11" s="1"/>
  <c r="K15" i="11" s="1"/>
  <c r="U15" i="11"/>
  <c r="A16" i="11" s="1"/>
  <c r="B16" i="11" s="1"/>
  <c r="U11" i="11"/>
  <c r="A12" i="11" s="1"/>
  <c r="B12" i="11" s="1"/>
  <c r="U16" i="11"/>
  <c r="A17" i="11" s="1"/>
  <c r="B17" i="11" s="1"/>
  <c r="U20" i="11"/>
  <c r="I13" i="11" s="1"/>
  <c r="J13" i="11" s="1"/>
  <c r="AH8" i="5"/>
  <c r="I28" i="5"/>
  <c r="AH17" i="5"/>
  <c r="E22" i="11"/>
  <c r="F28" i="5"/>
  <c r="A11" i="11" s="1"/>
  <c r="X15" i="5" l="1"/>
  <c r="X14" i="5"/>
  <c r="DN5" i="2"/>
  <c r="AH10" i="5"/>
  <c r="DF5" i="2"/>
  <c r="K18" i="11"/>
  <c r="O18" i="11" s="1"/>
  <c r="J14" i="11"/>
  <c r="J17" i="11"/>
  <c r="B11" i="11"/>
  <c r="K12" i="11"/>
  <c r="P12" i="11" s="1"/>
  <c r="C12" i="11"/>
  <c r="G12" i="11" s="1"/>
  <c r="J16" i="11"/>
  <c r="J15" i="11"/>
  <c r="K13" i="11"/>
  <c r="P13" i="11" s="1"/>
  <c r="P14" i="11"/>
  <c r="O14" i="11"/>
  <c r="P17" i="11"/>
  <c r="O17" i="11"/>
  <c r="P15" i="11"/>
  <c r="O15" i="11"/>
  <c r="O16" i="11"/>
  <c r="P16" i="11"/>
  <c r="B14" i="11"/>
  <c r="B13" i="11"/>
  <c r="K11" i="11"/>
  <c r="J11" i="11"/>
  <c r="C15" i="11"/>
  <c r="H15" i="11" s="1"/>
  <c r="C18" i="11"/>
  <c r="H18" i="11" s="1"/>
  <c r="C16" i="11"/>
  <c r="H16" i="11" s="1"/>
  <c r="C14" i="11"/>
  <c r="H14" i="11" s="1"/>
  <c r="C17" i="11"/>
  <c r="H17" i="11" s="1"/>
  <c r="C13" i="11"/>
  <c r="H13" i="11" s="1"/>
  <c r="X16" i="5" l="1"/>
  <c r="X17" i="5"/>
  <c r="DG5" i="2"/>
  <c r="E25" i="11"/>
  <c r="AH12" i="5"/>
  <c r="AH13" i="5" s="1"/>
  <c r="DJ5" i="2" s="1"/>
  <c r="P18" i="11"/>
  <c r="H12" i="11"/>
  <c r="O12" i="11"/>
  <c r="O13" i="11"/>
  <c r="C11" i="11"/>
  <c r="CX5" i="2" s="1"/>
  <c r="G15" i="11"/>
  <c r="P11" i="11"/>
  <c r="O11" i="11"/>
  <c r="G18" i="11"/>
  <c r="G14" i="11"/>
  <c r="G17" i="11"/>
  <c r="G13" i="11"/>
  <c r="G16" i="11"/>
  <c r="DI5" i="2" l="1"/>
  <c r="E32" i="11"/>
  <c r="E38" i="11" s="1"/>
  <c r="H11" i="11"/>
  <c r="BV5" i="2" s="1"/>
  <c r="CL5" i="2"/>
  <c r="AX5" i="2"/>
  <c r="X5" i="2"/>
  <c r="AT5" i="2"/>
  <c r="CR5" i="2"/>
  <c r="AR5" i="2"/>
  <c r="BZ5" i="2"/>
  <c r="CH5" i="2"/>
  <c r="BX5" i="2"/>
  <c r="G11" i="11"/>
  <c r="CT5" i="2"/>
  <c r="BJ5" i="2"/>
  <c r="AF5" i="2"/>
  <c r="BT5" i="2"/>
  <c r="AD5" i="2"/>
  <c r="Z5" i="2"/>
  <c r="BF5" i="2"/>
  <c r="AL5" i="2"/>
  <c r="AZ5" i="2"/>
  <c r="CF5" i="2"/>
  <c r="AV5" i="2"/>
  <c r="CB5" i="2"/>
  <c r="BB5" i="2"/>
  <c r="AH5" i="2"/>
  <c r="BN5" i="2"/>
  <c r="AB5" i="2"/>
  <c r="BH5" i="2"/>
  <c r="CN5" i="2"/>
  <c r="CP5" i="2"/>
  <c r="CJ5" i="2"/>
  <c r="BR5" i="2"/>
  <c r="AP5" i="2"/>
  <c r="CD5" i="2"/>
  <c r="AJ5" i="2"/>
  <c r="BP5" i="2"/>
  <c r="V5" i="2"/>
  <c r="AN5" i="2"/>
  <c r="T5" i="2"/>
  <c r="CV5" i="2"/>
  <c r="BD5" i="2" l="1"/>
  <c r="BL5" i="2"/>
</calcChain>
</file>

<file path=xl/sharedStrings.xml><?xml version="1.0" encoding="utf-8"?>
<sst xmlns="http://schemas.openxmlformats.org/spreadsheetml/2006/main" count="29206" uniqueCount="3281">
  <si>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</si>
  <si>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</si>
  <si>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</si>
  <si>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</si>
  <si>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</si>
  <si>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</si>
  <si>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</si>
  <si>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</si>
  <si>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</si>
  <si>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</si>
  <si>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</si>
  <si>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</si>
  <si>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</si>
  <si>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</si>
  <si>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</si>
  <si>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</si>
  <si>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</si>
  <si>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</si>
  <si>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</si>
  <si>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</si>
  <si>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</si>
  <si>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تقسيط</t>
  </si>
  <si>
    <t>مقررات السنة الثانية</t>
  </si>
  <si>
    <t>المبلغ المستحق</t>
  </si>
  <si>
    <t>القسط الأول</t>
  </si>
  <si>
    <t>رسم الشهادة</t>
  </si>
  <si>
    <t>القسط الثاني</t>
  </si>
  <si>
    <t>نوع الثانوية</t>
  </si>
  <si>
    <t>رمز المقرر</t>
  </si>
  <si>
    <t>طابع هلال احمر     25  ل .س</t>
  </si>
  <si>
    <t xml:space="preserve">طابع مالي         30  ل.س   </t>
  </si>
  <si>
    <t>طابع بحث علمي         25ل.س</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</si>
  <si>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</si>
  <si>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</si>
  <si>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</si>
  <si>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</si>
  <si>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</si>
  <si>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</si>
  <si>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</si>
  <si>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</si>
  <si>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</si>
  <si>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</si>
  <si>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</si>
  <si>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</si>
  <si>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</si>
  <si>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</si>
  <si>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</si>
  <si>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</si>
  <si>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</si>
  <si>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</si>
  <si>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</si>
  <si>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</si>
  <si>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</si>
  <si>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</si>
  <si>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</si>
  <si>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</si>
  <si>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</si>
  <si>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</si>
  <si>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نوع الشهادة الثانوية</t>
  </si>
  <si>
    <t>سنة الشهادة</t>
  </si>
  <si>
    <t>محافظ الشهادة</t>
  </si>
  <si>
    <t>العنوان الدائم</t>
  </si>
  <si>
    <t>رقم الهاتف</t>
  </si>
  <si>
    <t>رقم الموبايل</t>
  </si>
  <si>
    <t>المحافظة</t>
  </si>
  <si>
    <t>ذوي الشهداء وجرحى الجيش العربي السوري</t>
  </si>
  <si>
    <t>تاريخ تدوير رسوم</t>
  </si>
  <si>
    <t>حسين</t>
  </si>
  <si>
    <t>الأولى</t>
  </si>
  <si>
    <t>صالح</t>
  </si>
  <si>
    <t>محمود</t>
  </si>
  <si>
    <t>مروان</t>
  </si>
  <si>
    <t>محمد</t>
  </si>
  <si>
    <t>عدنان</t>
  </si>
  <si>
    <t>علي</t>
  </si>
  <si>
    <t>يوسف</t>
  </si>
  <si>
    <t>أحمد</t>
  </si>
  <si>
    <t>جمال</t>
  </si>
  <si>
    <t>صلاح</t>
  </si>
  <si>
    <t>محمد علي</t>
  </si>
  <si>
    <t>فواز</t>
  </si>
  <si>
    <t>ماهر</t>
  </si>
  <si>
    <t>محسن</t>
  </si>
  <si>
    <t>جميل</t>
  </si>
  <si>
    <t>بسام</t>
  </si>
  <si>
    <t>محي الدين</t>
  </si>
  <si>
    <t>رفيق</t>
  </si>
  <si>
    <t>عبد الرزاق</t>
  </si>
  <si>
    <t>ابراهيم</t>
  </si>
  <si>
    <t>جودت</t>
  </si>
  <si>
    <t>محمد خير</t>
  </si>
  <si>
    <t>زياد</t>
  </si>
  <si>
    <t>عصام</t>
  </si>
  <si>
    <t>احمد</t>
  </si>
  <si>
    <t>خليل</t>
  </si>
  <si>
    <t>محمد عماد</t>
  </si>
  <si>
    <t>نزار</t>
  </si>
  <si>
    <t>فؤاد</t>
  </si>
  <si>
    <t>بشار</t>
  </si>
  <si>
    <t>عبد الهادي</t>
  </si>
  <si>
    <t>نضال</t>
  </si>
  <si>
    <t>صباح</t>
  </si>
  <si>
    <t>خالد</t>
  </si>
  <si>
    <t>حمد</t>
  </si>
  <si>
    <t>عبد الله</t>
  </si>
  <si>
    <t>مازن</t>
  </si>
  <si>
    <t>ايمن</t>
  </si>
  <si>
    <t>مصطفى</t>
  </si>
  <si>
    <t>عماد</t>
  </si>
  <si>
    <t>محمد سامر</t>
  </si>
  <si>
    <t>محمد زهير</t>
  </si>
  <si>
    <t>محمد كمال</t>
  </si>
  <si>
    <t>محمد سمير</t>
  </si>
  <si>
    <t>وليد</t>
  </si>
  <si>
    <t>سمير</t>
  </si>
  <si>
    <t>كمال</t>
  </si>
  <si>
    <t>ياسر</t>
  </si>
  <si>
    <t>قاسم</t>
  </si>
  <si>
    <t>غازي</t>
  </si>
  <si>
    <t>محمد هشام</t>
  </si>
  <si>
    <t>محمد معتز</t>
  </si>
  <si>
    <t>فايز</t>
  </si>
  <si>
    <t>رياض</t>
  </si>
  <si>
    <t>هيثم</t>
  </si>
  <si>
    <t>مفيد</t>
  </si>
  <si>
    <t>عبد القادر</t>
  </si>
  <si>
    <t>جهاد</t>
  </si>
  <si>
    <t>عبد الكريم</t>
  </si>
  <si>
    <t>طلال</t>
  </si>
  <si>
    <t>حسان</t>
  </si>
  <si>
    <t>محمد سليم</t>
  </si>
  <si>
    <t>محمد بسام</t>
  </si>
  <si>
    <t>محمد زياد</t>
  </si>
  <si>
    <t>اسامه</t>
  </si>
  <si>
    <t>معتز</t>
  </si>
  <si>
    <t>احسان</t>
  </si>
  <si>
    <t>محمد عدنان</t>
  </si>
  <si>
    <t>عثمان</t>
  </si>
  <si>
    <t>سامر</t>
  </si>
  <si>
    <t>راتب</t>
  </si>
  <si>
    <t>منال</t>
  </si>
  <si>
    <t>غياث</t>
  </si>
  <si>
    <t>غفران</t>
  </si>
  <si>
    <t>وهيب</t>
  </si>
  <si>
    <t>اياد</t>
  </si>
  <si>
    <t>حسن حسن</t>
  </si>
  <si>
    <t>خلدون</t>
  </si>
  <si>
    <t>سهام</t>
  </si>
  <si>
    <t>كلمة السر</t>
  </si>
  <si>
    <t>الاسم</t>
  </si>
  <si>
    <t>عمار سعيد</t>
  </si>
  <si>
    <t>نهاد الأحمر</t>
  </si>
  <si>
    <t>عمر الإمام</t>
  </si>
  <si>
    <t>اتبع الخطوات التالية:</t>
  </si>
  <si>
    <t>الموبايل</t>
  </si>
  <si>
    <t>الهاتف</t>
  </si>
  <si>
    <t>شعبة التجنيد</t>
  </si>
  <si>
    <t>ذكر</t>
  </si>
  <si>
    <t>أنثى</t>
  </si>
  <si>
    <t>العنوان :</t>
  </si>
  <si>
    <t>الرقم الامتحاني</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</si>
  <si>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</si>
  <si>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</si>
  <si>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</si>
  <si>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</si>
  <si>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</si>
  <si>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</si>
  <si>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</si>
  <si>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</si>
  <si>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</si>
  <si>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</si>
  <si>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ليرة سورية فقط لا غير من الطالب</t>
  </si>
  <si>
    <t>رسم تسجيل سنوي</t>
  </si>
  <si>
    <t>عدد المواد الراسبة للمرة الأولى</t>
  </si>
  <si>
    <t>عدد المواد الراسبة للمرة الثانية</t>
  </si>
  <si>
    <t>أصول المحاسبة  (1)</t>
  </si>
  <si>
    <t xml:space="preserve">الرياضيات المالية والادارية </t>
  </si>
  <si>
    <t>مبادئ الادارة  (1)</t>
  </si>
  <si>
    <t xml:space="preserve">المدخل الى القانون </t>
  </si>
  <si>
    <t xml:space="preserve">تقنيات الحاسوب </t>
  </si>
  <si>
    <t>أصول المحاسبة (2)</t>
  </si>
  <si>
    <t xml:space="preserve">اساليب كمية في الادارة </t>
  </si>
  <si>
    <t>مبادئ الادارة  (2)</t>
  </si>
  <si>
    <t xml:space="preserve">اقتصاد كلي </t>
  </si>
  <si>
    <t>مبادئ التكاليف (1)</t>
  </si>
  <si>
    <t xml:space="preserve">نظم المعلومات المحاسبية </t>
  </si>
  <si>
    <t>محاسبة خاصة  (1)</t>
  </si>
  <si>
    <t xml:space="preserve">محاسبة منشات مالية </t>
  </si>
  <si>
    <t xml:space="preserve">محاسبة حكومية </t>
  </si>
  <si>
    <t>مبادئ التكاليف (2)</t>
  </si>
  <si>
    <t>محاسبة خاصة (2)</t>
  </si>
  <si>
    <t xml:space="preserve">نظرية المحاسبة </t>
  </si>
  <si>
    <t xml:space="preserve">محاسبة ضريبية </t>
  </si>
  <si>
    <t xml:space="preserve">محاسبة شركات الاموال </t>
  </si>
  <si>
    <t xml:space="preserve">المالية العامة </t>
  </si>
  <si>
    <t xml:space="preserve">ادارة الانتاج </t>
  </si>
  <si>
    <t xml:space="preserve">الاقتصاد الجزئي </t>
  </si>
  <si>
    <t xml:space="preserve">مبادئ الاحصاء </t>
  </si>
  <si>
    <t>تدقيق حسابات (2)</t>
  </si>
  <si>
    <t xml:space="preserve">محاسبة متقدمة </t>
  </si>
  <si>
    <t xml:space="preserve">محاسبة البترول </t>
  </si>
  <si>
    <t xml:space="preserve">مشكلات محاسبية معاصرة </t>
  </si>
  <si>
    <t>تدقيق حسابات (1)</t>
  </si>
  <si>
    <t xml:space="preserve">محاسبة ادارية </t>
  </si>
  <si>
    <t xml:space="preserve">برمجيات تطبيقية في المحاسبة </t>
  </si>
  <si>
    <t xml:space="preserve">محاسبة زراعية </t>
  </si>
  <si>
    <t xml:space="preserve">محاسبة شركات الاشخاص </t>
  </si>
  <si>
    <t xml:space="preserve">ادارة مشتريات ومخازن </t>
  </si>
  <si>
    <t xml:space="preserve">الادارة المالية </t>
  </si>
  <si>
    <t xml:space="preserve">القانون التجاري </t>
  </si>
  <si>
    <t>حنان</t>
  </si>
  <si>
    <t>امينه</t>
  </si>
  <si>
    <t>هناء</t>
  </si>
  <si>
    <t>سوسن</t>
  </si>
  <si>
    <t>فاطمة</t>
  </si>
  <si>
    <t>مريم</t>
  </si>
  <si>
    <t>قمر</t>
  </si>
  <si>
    <t>ناديا</t>
  </si>
  <si>
    <t>مها</t>
  </si>
  <si>
    <t>منى</t>
  </si>
  <si>
    <t>سحر</t>
  </si>
  <si>
    <t>نوال</t>
  </si>
  <si>
    <t>امنه</t>
  </si>
  <si>
    <t>خديجه</t>
  </si>
  <si>
    <t>وفاء</t>
  </si>
  <si>
    <t>عليا</t>
  </si>
  <si>
    <t>رفاه</t>
  </si>
  <si>
    <t>رنا</t>
  </si>
  <si>
    <t>كوثر</t>
  </si>
  <si>
    <t>انتصار</t>
  </si>
  <si>
    <t>هيام</t>
  </si>
  <si>
    <t>سمر</t>
  </si>
  <si>
    <t>مسلم</t>
  </si>
  <si>
    <t>هيفاء</t>
  </si>
  <si>
    <t>هنادي</t>
  </si>
  <si>
    <t>مياده</t>
  </si>
  <si>
    <t>يسرى</t>
  </si>
  <si>
    <t>باسمه</t>
  </si>
  <si>
    <t>غاده</t>
  </si>
  <si>
    <t>وصال</t>
  </si>
  <si>
    <t>سعاد</t>
  </si>
  <si>
    <t>فريال</t>
  </si>
  <si>
    <t>ايمان</t>
  </si>
  <si>
    <t>سناء</t>
  </si>
  <si>
    <t>ميساء</t>
  </si>
  <si>
    <t>رغداء</t>
  </si>
  <si>
    <t>سميره</t>
  </si>
  <si>
    <t>فلك</t>
  </si>
  <si>
    <t>فاطمه</t>
  </si>
  <si>
    <t>اميره</t>
  </si>
  <si>
    <t>هدى</t>
  </si>
  <si>
    <t>عائده</t>
  </si>
  <si>
    <t>رجاء</t>
  </si>
  <si>
    <t>نجاح</t>
  </si>
  <si>
    <t>نجوى</t>
  </si>
  <si>
    <t>رانيا</t>
  </si>
  <si>
    <t>مؤمنه</t>
  </si>
  <si>
    <t>زينب</t>
  </si>
  <si>
    <t>محمد هيثم</t>
  </si>
  <si>
    <t>فايزه</t>
  </si>
  <si>
    <t>لينا</t>
  </si>
  <si>
    <t>جمانه</t>
  </si>
  <si>
    <t>رويده</t>
  </si>
  <si>
    <t>فدوى</t>
  </si>
  <si>
    <t>أمل</t>
  </si>
  <si>
    <t>عائشه</t>
  </si>
  <si>
    <t>نور الهدى</t>
  </si>
  <si>
    <t>ماجده</t>
  </si>
  <si>
    <t>ابتسام</t>
  </si>
  <si>
    <t>فاتن</t>
  </si>
  <si>
    <t>سلوى</t>
  </si>
  <si>
    <t>سوزان</t>
  </si>
  <si>
    <t>ثروت</t>
  </si>
  <si>
    <t>حوريه</t>
  </si>
  <si>
    <t>فرزات</t>
  </si>
  <si>
    <t>صبحيه</t>
  </si>
  <si>
    <t>شهناز</t>
  </si>
  <si>
    <t>اميمه</t>
  </si>
  <si>
    <t>ربيعه</t>
  </si>
  <si>
    <t>فضه</t>
  </si>
  <si>
    <t>سوريا</t>
  </si>
  <si>
    <t>محمد سالم</t>
  </si>
  <si>
    <t>فراس</t>
  </si>
  <si>
    <t>هبه</t>
  </si>
  <si>
    <t>بشيره</t>
  </si>
  <si>
    <t>افتكار</t>
  </si>
  <si>
    <t>رباح</t>
  </si>
  <si>
    <t>رنيم الصواف</t>
  </si>
  <si>
    <t>محمد فهد</t>
  </si>
  <si>
    <t>منتهى</t>
  </si>
  <si>
    <t>رشا</t>
  </si>
  <si>
    <t/>
  </si>
  <si>
    <t>Father Name</t>
  </si>
  <si>
    <t>Mother Name</t>
  </si>
  <si>
    <t>Full Name</t>
  </si>
  <si>
    <t>place of birth</t>
  </si>
  <si>
    <t>مكان ورقم القيد</t>
  </si>
  <si>
    <t xml:space="preserve"> </t>
  </si>
  <si>
    <t>ذوي الاحتياجات الخاصة</t>
  </si>
  <si>
    <t>لا</t>
  </si>
  <si>
    <t>نعم</t>
  </si>
  <si>
    <t>دمشق</t>
  </si>
  <si>
    <t>دير الزور</t>
  </si>
  <si>
    <t>سقبا</t>
  </si>
  <si>
    <t>درعا</t>
  </si>
  <si>
    <t>التل</t>
  </si>
  <si>
    <t>حماة</t>
  </si>
  <si>
    <t>حرستا</t>
  </si>
  <si>
    <t>طفس</t>
  </si>
  <si>
    <t>عربين</t>
  </si>
  <si>
    <t>الرقة</t>
  </si>
  <si>
    <t>ريف دمشق</t>
  </si>
  <si>
    <t>دوما</t>
  </si>
  <si>
    <t>مخيم اليرموك</t>
  </si>
  <si>
    <t>حمص</t>
  </si>
  <si>
    <t>حلب</t>
  </si>
  <si>
    <t>مشفى دوما</t>
  </si>
  <si>
    <t>اللاذقية</t>
  </si>
  <si>
    <t>قطنا</t>
  </si>
  <si>
    <t>دبي</t>
  </si>
  <si>
    <t>طرطوس</t>
  </si>
  <si>
    <t>السويداء</t>
  </si>
  <si>
    <t>الكويت</t>
  </si>
  <si>
    <t>يرموك</t>
  </si>
  <si>
    <t>الحجر الاسود</t>
  </si>
  <si>
    <t>النبك</t>
  </si>
  <si>
    <t>قبر الست</t>
  </si>
  <si>
    <t>القنيطرة</t>
  </si>
  <si>
    <t>قدسيا</t>
  </si>
  <si>
    <t>ببيلا</t>
  </si>
  <si>
    <t>هيجانه</t>
  </si>
  <si>
    <t>الدمام</t>
  </si>
  <si>
    <t>الحسكة</t>
  </si>
  <si>
    <t>المعرة</t>
  </si>
  <si>
    <t>إدلب</t>
  </si>
  <si>
    <t>العربية السورية</t>
  </si>
  <si>
    <t>الفلسطينية السورية</t>
  </si>
  <si>
    <t>الأردنية</t>
  </si>
  <si>
    <t>تجارية</t>
  </si>
  <si>
    <t>علمي</t>
  </si>
  <si>
    <t xml:space="preserve">تعليمات التسجيل </t>
  </si>
  <si>
    <t>يستفيد من الحسم</t>
  </si>
  <si>
    <t>نسبة الحسم</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</si>
  <si>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</si>
  <si>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</si>
  <si>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</si>
  <si>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 xml:space="preserve">يسدد (500ل.س) فقط رسم كل مقرر </t>
  </si>
  <si>
    <t>1000 من رسم كل مقرر</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</si>
  <si>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</si>
  <si>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</si>
  <si>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</si>
  <si>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المحاسبة - مركز التعليم المفتوح -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</si>
  <si>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الحاصلين على وثيقة وفاة من مكتب شؤون الشهداء والجرحى والمفقودين لأبناء و أزواج المتوفيين بالعمليات المشابهة للعمليات الحربية</t>
  </si>
  <si>
    <t>محمد اكرم</t>
  </si>
  <si>
    <t>نها</t>
  </si>
  <si>
    <t>براءه</t>
  </si>
  <si>
    <t>محمد رفيق</t>
  </si>
  <si>
    <t>مطيع</t>
  </si>
  <si>
    <t>نوفه</t>
  </si>
  <si>
    <t>بركات</t>
  </si>
  <si>
    <t>فاطمه السيد</t>
  </si>
  <si>
    <t>عبد المجيد</t>
  </si>
  <si>
    <t>رسلان</t>
  </si>
  <si>
    <t>راغب</t>
  </si>
  <si>
    <t>جديده الوادي</t>
  </si>
  <si>
    <t>غارية غربية</t>
  </si>
  <si>
    <t>حلبون</t>
  </si>
  <si>
    <t>بيروت</t>
  </si>
  <si>
    <t>بيت سحم</t>
  </si>
  <si>
    <t>العام الدراسي</t>
  </si>
  <si>
    <t xml:space="preserve"> المقررات التي سجلها الطالب</t>
  </si>
  <si>
    <t>الأول</t>
  </si>
  <si>
    <t>الثانية</t>
  </si>
  <si>
    <t>الثاني</t>
  </si>
  <si>
    <t>الثالثة</t>
  </si>
  <si>
    <t>كود المعهد</t>
  </si>
  <si>
    <t>مقررات السنة الأولى (فصل أول)</t>
  </si>
  <si>
    <t>مقررات السنة الأولى (فصل ثاني)</t>
  </si>
  <si>
    <t>مقررات السنة الثانية (فصل أول)</t>
  </si>
  <si>
    <t>مقررات السنة الثانية (فصل ثاني)</t>
  </si>
  <si>
    <t>مقررات السنة الثالثة (فصل أول)</t>
  </si>
  <si>
    <t>مقررات السنة الثالثة (فصل ثاني)</t>
  </si>
  <si>
    <t>رقم الطالب:</t>
  </si>
  <si>
    <t>السنة:</t>
  </si>
  <si>
    <t>الجنس:</t>
  </si>
  <si>
    <t>الجنسية:</t>
  </si>
  <si>
    <t>شعبة التجنيد:</t>
  </si>
  <si>
    <t>الموبايل:</t>
  </si>
  <si>
    <t>تاريخ الميلاد:</t>
  </si>
  <si>
    <t>الرقم الوطني:</t>
  </si>
  <si>
    <t>نوع الثانوية:</t>
  </si>
  <si>
    <t>الهاتف:</t>
  </si>
  <si>
    <t>مكان الميلاد:</t>
  </si>
  <si>
    <t>مكان ورقم القيد:</t>
  </si>
  <si>
    <t>محافظتها:</t>
  </si>
  <si>
    <t>المحافظة الدائمة:</t>
  </si>
  <si>
    <t>عامها:</t>
  </si>
  <si>
    <t>رسم المقررات</t>
  </si>
  <si>
    <t>عدد المقررات المسجلة</t>
  </si>
  <si>
    <t>إجمالي الرسوم</t>
  </si>
  <si>
    <t>الثالثة حديث</t>
  </si>
  <si>
    <t>نبيه</t>
  </si>
  <si>
    <t>هنا</t>
  </si>
  <si>
    <t>نزيه</t>
  </si>
  <si>
    <t>امال</t>
  </si>
  <si>
    <t>فؤاد قلعه جي</t>
  </si>
  <si>
    <t>محمد وليد</t>
  </si>
  <si>
    <t>ثناء</t>
  </si>
  <si>
    <t>حسن</t>
  </si>
  <si>
    <t>سهير</t>
  </si>
  <si>
    <t>محمدامين</t>
  </si>
  <si>
    <t>فريز</t>
  </si>
  <si>
    <t>يسره</t>
  </si>
  <si>
    <t>وعد الصعيدي</t>
  </si>
  <si>
    <t>بنان عبد ربه</t>
  </si>
  <si>
    <t>شهاب الدين</t>
  </si>
  <si>
    <t>بشرى</t>
  </si>
  <si>
    <t>تيريز محمد</t>
  </si>
  <si>
    <t>ديب</t>
  </si>
  <si>
    <t>نزهه</t>
  </si>
  <si>
    <t>ريما</t>
  </si>
  <si>
    <t>نسرين</t>
  </si>
  <si>
    <t>فاديه</t>
  </si>
  <si>
    <t>حمدي</t>
  </si>
  <si>
    <t>راغده</t>
  </si>
  <si>
    <t>ندى</t>
  </si>
  <si>
    <t>فاديا</t>
  </si>
  <si>
    <t>ناريمان حسن</t>
  </si>
  <si>
    <t>منور عوده</t>
  </si>
  <si>
    <t>ميسون</t>
  </si>
  <si>
    <t>ولاء بيرقدار</t>
  </si>
  <si>
    <t>زكيه</t>
  </si>
  <si>
    <t>منهل</t>
  </si>
  <si>
    <t>دعاس</t>
  </si>
  <si>
    <t>عمر</t>
  </si>
  <si>
    <t>موسى</t>
  </si>
  <si>
    <t>نهيد</t>
  </si>
  <si>
    <t>ندا</t>
  </si>
  <si>
    <t>محمد عادل</t>
  </si>
  <si>
    <t>نورس</t>
  </si>
  <si>
    <t>امل</t>
  </si>
  <si>
    <t>محمدزياد</t>
  </si>
  <si>
    <t>محمد جميل</t>
  </si>
  <si>
    <t>علا الصفدي</t>
  </si>
  <si>
    <t>سلمان</t>
  </si>
  <si>
    <t>سميرة</t>
  </si>
  <si>
    <t>شهيره</t>
  </si>
  <si>
    <t>تحسين</t>
  </si>
  <si>
    <t>جوزيف</t>
  </si>
  <si>
    <t>محمد جمال</t>
  </si>
  <si>
    <t>هشام</t>
  </si>
  <si>
    <t>تسنيم صوان</t>
  </si>
  <si>
    <t>عبد الغني</t>
  </si>
  <si>
    <t>دلال</t>
  </si>
  <si>
    <t>اسماعيل</t>
  </si>
  <si>
    <t>فائز</t>
  </si>
  <si>
    <t>هديه</t>
  </si>
  <si>
    <t>ماجد</t>
  </si>
  <si>
    <t>عبد الوهاب</t>
  </si>
  <si>
    <t>تيسير</t>
  </si>
  <si>
    <t>محمد غياث</t>
  </si>
  <si>
    <t>علي عيسى</t>
  </si>
  <si>
    <t>سعيد</t>
  </si>
  <si>
    <t>ناصيف</t>
  </si>
  <si>
    <t>محمد حسن</t>
  </si>
  <si>
    <t>عيشه</t>
  </si>
  <si>
    <t>عبد اللطيف</t>
  </si>
  <si>
    <t>عبد الله قريش</t>
  </si>
  <si>
    <t>ازدهار</t>
  </si>
  <si>
    <t>امين</t>
  </si>
  <si>
    <t>نبيل</t>
  </si>
  <si>
    <t>نواف</t>
  </si>
  <si>
    <t>يحيى</t>
  </si>
  <si>
    <t>رنده</t>
  </si>
  <si>
    <t>عبد الرحمن</t>
  </si>
  <si>
    <t>محمد ياسين</t>
  </si>
  <si>
    <t>نهله</t>
  </si>
  <si>
    <t>لطيفه</t>
  </si>
  <si>
    <t>أديب</t>
  </si>
  <si>
    <t>غسان</t>
  </si>
  <si>
    <t>حياه</t>
  </si>
  <si>
    <t>محمد خلدون</t>
  </si>
  <si>
    <t>عماد الدين</t>
  </si>
  <si>
    <t>جمعه</t>
  </si>
  <si>
    <t>صفيه</t>
  </si>
  <si>
    <t>صفوح</t>
  </si>
  <si>
    <t>ممدوح</t>
  </si>
  <si>
    <t>عبير</t>
  </si>
  <si>
    <t>عيد</t>
  </si>
  <si>
    <t>سليم</t>
  </si>
  <si>
    <t>موفق</t>
  </si>
  <si>
    <t>محمد زيدان</t>
  </si>
  <si>
    <t>نايفه</t>
  </si>
  <si>
    <t>ناريمان</t>
  </si>
  <si>
    <t>محمد رياض</t>
  </si>
  <si>
    <t>حسام</t>
  </si>
  <si>
    <t>امتثال</t>
  </si>
  <si>
    <t>توفيق</t>
  </si>
  <si>
    <t>نعيمه</t>
  </si>
  <si>
    <t>ليلى</t>
  </si>
  <si>
    <t>عادل</t>
  </si>
  <si>
    <t>سليمان</t>
  </si>
  <si>
    <t>انصاف</t>
  </si>
  <si>
    <t>جهان</t>
  </si>
  <si>
    <t>فيصل</t>
  </si>
  <si>
    <t>نذير</t>
  </si>
  <si>
    <t>حليمه</t>
  </si>
  <si>
    <t>محمدايمن</t>
  </si>
  <si>
    <t>نايف</t>
  </si>
  <si>
    <t>فاتنه</t>
  </si>
  <si>
    <t>رشيده</t>
  </si>
  <si>
    <t>منيره</t>
  </si>
  <si>
    <t>عفاف</t>
  </si>
  <si>
    <t>سماح</t>
  </si>
  <si>
    <t>خضره</t>
  </si>
  <si>
    <t>محمد فايز</t>
  </si>
  <si>
    <t>منير</t>
  </si>
  <si>
    <t>حامد</t>
  </si>
  <si>
    <t>غاليه</t>
  </si>
  <si>
    <t>بديع</t>
  </si>
  <si>
    <t>ادمون</t>
  </si>
  <si>
    <t>محمد مازن</t>
  </si>
  <si>
    <t>عبد المنعم</t>
  </si>
  <si>
    <t>خضر</t>
  </si>
  <si>
    <t>رقيه</t>
  </si>
  <si>
    <t>محمد بشار</t>
  </si>
  <si>
    <t>رزان</t>
  </si>
  <si>
    <t>الهام</t>
  </si>
  <si>
    <t>محمد ماجد</t>
  </si>
  <si>
    <t>ناهد</t>
  </si>
  <si>
    <t>شاديه</t>
  </si>
  <si>
    <t>شمسه</t>
  </si>
  <si>
    <t>هاله</t>
  </si>
  <si>
    <t>زهير</t>
  </si>
  <si>
    <t>ملك</t>
  </si>
  <si>
    <t>مامون</t>
  </si>
  <si>
    <t>علاء محمد</t>
  </si>
  <si>
    <t>فهد</t>
  </si>
  <si>
    <t>اسماء</t>
  </si>
  <si>
    <t>هويدا</t>
  </si>
  <si>
    <t>اعتدال</t>
  </si>
  <si>
    <t>اسيمه</t>
  </si>
  <si>
    <t>عيسى</t>
  </si>
  <si>
    <t>دعد</t>
  </si>
  <si>
    <t>صبريه</t>
  </si>
  <si>
    <t>نبال</t>
  </si>
  <si>
    <t>راما الرفاعي</t>
  </si>
  <si>
    <t>عبده</t>
  </si>
  <si>
    <t>ناصر</t>
  </si>
  <si>
    <t>أمين</t>
  </si>
  <si>
    <t>نقولا</t>
  </si>
  <si>
    <t>عامر</t>
  </si>
  <si>
    <t>عبد الفتاح</t>
  </si>
  <si>
    <t>عبدالناصر</t>
  </si>
  <si>
    <t>طلعت</t>
  </si>
  <si>
    <t>صالحه</t>
  </si>
  <si>
    <t>نوري</t>
  </si>
  <si>
    <t>فداء</t>
  </si>
  <si>
    <t>منذر</t>
  </si>
  <si>
    <t>سميحه</t>
  </si>
  <si>
    <t>محمد ياسر</t>
  </si>
  <si>
    <t>عبدالله</t>
  </si>
  <si>
    <t>كوكب</t>
  </si>
  <si>
    <t>حمده</t>
  </si>
  <si>
    <t>ريم</t>
  </si>
  <si>
    <t>محمد العبد الله</t>
  </si>
  <si>
    <t>رامز</t>
  </si>
  <si>
    <t>سهى</t>
  </si>
  <si>
    <t>وداد</t>
  </si>
  <si>
    <t>حسام الدين</t>
  </si>
  <si>
    <t>محمدعدنان</t>
  </si>
  <si>
    <t>محمد توفيق</t>
  </si>
  <si>
    <t>فارس</t>
  </si>
  <si>
    <t>سميه</t>
  </si>
  <si>
    <t>رائده</t>
  </si>
  <si>
    <t>فتحيه</t>
  </si>
  <si>
    <t>شحاده</t>
  </si>
  <si>
    <t>ظافر</t>
  </si>
  <si>
    <t>فراس ديب</t>
  </si>
  <si>
    <t>ردينه</t>
  </si>
  <si>
    <t>أمينه</t>
  </si>
  <si>
    <t>فوزي</t>
  </si>
  <si>
    <t>زكاء</t>
  </si>
  <si>
    <t>اكرم</t>
  </si>
  <si>
    <t>كامل</t>
  </si>
  <si>
    <t>ياسين</t>
  </si>
  <si>
    <t>محمد بشير</t>
  </si>
  <si>
    <t>الياس</t>
  </si>
  <si>
    <t>روضه</t>
  </si>
  <si>
    <t>رضوان</t>
  </si>
  <si>
    <t>اسامة</t>
  </si>
  <si>
    <t>غيداء</t>
  </si>
  <si>
    <t>نورا</t>
  </si>
  <si>
    <t>كفاح</t>
  </si>
  <si>
    <t>امير</t>
  </si>
  <si>
    <t>مهند</t>
  </si>
  <si>
    <t>زبيده</t>
  </si>
  <si>
    <t>زهريه</t>
  </si>
  <si>
    <t>جميله</t>
  </si>
  <si>
    <t>وجدان</t>
  </si>
  <si>
    <t>حسناء</t>
  </si>
  <si>
    <t>نصوح</t>
  </si>
  <si>
    <t>عمادالدين</t>
  </si>
  <si>
    <t>عزيزه</t>
  </si>
  <si>
    <t>احمد ادريس</t>
  </si>
  <si>
    <t>نعيم</t>
  </si>
  <si>
    <t>خالديه</t>
  </si>
  <si>
    <t>اسكندر</t>
  </si>
  <si>
    <t>عاطفه</t>
  </si>
  <si>
    <t>روعه</t>
  </si>
  <si>
    <t>محمد مصطفى</t>
  </si>
  <si>
    <t>انعام</t>
  </si>
  <si>
    <t>لمياء</t>
  </si>
  <si>
    <t>عبدالعزيز</t>
  </si>
  <si>
    <t>اماني</t>
  </si>
  <si>
    <t>صبحه</t>
  </si>
  <si>
    <t>حميده</t>
  </si>
  <si>
    <t>فتحي</t>
  </si>
  <si>
    <t>أيمن</t>
  </si>
  <si>
    <t>اميرة</t>
  </si>
  <si>
    <t>رغده</t>
  </si>
  <si>
    <t>برهان</t>
  </si>
  <si>
    <t>عروبه</t>
  </si>
  <si>
    <t>فضل الله</t>
  </si>
  <si>
    <t>عوض</t>
  </si>
  <si>
    <t>عبد السلام</t>
  </si>
  <si>
    <t>مديحه</t>
  </si>
  <si>
    <t>شكري</t>
  </si>
  <si>
    <t>غيثاء</t>
  </si>
  <si>
    <t>رابعه</t>
  </si>
  <si>
    <t>علاء الدين</t>
  </si>
  <si>
    <t>محمد غسان</t>
  </si>
  <si>
    <t>رسميه</t>
  </si>
  <si>
    <t>نور</t>
  </si>
  <si>
    <t>غصون</t>
  </si>
  <si>
    <t>صفوان</t>
  </si>
  <si>
    <t>رحاب</t>
  </si>
  <si>
    <t>رجب</t>
  </si>
  <si>
    <t>عبد الرؤوف</t>
  </si>
  <si>
    <t>فطوم</t>
  </si>
  <si>
    <t>محمدمعتز</t>
  </si>
  <si>
    <t>لميا</t>
  </si>
  <si>
    <t>محمد سميح</t>
  </si>
  <si>
    <t>صفاء</t>
  </si>
  <si>
    <t>محمد القصيباتي</t>
  </si>
  <si>
    <t>اميه</t>
  </si>
  <si>
    <t>عبد العزيز</t>
  </si>
  <si>
    <t>هالا</t>
  </si>
  <si>
    <t>لميس</t>
  </si>
  <si>
    <t>سامي</t>
  </si>
  <si>
    <t>هاني</t>
  </si>
  <si>
    <t>فتون</t>
  </si>
  <si>
    <t>جاسم</t>
  </si>
  <si>
    <t>محمدخير</t>
  </si>
  <si>
    <t>حفيظه</t>
  </si>
  <si>
    <t>جومانا</t>
  </si>
  <si>
    <t>نجاة</t>
  </si>
  <si>
    <t>زكريا</t>
  </si>
  <si>
    <t>ملحم</t>
  </si>
  <si>
    <t>عبدو</t>
  </si>
  <si>
    <t>محمدبشار</t>
  </si>
  <si>
    <t>خلود</t>
  </si>
  <si>
    <t>حكمت</t>
  </si>
  <si>
    <t>نهاد</t>
  </si>
  <si>
    <t>حلوم</t>
  </si>
  <si>
    <t>هند</t>
  </si>
  <si>
    <t>انيسه</t>
  </si>
  <si>
    <t>طارق</t>
  </si>
  <si>
    <t>احلام</t>
  </si>
  <si>
    <t>اسعد</t>
  </si>
  <si>
    <t>شاهر</t>
  </si>
  <si>
    <t>ناجي</t>
  </si>
  <si>
    <t>فرحان</t>
  </si>
  <si>
    <t>نبيله</t>
  </si>
  <si>
    <t>محمد سعيد</t>
  </si>
  <si>
    <t>محمدفايز</t>
  </si>
  <si>
    <t>فريزه</t>
  </si>
  <si>
    <t>فطومه</t>
  </si>
  <si>
    <t>محمد اسامه</t>
  </si>
  <si>
    <t>وائل سعد</t>
  </si>
  <si>
    <t>سهيل</t>
  </si>
  <si>
    <t>احمد الحسين</t>
  </si>
  <si>
    <t>صبحي</t>
  </si>
  <si>
    <t>سعود</t>
  </si>
  <si>
    <t>حسنه</t>
  </si>
  <si>
    <t>آمال</t>
  </si>
  <si>
    <t>محمد عصام</t>
  </si>
  <si>
    <t>منار</t>
  </si>
  <si>
    <t>حيدر</t>
  </si>
  <si>
    <t>ليندا</t>
  </si>
  <si>
    <t>محمد منى</t>
  </si>
  <si>
    <t>علا</t>
  </si>
  <si>
    <t>صياح</t>
  </si>
  <si>
    <t>محمد غازي</t>
  </si>
  <si>
    <t>شهرزاد</t>
  </si>
  <si>
    <t>ميسر</t>
  </si>
  <si>
    <t>تامر</t>
  </si>
  <si>
    <t>ادهم</t>
  </si>
  <si>
    <t>فائزه</t>
  </si>
  <si>
    <t>ميرفت</t>
  </si>
  <si>
    <t>فوزه</t>
  </si>
  <si>
    <t>دانيه</t>
  </si>
  <si>
    <t>رانيه</t>
  </si>
  <si>
    <t>فيروز</t>
  </si>
  <si>
    <t>ايمان الحسن</t>
  </si>
  <si>
    <t>طاهر</t>
  </si>
  <si>
    <t>فريد</t>
  </si>
  <si>
    <t>محمد خالد</t>
  </si>
  <si>
    <t>محمد نبيل</t>
  </si>
  <si>
    <t>علي حسن</t>
  </si>
  <si>
    <t>مالك</t>
  </si>
  <si>
    <t>بدريه</t>
  </si>
  <si>
    <t>فطمه</t>
  </si>
  <si>
    <t>محمد رضوان</t>
  </si>
  <si>
    <t>ورده</t>
  </si>
  <si>
    <t>محاسن</t>
  </si>
  <si>
    <t>سكينه</t>
  </si>
  <si>
    <t>عبد الحميد</t>
  </si>
  <si>
    <t>محمد ابراهيم</t>
  </si>
  <si>
    <t>اميره المصري</t>
  </si>
  <si>
    <t>مأمون</t>
  </si>
  <si>
    <t>هويده</t>
  </si>
  <si>
    <t>محمد ديب</t>
  </si>
  <si>
    <t>حمود</t>
  </si>
  <si>
    <t>صلاح الدين</t>
  </si>
  <si>
    <t>عدله</t>
  </si>
  <si>
    <t>ساميا</t>
  </si>
  <si>
    <t>ريمه</t>
  </si>
  <si>
    <t>جيهان</t>
  </si>
  <si>
    <t>سلمى</t>
  </si>
  <si>
    <t>بشير</t>
  </si>
  <si>
    <t>عبدالمنعم</t>
  </si>
  <si>
    <t>بديعه</t>
  </si>
  <si>
    <t>محمد شاكر</t>
  </si>
  <si>
    <t>محمد نادر</t>
  </si>
  <si>
    <t>زهره</t>
  </si>
  <si>
    <t>يسار</t>
  </si>
  <si>
    <t>جلال</t>
  </si>
  <si>
    <t>مي</t>
  </si>
  <si>
    <t>جورج</t>
  </si>
  <si>
    <t>وسام</t>
  </si>
  <si>
    <t>ملكه</t>
  </si>
  <si>
    <t>نذيره الطحان</t>
  </si>
  <si>
    <t>نادر</t>
  </si>
  <si>
    <t>جواهر</t>
  </si>
  <si>
    <t xml:space="preserve">عبد الناصر </t>
  </si>
  <si>
    <t>عزالدين</t>
  </si>
  <si>
    <t>خوله</t>
  </si>
  <si>
    <t>ناهده</t>
  </si>
  <si>
    <t>ناجيه</t>
  </si>
  <si>
    <t>اخلاص</t>
  </si>
  <si>
    <t>اكرام</t>
  </si>
  <si>
    <t>محمد عيد</t>
  </si>
  <si>
    <t>ماري</t>
  </si>
  <si>
    <t>حسيب</t>
  </si>
  <si>
    <t>مزيد</t>
  </si>
  <si>
    <t>خير الدين</t>
  </si>
  <si>
    <t>اتحاد</t>
  </si>
  <si>
    <t>محمدعلي</t>
  </si>
  <si>
    <t>بنان</t>
  </si>
  <si>
    <t>ازهار</t>
  </si>
  <si>
    <t>رمزيه</t>
  </si>
  <si>
    <t>بثينه</t>
  </si>
  <si>
    <t>احمد ناصر</t>
  </si>
  <si>
    <t>محمد ماهر</t>
  </si>
  <si>
    <t>عبد الناصر</t>
  </si>
  <si>
    <t>نور الدين</t>
  </si>
  <si>
    <t>محمد ايمن</t>
  </si>
  <si>
    <t>إيمان</t>
  </si>
  <si>
    <t>سالم</t>
  </si>
  <si>
    <t>محمد موفق</t>
  </si>
  <si>
    <t>يونس</t>
  </si>
  <si>
    <t>حسنا</t>
  </si>
  <si>
    <t>عبدالرحمن</t>
  </si>
  <si>
    <t>ساره</t>
  </si>
  <si>
    <t>رولا</t>
  </si>
  <si>
    <t>محي</t>
  </si>
  <si>
    <t>محمد نزار</t>
  </si>
  <si>
    <t>ميشيل</t>
  </si>
  <si>
    <t>سعده</t>
  </si>
  <si>
    <t>ساميه</t>
  </si>
  <si>
    <t>محمد عمر</t>
  </si>
  <si>
    <t>مالكه</t>
  </si>
  <si>
    <t>حسني</t>
  </si>
  <si>
    <t>بهاء الدين</t>
  </si>
  <si>
    <t>محمد نذير</t>
  </si>
  <si>
    <t>فوزيه</t>
  </si>
  <si>
    <t>محمد فؤاد</t>
  </si>
  <si>
    <t>عبد الحكيم</t>
  </si>
  <si>
    <t>محمد مأمون</t>
  </si>
  <si>
    <t>ناديه</t>
  </si>
  <si>
    <t>فادي</t>
  </si>
  <si>
    <t>محمد منير</t>
  </si>
  <si>
    <t>ربى</t>
  </si>
  <si>
    <t>خيريه</t>
  </si>
  <si>
    <t>نورالهدى</t>
  </si>
  <si>
    <t>أميره</t>
  </si>
  <si>
    <t>رشيد</t>
  </si>
  <si>
    <t>محمد عمار</t>
  </si>
  <si>
    <t>اسراء عبد الواحد</t>
  </si>
  <si>
    <t>غزاله</t>
  </si>
  <si>
    <t>طريف</t>
  </si>
  <si>
    <t>كناز</t>
  </si>
  <si>
    <t>ثائر</t>
  </si>
  <si>
    <t>عز الدين</t>
  </si>
  <si>
    <t>سهاد</t>
  </si>
  <si>
    <t>نجاه</t>
  </si>
  <si>
    <t>زهيه</t>
  </si>
  <si>
    <t>هديل</t>
  </si>
  <si>
    <t>شاكر</t>
  </si>
  <si>
    <t>زاهيه</t>
  </si>
  <si>
    <t>مصعب</t>
  </si>
  <si>
    <t>انطون</t>
  </si>
  <si>
    <t>رئيفه</t>
  </si>
  <si>
    <t>محفوظ</t>
  </si>
  <si>
    <t>موريس</t>
  </si>
  <si>
    <t>سلام</t>
  </si>
  <si>
    <t>وفيق</t>
  </si>
  <si>
    <t>تهاني</t>
  </si>
  <si>
    <t>محمدعيد</t>
  </si>
  <si>
    <t>فضيله</t>
  </si>
  <si>
    <t>سرحان</t>
  </si>
  <si>
    <t>احمد الحسن</t>
  </si>
  <si>
    <t>نهلا</t>
  </si>
  <si>
    <t>نمر</t>
  </si>
  <si>
    <t>نسيبه</t>
  </si>
  <si>
    <t>عبد العظيم</t>
  </si>
  <si>
    <t>خليفه</t>
  </si>
  <si>
    <t>أميمه</t>
  </si>
  <si>
    <t>شيخه</t>
  </si>
  <si>
    <t>راميا</t>
  </si>
  <si>
    <t>جهينه</t>
  </si>
  <si>
    <t>نجله</t>
  </si>
  <si>
    <t>محمد حسين</t>
  </si>
  <si>
    <t>رمحه</t>
  </si>
  <si>
    <t>محمد عيسى</t>
  </si>
  <si>
    <t>معروف</t>
  </si>
  <si>
    <t>جورجيت</t>
  </si>
  <si>
    <t>نادره</t>
  </si>
  <si>
    <t>فاطمه موسى</t>
  </si>
  <si>
    <t>محمدغسان</t>
  </si>
  <si>
    <t>عمر الخطيب</t>
  </si>
  <si>
    <t>ترفه</t>
  </si>
  <si>
    <t>محمد راتب</t>
  </si>
  <si>
    <t>خاتون</t>
  </si>
  <si>
    <t>هناده</t>
  </si>
  <si>
    <t>بدر الدين</t>
  </si>
  <si>
    <t>بارعه</t>
  </si>
  <si>
    <t>احمد رسلان</t>
  </si>
  <si>
    <t>احمد دعبول</t>
  </si>
  <si>
    <t>جوليا</t>
  </si>
  <si>
    <t>فريده</t>
  </si>
  <si>
    <t>مؤيد</t>
  </si>
  <si>
    <t>شاهين</t>
  </si>
  <si>
    <t>ريتا</t>
  </si>
  <si>
    <t>محمد مامون</t>
  </si>
  <si>
    <t>هاديه</t>
  </si>
  <si>
    <t>محمد باسم</t>
  </si>
  <si>
    <t>محمد تيسير</t>
  </si>
  <si>
    <t>غالب</t>
  </si>
  <si>
    <t>عتاب</t>
  </si>
  <si>
    <t>بهجت</t>
  </si>
  <si>
    <t>محمد شاهر</t>
  </si>
  <si>
    <t>كمال الدين</t>
  </si>
  <si>
    <t>ثريا</t>
  </si>
  <si>
    <t>رافت</t>
  </si>
  <si>
    <t>مخلص</t>
  </si>
  <si>
    <t>محمد فتحي</t>
  </si>
  <si>
    <t>نازك</t>
  </si>
  <si>
    <t>وفيقه</t>
  </si>
  <si>
    <t>نصره</t>
  </si>
  <si>
    <t>غدير</t>
  </si>
  <si>
    <t>احمد راتب</t>
  </si>
  <si>
    <t>محروس</t>
  </si>
  <si>
    <t>نهيله</t>
  </si>
  <si>
    <t>سعد</t>
  </si>
  <si>
    <t>محمدرضوان</t>
  </si>
  <si>
    <t>بلال</t>
  </si>
  <si>
    <t>تمام</t>
  </si>
  <si>
    <t>نشأت</t>
  </si>
  <si>
    <t>محمدخالد</t>
  </si>
  <si>
    <t>سميح</t>
  </si>
  <si>
    <t>مانيا</t>
  </si>
  <si>
    <t>محمد صلاح الدين</t>
  </si>
  <si>
    <t>ندوه</t>
  </si>
  <si>
    <t>شبيب</t>
  </si>
  <si>
    <t>شتوه خلف</t>
  </si>
  <si>
    <t>محمد علوش</t>
  </si>
  <si>
    <t>واصل</t>
  </si>
  <si>
    <t>محمدياسر</t>
  </si>
  <si>
    <t>محمد كمال الدين</t>
  </si>
  <si>
    <t>مهاب</t>
  </si>
  <si>
    <t>هيسم</t>
  </si>
  <si>
    <t>وجيه</t>
  </si>
  <si>
    <t>ميري نعيمه</t>
  </si>
  <si>
    <t>ناهيه</t>
  </si>
  <si>
    <t>مروه يوسف</t>
  </si>
  <si>
    <t>قمر ضاهر</t>
  </si>
  <si>
    <t>قمر رجب</t>
  </si>
  <si>
    <t>عزت</t>
  </si>
  <si>
    <t>نهود</t>
  </si>
  <si>
    <t>فاطمه صالح</t>
  </si>
  <si>
    <t>غنى نابلسي</t>
  </si>
  <si>
    <t>اسماء الحرش</t>
  </si>
  <si>
    <t>عصام الحمصي</t>
  </si>
  <si>
    <t>عبد الله الابراهيم</t>
  </si>
  <si>
    <t>عبد الماجود</t>
  </si>
  <si>
    <t>عبد السلام يوسف</t>
  </si>
  <si>
    <t>ريم العلبي</t>
  </si>
  <si>
    <t>رواد داود</t>
  </si>
  <si>
    <t>رنيم ملا حويش</t>
  </si>
  <si>
    <t>ضياء الدين</t>
  </si>
  <si>
    <t>دانيه العمري</t>
  </si>
  <si>
    <t>دانه السروجي</t>
  </si>
  <si>
    <t>جواهر كحلوس</t>
  </si>
  <si>
    <t>ايمان الحوامده</t>
  </si>
  <si>
    <t>اسراء التيناوي</t>
  </si>
  <si>
    <t>احمد الحلاق</t>
  </si>
  <si>
    <t>يونس حمد</t>
  </si>
  <si>
    <t>لينده</t>
  </si>
  <si>
    <t>يمامه القاضي</t>
  </si>
  <si>
    <t>يحيى كوكش</t>
  </si>
  <si>
    <t>فاطمه نور الدين</t>
  </si>
  <si>
    <t>ياسمين الخجا</t>
  </si>
  <si>
    <t>وجيه ابراهيم</t>
  </si>
  <si>
    <t>رسام</t>
  </si>
  <si>
    <t>هويدا الاغواني</t>
  </si>
  <si>
    <t>هلا سليمان</t>
  </si>
  <si>
    <t>سعدالدين</t>
  </si>
  <si>
    <t>هلا حليمه</t>
  </si>
  <si>
    <t>هبه رمضان</t>
  </si>
  <si>
    <t>منى المصطفى</t>
  </si>
  <si>
    <t>مياده شحود</t>
  </si>
  <si>
    <t>وجيهه</t>
  </si>
  <si>
    <t>مي قيس</t>
  </si>
  <si>
    <t>جعفر</t>
  </si>
  <si>
    <t>فائده حسين</t>
  </si>
  <si>
    <t>مهند سره</t>
  </si>
  <si>
    <t>منى القده</t>
  </si>
  <si>
    <t>منتجب سلوم</t>
  </si>
  <si>
    <t>ملكه عامر</t>
  </si>
  <si>
    <t>محمد نور الزعبي</t>
  </si>
  <si>
    <t>منصوره</t>
  </si>
  <si>
    <t>محمد محايري</t>
  </si>
  <si>
    <t>قمرابو خبصه</t>
  </si>
  <si>
    <t>محمد ماهر دلال</t>
  </si>
  <si>
    <t>محمد عادل البطيخي</t>
  </si>
  <si>
    <t>محمد حموي</t>
  </si>
  <si>
    <t>مدحات</t>
  </si>
  <si>
    <t>مادلين المصري</t>
  </si>
  <si>
    <t>زبيده عباس</t>
  </si>
  <si>
    <t>كوكب حمدان</t>
  </si>
  <si>
    <t>فتات</t>
  </si>
  <si>
    <t>فيصل الخشارفه</t>
  </si>
  <si>
    <t>فطمه فاخوري</t>
  </si>
  <si>
    <t>عمار الاسدي</t>
  </si>
  <si>
    <t>نزيهه</t>
  </si>
  <si>
    <t>علاء تركيه</t>
  </si>
  <si>
    <t>عبد الحليم العايش</t>
  </si>
  <si>
    <t>صفاء مصطفى</t>
  </si>
  <si>
    <t>امنه حجازي</t>
  </si>
  <si>
    <t>شذا خضير</t>
  </si>
  <si>
    <t>سعديه جحه</t>
  </si>
  <si>
    <t>محمدصالح</t>
  </si>
  <si>
    <t>سامر عيسى</t>
  </si>
  <si>
    <t>زهراء عريشه</t>
  </si>
  <si>
    <t>صفا</t>
  </si>
  <si>
    <t>روماريو عوض</t>
  </si>
  <si>
    <t>روان الدنان</t>
  </si>
  <si>
    <t>ايناس</t>
  </si>
  <si>
    <t>رضوان حوا</t>
  </si>
  <si>
    <t>رشا عامود</t>
  </si>
  <si>
    <t>افراح الخطيب</t>
  </si>
  <si>
    <t>ربى الازعط</t>
  </si>
  <si>
    <t>راما الحلبي</t>
  </si>
  <si>
    <t>رؤى شيخاني</t>
  </si>
  <si>
    <t>حسن لبيس</t>
  </si>
  <si>
    <t>ساره زانه</t>
  </si>
  <si>
    <t>حسن ابراهيم</t>
  </si>
  <si>
    <t>حسان القصيباني</t>
  </si>
  <si>
    <t>هدى عياش</t>
  </si>
  <si>
    <t>جويل حداد</t>
  </si>
  <si>
    <t>جهاد البيطار</t>
  </si>
  <si>
    <t>وفاء نور الدين</t>
  </si>
  <si>
    <t>بشر النجار</t>
  </si>
  <si>
    <t>بروج جوخدار</t>
  </si>
  <si>
    <t>مدثر</t>
  </si>
  <si>
    <t>الاء الدباس</t>
  </si>
  <si>
    <t>اشرف تقلا</t>
  </si>
  <si>
    <t>احمد قطيط</t>
  </si>
  <si>
    <t>جمال عبد الناصر</t>
  </si>
  <si>
    <t>احمد سعد الدين</t>
  </si>
  <si>
    <t>لبيبه</t>
  </si>
  <si>
    <t>احمد زكريا</t>
  </si>
  <si>
    <t>محمد مصباح</t>
  </si>
  <si>
    <t>لبابه</t>
  </si>
  <si>
    <t>احمد امين نقاوه</t>
  </si>
  <si>
    <t>احمد الباشا</t>
  </si>
  <si>
    <t>محمد رمزي عامر</t>
  </si>
  <si>
    <t>سوسن سكر</t>
  </si>
  <si>
    <t>مروه سليمان خالد</t>
  </si>
  <si>
    <t>عبد الرحيم</t>
  </si>
  <si>
    <t>محمد بلال حواج</t>
  </si>
  <si>
    <t>محمد بشر محمد</t>
  </si>
  <si>
    <t>محمد ماهر رزمه</t>
  </si>
  <si>
    <t>محمد ماهر الزبدي</t>
  </si>
  <si>
    <t>محمد سمهر محايري</t>
  </si>
  <si>
    <t>شهير</t>
  </si>
  <si>
    <t>محمد جنح</t>
  </si>
  <si>
    <t>محمد ابراهيم النحلاوي</t>
  </si>
  <si>
    <t>مجد مرعي</t>
  </si>
  <si>
    <t>نظيره</t>
  </si>
  <si>
    <t>مبارك الموصللي</t>
  </si>
  <si>
    <t>محمداديب</t>
  </si>
  <si>
    <t>لبنى عليوي</t>
  </si>
  <si>
    <t>انصاف زهر الدين</t>
  </si>
  <si>
    <t>علاء بغدادي</t>
  </si>
  <si>
    <t>عصام الكناني</t>
  </si>
  <si>
    <t>عصام الصالحاني</t>
  </si>
  <si>
    <t>عبد المجيد طباع</t>
  </si>
  <si>
    <t>عبد الرحمن طربين</t>
  </si>
  <si>
    <t>صفاء الوقه</t>
  </si>
  <si>
    <t>سامر قطيش</t>
  </si>
  <si>
    <t>راما حب الرمان</t>
  </si>
  <si>
    <t>حسن احمد</t>
  </si>
  <si>
    <t>بتول عليا</t>
  </si>
  <si>
    <t>اياد اليغشي</t>
  </si>
  <si>
    <t>اياد القباني</t>
  </si>
  <si>
    <t>امير معمر</t>
  </si>
  <si>
    <t>البتول علاوي</t>
  </si>
  <si>
    <t>اسيه الذهب</t>
  </si>
  <si>
    <t>اسماء علاوي</t>
  </si>
  <si>
    <t>اسامه وهبي</t>
  </si>
  <si>
    <t>ولاء غنام</t>
  </si>
  <si>
    <t>همام موصللي</t>
  </si>
  <si>
    <t>منيار الحمود</t>
  </si>
  <si>
    <t>محي الدين نصر الله</t>
  </si>
  <si>
    <t>محمد زياد عليجيه</t>
  </si>
  <si>
    <t>محمد جلال الموات</t>
  </si>
  <si>
    <t>محمد عريشه</t>
  </si>
  <si>
    <t>محمد تيسير سعد الدين جباوي</t>
  </si>
  <si>
    <t>محمد طاهر</t>
  </si>
  <si>
    <t>محمد بقدونس</t>
  </si>
  <si>
    <t>هاله الصيداوي</t>
  </si>
  <si>
    <t>محمد الملط</t>
  </si>
  <si>
    <t>محمدياسين</t>
  </si>
  <si>
    <t>محمد العبد الحميد الرفاعي</t>
  </si>
  <si>
    <t>مجد الدين طنطه</t>
  </si>
  <si>
    <t>مجد الحرش</t>
  </si>
  <si>
    <t>ماهر الجبان</t>
  </si>
  <si>
    <t>فرح سيروان</t>
  </si>
  <si>
    <t>فرح حاجي امين</t>
  </si>
  <si>
    <t>فاتن العوض</t>
  </si>
  <si>
    <t>شيرين جديني</t>
  </si>
  <si>
    <t>سلام دبش</t>
  </si>
  <si>
    <t>ساره عبد الواحد</t>
  </si>
  <si>
    <t>رواد المنصور</t>
  </si>
  <si>
    <t>حسين العتيق</t>
  </si>
  <si>
    <t>ورده المحمد</t>
  </si>
  <si>
    <t>جهاد الكرم</t>
  </si>
  <si>
    <t>يعرب</t>
  </si>
  <si>
    <t>بهاء فراج الشوفي</t>
  </si>
  <si>
    <t>الهام العلي السمعو</t>
  </si>
  <si>
    <t>محمد انس حلواني</t>
  </si>
  <si>
    <t>محمد صقر</t>
  </si>
  <si>
    <t>مازن صقر</t>
  </si>
  <si>
    <t>وجيده</t>
  </si>
  <si>
    <t>سوزان حجاوي</t>
  </si>
  <si>
    <t>مطيعه ناصيف</t>
  </si>
  <si>
    <t>محمد بلال رميح</t>
  </si>
  <si>
    <t>هناء غاوجي</t>
  </si>
  <si>
    <t>اسراء المصري</t>
  </si>
  <si>
    <t>هشام المصري</t>
  </si>
  <si>
    <t>ناديا العلي</t>
  </si>
  <si>
    <t>ثناء العجي</t>
  </si>
  <si>
    <t>غدير عابده</t>
  </si>
  <si>
    <t>جهاد مخلوطه</t>
  </si>
  <si>
    <t>مايه المصري</t>
  </si>
  <si>
    <t>اسماعيل العبد الله</t>
  </si>
  <si>
    <t>محمد حاج درويش</t>
  </si>
  <si>
    <t>ظريفه عبد الغني</t>
  </si>
  <si>
    <t>نعيمه رمضان</t>
  </si>
  <si>
    <t>هبا السماح</t>
  </si>
  <si>
    <t>مريم الرمحين</t>
  </si>
  <si>
    <t>نور الدين خاناتي</t>
  </si>
  <si>
    <t>مازن نصر</t>
  </si>
  <si>
    <t>جدعان</t>
  </si>
  <si>
    <t>هديه نصر</t>
  </si>
  <si>
    <t>عمير العسلي</t>
  </si>
  <si>
    <t>روضه الخضراوي</t>
  </si>
  <si>
    <t>رنيم زخريا</t>
  </si>
  <si>
    <t>حبسه اسد</t>
  </si>
  <si>
    <t>اوان العوده الله</t>
  </si>
  <si>
    <t>ضحيه الطياسنه</t>
  </si>
  <si>
    <t>مشيره الشاطر</t>
  </si>
  <si>
    <t>منجد</t>
  </si>
  <si>
    <t>مجيره</t>
  </si>
  <si>
    <t>غفران عمر</t>
  </si>
  <si>
    <t>سماره كيال</t>
  </si>
  <si>
    <t>راما حجازي</t>
  </si>
  <si>
    <t>كنده اشمر</t>
  </si>
  <si>
    <t>محمد حسام الدين</t>
  </si>
  <si>
    <t>جلال شيخ رجب</t>
  </si>
  <si>
    <t>بسام عقيد</t>
  </si>
  <si>
    <t>نيرمين البدوي</t>
  </si>
  <si>
    <t>محمد دلبانه</t>
  </si>
  <si>
    <t>محمد حسام الرتا</t>
  </si>
  <si>
    <t>محمد خير السائق</t>
  </si>
  <si>
    <t>سليمان حسن</t>
  </si>
  <si>
    <t>سلامه</t>
  </si>
  <si>
    <t>رهف عسكر</t>
  </si>
  <si>
    <t>حسين اللويزه</t>
  </si>
  <si>
    <t>حامد الزهر</t>
  </si>
  <si>
    <t>احمد المعلم</t>
  </si>
  <si>
    <t>ابراهيم عبد الرزاق</t>
  </si>
  <si>
    <t>الاء سلام</t>
  </si>
  <si>
    <t>صفاء الشمص</t>
  </si>
  <si>
    <t>حسان نور الدين</t>
  </si>
  <si>
    <t>محمد رامز</t>
  </si>
  <si>
    <t>غاده سوقيه</t>
  </si>
  <si>
    <t>رامي عباس</t>
  </si>
  <si>
    <t>مديحه اسمندر</t>
  </si>
  <si>
    <t>هبه عجاج</t>
  </si>
  <si>
    <t>امل صلاح</t>
  </si>
  <si>
    <t>محمد وليد توبان</t>
  </si>
  <si>
    <t>ربا الماشط</t>
  </si>
  <si>
    <t>حنين الميداني</t>
  </si>
  <si>
    <t>احمد مهاب</t>
  </si>
  <si>
    <t>تماضر اسماعيل</t>
  </si>
  <si>
    <t>نعامه</t>
  </si>
  <si>
    <t>بشار الونوس</t>
  </si>
  <si>
    <t>اونيك يالكزيان</t>
  </si>
  <si>
    <t>قره بت</t>
  </si>
  <si>
    <t>فيرجين</t>
  </si>
  <si>
    <t>هيا شحاده</t>
  </si>
  <si>
    <t>محمد الغاوي</t>
  </si>
  <si>
    <t>حمزه</t>
  </si>
  <si>
    <t>اناث</t>
  </si>
  <si>
    <t>مايا مراد</t>
  </si>
  <si>
    <t>شادي كرباج</t>
  </si>
  <si>
    <t>ايمان دبوس</t>
  </si>
  <si>
    <t>سمر الخالدي</t>
  </si>
  <si>
    <t>كارمن عبد الهادي</t>
  </si>
  <si>
    <t>ساندي الحداد</t>
  </si>
  <si>
    <t>الين عثما نفيتش</t>
  </si>
  <si>
    <t>ابراهيم الجمال</t>
  </si>
  <si>
    <t>فتحيه البني</t>
  </si>
  <si>
    <t>ياسر الزربا</t>
  </si>
  <si>
    <t>محمد براء الطباع</t>
  </si>
  <si>
    <t>محمد رباح</t>
  </si>
  <si>
    <t>لين الحريري</t>
  </si>
  <si>
    <t>محمدعماد</t>
  </si>
  <si>
    <t>لمى زريع</t>
  </si>
  <si>
    <t>حسام الصالحاني</t>
  </si>
  <si>
    <t>اماني عقله</t>
  </si>
  <si>
    <t>اسماعيل رستم اغا</t>
  </si>
  <si>
    <t>احمد شاميه</t>
  </si>
  <si>
    <t>سمر عرابي</t>
  </si>
  <si>
    <t>علي الشيخ سليمان</t>
  </si>
  <si>
    <t>ياسر داود</t>
  </si>
  <si>
    <t>فهميه</t>
  </si>
  <si>
    <t>غروب الدبيسي</t>
  </si>
  <si>
    <t>علياء اللحام</t>
  </si>
  <si>
    <t>لوسين ديمريجيان</t>
  </si>
  <si>
    <t>خاشير</t>
  </si>
  <si>
    <t>احمد كزعور</t>
  </si>
  <si>
    <t>هبه دبوسي</t>
  </si>
  <si>
    <t>مايا اللحام</t>
  </si>
  <si>
    <t>رنا والي</t>
  </si>
  <si>
    <t>رنده الريحاوي</t>
  </si>
  <si>
    <t>محمد سعيد العلبي</t>
  </si>
  <si>
    <t>احمد الوتار</t>
  </si>
  <si>
    <t>محمد عباده الحرش</t>
  </si>
  <si>
    <t>محمد بلال نادر</t>
  </si>
  <si>
    <t>لميس الصباغ</t>
  </si>
  <si>
    <t>ساري بلشه</t>
  </si>
  <si>
    <t>علاء الدين الصباغ</t>
  </si>
  <si>
    <t>تيسير قدره</t>
  </si>
  <si>
    <t>اديب درغام</t>
  </si>
  <si>
    <t>مروه جباصيني</t>
  </si>
  <si>
    <t>خوله المولى</t>
  </si>
  <si>
    <t>مايا فروج</t>
  </si>
  <si>
    <t>اركان</t>
  </si>
  <si>
    <t>ماجده فروج</t>
  </si>
  <si>
    <t>رواد الضاهر عزام</t>
  </si>
  <si>
    <t>مها مطلق</t>
  </si>
  <si>
    <t>لقاء العزو</t>
  </si>
  <si>
    <t>نارينا قبلان</t>
  </si>
  <si>
    <t>ربا شحرور</t>
  </si>
  <si>
    <t>الاء دوابي</t>
  </si>
  <si>
    <t>همام</t>
  </si>
  <si>
    <t>يزن عياش</t>
  </si>
  <si>
    <t>موسى المعوعي شلحه</t>
  </si>
  <si>
    <t>مدين عبد السلام</t>
  </si>
  <si>
    <t>محمد قاسم الخباز</t>
  </si>
  <si>
    <t>محمد بهزات شلهوب</t>
  </si>
  <si>
    <t>هلا</t>
  </si>
  <si>
    <t>مجد ابو حجيله</t>
  </si>
  <si>
    <t>قصي مسعود</t>
  </si>
  <si>
    <t>علاء اللحام</t>
  </si>
  <si>
    <t>عبد الرحمن تيرو</t>
  </si>
  <si>
    <t>عبد الرحمن الزرعي</t>
  </si>
  <si>
    <t>سوزان العجمي</t>
  </si>
  <si>
    <t>دانيال جبر</t>
  </si>
  <si>
    <t>خديجه درويش</t>
  </si>
  <si>
    <t>محمد وائل الغزالي</t>
  </si>
  <si>
    <t>محمد بكر</t>
  </si>
  <si>
    <t>وفاء الدبس</t>
  </si>
  <si>
    <t>لبنى محمود</t>
  </si>
  <si>
    <t>كرم سره</t>
  </si>
  <si>
    <t>طارق تقي</t>
  </si>
  <si>
    <t>انس نجمه</t>
  </si>
  <si>
    <t>صفاء جاويش</t>
  </si>
  <si>
    <t>محمد ساهر غيلان</t>
  </si>
  <si>
    <t>محمد ابو زلفه</t>
  </si>
  <si>
    <t>نور عزيز</t>
  </si>
  <si>
    <t>وفاء عزيزه</t>
  </si>
  <si>
    <t>علي الحوري</t>
  </si>
  <si>
    <t>دعاء داود</t>
  </si>
  <si>
    <t>ولاء ياغي</t>
  </si>
  <si>
    <t>ربيعه نوفل</t>
  </si>
  <si>
    <t>ريم كوسى</t>
  </si>
  <si>
    <t>ازدهار حسيك</t>
  </si>
  <si>
    <t>علا صندوق</t>
  </si>
  <si>
    <t>محمد رشيد</t>
  </si>
  <si>
    <t>رواز</t>
  </si>
  <si>
    <t>رؤيه النجدي</t>
  </si>
  <si>
    <t>ابراهيم محمد</t>
  </si>
  <si>
    <t>بسيمه صالح</t>
  </si>
  <si>
    <t>ياسمين السعيده</t>
  </si>
  <si>
    <t>لمى جزائرلي</t>
  </si>
  <si>
    <t>رامي جحى</t>
  </si>
  <si>
    <t>كابرييل الخولي</t>
  </si>
  <si>
    <t>ابتسام الخولي</t>
  </si>
  <si>
    <t>محمود الجبان</t>
  </si>
  <si>
    <t>سوزان العسراوي</t>
  </si>
  <si>
    <t>باسم حجه</t>
  </si>
  <si>
    <t>نورا رستم</t>
  </si>
  <si>
    <t>ختام بكور</t>
  </si>
  <si>
    <t>رشا القصيباتي</t>
  </si>
  <si>
    <t>يوسف ابراهيم</t>
  </si>
  <si>
    <t>سميحة</t>
  </si>
  <si>
    <t>انس الحاجي</t>
  </si>
  <si>
    <t>الاء رابعه</t>
  </si>
  <si>
    <t>الاء بهلوان</t>
  </si>
  <si>
    <t>ملاذ سعد الدين</t>
  </si>
  <si>
    <t>مروه يحيى</t>
  </si>
  <si>
    <t>منصف</t>
  </si>
  <si>
    <t>فداء قطيني</t>
  </si>
  <si>
    <t>عباده ابو رشدان</t>
  </si>
  <si>
    <t>طارق فضو</t>
  </si>
  <si>
    <t>رنا الحرفي</t>
  </si>
  <si>
    <t>ايه الحموي</t>
  </si>
  <si>
    <t>ابراهيم اليوسف</t>
  </si>
  <si>
    <t>علي برهوم</t>
  </si>
  <si>
    <t>ميسون الخضري</t>
  </si>
  <si>
    <t>وسيم الشوفي</t>
  </si>
  <si>
    <t>نور الرفاعي</t>
  </si>
  <si>
    <t>محمد عامر علوان</t>
  </si>
  <si>
    <t>محمد سلمان الدراس</t>
  </si>
  <si>
    <t>فاطمه الميس</t>
  </si>
  <si>
    <t>محمد خير الكردي</t>
  </si>
  <si>
    <t>لجين غريب</t>
  </si>
  <si>
    <t>لجين الجباعي</t>
  </si>
  <si>
    <t>سليمان الخطيب</t>
  </si>
  <si>
    <t>ذكيه نصر الله</t>
  </si>
  <si>
    <t>صباح داوود</t>
  </si>
  <si>
    <t>نايفه مطلق</t>
  </si>
  <si>
    <t>اباء حشيش</t>
  </si>
  <si>
    <t>محمد بلال الفيل</t>
  </si>
  <si>
    <t>ربى عطار</t>
  </si>
  <si>
    <t>عرفان</t>
  </si>
  <si>
    <t>حسان حسين</t>
  </si>
  <si>
    <t>نوى حسين</t>
  </si>
  <si>
    <t>طارق بريغله</t>
  </si>
  <si>
    <t>فاتن البحش</t>
  </si>
  <si>
    <t>نغم البابا</t>
  </si>
  <si>
    <t>صلاح الحمصي</t>
  </si>
  <si>
    <t>ديمه الدخل الله</t>
  </si>
  <si>
    <t>محمد صياح سكر</t>
  </si>
  <si>
    <t>بشار موره</t>
  </si>
  <si>
    <t>فاديا الجرش</t>
  </si>
  <si>
    <t>نزار دبس وزيت</t>
  </si>
  <si>
    <t>ميساء قزاح</t>
  </si>
  <si>
    <t>محمد ياسر النابلسي</t>
  </si>
  <si>
    <t>محمد مهند عواد</t>
  </si>
  <si>
    <t>محمدبدرالدين</t>
  </si>
  <si>
    <t>حسام زغتيتي</t>
  </si>
  <si>
    <t>محمود الوني</t>
  </si>
  <si>
    <t>محمد حسان قاروط</t>
  </si>
  <si>
    <t>محمد محي الدين</t>
  </si>
  <si>
    <t>انعام حسين محمود</t>
  </si>
  <si>
    <t>جنان الطريف</t>
  </si>
  <si>
    <t>تغريد حميدان</t>
  </si>
  <si>
    <t>محمد لؤي كامل</t>
  </si>
  <si>
    <t>صالح كمون</t>
  </si>
  <si>
    <t>نور الهدى رستم</t>
  </si>
  <si>
    <t>رهف ليلا</t>
  </si>
  <si>
    <t>فاطمه مرعي</t>
  </si>
  <si>
    <t>ميس شعبان</t>
  </si>
  <si>
    <t>وفاء مارديني</t>
  </si>
  <si>
    <t>معتصم الجرادات</t>
  </si>
  <si>
    <t>رحمه مزعل</t>
  </si>
  <si>
    <t>بشار زين العابدين</t>
  </si>
  <si>
    <t>بشار الخياط</t>
  </si>
  <si>
    <t>منى الحلاق</t>
  </si>
  <si>
    <t>احمد مجبل</t>
  </si>
  <si>
    <t>فلك سكريه</t>
  </si>
  <si>
    <t>هبه ابو علي</t>
  </si>
  <si>
    <t>نهال المبيرق</t>
  </si>
  <si>
    <t>مجدولين شرف الدين</t>
  </si>
  <si>
    <t>الاء الحمصي</t>
  </si>
  <si>
    <t>اروى زيدان</t>
  </si>
  <si>
    <t>نرمين المصري</t>
  </si>
  <si>
    <t>مي الغريب</t>
  </si>
  <si>
    <t>مريم كوسايه</t>
  </si>
  <si>
    <t>محمدصياح</t>
  </si>
  <si>
    <t>مروه مرعي</t>
  </si>
  <si>
    <t>مرح عتمه</t>
  </si>
  <si>
    <t>محمد مازن عنيز</t>
  </si>
  <si>
    <t>مايا الشاعر</t>
  </si>
  <si>
    <t>قمر عمر</t>
  </si>
  <si>
    <t>سليمان محاميد</t>
  </si>
  <si>
    <t>رامي العقله</t>
  </si>
  <si>
    <t>روزا</t>
  </si>
  <si>
    <t>انس النجار</t>
  </si>
  <si>
    <t>ريم القصار</t>
  </si>
  <si>
    <t>اسامه زيدان</t>
  </si>
  <si>
    <t>نادين السوادي</t>
  </si>
  <si>
    <t>صفاء السوادي</t>
  </si>
  <si>
    <t>ميسر ابو الذهب</t>
  </si>
  <si>
    <t>متمن</t>
  </si>
  <si>
    <t>محمد يمان كواره</t>
  </si>
  <si>
    <t>فرح الشطه</t>
  </si>
  <si>
    <t>محمد نهيل</t>
  </si>
  <si>
    <t>ميساء البيطار</t>
  </si>
  <si>
    <t>فاطمه الحبشي</t>
  </si>
  <si>
    <t>ديبه شيحه</t>
  </si>
  <si>
    <t>اروى قاروط</t>
  </si>
  <si>
    <t>شيرين طيب</t>
  </si>
  <si>
    <t>دانه الموالدي</t>
  </si>
  <si>
    <t>اسماعيل يونس</t>
  </si>
  <si>
    <t>بيان</t>
  </si>
  <si>
    <t>وفاء مكارم</t>
  </si>
  <si>
    <t>احمد دحبور</t>
  </si>
  <si>
    <t>محمد مهند الامعري</t>
  </si>
  <si>
    <t>رهام نعمان</t>
  </si>
  <si>
    <t>رامي تكريتي</t>
  </si>
  <si>
    <t>لجين ضبعان</t>
  </si>
  <si>
    <t>نهيده</t>
  </si>
  <si>
    <t>جريس عرموش</t>
  </si>
  <si>
    <t>بريكسام عضوم</t>
  </si>
  <si>
    <t>احمد فهاد</t>
  </si>
  <si>
    <t>زهير عبيد</t>
  </si>
  <si>
    <t>محمد جواد</t>
  </si>
  <si>
    <t>غنوى ملاعب</t>
  </si>
  <si>
    <t>وفاء نصر الدين</t>
  </si>
  <si>
    <t>خلود بكور</t>
  </si>
  <si>
    <t>رؤف</t>
  </si>
  <si>
    <t>انتصار بكور</t>
  </si>
  <si>
    <t>ايه صوصو</t>
  </si>
  <si>
    <t>ندى المغربي</t>
  </si>
  <si>
    <t>نبال طاطين</t>
  </si>
  <si>
    <t>ميسون تركماني</t>
  </si>
  <si>
    <t>رؤى فرزان</t>
  </si>
  <si>
    <t>شريف</t>
  </si>
  <si>
    <t>ربى مراو</t>
  </si>
  <si>
    <t>بشرا</t>
  </si>
  <si>
    <t>ختام العمر</t>
  </si>
  <si>
    <t>ذياب</t>
  </si>
  <si>
    <t>حسيبه</t>
  </si>
  <si>
    <t>حكمت الحاج علي</t>
  </si>
  <si>
    <t>ايمن احمد</t>
  </si>
  <si>
    <t>مروه شموط</t>
  </si>
  <si>
    <t>معتز بالله</t>
  </si>
  <si>
    <t>مرام دمشقي</t>
  </si>
  <si>
    <t>مظهر</t>
  </si>
  <si>
    <t>محمد عقله</t>
  </si>
  <si>
    <t>محمد رضا الكلاس</t>
  </si>
  <si>
    <t>عمر عروقي</t>
  </si>
  <si>
    <t>عبير دكاك</t>
  </si>
  <si>
    <t>عبد الرحمن قبلغلي</t>
  </si>
  <si>
    <t>صلاح نويدر</t>
  </si>
  <si>
    <t>سامر بعلبكي</t>
  </si>
  <si>
    <t>خالد ديب</t>
  </si>
  <si>
    <t>الاء كلش</t>
  </si>
  <si>
    <t>فاتن الميمساني</t>
  </si>
  <si>
    <t>محمد يامن القباني</t>
  </si>
  <si>
    <t>محمد غيث العلبي</t>
  </si>
  <si>
    <t>محمد حسن النونو</t>
  </si>
  <si>
    <t>عفاف سلوم</t>
  </si>
  <si>
    <t>اسد</t>
  </si>
  <si>
    <t>عدنان الصياد</t>
  </si>
  <si>
    <t>جيهان درويش</t>
  </si>
  <si>
    <t>لؤي حاجو</t>
  </si>
  <si>
    <t>عبيده سلامه</t>
  </si>
  <si>
    <t>شفاء ايبو</t>
  </si>
  <si>
    <t>سامر طويله</t>
  </si>
  <si>
    <t>عادل المصفي</t>
  </si>
  <si>
    <t>نور الدين سعد</t>
  </si>
  <si>
    <t>ربيده</t>
  </si>
  <si>
    <t>احمد الحمد</t>
  </si>
  <si>
    <t>ردن الحمد</t>
  </si>
  <si>
    <t>علاء الدين الشعار</t>
  </si>
  <si>
    <t>سائره</t>
  </si>
  <si>
    <t>الاء كردي</t>
  </si>
  <si>
    <t>محمد كمال الحسن</t>
  </si>
  <si>
    <t>محمد النهار</t>
  </si>
  <si>
    <t>عبد المطلب</t>
  </si>
  <si>
    <t>حنان جمعه</t>
  </si>
  <si>
    <t>عبد الرحمن سنقر</t>
  </si>
  <si>
    <t>عمر كلش</t>
  </si>
  <si>
    <t>محمدمنتصر</t>
  </si>
  <si>
    <t>عبد الحميد الرفاعي</t>
  </si>
  <si>
    <t>همام الطويله</t>
  </si>
  <si>
    <t>رهف عيسى</t>
  </si>
  <si>
    <t>محمد سامر الزيات</t>
  </si>
  <si>
    <t>فاطمه مقدم</t>
  </si>
  <si>
    <t>حمدو</t>
  </si>
  <si>
    <t>ثريا الشيخ</t>
  </si>
  <si>
    <t>غاليه الجبان</t>
  </si>
  <si>
    <t>محمد بهاء الدين</t>
  </si>
  <si>
    <t>روعه الشربجي المزيك</t>
  </si>
  <si>
    <t>عفاف مراد</t>
  </si>
  <si>
    <t>ابراهيم عبد الحق</t>
  </si>
  <si>
    <t>ربيعه عبد الحق</t>
  </si>
  <si>
    <t>محمد الوادي</t>
  </si>
  <si>
    <t>الجيداء الوادي</t>
  </si>
  <si>
    <t>غدير مطر</t>
  </si>
  <si>
    <t>راما خواجكيه</t>
  </si>
  <si>
    <t>رباب</t>
  </si>
  <si>
    <t>محمد مروان ناعسه</t>
  </si>
  <si>
    <t>محمد الوتار</t>
  </si>
  <si>
    <t>محمد الربيع</t>
  </si>
  <si>
    <t>منى سعد</t>
  </si>
  <si>
    <t>محمد الدرع</t>
  </si>
  <si>
    <t>عبد الهادي بني المرجه</t>
  </si>
  <si>
    <t>صوفيا شحود</t>
  </si>
  <si>
    <t>ساسيليا</t>
  </si>
  <si>
    <t>ريم القيسي</t>
  </si>
  <si>
    <t>احمد ربيع</t>
  </si>
  <si>
    <t>رنيم قره طحان</t>
  </si>
  <si>
    <t>جعفر الوزو</t>
  </si>
  <si>
    <t>بيكا شعبان</t>
  </si>
  <si>
    <t>همام السكحل</t>
  </si>
  <si>
    <t>محمد صباح</t>
  </si>
  <si>
    <t>ميرفت خرسه</t>
  </si>
  <si>
    <t>أحمدخير</t>
  </si>
  <si>
    <t>مرح السهوي</t>
  </si>
  <si>
    <t>محمد توفيق الزعبي</t>
  </si>
  <si>
    <t>محمد امين لطفي</t>
  </si>
  <si>
    <t>ايسل</t>
  </si>
  <si>
    <t>محمد علاء العسلي</t>
  </si>
  <si>
    <t>سروت</t>
  </si>
  <si>
    <t>لين السلطي</t>
  </si>
  <si>
    <t>هبه العقاد</t>
  </si>
  <si>
    <t>هبه اسكندراني</t>
  </si>
  <si>
    <t>عبد الوهاب الفوال</t>
  </si>
  <si>
    <t>غنى</t>
  </si>
  <si>
    <t>ولاء التاجي</t>
  </si>
  <si>
    <t>ميسر يونس</t>
  </si>
  <si>
    <t>محمد موفق المزور</t>
  </si>
  <si>
    <t>امل اللوجي</t>
  </si>
  <si>
    <t>رضوان المنسي</t>
  </si>
  <si>
    <t>رفيقه العكره</t>
  </si>
  <si>
    <t>غيث ابو حاكمه</t>
  </si>
  <si>
    <t>محمد بالوش</t>
  </si>
  <si>
    <t>قصي رسلان</t>
  </si>
  <si>
    <t>ساره عرابي</t>
  </si>
  <si>
    <t>علاء المزين</t>
  </si>
  <si>
    <t>كنانه بغدادي</t>
  </si>
  <si>
    <t>قصي سعد</t>
  </si>
  <si>
    <t>آمال حسن</t>
  </si>
  <si>
    <t>نور الخجا</t>
  </si>
  <si>
    <t>دنيا ارناؤط</t>
  </si>
  <si>
    <t>كنان العيسى</t>
  </si>
  <si>
    <t>خلود صالح</t>
  </si>
  <si>
    <t>ماجده الخطيب</t>
  </si>
  <si>
    <t>محمد زاهر المطلق</t>
  </si>
  <si>
    <t>عبد الله عياده</t>
  </si>
  <si>
    <t>حسنه العيساوي</t>
  </si>
  <si>
    <t>فاتنه الصالح</t>
  </si>
  <si>
    <t>سمر حجازى</t>
  </si>
  <si>
    <t>سماح الشعار</t>
  </si>
  <si>
    <t>ريم الشاعر</t>
  </si>
  <si>
    <t>راما جحى</t>
  </si>
  <si>
    <t>خلدون ميرو</t>
  </si>
  <si>
    <t>بيداء الحسن</t>
  </si>
  <si>
    <t>جهيده</t>
  </si>
  <si>
    <t>اسيا علي</t>
  </si>
  <si>
    <t>خولى</t>
  </si>
  <si>
    <t>يوسف مخلوف</t>
  </si>
  <si>
    <t>اكسم</t>
  </si>
  <si>
    <t>مجد حميد</t>
  </si>
  <si>
    <t>رذا شاهين</t>
  </si>
  <si>
    <t>دانا دعيبس</t>
  </si>
  <si>
    <t>وسيم تللوالنشواتي</t>
  </si>
  <si>
    <t>محمد راشد كبريتي</t>
  </si>
  <si>
    <t>داود العساف</t>
  </si>
  <si>
    <t>الاء الحلاق</t>
  </si>
  <si>
    <t>مصطفى الرحال</t>
  </si>
  <si>
    <t>محمد فراس العزي</t>
  </si>
  <si>
    <t>احمد هشام</t>
  </si>
  <si>
    <t>مراد حيدر</t>
  </si>
  <si>
    <t>ايمن الفوال</t>
  </si>
  <si>
    <t>رياض كوجان</t>
  </si>
  <si>
    <t>انس ريحاوي</t>
  </si>
  <si>
    <t>غنى رباطه</t>
  </si>
  <si>
    <t>خلود الحلبي</t>
  </si>
  <si>
    <t>علاء الدين نور الدين</t>
  </si>
  <si>
    <t>دعاء الهرايسي</t>
  </si>
  <si>
    <t>علا يحيى</t>
  </si>
  <si>
    <t>رشا يوسف</t>
  </si>
  <si>
    <t>رؤى مكي</t>
  </si>
  <si>
    <t>محمد نبيل نداف</t>
  </si>
  <si>
    <t>منى محملجي</t>
  </si>
  <si>
    <t>فاطمه مخللاتي</t>
  </si>
  <si>
    <t>امل الحموي</t>
  </si>
  <si>
    <t>عائشه روميه</t>
  </si>
  <si>
    <t>تهاني مرعي</t>
  </si>
  <si>
    <t>نضال العجلوني</t>
  </si>
  <si>
    <t>سوزان ماملي</t>
  </si>
  <si>
    <t>سلام يحيى</t>
  </si>
  <si>
    <t>راما السبسبي</t>
  </si>
  <si>
    <t>حسن عماشه</t>
  </si>
  <si>
    <t>ازهار عدس</t>
  </si>
  <si>
    <t>فاطمه الجدي</t>
  </si>
  <si>
    <t>رنيم الشعار</t>
  </si>
  <si>
    <t>محمد زاهر</t>
  </si>
  <si>
    <t>شذى السليلاتي</t>
  </si>
  <si>
    <t>مجد</t>
  </si>
  <si>
    <t>رانيا الجزائري</t>
  </si>
  <si>
    <t>محمد حكمت</t>
  </si>
  <si>
    <t>نصره النجار</t>
  </si>
  <si>
    <t>حيدر دره</t>
  </si>
  <si>
    <t>جورج هارون</t>
  </si>
  <si>
    <t>جواهر وهبه</t>
  </si>
  <si>
    <t>شذى الفياض</t>
  </si>
  <si>
    <t>عماد محمد</t>
  </si>
  <si>
    <t>وداد غبن</t>
  </si>
  <si>
    <t>صفاء الاكراد</t>
  </si>
  <si>
    <t>فضيه الخليلي</t>
  </si>
  <si>
    <t>ايمن حمدان</t>
  </si>
  <si>
    <t>لطيفه حمدان</t>
  </si>
  <si>
    <t>ميسر غريري</t>
  </si>
  <si>
    <t>فاطمه عبد الباري</t>
  </si>
  <si>
    <t>ثرى ونوس</t>
  </si>
  <si>
    <t>ناديه ونوس</t>
  </si>
  <si>
    <t>ايمن الحلبي</t>
  </si>
  <si>
    <t>لمياء رزوق</t>
  </si>
  <si>
    <t>امينه محمد</t>
  </si>
  <si>
    <t>يوسف صابو ني</t>
  </si>
  <si>
    <t>محمد حارث الزعبي</t>
  </si>
  <si>
    <t>فراس السبسبي</t>
  </si>
  <si>
    <t>رائف</t>
  </si>
  <si>
    <t>خالد سالم</t>
  </si>
  <si>
    <t>سعاد البطل</t>
  </si>
  <si>
    <t>منذر الحمويه</t>
  </si>
  <si>
    <t>سوسن كلاس</t>
  </si>
  <si>
    <t>محمد شاكر السبيني</t>
  </si>
  <si>
    <t>فاتن عقل</t>
  </si>
  <si>
    <t>اكابر عقل</t>
  </si>
  <si>
    <t>صفاء سعود</t>
  </si>
  <si>
    <t>تمره</t>
  </si>
  <si>
    <t>هديل حاحي</t>
  </si>
  <si>
    <t>نور الخالدي</t>
  </si>
  <si>
    <t>محمد نشاه</t>
  </si>
  <si>
    <t>خلود زخور</t>
  </si>
  <si>
    <t>احمدعماد</t>
  </si>
  <si>
    <t>احمد عرابي</t>
  </si>
  <si>
    <t>عبد العليم رفاعي</t>
  </si>
  <si>
    <t>صفا عطايا</t>
  </si>
  <si>
    <t>ملك عرابي</t>
  </si>
  <si>
    <t>انس قنطار</t>
  </si>
  <si>
    <t>رنيم نعيسي</t>
  </si>
  <si>
    <t>نبيهه</t>
  </si>
  <si>
    <t>بتول صبح</t>
  </si>
  <si>
    <t>نداء العتمه</t>
  </si>
  <si>
    <t>غزاله اللباد</t>
  </si>
  <si>
    <t>فراس الدرويش</t>
  </si>
  <si>
    <t>اكثم</t>
  </si>
  <si>
    <t>شهلا</t>
  </si>
  <si>
    <t>عائشه الديري</t>
  </si>
  <si>
    <t>رهف دادا</t>
  </si>
  <si>
    <t>محمد منير قاهريه</t>
  </si>
  <si>
    <t>محمد جرري</t>
  </si>
  <si>
    <t>ياسمين</t>
  </si>
  <si>
    <t>مازن عامر</t>
  </si>
  <si>
    <t>بنيا السليمان</t>
  </si>
  <si>
    <t>رغد سرور</t>
  </si>
  <si>
    <t>محمد تاج الدين</t>
  </si>
  <si>
    <t>هيفاء منصور</t>
  </si>
  <si>
    <t>رمضان</t>
  </si>
  <si>
    <t>محمد خضر ظريفه</t>
  </si>
  <si>
    <t>محمدنايف</t>
  </si>
  <si>
    <t>نجوى سلمان</t>
  </si>
  <si>
    <t>حسام جديد</t>
  </si>
  <si>
    <t>صفا درخباني</t>
  </si>
  <si>
    <t>محمد جعباص</t>
  </si>
  <si>
    <t>رشا عمار</t>
  </si>
  <si>
    <t>حنين الحرك</t>
  </si>
  <si>
    <t>اسراء زياده</t>
  </si>
  <si>
    <t>كنانه</t>
  </si>
  <si>
    <t>مرح الجوهري</t>
  </si>
  <si>
    <t>ايمان زرقطه</t>
  </si>
  <si>
    <t>غياث حسين اغا</t>
  </si>
  <si>
    <t>مرسله</t>
  </si>
  <si>
    <t>عبير دوبا</t>
  </si>
  <si>
    <t>ابتسام سليمان</t>
  </si>
  <si>
    <t>رغد الجزيري</t>
  </si>
  <si>
    <t>دعاء المهايني</t>
  </si>
  <si>
    <t>محمدواصف</t>
  </si>
  <si>
    <t>بتول نخال</t>
  </si>
  <si>
    <t>عبدالقادر</t>
  </si>
  <si>
    <t>احمد عبد الحق</t>
  </si>
  <si>
    <t>نعمات الحمصي</t>
  </si>
  <si>
    <t>عمار قويدر</t>
  </si>
  <si>
    <t>صفاء هاشم</t>
  </si>
  <si>
    <t>زينا الكفيري</t>
  </si>
  <si>
    <t>بيان عياش</t>
  </si>
  <si>
    <t>لبنى عتابا</t>
  </si>
  <si>
    <t>عبد المجيد الخطيب</t>
  </si>
  <si>
    <t>شمس الدين السيد حسن</t>
  </si>
  <si>
    <t>ايه نايفه</t>
  </si>
  <si>
    <t>الاء قزاح</t>
  </si>
  <si>
    <t>مريم حمزه</t>
  </si>
  <si>
    <t>هبة الحوران</t>
  </si>
  <si>
    <t>احمد الحريري</t>
  </si>
  <si>
    <t>عيوش الحريري</t>
  </si>
  <si>
    <t>علي السيداه</t>
  </si>
  <si>
    <t>حاتم جبه</t>
  </si>
  <si>
    <t>ايناس حسون</t>
  </si>
  <si>
    <t>نجيب</t>
  </si>
  <si>
    <t>ثمينه</t>
  </si>
  <si>
    <t>عباده شيخ رجب</t>
  </si>
  <si>
    <t>سوزان المولا</t>
  </si>
  <si>
    <t>جهان جنن</t>
  </si>
  <si>
    <t>احمد الرمان</t>
  </si>
  <si>
    <t>الاء الدغلي</t>
  </si>
  <si>
    <t>لامه</t>
  </si>
  <si>
    <t>رشا الشعار</t>
  </si>
  <si>
    <t>هنده</t>
  </si>
  <si>
    <t>محمود صبح</t>
  </si>
  <si>
    <t>عربيه بلله</t>
  </si>
  <si>
    <t>عبد الله احمد</t>
  </si>
  <si>
    <t>رزان بدر</t>
  </si>
  <si>
    <t>اميره الحمد</t>
  </si>
  <si>
    <t>تراك</t>
  </si>
  <si>
    <t>الاء البدوي</t>
  </si>
  <si>
    <t>نضال رفاعيه</t>
  </si>
  <si>
    <t>عبد الرحمن الشامي</t>
  </si>
  <si>
    <t>ولاء شيخ الحاره</t>
  </si>
  <si>
    <t>غفران الزعتري</t>
  </si>
  <si>
    <t>ابي سعد</t>
  </si>
  <si>
    <t>عبد الرحمن الدبس</t>
  </si>
  <si>
    <t>ثناء العلي</t>
  </si>
  <si>
    <t>سعده خضور</t>
  </si>
  <si>
    <t>يحيى بدوي</t>
  </si>
  <si>
    <t>بهيجه</t>
  </si>
  <si>
    <t>معتصم بتك</t>
  </si>
  <si>
    <t>حياه مهنا</t>
  </si>
  <si>
    <t>محمد ماهر التنبكجي</t>
  </si>
  <si>
    <t>مؤمنه عرنوس</t>
  </si>
  <si>
    <t>سعاد معتوق</t>
  </si>
  <si>
    <t>علا حرب</t>
  </si>
  <si>
    <t>نتالي الصفدي</t>
  </si>
  <si>
    <t>ايهم السبيعي</t>
  </si>
  <si>
    <t>المعتصم بالله كمال الدين</t>
  </si>
  <si>
    <t>عامر راضي</t>
  </si>
  <si>
    <t>ناصر قرموز</t>
  </si>
  <si>
    <t>بشيرا</t>
  </si>
  <si>
    <t>عبد الله موعد</t>
  </si>
  <si>
    <t>اخلاص الحسن</t>
  </si>
  <si>
    <t>نظميه الزعبي</t>
  </si>
  <si>
    <t>وليد شيخ خليل</t>
  </si>
  <si>
    <t>قصي درموش</t>
  </si>
  <si>
    <t>غاده قمر</t>
  </si>
  <si>
    <t>شذى هيكل</t>
  </si>
  <si>
    <t>راما الفاعور</t>
  </si>
  <si>
    <t>نبيله فاعور</t>
  </si>
  <si>
    <t>مها النحاس</t>
  </si>
  <si>
    <t>هبه لبابيدي</t>
  </si>
  <si>
    <t>حبيبه</t>
  </si>
  <si>
    <t>نجم الدين سوسق</t>
  </si>
  <si>
    <t>مؤيد الكباريتي</t>
  </si>
  <si>
    <t>عز الدين المعاني</t>
  </si>
  <si>
    <t>عباده ابو عساف</t>
  </si>
  <si>
    <t>جماله</t>
  </si>
  <si>
    <t>اناس المعاز</t>
  </si>
  <si>
    <t>نصار</t>
  </si>
  <si>
    <t>ايمان المعاز</t>
  </si>
  <si>
    <t>احلام الحسن العنيزان</t>
  </si>
  <si>
    <t>ليث نصر</t>
  </si>
  <si>
    <t>هنادي بغدي صار</t>
  </si>
  <si>
    <t>هبه الحفار</t>
  </si>
  <si>
    <t>حوريه العبيد</t>
  </si>
  <si>
    <t>حسنيه</t>
  </si>
  <si>
    <t>يمامه تعتاع</t>
  </si>
  <si>
    <t>حفصه نصره</t>
  </si>
  <si>
    <t>فاطمه قطيش</t>
  </si>
  <si>
    <t>سهام مال</t>
  </si>
  <si>
    <t>هيام الشوا</t>
  </si>
  <si>
    <t>غفران النحلاوي</t>
  </si>
  <si>
    <t>عبد الرحمن دلول</t>
  </si>
  <si>
    <t>تماضر الخيرات</t>
  </si>
  <si>
    <t>يسرى الخيرات</t>
  </si>
  <si>
    <t>ياسمين السهلي</t>
  </si>
  <si>
    <t>نور الشحادات</t>
  </si>
  <si>
    <t>منار الشعيبي</t>
  </si>
  <si>
    <t>فاطمه خولي</t>
  </si>
  <si>
    <t>علي مؤمني</t>
  </si>
  <si>
    <t>ديانا معطى سيوفي</t>
  </si>
  <si>
    <t>جبرائيل</t>
  </si>
  <si>
    <t>بشرى عرندس</t>
  </si>
  <si>
    <t>ايمان السيد محيمد</t>
  </si>
  <si>
    <t>احمد الشماع</t>
  </si>
  <si>
    <t>لبانه البشير</t>
  </si>
  <si>
    <t>منى البشير</t>
  </si>
  <si>
    <t>راما بصبوص</t>
  </si>
  <si>
    <t>ايات ناجي</t>
  </si>
  <si>
    <t>صابرين رفاعيه</t>
  </si>
  <si>
    <t>حسين الشعيط</t>
  </si>
  <si>
    <t>جازيه</t>
  </si>
  <si>
    <t>احمد المبيض</t>
  </si>
  <si>
    <t>محمود حواج</t>
  </si>
  <si>
    <t>محمد عمر غزولي</t>
  </si>
  <si>
    <t>فاطمه النجار</t>
  </si>
  <si>
    <t>حيدره شاهين</t>
  </si>
  <si>
    <t>وائل النشواتي</t>
  </si>
  <si>
    <t>مروان الكيلاني</t>
  </si>
  <si>
    <t>مجد عبد العزيز</t>
  </si>
  <si>
    <t>سلاف</t>
  </si>
  <si>
    <t>نادين حمشو</t>
  </si>
  <si>
    <t>نهيا</t>
  </si>
  <si>
    <t>حنان طرابلسي</t>
  </si>
  <si>
    <t>محمد ياسين كسكين</t>
  </si>
  <si>
    <t>مرح الفستقي</t>
  </si>
  <si>
    <t>شيرين مستو</t>
  </si>
  <si>
    <t>حنين حسون</t>
  </si>
  <si>
    <t>محمد قصي المعلم</t>
  </si>
  <si>
    <t>نرمان</t>
  </si>
  <si>
    <t>مجد عرعوري</t>
  </si>
  <si>
    <t>كنان حسيان</t>
  </si>
  <si>
    <t>بسمه اسعد</t>
  </si>
  <si>
    <t>سعاد الحراكي</t>
  </si>
  <si>
    <t>ندى الاصفر</t>
  </si>
  <si>
    <t>محمد انس صرصر</t>
  </si>
  <si>
    <t>روان منصور</t>
  </si>
  <si>
    <t>رهف السبيني</t>
  </si>
  <si>
    <t>فارس المصري</t>
  </si>
  <si>
    <t>رئاس</t>
  </si>
  <si>
    <t>ايهاب حداد</t>
  </si>
  <si>
    <t>صوفيه فاضل</t>
  </si>
  <si>
    <t>سامر ابو عراج</t>
  </si>
  <si>
    <t>ناديه هيلانه</t>
  </si>
  <si>
    <t>وفاء بلول</t>
  </si>
  <si>
    <t>محمد وائل النشواتي</t>
  </si>
  <si>
    <t>قاسم حسين</t>
  </si>
  <si>
    <t>محمد مازن الباشا</t>
  </si>
  <si>
    <t>منال معتوق</t>
  </si>
  <si>
    <t>هدى طبرنين</t>
  </si>
  <si>
    <t>محمد يوسف شيخو</t>
  </si>
  <si>
    <t>فراس جمعه</t>
  </si>
  <si>
    <t>دانيه البني</t>
  </si>
  <si>
    <t>محمد نصير</t>
  </si>
  <si>
    <t>براء عيد الاصفر</t>
  </si>
  <si>
    <t>الاء دانيه</t>
  </si>
  <si>
    <t>محمد هزاع</t>
  </si>
  <si>
    <t>احمد الدهان</t>
  </si>
  <si>
    <t>محمد خولي</t>
  </si>
  <si>
    <t>عمار اسماعيل</t>
  </si>
  <si>
    <t>عبد الله قباني</t>
  </si>
  <si>
    <t>محمدسميح</t>
  </si>
  <si>
    <t>روان شخاشيرو</t>
  </si>
  <si>
    <t>جميله الكنج</t>
  </si>
  <si>
    <t>ايه الصيفي المصري</t>
  </si>
  <si>
    <t>رنا عجروش</t>
  </si>
  <si>
    <t>امينه نعمه</t>
  </si>
  <si>
    <t>رامي نوفل</t>
  </si>
  <si>
    <t>نوال نوفل</t>
  </si>
  <si>
    <t>عباده برمو</t>
  </si>
  <si>
    <t>تمام غزاله</t>
  </si>
  <si>
    <t>محمد ابراهيم عماش</t>
  </si>
  <si>
    <t>لجينه</t>
  </si>
  <si>
    <t>طلال حاج علي</t>
  </si>
  <si>
    <t>ناصف</t>
  </si>
  <si>
    <t>محمد باسل برشرو</t>
  </si>
  <si>
    <t>مامون غضبان</t>
  </si>
  <si>
    <t>فادي كسيري</t>
  </si>
  <si>
    <t>ايناس سعيد</t>
  </si>
  <si>
    <t>محمد الدبش</t>
  </si>
  <si>
    <t>سلام خيت</t>
  </si>
  <si>
    <t>سامح راسبيه</t>
  </si>
  <si>
    <t>راما عاشور</t>
  </si>
  <si>
    <t>بلال مصري</t>
  </si>
  <si>
    <t>غياث صفدي</t>
  </si>
  <si>
    <t>عثمان عدس</t>
  </si>
  <si>
    <t>هبه الترك</t>
  </si>
  <si>
    <t>عمر البني</t>
  </si>
  <si>
    <t>مياده الحداد</t>
  </si>
  <si>
    <t>المثنى البادي</t>
  </si>
  <si>
    <t>نور قويدر</t>
  </si>
  <si>
    <t>محمد سيف الدين</t>
  </si>
  <si>
    <t>ماريا سكريه</t>
  </si>
  <si>
    <t>عمران</t>
  </si>
  <si>
    <t>روان الشربجي</t>
  </si>
  <si>
    <t>رنيم ركاب</t>
  </si>
  <si>
    <t>محمد عز الدين</t>
  </si>
  <si>
    <t>خالد طه</t>
  </si>
  <si>
    <t>اديبه</t>
  </si>
  <si>
    <t>الاء شاكوج</t>
  </si>
  <si>
    <t>نرمين</t>
  </si>
  <si>
    <t>محمد زكريا</t>
  </si>
  <si>
    <t>مهند الحمصي</t>
  </si>
  <si>
    <t>محمد معاذ السقر</t>
  </si>
  <si>
    <t>لجين البني</t>
  </si>
  <si>
    <t>جاسم الجاسم</t>
  </si>
  <si>
    <t>طعان برو</t>
  </si>
  <si>
    <t>محمد رامز النحلاوي</t>
  </si>
  <si>
    <t>محمد سلام</t>
  </si>
  <si>
    <t>هناء عبد السلام</t>
  </si>
  <si>
    <t>محمد الدوده</t>
  </si>
  <si>
    <t>احمد بطالو</t>
  </si>
  <si>
    <t>ثناء حبيب</t>
  </si>
  <si>
    <t>معاذ الراعي</t>
  </si>
  <si>
    <t>علا حمد</t>
  </si>
  <si>
    <t>صفيه حمد</t>
  </si>
  <si>
    <t>ريتا عبود</t>
  </si>
  <si>
    <t>حويجه</t>
  </si>
  <si>
    <t>رشا زيتوني</t>
  </si>
  <si>
    <t>محمد فضه</t>
  </si>
  <si>
    <t>عزيز</t>
  </si>
  <si>
    <t>يزن سواح</t>
  </si>
  <si>
    <t>محمد عزت</t>
  </si>
  <si>
    <t>وفاء سلام</t>
  </si>
  <si>
    <t>مهند احمد</t>
  </si>
  <si>
    <t>محمود نتوف</t>
  </si>
  <si>
    <t>كوثر غصن</t>
  </si>
  <si>
    <t>طلال عدي</t>
  </si>
  <si>
    <t>سامي سلامه</t>
  </si>
  <si>
    <t>رؤى مسرابي</t>
  </si>
  <si>
    <t>الاء تللو</t>
  </si>
  <si>
    <t>وفاء دنان</t>
  </si>
  <si>
    <t>عبد الرزاق اليافي</t>
  </si>
  <si>
    <t>رهام غزال</t>
  </si>
  <si>
    <t>جعفر عيد</t>
  </si>
  <si>
    <t>مارسيل</t>
  </si>
  <si>
    <t>البراء حلاق</t>
  </si>
  <si>
    <t>هديل سويد</t>
  </si>
  <si>
    <t>نبال الظواهره</t>
  </si>
  <si>
    <t>معذى</t>
  </si>
  <si>
    <t>صفاء الرفاعي</t>
  </si>
  <si>
    <t>عصام الدين حمودي</t>
  </si>
  <si>
    <t>احمد عرابي الجلاد</t>
  </si>
  <si>
    <t>قمر بشناق</t>
  </si>
  <si>
    <t>سامي السيد احمد</t>
  </si>
  <si>
    <t>محمد وائل الحسن</t>
  </si>
  <si>
    <t>ميساء ميبر</t>
  </si>
  <si>
    <t>لجين حسن</t>
  </si>
  <si>
    <t>سنا حسن</t>
  </si>
  <si>
    <t>ريم سنديان</t>
  </si>
  <si>
    <t>ريم العلي</t>
  </si>
  <si>
    <t>سائر</t>
  </si>
  <si>
    <t>نجوى الصالح</t>
  </si>
  <si>
    <t>رويده معيكه</t>
  </si>
  <si>
    <t>رنيم شمس الدين</t>
  </si>
  <si>
    <t>الاء المغربي</t>
  </si>
  <si>
    <t>منى زياده</t>
  </si>
  <si>
    <t>سعد الدين سكر</t>
  </si>
  <si>
    <t>نجاح زيتون</t>
  </si>
  <si>
    <t>ربيعه الحمصي</t>
  </si>
  <si>
    <t>محمد ويس</t>
  </si>
  <si>
    <t>نعمه الخوجه</t>
  </si>
  <si>
    <t>وسام الخانجي</t>
  </si>
  <si>
    <t>هند العلي</t>
  </si>
  <si>
    <t>تعيبه</t>
  </si>
  <si>
    <t>لجين كردي</t>
  </si>
  <si>
    <t>رهف سبع الليل</t>
  </si>
  <si>
    <t>الاء كريم</t>
  </si>
  <si>
    <t>ايمن نوفل</t>
  </si>
  <si>
    <t>ديبه</t>
  </si>
  <si>
    <t>سحر عربي</t>
  </si>
  <si>
    <t>نهال النبواني</t>
  </si>
  <si>
    <t>وليد الخولاني</t>
  </si>
  <si>
    <t>محمد غياث قره بلا</t>
  </si>
  <si>
    <t>عمرو نمور</t>
  </si>
  <si>
    <t>محمدسامر</t>
  </si>
  <si>
    <t>عبيده</t>
  </si>
  <si>
    <t>احمد حموي</t>
  </si>
  <si>
    <t>ريم الشلبي</t>
  </si>
  <si>
    <t>هبه جريري</t>
  </si>
  <si>
    <t>فاروق الوتار</t>
  </si>
  <si>
    <t>شفيقه</t>
  </si>
  <si>
    <t>محمد ساريج جزائرلي</t>
  </si>
  <si>
    <t>ريم عبود</t>
  </si>
  <si>
    <t>اليس</t>
  </si>
  <si>
    <t>محمد الطويل</t>
  </si>
  <si>
    <t>غيث العسلي</t>
  </si>
  <si>
    <t>علا شرف</t>
  </si>
  <si>
    <t>رامي محمود</t>
  </si>
  <si>
    <t>راما محمود</t>
  </si>
  <si>
    <t>حلا اسماعيل</t>
  </si>
  <si>
    <t>بلال الكردي</t>
  </si>
  <si>
    <t>مؤمنات بوبس</t>
  </si>
  <si>
    <t>نور بكراوي</t>
  </si>
  <si>
    <t>نسرين دقسي</t>
  </si>
  <si>
    <t>نايري مقدسيان</t>
  </si>
  <si>
    <t>أغوب</t>
  </si>
  <si>
    <t>زيبور</t>
  </si>
  <si>
    <t>ميريهان المسالخي</t>
  </si>
  <si>
    <t>مهند شلش</t>
  </si>
  <si>
    <t>محمد سرحان</t>
  </si>
  <si>
    <t>نزهت</t>
  </si>
  <si>
    <t>محمد الرواس</t>
  </si>
  <si>
    <t>ماري ابو عراج</t>
  </si>
  <si>
    <t>شروق</t>
  </si>
  <si>
    <t>كابرييلا منيرجي</t>
  </si>
  <si>
    <t>فاتن المهباني</t>
  </si>
  <si>
    <t>مسره</t>
  </si>
  <si>
    <t>غنى دكاك</t>
  </si>
  <si>
    <t>عبد الرحمن طباخه</t>
  </si>
  <si>
    <t>شهاب الدين الحاج</t>
  </si>
  <si>
    <t>سومر قره باش</t>
  </si>
  <si>
    <t>سالي سرور</t>
  </si>
  <si>
    <t>ريموندا العم</t>
  </si>
  <si>
    <t>رنيم بغدادي</t>
  </si>
  <si>
    <t>دعاء الخطيب</t>
  </si>
  <si>
    <t>خليل حجازي</t>
  </si>
  <si>
    <t>حيدر المحمود</t>
  </si>
  <si>
    <t>تمارا الطرشه</t>
  </si>
  <si>
    <t>أميل</t>
  </si>
  <si>
    <t>اماني العسكر</t>
  </si>
  <si>
    <t>الاء الصيرفي</t>
  </si>
  <si>
    <t>حسام بركات</t>
  </si>
  <si>
    <t>ندى شدود</t>
  </si>
  <si>
    <t>ايات قهوه جي</t>
  </si>
  <si>
    <t>فؤاد دبور</t>
  </si>
  <si>
    <t>تغريد الاكتع</t>
  </si>
  <si>
    <t>هدى الحسن</t>
  </si>
  <si>
    <t>هلا السعدي</t>
  </si>
  <si>
    <t>سعاد عطايا</t>
  </si>
  <si>
    <t>نور الدين الرشيدي</t>
  </si>
  <si>
    <t>ميسم الرفاعي</t>
  </si>
  <si>
    <t>ميرنا قروشان</t>
  </si>
  <si>
    <t>ريمون</t>
  </si>
  <si>
    <t>مها الحرش</t>
  </si>
  <si>
    <t>مريم شعبان</t>
  </si>
  <si>
    <t>مروه رفاعي</t>
  </si>
  <si>
    <t>مرام القدور</t>
  </si>
  <si>
    <t>انصاف العلوش</t>
  </si>
  <si>
    <t>محمد سعيد لبابيدي</t>
  </si>
  <si>
    <t>محمد رشيد اصلان</t>
  </si>
  <si>
    <t>اناس</t>
  </si>
  <si>
    <t>مارلين اسعد</t>
  </si>
  <si>
    <t>لجين زيدان</t>
  </si>
  <si>
    <t>كنده الغربي</t>
  </si>
  <si>
    <t>فاتن عيسى</t>
  </si>
  <si>
    <t>فاتن سيوده</t>
  </si>
  <si>
    <t>عمر الريس</t>
  </si>
  <si>
    <t>محمود باسم</t>
  </si>
  <si>
    <t>علياء الخوص</t>
  </si>
  <si>
    <t>علي الحلقي</t>
  </si>
  <si>
    <t>علا النحاس</t>
  </si>
  <si>
    <t>عبد الرحمن العلاوي</t>
  </si>
  <si>
    <t>ضحى فليون</t>
  </si>
  <si>
    <t>صبريه الاسد</t>
  </si>
  <si>
    <t>شهد العلواني</t>
  </si>
  <si>
    <t>شذا الخوري</t>
  </si>
  <si>
    <t>روضه سعد الدين</t>
  </si>
  <si>
    <t>رغداء الكبرا</t>
  </si>
  <si>
    <t>راما وانلي</t>
  </si>
  <si>
    <t>راما قباني</t>
  </si>
  <si>
    <t>جهاد دقو</t>
  </si>
  <si>
    <t>سهيله دقو</t>
  </si>
  <si>
    <t>امتثال قدوره</t>
  </si>
  <si>
    <t>منال شلاله</t>
  </si>
  <si>
    <t>احمد الملا</t>
  </si>
  <si>
    <t>هبه المدفع</t>
  </si>
  <si>
    <t>اميره الشهابي</t>
  </si>
  <si>
    <t>نوفه عدوان</t>
  </si>
  <si>
    <t>نهيله طليعه</t>
  </si>
  <si>
    <t>مفيده الحوري</t>
  </si>
  <si>
    <t>مريم الغضبان</t>
  </si>
  <si>
    <t>صبيحه الغضبان</t>
  </si>
  <si>
    <t>مروه المصري</t>
  </si>
  <si>
    <t>غنوه عرنوس</t>
  </si>
  <si>
    <t>ريم خير الله</t>
  </si>
  <si>
    <t>ناديا زهره</t>
  </si>
  <si>
    <t>ريم بللوق</t>
  </si>
  <si>
    <t>رنيم زغيب</t>
  </si>
  <si>
    <t>انتصار زغيب</t>
  </si>
  <si>
    <t>دعاء يوسف علي</t>
  </si>
  <si>
    <t>حنان الحموري</t>
  </si>
  <si>
    <t>منى زهره</t>
  </si>
  <si>
    <t>بيان ابو الشامات</t>
  </si>
  <si>
    <t>انس طليعه</t>
  </si>
  <si>
    <t>وفيقه نعيم</t>
  </si>
  <si>
    <t>مروه الخطيب</t>
  </si>
  <si>
    <t>غزل السبيناتي</t>
  </si>
  <si>
    <t>محمدموفق</t>
  </si>
  <si>
    <t>دعاء شمس الدين</t>
  </si>
  <si>
    <t>محمدأديب</t>
  </si>
  <si>
    <t>حنان دباح</t>
  </si>
  <si>
    <t>بهاء الدين الخطيب</t>
  </si>
  <si>
    <t>مهيبه ابو قيس</t>
  </si>
  <si>
    <t>بشار صالح</t>
  </si>
  <si>
    <t>امل بدوي</t>
  </si>
  <si>
    <t>عائشه مرعي</t>
  </si>
  <si>
    <t>احمد قره واعظ</t>
  </si>
  <si>
    <t>محمد رمضان قراميط</t>
  </si>
  <si>
    <t>محمد التبان</t>
  </si>
  <si>
    <t>عزيز العجمي</t>
  </si>
  <si>
    <t>ريم النقطه</t>
  </si>
  <si>
    <t>باسل عموش</t>
  </si>
  <si>
    <t>لطيفه اسعد</t>
  </si>
  <si>
    <t>مروه حمود</t>
  </si>
  <si>
    <t>هلا مسعود</t>
  </si>
  <si>
    <t>محمد ايمن قدور</t>
  </si>
  <si>
    <t>خليل سلام</t>
  </si>
  <si>
    <t>حازم الشاتم</t>
  </si>
  <si>
    <t>نجمه</t>
  </si>
  <si>
    <t>محمد رامي قطنا</t>
  </si>
  <si>
    <t>وفاء الترجمان</t>
  </si>
  <si>
    <t>هيفاء القسيم</t>
  </si>
  <si>
    <t>عبد السلام درويش</t>
  </si>
  <si>
    <t>سلام ابو قاسم</t>
  </si>
  <si>
    <t>صبحيه قاسم</t>
  </si>
  <si>
    <t>محمد رامح سليم</t>
  </si>
  <si>
    <t>محمد الناطور</t>
  </si>
  <si>
    <t>تمام الغزاوي</t>
  </si>
  <si>
    <t>كنده دوحان</t>
  </si>
  <si>
    <t>علي موسى</t>
  </si>
  <si>
    <t>دعاء حمدان</t>
  </si>
  <si>
    <t>عزيه عثمان</t>
  </si>
  <si>
    <t>خلود ادلبي</t>
  </si>
  <si>
    <t>عائشة</t>
  </si>
  <si>
    <t>امنه غزال</t>
  </si>
  <si>
    <t>ابتهاج صبري</t>
  </si>
  <si>
    <t>محمد حيدر</t>
  </si>
  <si>
    <t>خوله الشيخ عطيه</t>
  </si>
  <si>
    <t>وسيم شدود</t>
  </si>
  <si>
    <t>مياسه حمود</t>
  </si>
  <si>
    <t>محمد كركوش</t>
  </si>
  <si>
    <t>سهام باضت</t>
  </si>
  <si>
    <t>تغريد اشريفه</t>
  </si>
  <si>
    <t>عزه</t>
  </si>
  <si>
    <t>ناريمان قضباشي</t>
  </si>
  <si>
    <t>احمد الجمعات</t>
  </si>
  <si>
    <t>محمود ماجد معترماوي</t>
  </si>
  <si>
    <t>غاردينيا خرما</t>
  </si>
  <si>
    <t>عوني</t>
  </si>
  <si>
    <t>غاده جربوع</t>
  </si>
  <si>
    <t>عبد الله المبارك</t>
  </si>
  <si>
    <t>جواهر العلي المبارك</t>
  </si>
  <si>
    <t>رانيا بازرباشي</t>
  </si>
  <si>
    <t>طلال رفاعي</t>
  </si>
  <si>
    <t>دارين شتيوي</t>
  </si>
  <si>
    <t>ورده سلوم</t>
  </si>
  <si>
    <t>محمد رائد خربوطلي</t>
  </si>
  <si>
    <t>زينب الهادي</t>
  </si>
  <si>
    <t>يارا شبيب</t>
  </si>
  <si>
    <t>مروه كيلاني</t>
  </si>
  <si>
    <t>عمر ابو شامه</t>
  </si>
  <si>
    <t>طارق كركور</t>
  </si>
  <si>
    <t>قصي عباس</t>
  </si>
  <si>
    <t>خالد جاموكيكي</t>
  </si>
  <si>
    <t>سحر غانم</t>
  </si>
  <si>
    <t>نبيل ديبه</t>
  </si>
  <si>
    <t>سميره حويط</t>
  </si>
  <si>
    <t>محمد ماهر شرابي</t>
  </si>
  <si>
    <t>زاهر الحلبي العطار</t>
  </si>
  <si>
    <t>ياسين موفق</t>
  </si>
  <si>
    <t>محمد فيوم</t>
  </si>
  <si>
    <t>عبير حيو</t>
  </si>
  <si>
    <t>وسيم مسعود</t>
  </si>
  <si>
    <t>مرهج</t>
  </si>
  <si>
    <t>امال سويد</t>
  </si>
  <si>
    <t>وديعه السيد</t>
  </si>
  <si>
    <t>محمود عزو رحيباني</t>
  </si>
  <si>
    <t>لمياء طالب</t>
  </si>
  <si>
    <t>محمد رامي سودان</t>
  </si>
  <si>
    <t>ماجده الحلبي</t>
  </si>
  <si>
    <t>علاء شيخ عرابي</t>
  </si>
  <si>
    <t>نعمان</t>
  </si>
  <si>
    <t>رحاب النعال</t>
  </si>
  <si>
    <t>عبدو محي الدين</t>
  </si>
  <si>
    <t>عارف مكارم</t>
  </si>
  <si>
    <t>نها سعيد</t>
  </si>
  <si>
    <t>شفان رشيد</t>
  </si>
  <si>
    <t>رهف قصيباتي</t>
  </si>
  <si>
    <t>خديجه الجبر</t>
  </si>
  <si>
    <t>ثلجه عقيل</t>
  </si>
  <si>
    <t>امين المحاميد</t>
  </si>
  <si>
    <t>خزنه</t>
  </si>
  <si>
    <t>رزان عجلوني</t>
  </si>
  <si>
    <t>رحاب مخللاتي</t>
  </si>
  <si>
    <t>ضحى عبيد</t>
  </si>
  <si>
    <t>رنيم شرابي</t>
  </si>
  <si>
    <t>علاء الدالي</t>
  </si>
  <si>
    <t>ساندره كوسا</t>
  </si>
  <si>
    <t>سنابل السحلي</t>
  </si>
  <si>
    <t>منور حماده</t>
  </si>
  <si>
    <t>امينه العبد</t>
  </si>
  <si>
    <t>لؤي الدقاق</t>
  </si>
  <si>
    <t>رانيا حباب</t>
  </si>
  <si>
    <t>علا فتوح</t>
  </si>
  <si>
    <t>محمد بلال</t>
  </si>
  <si>
    <t>رويدا علي</t>
  </si>
  <si>
    <t>قاسم مرتضى</t>
  </si>
  <si>
    <t>ميسون عفا الرفاعي</t>
  </si>
  <si>
    <t>ختام جمعان</t>
  </si>
  <si>
    <t>انس عاجي</t>
  </si>
  <si>
    <t>محمد سعديه</t>
  </si>
  <si>
    <t>عبد المالك</t>
  </si>
  <si>
    <t>اشرف غيبور</t>
  </si>
  <si>
    <t>رئيسه</t>
  </si>
  <si>
    <t>احمد حمزه حتاحت</t>
  </si>
  <si>
    <t>محمد ربيع</t>
  </si>
  <si>
    <t>ناريمان دغوظ</t>
  </si>
  <si>
    <t>ليزا سطاس</t>
  </si>
  <si>
    <t>مهند باكير</t>
  </si>
  <si>
    <t>نوال تمرخان</t>
  </si>
  <si>
    <t>ضياء خيتي</t>
  </si>
  <si>
    <t>نبيها سلام</t>
  </si>
  <si>
    <t>صالح العاني</t>
  </si>
  <si>
    <t>بردوان حاجو</t>
  </si>
  <si>
    <t>حزينه</t>
  </si>
  <si>
    <t>هديل صباغ</t>
  </si>
  <si>
    <t>فاتنه المغربي</t>
  </si>
  <si>
    <t>روزبا داود</t>
  </si>
  <si>
    <t>سميحه عزام</t>
  </si>
  <si>
    <t>حسان شله</t>
  </si>
  <si>
    <t>هنا شله</t>
  </si>
  <si>
    <t>محمد غياث سوقيه</t>
  </si>
  <si>
    <t>عبد الرحمن البرشه</t>
  </si>
  <si>
    <t>محمد أكرم</t>
  </si>
  <si>
    <t>لارا التكريتي</t>
  </si>
  <si>
    <t>علي نصير</t>
  </si>
  <si>
    <t>نجوى ميهوب</t>
  </si>
  <si>
    <t>عفراء ميوس</t>
  </si>
  <si>
    <t>رامي عزام</t>
  </si>
  <si>
    <t>اناهيد ملاعب</t>
  </si>
  <si>
    <t>حنان سليمان</t>
  </si>
  <si>
    <t>احمد الزعبي</t>
  </si>
  <si>
    <t>يسرى السالم</t>
  </si>
  <si>
    <t>ماهر علي</t>
  </si>
  <si>
    <t>الاء ابو النادي</t>
  </si>
  <si>
    <t>حسام حمد عزام</t>
  </si>
  <si>
    <t>صوريا</t>
  </si>
  <si>
    <t>علاء الحصري</t>
  </si>
  <si>
    <t>نزير</t>
  </si>
  <si>
    <t>نعمت</t>
  </si>
  <si>
    <t>لؤي يغمور</t>
  </si>
  <si>
    <t>حسن الدبيسي</t>
  </si>
  <si>
    <t>يحيا</t>
  </si>
  <si>
    <t>سيليا</t>
  </si>
  <si>
    <t>المقداد محمود</t>
  </si>
  <si>
    <t>حميده صقور</t>
  </si>
  <si>
    <t>وداد رزق</t>
  </si>
  <si>
    <t>جمانه الخوري</t>
  </si>
  <si>
    <t>مؤمنات اوتاني سعده</t>
  </si>
  <si>
    <t>شادي غزال</t>
  </si>
  <si>
    <t>هبفاء كلثوم</t>
  </si>
  <si>
    <t>ديانا عصاصه</t>
  </si>
  <si>
    <t>محمد سعسعاني</t>
  </si>
  <si>
    <t>محمد ساري المصري</t>
  </si>
  <si>
    <t>اماني التجار</t>
  </si>
  <si>
    <t>فاديه الحرفي</t>
  </si>
  <si>
    <t>عبد الله نجار</t>
  </si>
  <si>
    <t>هدى الزين</t>
  </si>
  <si>
    <t>خالد المحيميد</t>
  </si>
  <si>
    <t>فريدة</t>
  </si>
  <si>
    <t>محمد سمكري</t>
  </si>
  <si>
    <t>غياث كنعان</t>
  </si>
  <si>
    <t>فاطمه بنيان</t>
  </si>
  <si>
    <t>شادي عمار</t>
  </si>
  <si>
    <t>حياه الجباوي</t>
  </si>
  <si>
    <t>يوحنا الحداد</t>
  </si>
  <si>
    <t>محمد النعسان</t>
  </si>
  <si>
    <t>عبدالرؤوف</t>
  </si>
  <si>
    <t>اكرم شياح</t>
  </si>
  <si>
    <t>مريم شام</t>
  </si>
  <si>
    <t>رهف جلو</t>
  </si>
  <si>
    <t>حسين السليمان</t>
  </si>
  <si>
    <t>مرهف ونوس</t>
  </si>
  <si>
    <t>ربيحه ونوس</t>
  </si>
  <si>
    <t>محمد الامعري</t>
  </si>
  <si>
    <t>ريم عجميه</t>
  </si>
  <si>
    <t>فيروز عدره</t>
  </si>
  <si>
    <t>رامي العاسمي</t>
  </si>
  <si>
    <t>منى الناصير</t>
  </si>
  <si>
    <t>خالد شيخ الشباب</t>
  </si>
  <si>
    <t>جورج تفاحه</t>
  </si>
  <si>
    <t>جميله ديب</t>
  </si>
  <si>
    <t>منيرفا محفوض</t>
  </si>
  <si>
    <t>مهند الدخل الله</t>
  </si>
  <si>
    <t>هبه الله سمور</t>
  </si>
  <si>
    <t>نور سليمان</t>
  </si>
  <si>
    <t>سميا سليمان</t>
  </si>
  <si>
    <t>توفيق العويدات</t>
  </si>
  <si>
    <t>عامر الدندشي</t>
  </si>
  <si>
    <t>واثق</t>
  </si>
  <si>
    <t>منور علما</t>
  </si>
  <si>
    <t>تمارا دغوظ</t>
  </si>
  <si>
    <t>كفايه كلمت</t>
  </si>
  <si>
    <t>وئام الوف</t>
  </si>
  <si>
    <t>محمد سيد</t>
  </si>
  <si>
    <t>امال شريفه</t>
  </si>
  <si>
    <t>محمد جهاد الاسد</t>
  </si>
  <si>
    <t>سوسن المؤذن</t>
  </si>
  <si>
    <t>ساره السمان</t>
  </si>
  <si>
    <t>محمد معاذ الحلبي</t>
  </si>
  <si>
    <t>محمد كبير</t>
  </si>
  <si>
    <t>مرعي خليل</t>
  </si>
  <si>
    <t>صلاح الدين مظلوم</t>
  </si>
  <si>
    <t>احمد زهره</t>
  </si>
  <si>
    <t>محمد شفيق الجبان</t>
  </si>
  <si>
    <t>ايناس درويش</t>
  </si>
  <si>
    <t>محمد نعمان</t>
  </si>
  <si>
    <t>نور حرم اغاسي</t>
  </si>
  <si>
    <t>مرام حداد</t>
  </si>
  <si>
    <t>رؤى غيبور</t>
  </si>
  <si>
    <t>رئيسه شاطر</t>
  </si>
  <si>
    <t>مجد مصطفى</t>
  </si>
  <si>
    <t>ندى سمره</t>
  </si>
  <si>
    <t>رايه البقاعي</t>
  </si>
  <si>
    <t>لؤي الحجه</t>
  </si>
  <si>
    <t>قمر عجلوني</t>
  </si>
  <si>
    <t>علا سليمان</t>
  </si>
  <si>
    <t>ايسار العش</t>
  </si>
  <si>
    <t>تماضر بقدليه</t>
  </si>
  <si>
    <t>زاهده بعرشخو</t>
  </si>
  <si>
    <t>رائد الدرويش</t>
  </si>
  <si>
    <t>ولاء عتمه</t>
  </si>
  <si>
    <t>خديجه حسن</t>
  </si>
  <si>
    <t>هالا الصباغ</t>
  </si>
  <si>
    <t>فلك بايزيد</t>
  </si>
  <si>
    <t>معاذ الشعال</t>
  </si>
  <si>
    <t>محمد معاذ الضبع</t>
  </si>
  <si>
    <t>محمداحسان</t>
  </si>
  <si>
    <t>فيروز احمد</t>
  </si>
  <si>
    <t>فاطمه النوري</t>
  </si>
  <si>
    <t>حيان المهنا</t>
  </si>
  <si>
    <t>وافي</t>
  </si>
  <si>
    <t>ابراهيم حمدان</t>
  </si>
  <si>
    <t>صبحه محمد</t>
  </si>
  <si>
    <t>سليم العبد الله</t>
  </si>
  <si>
    <t>الفت عدس</t>
  </si>
  <si>
    <t>عبد الرحمن رجب</t>
  </si>
  <si>
    <t>ندا طعمه</t>
  </si>
  <si>
    <t>سامر بلاقسي</t>
  </si>
  <si>
    <t>نهاد بلاقسي</t>
  </si>
  <si>
    <t>احلام حمود</t>
  </si>
  <si>
    <t>وسام برمو</t>
  </si>
  <si>
    <t>هناء عابده</t>
  </si>
  <si>
    <t>عبدو طه</t>
  </si>
  <si>
    <t>وجيها طه</t>
  </si>
  <si>
    <t>سعد ديب</t>
  </si>
  <si>
    <t>حنين ابو خروب</t>
  </si>
  <si>
    <t>هاني بكار</t>
  </si>
  <si>
    <t>صباح لاذقاني</t>
  </si>
  <si>
    <t>مازن جمال الدين</t>
  </si>
  <si>
    <t>محمد رشاد</t>
  </si>
  <si>
    <t>فاطمه حلبي</t>
  </si>
  <si>
    <t>محمد الداهوك</t>
  </si>
  <si>
    <t>صباح الداهوك</t>
  </si>
  <si>
    <t>حسن الروماني</t>
  </si>
  <si>
    <t>عتاب الجرماني</t>
  </si>
  <si>
    <t>طارق طوبجي</t>
  </si>
  <si>
    <t>هلا تسابحجي</t>
  </si>
  <si>
    <t>معاذ قره طحان</t>
  </si>
  <si>
    <t>عوه</t>
  </si>
  <si>
    <t>ابراهيم حماده</t>
  </si>
  <si>
    <t>وسيم شبابيبي</t>
  </si>
  <si>
    <t>جمال الدين</t>
  </si>
  <si>
    <t>محمد وزان</t>
  </si>
  <si>
    <t>محمد سعد الدين</t>
  </si>
  <si>
    <t>محمد حيدر معتوق</t>
  </si>
  <si>
    <t>رزان ايبو</t>
  </si>
  <si>
    <t>محمد عبد السلام</t>
  </si>
  <si>
    <t>محمد الاحمد</t>
  </si>
  <si>
    <t>محمد يونس</t>
  </si>
  <si>
    <t>حسنه يونس</t>
  </si>
  <si>
    <t>دانا حلاوه</t>
  </si>
  <si>
    <t>بنان دبا</t>
  </si>
  <si>
    <t>نور الحسيني</t>
  </si>
  <si>
    <t>نجود خضره</t>
  </si>
  <si>
    <t>سعاد المنزلجي</t>
  </si>
  <si>
    <t>عبد الغني نشاوي</t>
  </si>
  <si>
    <t>ميسون المصري</t>
  </si>
  <si>
    <t>محمود الملك</t>
  </si>
  <si>
    <t>منور العلاوي</t>
  </si>
  <si>
    <t>فهد الحمد</t>
  </si>
  <si>
    <t>حسن اليوسف</t>
  </si>
  <si>
    <t>بيان سحلول</t>
  </si>
  <si>
    <t>محمد حسام فاكهاني</t>
  </si>
  <si>
    <t>عمار ابيل</t>
  </si>
  <si>
    <t>لين دبور</t>
  </si>
  <si>
    <t>سميحه ابو مغضب</t>
  </si>
  <si>
    <t>امينه العقاد</t>
  </si>
  <si>
    <t>وفاء زيتوني</t>
  </si>
  <si>
    <t>نوال الاباظه</t>
  </si>
  <si>
    <t>محمد عمار قتوت</t>
  </si>
  <si>
    <t>اسماء القطيفاني</t>
  </si>
  <si>
    <t>حسام العابد</t>
  </si>
  <si>
    <t>امنه عطايا</t>
  </si>
  <si>
    <t>حسام الدين الكردي</t>
  </si>
  <si>
    <t>صبرية مزاوي</t>
  </si>
  <si>
    <t>ولاء شغري</t>
  </si>
  <si>
    <t>محمود سليمان</t>
  </si>
  <si>
    <t>صبحه عيسى</t>
  </si>
  <si>
    <t>ليث نصار</t>
  </si>
  <si>
    <t>ايهاب الوهبه</t>
  </si>
  <si>
    <t>حنان الوهبه</t>
  </si>
  <si>
    <t>فاديا مخول</t>
  </si>
  <si>
    <t>ريهام حميدان</t>
  </si>
  <si>
    <t>البدر الدالي</t>
  </si>
  <si>
    <t>مريم صالح</t>
  </si>
  <si>
    <t>ياسين شجاع</t>
  </si>
  <si>
    <t>وسام الدين الاحلس</t>
  </si>
  <si>
    <t>منور المفشي</t>
  </si>
  <si>
    <t>بيان جواد</t>
  </si>
  <si>
    <t>عبد الاله</t>
  </si>
  <si>
    <t>ديما درويش</t>
  </si>
  <si>
    <t>وئام حديفه</t>
  </si>
  <si>
    <t>صبحي الدردري</t>
  </si>
  <si>
    <t>ملك هواري</t>
  </si>
  <si>
    <t>نهى بغدادي</t>
  </si>
  <si>
    <t>محمد خربوطلي</t>
  </si>
  <si>
    <t>محمد العاقل</t>
  </si>
  <si>
    <t>منى عبد ربه</t>
  </si>
  <si>
    <t>امجد السقعان</t>
  </si>
  <si>
    <t>جاكلين السقعان</t>
  </si>
  <si>
    <t>نازك عامر</t>
  </si>
  <si>
    <t>ضامن</t>
  </si>
  <si>
    <t>هبه والي</t>
  </si>
  <si>
    <t>عائشه والي</t>
  </si>
  <si>
    <t>جوليا السليمان</t>
  </si>
  <si>
    <t>ولاء المبيض</t>
  </si>
  <si>
    <t>محمد ياسين طهماز</t>
  </si>
  <si>
    <t>سميح الزعبي</t>
  </si>
  <si>
    <t>منى سبع الليل</t>
  </si>
  <si>
    <t>محمد مرتضى</t>
  </si>
  <si>
    <t>رانيا السليمان</t>
  </si>
  <si>
    <t>محمد باسل الاعرج</t>
  </si>
  <si>
    <t>مياده اله رشي</t>
  </si>
  <si>
    <t>عدنان الحجه</t>
  </si>
  <si>
    <t>جليله</t>
  </si>
  <si>
    <t>رنا السيد علي</t>
  </si>
  <si>
    <t>دلال خنصر</t>
  </si>
  <si>
    <t>ربيع شلغين</t>
  </si>
  <si>
    <t>نهاد باكير</t>
  </si>
  <si>
    <t>مزنه صالح</t>
  </si>
  <si>
    <t>مها جلبي</t>
  </si>
  <si>
    <t>تسنيم عرقسوسي</t>
  </si>
  <si>
    <t>انعام يوزباشي</t>
  </si>
  <si>
    <t>هشام حسين</t>
  </si>
  <si>
    <t>مهند مقصوصه</t>
  </si>
  <si>
    <t>شادي بدره</t>
  </si>
  <si>
    <t>حكمات</t>
  </si>
  <si>
    <t>سلام الخطيب</t>
  </si>
  <si>
    <t>علاء عيون</t>
  </si>
  <si>
    <t>محمد ملاذ سعيد</t>
  </si>
  <si>
    <t>ضحى الشاذلي</t>
  </si>
  <si>
    <t>مها عبيد</t>
  </si>
  <si>
    <t>نصوح السحار</t>
  </si>
  <si>
    <t>حسان رزمه</t>
  </si>
  <si>
    <t>عائده اختيار</t>
  </si>
  <si>
    <t>سامر الشيخ النجار</t>
  </si>
  <si>
    <t>نعمه الحنش</t>
  </si>
  <si>
    <t>انور كرامه</t>
  </si>
  <si>
    <t>نور المهدي</t>
  </si>
  <si>
    <t>وعد الشوفي</t>
  </si>
  <si>
    <t>ادما</t>
  </si>
  <si>
    <t>سراب جاجان</t>
  </si>
  <si>
    <t>ابرونيه الهفل</t>
  </si>
  <si>
    <t>الاء السويسي</t>
  </si>
  <si>
    <t>محمد سامي</t>
  </si>
  <si>
    <t>ناريمان المصري</t>
  </si>
  <si>
    <t>ربيع النحاس</t>
  </si>
  <si>
    <t>نبال اشريفه</t>
  </si>
  <si>
    <t>شيخة</t>
  </si>
  <si>
    <t>نوار العلي</t>
  </si>
  <si>
    <t>حياه الحسن</t>
  </si>
  <si>
    <t>محمد فراس البجاج</t>
  </si>
  <si>
    <t>فاديا حاووط</t>
  </si>
  <si>
    <t>رامي الطباع</t>
  </si>
  <si>
    <t>ياسين الكردي</t>
  </si>
  <si>
    <t>دريد ناصر</t>
  </si>
  <si>
    <t>ايه حجازي</t>
  </si>
  <si>
    <t>يسرى المصري</t>
  </si>
  <si>
    <t>هناء الاسطه الحسيني</t>
  </si>
  <si>
    <t>ملهم</t>
  </si>
  <si>
    <t>نهال شاليش</t>
  </si>
  <si>
    <t>نجاح شاليش</t>
  </si>
  <si>
    <t>احمد طباع</t>
  </si>
  <si>
    <t>محمد امير</t>
  </si>
  <si>
    <t>محمد عمار الخطيب</t>
  </si>
  <si>
    <t>عواطف دلا</t>
  </si>
  <si>
    <t>حسام ابو شومر</t>
  </si>
  <si>
    <t>زهر الهيل</t>
  </si>
  <si>
    <t>محمد صالح</t>
  </si>
  <si>
    <t>نهيلا</t>
  </si>
  <si>
    <t>علي درويش</t>
  </si>
  <si>
    <t>رفعه</t>
  </si>
  <si>
    <t>انسام سفر</t>
  </si>
  <si>
    <t>احمد حاج علي</t>
  </si>
  <si>
    <t>وداد الحاج علي</t>
  </si>
  <si>
    <t>محمد الزعيم</t>
  </si>
  <si>
    <t>ديما السبيتي</t>
  </si>
  <si>
    <t>منى شومان</t>
  </si>
  <si>
    <t>ضياء الدين شموط</t>
  </si>
  <si>
    <t>دعاء شعلان</t>
  </si>
  <si>
    <t>لينين نجيب</t>
  </si>
  <si>
    <t>كلود</t>
  </si>
  <si>
    <t>رهف علي</t>
  </si>
  <si>
    <t>محمد خير دللول</t>
  </si>
  <si>
    <t>احمد نور الدين الافندي</t>
  </si>
  <si>
    <t>ايمان القمش</t>
  </si>
  <si>
    <t>ياسر المحمد</t>
  </si>
  <si>
    <t>محمد شوكت البوشي</t>
  </si>
  <si>
    <t>هبه الحموي</t>
  </si>
  <si>
    <t>محمد سامر بحري</t>
  </si>
  <si>
    <t>عبد الكريم دواره</t>
  </si>
  <si>
    <t>اميرا</t>
  </si>
  <si>
    <t>عبد المالك الدسوقي</t>
  </si>
  <si>
    <t>محمدرضا</t>
  </si>
  <si>
    <t>غادا</t>
  </si>
  <si>
    <t>نرمين قواص</t>
  </si>
  <si>
    <t>وفاء عتيق</t>
  </si>
  <si>
    <t>محمد امين الفروح</t>
  </si>
  <si>
    <t>اسعد خضير</t>
  </si>
  <si>
    <t>زين الكمال</t>
  </si>
  <si>
    <t>اسامه عليان</t>
  </si>
  <si>
    <t>سعده السيد أحمد</t>
  </si>
  <si>
    <t>تسنيم علاوي</t>
  </si>
  <si>
    <t>امل كشور</t>
  </si>
  <si>
    <t>نازك الزيتون</t>
  </si>
  <si>
    <t>صفاء المعلم</t>
  </si>
  <si>
    <t>زينب المعلم</t>
  </si>
  <si>
    <t>عمر الورهاني</t>
  </si>
  <si>
    <t>محمد غياث الحلبي</t>
  </si>
  <si>
    <t>رغداء حواصلي</t>
  </si>
  <si>
    <t>عبد السلام قويدر معلم</t>
  </si>
  <si>
    <t>وجيهه عباس</t>
  </si>
  <si>
    <t>معتصم ضاهر</t>
  </si>
  <si>
    <t>طهيره</t>
  </si>
  <si>
    <t>لميس سلوم</t>
  </si>
  <si>
    <t>عفيفه الحسن</t>
  </si>
  <si>
    <t>براءه المذبوح</t>
  </si>
  <si>
    <t>علاء</t>
  </si>
  <si>
    <t>رشا حماميه</t>
  </si>
  <si>
    <t>محمد زقزق</t>
  </si>
  <si>
    <t>رامز دعدوش</t>
  </si>
  <si>
    <t>محمد فراس الحمصي</t>
  </si>
  <si>
    <t>محمد خالد صافي</t>
  </si>
  <si>
    <t>فاروق الخطيب</t>
  </si>
  <si>
    <t>ساره عمار</t>
  </si>
  <si>
    <t>خديجه تركماني</t>
  </si>
  <si>
    <t>بهاء الدين مرزوق</t>
  </si>
  <si>
    <t>زكي</t>
  </si>
  <si>
    <t>نور زيتون</t>
  </si>
  <si>
    <t>محمد القاضي</t>
  </si>
  <si>
    <t>نور الصباغ</t>
  </si>
  <si>
    <t>اميره الشعار</t>
  </si>
  <si>
    <t>مروى عثمان</t>
  </si>
  <si>
    <t>فاطمه ابو عساف</t>
  </si>
  <si>
    <t>محمد المذيب</t>
  </si>
  <si>
    <t>فداء ابراهيم</t>
  </si>
  <si>
    <t>فاطمه ابراهيم</t>
  </si>
  <si>
    <t>ريمي جربوع</t>
  </si>
  <si>
    <t>بشاره</t>
  </si>
  <si>
    <t>ناديا اليوسف</t>
  </si>
  <si>
    <t>خالد البكر</t>
  </si>
  <si>
    <t>غنام</t>
  </si>
  <si>
    <t>مريم الخلف</t>
  </si>
  <si>
    <t>ثائر دبس</t>
  </si>
  <si>
    <t>مريفة</t>
  </si>
  <si>
    <t>ايمن الخطيب</t>
  </si>
  <si>
    <t>ديبو</t>
  </si>
  <si>
    <t>عائشه سمور</t>
  </si>
  <si>
    <t>احمد عطايا</t>
  </si>
  <si>
    <t>جمانا قويدر</t>
  </si>
  <si>
    <t>ندى الغز</t>
  </si>
  <si>
    <t>مهند الصمادي</t>
  </si>
  <si>
    <t>منى الاعرج</t>
  </si>
  <si>
    <t>مهند الزعبي</t>
  </si>
  <si>
    <t>كنانه شحرور</t>
  </si>
  <si>
    <t>علي القادري</t>
  </si>
  <si>
    <t>هدى القادري</t>
  </si>
  <si>
    <t>امل القديمي</t>
  </si>
  <si>
    <t>نعيمه حوش</t>
  </si>
  <si>
    <t>ابتسام شنوان</t>
  </si>
  <si>
    <t>نوفه الطحان</t>
  </si>
  <si>
    <t>احمد عموره</t>
  </si>
  <si>
    <t>هدى الفار</t>
  </si>
  <si>
    <t>عفاف حجازي</t>
  </si>
  <si>
    <t>مريم حجازي</t>
  </si>
  <si>
    <t>غنى نعمه</t>
  </si>
  <si>
    <t>هيام نجار</t>
  </si>
  <si>
    <t>محمد السعيد</t>
  </si>
  <si>
    <t>مازن حمزه</t>
  </si>
  <si>
    <t>فايده حمزه</t>
  </si>
  <si>
    <t>لؤي قرقوط</t>
  </si>
  <si>
    <t>زيد</t>
  </si>
  <si>
    <t>عمار الجلاد</t>
  </si>
  <si>
    <t>جوليت الجلاد</t>
  </si>
  <si>
    <t>رهام المحمد الطعمه</t>
  </si>
  <si>
    <t>صباح عابدين</t>
  </si>
  <si>
    <t>بتول بهلوان</t>
  </si>
  <si>
    <t>يزن المهايني</t>
  </si>
  <si>
    <t>مائده</t>
  </si>
  <si>
    <t>حسام الحجار</t>
  </si>
  <si>
    <t>رويده حامد</t>
  </si>
  <si>
    <t>محمد يوسف عتمه</t>
  </si>
  <si>
    <t>هبه شعبان</t>
  </si>
  <si>
    <t>زهاد</t>
  </si>
  <si>
    <t>ليلى أزروني</t>
  </si>
  <si>
    <t>محمد سعيد حباب</t>
  </si>
  <si>
    <t>سماح الجعفري</t>
  </si>
  <si>
    <t>سميره نويلاتي</t>
  </si>
  <si>
    <t>ياسمين الحمصي</t>
  </si>
  <si>
    <t>بيان محمد</t>
  </si>
  <si>
    <t>بيان شياح</t>
  </si>
  <si>
    <t>ايناس برمو</t>
  </si>
  <si>
    <t>هبه زبداني</t>
  </si>
  <si>
    <t>منال يوسف</t>
  </si>
  <si>
    <t>مرح القباني الرفاعي</t>
  </si>
  <si>
    <t>منى عجور</t>
  </si>
  <si>
    <t>مرام ابو خرمه</t>
  </si>
  <si>
    <t>ماسه عز الدين</t>
  </si>
  <si>
    <t>غيداء خذها</t>
  </si>
  <si>
    <t>روان الغزال</t>
  </si>
  <si>
    <t>فاطمه الرفاعي</t>
  </si>
  <si>
    <t>ايمان نعمه</t>
  </si>
  <si>
    <t>اصاله عريج</t>
  </si>
  <si>
    <t>نهال المغربي</t>
  </si>
  <si>
    <t>يوسف الحاج سعيد</t>
  </si>
  <si>
    <t>محمد صبحي زيدان</t>
  </si>
  <si>
    <t>محمد شمعه</t>
  </si>
  <si>
    <t>محمد شاهين</t>
  </si>
  <si>
    <t>محمد حامد</t>
  </si>
  <si>
    <t>مايا ابو شاح</t>
  </si>
  <si>
    <t>لنا سامو</t>
  </si>
  <si>
    <t>فاطمه الطحان</t>
  </si>
  <si>
    <t>صباح حموده</t>
  </si>
  <si>
    <t>عز الدين الشلبي</t>
  </si>
  <si>
    <t>عدنان قباني</t>
  </si>
  <si>
    <t>عبدو المنلا</t>
  </si>
  <si>
    <t>عريفه</t>
  </si>
  <si>
    <t>عبد الله عدنان</t>
  </si>
  <si>
    <t>عبد القادر شيخ حبيب</t>
  </si>
  <si>
    <t>زوزان</t>
  </si>
  <si>
    <t>شفيق المنيهي</t>
  </si>
  <si>
    <t>عبيده عبد الحق</t>
  </si>
  <si>
    <t>روان ملص</t>
  </si>
  <si>
    <t>رؤى الفريج</t>
  </si>
  <si>
    <t>الاء ابو زرقه</t>
  </si>
  <si>
    <t>خالد حسين</t>
  </si>
  <si>
    <t>اسراء عبد محمود</t>
  </si>
  <si>
    <t>اسراء عاتكه</t>
  </si>
  <si>
    <t>اسراء بنات</t>
  </si>
  <si>
    <t>محمد وهبي</t>
  </si>
  <si>
    <t>محمد الشيخ</t>
  </si>
  <si>
    <t>غاليه غنام</t>
  </si>
  <si>
    <t>عمر حرباوي</t>
  </si>
  <si>
    <t>رواد الهوشي</t>
  </si>
  <si>
    <t>تالا جوهر</t>
  </si>
  <si>
    <t>ايه الزركي</t>
  </si>
  <si>
    <t>سهى عبد الولى</t>
  </si>
  <si>
    <t>ريما الدمشقي</t>
  </si>
  <si>
    <t>فاتنه طلس</t>
  </si>
  <si>
    <t>ديمه الشويكي</t>
  </si>
  <si>
    <t>محمدابراهيم</t>
  </si>
  <si>
    <t>صبا</t>
  </si>
  <si>
    <t>الاء الطحان</t>
  </si>
  <si>
    <t>هدايه</t>
  </si>
  <si>
    <t>راما دحدل</t>
  </si>
  <si>
    <t>محمد هاشم بلان</t>
  </si>
  <si>
    <t>هبه عبد السلام</t>
  </si>
  <si>
    <t>ملاك حمدان</t>
  </si>
  <si>
    <t>محمد امين زردلي</t>
  </si>
  <si>
    <t>محمد انس كامل</t>
  </si>
  <si>
    <t>محمد عربي الكناني</t>
  </si>
  <si>
    <t>محمد هاني</t>
  </si>
  <si>
    <t>علا فاعور</t>
  </si>
  <si>
    <t>سميحه دللول</t>
  </si>
  <si>
    <t>امل الحمد</t>
  </si>
  <si>
    <t>فاعور</t>
  </si>
  <si>
    <t>هبه الله رضوان</t>
  </si>
  <si>
    <t>رهام الصالحاني</t>
  </si>
  <si>
    <t>ماهيتاب</t>
  </si>
  <si>
    <t>صفاء الويش</t>
  </si>
  <si>
    <t>رامه الهندي</t>
  </si>
  <si>
    <t>وفاء موشلي</t>
  </si>
  <si>
    <t>نوال الطبل</t>
  </si>
  <si>
    <t>اثنيا السويلم</t>
  </si>
  <si>
    <t>ماهر الحوراني</t>
  </si>
  <si>
    <t>لمعه البحبيش</t>
  </si>
  <si>
    <t>فاتن الصالحاني</t>
  </si>
  <si>
    <t>ايه الطرابيشي</t>
  </si>
  <si>
    <t>عبير حروب</t>
  </si>
  <si>
    <t>الين الذياب</t>
  </si>
  <si>
    <t>سعاد حجيج</t>
  </si>
  <si>
    <t>خديجه هاني</t>
  </si>
  <si>
    <t>علاء جوهر</t>
  </si>
  <si>
    <t>هديل عياش</t>
  </si>
  <si>
    <t>محمد ميرخان</t>
  </si>
  <si>
    <t>لين كامل</t>
  </si>
  <si>
    <t>حنان القوصي</t>
  </si>
  <si>
    <t>عفراء صراميجو</t>
  </si>
  <si>
    <t>سوسن حيدر</t>
  </si>
  <si>
    <t>الاء نجيب</t>
  </si>
  <si>
    <t>افلين دبول</t>
  </si>
  <si>
    <t>اسراء القلم</t>
  </si>
  <si>
    <t>نورهان الشعار</t>
  </si>
  <si>
    <t>عمر شعبان</t>
  </si>
  <si>
    <t>محمد ايمن مشمش</t>
  </si>
  <si>
    <t>فراس محو</t>
  </si>
  <si>
    <t>محمد باسم الانكليزي</t>
  </si>
  <si>
    <t>باسمه حبي</t>
  </si>
  <si>
    <t>سوزان الشوفي</t>
  </si>
  <si>
    <t>رهام قدو</t>
  </si>
  <si>
    <t>محمد زكي</t>
  </si>
  <si>
    <t>شيماء الغزاوي</t>
  </si>
  <si>
    <t>روان خضرو</t>
  </si>
  <si>
    <t>دعاء قاسم</t>
  </si>
  <si>
    <t>ليلاس عنقا</t>
  </si>
  <si>
    <t>غدير اسبر</t>
  </si>
  <si>
    <t>سميره ديركي</t>
  </si>
  <si>
    <t>ايات المصري</t>
  </si>
  <si>
    <t>هاجر البولاقي</t>
  </si>
  <si>
    <t>ياسر الريس</t>
  </si>
  <si>
    <t>فطمه الخطيب</t>
  </si>
  <si>
    <t>لجين قولي</t>
  </si>
  <si>
    <t>لمى</t>
  </si>
  <si>
    <t>لبنى فرح</t>
  </si>
  <si>
    <t>صفاء جبر</t>
  </si>
  <si>
    <t>داليه مجركش</t>
  </si>
  <si>
    <t>دالينا مارديني</t>
  </si>
  <si>
    <t>ايمان تيرو</t>
  </si>
  <si>
    <t>الاء روماني</t>
  </si>
  <si>
    <t>فاتنه الطباع</t>
  </si>
  <si>
    <t>مهند الحلاق</t>
  </si>
  <si>
    <t>سهير حسامو</t>
  </si>
  <si>
    <t>معتصم</t>
  </si>
  <si>
    <t>ايات مرتضى</t>
  </si>
  <si>
    <t>رنيم اللحام</t>
  </si>
  <si>
    <t>محمدوليد</t>
  </si>
  <si>
    <t>سعيد حاجي جاسم</t>
  </si>
  <si>
    <t>وصال الصالح</t>
  </si>
  <si>
    <t>طلحه</t>
  </si>
  <si>
    <t>هيله</t>
  </si>
  <si>
    <t>هديل الخليف</t>
  </si>
  <si>
    <t>اريج شاميه</t>
  </si>
  <si>
    <t>محاسن شاميه</t>
  </si>
  <si>
    <t>منار ابو غره</t>
  </si>
  <si>
    <t>روضه أبو غره</t>
  </si>
  <si>
    <t>معتز بدير</t>
  </si>
  <si>
    <t>كرديه</t>
  </si>
  <si>
    <t>مجد ابو صعب</t>
  </si>
  <si>
    <t>عبد الله شوباش</t>
  </si>
  <si>
    <t>علياء عوض</t>
  </si>
  <si>
    <t>نغم عبد الخالق</t>
  </si>
  <si>
    <t>زهيره</t>
  </si>
  <si>
    <t>محمد خالد الشعار</t>
  </si>
  <si>
    <t>رولان عرقسوسي</t>
  </si>
  <si>
    <t>رنيم سليمان اغا</t>
  </si>
  <si>
    <t>سحر مدنيه</t>
  </si>
  <si>
    <t>رامي تمراز</t>
  </si>
  <si>
    <t>محمد زين زيدان</t>
  </si>
  <si>
    <t>ماهر عبد الملك</t>
  </si>
  <si>
    <t>كهيلا</t>
  </si>
  <si>
    <t>جميل الجبور</t>
  </si>
  <si>
    <t>امان الحنبرجي</t>
  </si>
  <si>
    <t>احمد سلام</t>
  </si>
  <si>
    <t>مهند شيخ عوض</t>
  </si>
  <si>
    <t>روان ساني</t>
  </si>
  <si>
    <t>الفت</t>
  </si>
  <si>
    <t>هبه الله الشطه</t>
  </si>
  <si>
    <t>يحيى تقي</t>
  </si>
  <si>
    <t>محمد البلح</t>
  </si>
  <si>
    <t>مجد الطيان</t>
  </si>
  <si>
    <t>مجد الدين سمكري</t>
  </si>
  <si>
    <t>محمد احسان</t>
  </si>
  <si>
    <t>علا مراو</t>
  </si>
  <si>
    <t>احمد مغربيه</t>
  </si>
  <si>
    <t>روان السلق</t>
  </si>
  <si>
    <t>محمدنجاتي</t>
  </si>
  <si>
    <t>ناهد رسلان</t>
  </si>
  <si>
    <t>غتوان</t>
  </si>
  <si>
    <t>دانه الخطيب</t>
  </si>
  <si>
    <t>اليسار الاطرش</t>
  </si>
  <si>
    <t>رزان ادريس</t>
  </si>
  <si>
    <t>مريم حمزه الامام</t>
  </si>
  <si>
    <t>محمد ياسر كزبر</t>
  </si>
  <si>
    <t>مؤمن</t>
  </si>
  <si>
    <t>كرم الحلبي</t>
  </si>
  <si>
    <t>رنيم البني</t>
  </si>
  <si>
    <t>بلال جمعه</t>
  </si>
  <si>
    <t>ايمان ايزولي</t>
  </si>
  <si>
    <t>محمد انس ريحاوي</t>
  </si>
  <si>
    <t>ميس حاج ابراهيم</t>
  </si>
  <si>
    <t>نغم</t>
  </si>
  <si>
    <t>لوره حداد</t>
  </si>
  <si>
    <t>عمار بربور</t>
  </si>
  <si>
    <t>فاطمه عرنوس</t>
  </si>
  <si>
    <t>عائشه شاهين</t>
  </si>
  <si>
    <t>رنيم الداده</t>
  </si>
  <si>
    <t>رندا مقلد</t>
  </si>
  <si>
    <t>ذكاء بو حسون</t>
  </si>
  <si>
    <t>لايقه</t>
  </si>
  <si>
    <t>عبد الرحمن عباس</t>
  </si>
  <si>
    <t>خضر علي</t>
  </si>
  <si>
    <t>نذار</t>
  </si>
  <si>
    <t>سميا</t>
  </si>
  <si>
    <t>عبد الله المجاريش</t>
  </si>
  <si>
    <t>اردا برونزيان</t>
  </si>
  <si>
    <t>كريكور</t>
  </si>
  <si>
    <t>لميس العسلي</t>
  </si>
  <si>
    <t>طلال العوض</t>
  </si>
  <si>
    <t>نبيله بربور</t>
  </si>
  <si>
    <t>مروه مشمش</t>
  </si>
  <si>
    <t>لمياء شيخ البلد</t>
  </si>
  <si>
    <t>محمد عدنان شرباتي</t>
  </si>
  <si>
    <t>راما توتونجي الكلاس</t>
  </si>
  <si>
    <t>راما بدور</t>
  </si>
  <si>
    <t>مناهل</t>
  </si>
  <si>
    <t>ديانا عقل</t>
  </si>
  <si>
    <t>بيان اللحام</t>
  </si>
  <si>
    <t>راما شيخ البساتنه</t>
  </si>
  <si>
    <t>دعاء القاعد</t>
  </si>
  <si>
    <t>عوفه</t>
  </si>
  <si>
    <t>هلا الحمصي</t>
  </si>
  <si>
    <t>محمد نذار</t>
  </si>
  <si>
    <t>مجد الدين شلبي</t>
  </si>
  <si>
    <t>شهد المحمد الاحمد عاني</t>
  </si>
  <si>
    <t>محمد بهير</t>
  </si>
  <si>
    <t>امتثال المصطفى</t>
  </si>
  <si>
    <t>راما اخوان</t>
  </si>
  <si>
    <t>ايات سقا</t>
  </si>
  <si>
    <t>احسان البري</t>
  </si>
  <si>
    <t>مرام طبنجه</t>
  </si>
  <si>
    <t>مرام ابو لحاف</t>
  </si>
  <si>
    <t>محمد خالد خولي</t>
  </si>
  <si>
    <t>عبير علي</t>
  </si>
  <si>
    <t>براءه السخني</t>
  </si>
  <si>
    <t>احمد حوار</t>
  </si>
  <si>
    <t>محمد عبد الرزاق</t>
  </si>
  <si>
    <t>ليبية</t>
  </si>
  <si>
    <t>نرمين توجش</t>
  </si>
  <si>
    <t>يارا الميهوب</t>
  </si>
  <si>
    <t>ناديا السلامه</t>
  </si>
  <si>
    <t>محمود مقصوص</t>
  </si>
  <si>
    <t>محمد شحود</t>
  </si>
  <si>
    <t>ناجيا</t>
  </si>
  <si>
    <t>علاء شيخ البساتنه</t>
  </si>
  <si>
    <t>سعد الدين</t>
  </si>
  <si>
    <t>صفا ملص</t>
  </si>
  <si>
    <t>سميره الشمص</t>
  </si>
  <si>
    <t>رغد السهلي</t>
  </si>
  <si>
    <t>نشات</t>
  </si>
  <si>
    <t>اناس عبد العال</t>
  </si>
  <si>
    <t>اماني قبلان</t>
  </si>
  <si>
    <t>راما بني المرجه</t>
  </si>
  <si>
    <t>ختام زهر الدين</t>
  </si>
  <si>
    <t>هيلين بايزيد</t>
  </si>
  <si>
    <t>محمد عرفه</t>
  </si>
  <si>
    <t>كامل حمود</t>
  </si>
  <si>
    <t>ماسه سيروان</t>
  </si>
  <si>
    <t>محمد ممدوح</t>
  </si>
  <si>
    <t>لجين الحمصي</t>
  </si>
  <si>
    <t>نيفين الزركلي</t>
  </si>
  <si>
    <t>كنان ابو شديد</t>
  </si>
  <si>
    <t>قصي بدران</t>
  </si>
  <si>
    <t>ازهار بدران</t>
  </si>
  <si>
    <t>رهف عزيزه</t>
  </si>
  <si>
    <t>دانيال ابو فرح</t>
  </si>
  <si>
    <t>بشيره مروه</t>
  </si>
  <si>
    <t>الياس انطون</t>
  </si>
  <si>
    <t>حنا</t>
  </si>
  <si>
    <t>يزن زينيه</t>
  </si>
  <si>
    <t>مالا</t>
  </si>
  <si>
    <t>محمد الشاعر</t>
  </si>
  <si>
    <t>بيان الاحمد</t>
  </si>
  <si>
    <t>بدر الدين القصار</t>
  </si>
  <si>
    <t>رهف دله</t>
  </si>
  <si>
    <t>عمار كال اغا</t>
  </si>
  <si>
    <t>منى الضميري</t>
  </si>
  <si>
    <t>انس قيسي</t>
  </si>
  <si>
    <t>محمد عصام الدين</t>
  </si>
  <si>
    <t>اسماء ابراهيم</t>
  </si>
  <si>
    <t>محمد اكرم نحاس</t>
  </si>
  <si>
    <t>سليمان عبد الله</t>
  </si>
  <si>
    <t>رويده المصري</t>
  </si>
  <si>
    <t>روعه منكلي</t>
  </si>
  <si>
    <t>يوسف سليم</t>
  </si>
  <si>
    <t>وسام العابد</t>
  </si>
  <si>
    <t>رباح عماره</t>
  </si>
  <si>
    <t>الياس السهوي</t>
  </si>
  <si>
    <t>طوني</t>
  </si>
  <si>
    <t>سلوى حموي</t>
  </si>
  <si>
    <t>هناء الجبان</t>
  </si>
  <si>
    <t>سوسن الرفاعي</t>
  </si>
  <si>
    <t>رهام الشريحي</t>
  </si>
  <si>
    <t>ديانا يوسف</t>
  </si>
  <si>
    <t>أمان</t>
  </si>
  <si>
    <t>جعفر محمد</t>
  </si>
  <si>
    <t>الاء ابو البرغل</t>
  </si>
  <si>
    <t>مرح منصور</t>
  </si>
  <si>
    <t>محمد عرفات</t>
  </si>
  <si>
    <t>ليث ادلبي</t>
  </si>
  <si>
    <t>هدى احمد</t>
  </si>
  <si>
    <t>ريم الهزيم</t>
  </si>
  <si>
    <t>اسيا قوجو</t>
  </si>
  <si>
    <t>هيفارو</t>
  </si>
  <si>
    <t>محمد قشوع</t>
  </si>
  <si>
    <t>منى سليك</t>
  </si>
  <si>
    <t>اسراء عبد النبي</t>
  </si>
  <si>
    <t>هولا</t>
  </si>
  <si>
    <t>احمد الصياد</t>
  </si>
  <si>
    <t>طلال النجاد</t>
  </si>
  <si>
    <t>احمد النابلسي</t>
  </si>
  <si>
    <t>محمد عبد الرحمن</t>
  </si>
  <si>
    <t>ازهار الشافعي</t>
  </si>
  <si>
    <t>علا الاغبر</t>
  </si>
  <si>
    <t>مجد نابلسي</t>
  </si>
  <si>
    <t>محمد رفعت</t>
  </si>
  <si>
    <t>امل علوان</t>
  </si>
  <si>
    <t>كوثر البلخي</t>
  </si>
  <si>
    <t>الاء الصيداوي</t>
  </si>
  <si>
    <t>عماد الشلبي</t>
  </si>
  <si>
    <t>محمدديب</t>
  </si>
  <si>
    <t>جوليان مقعبري</t>
  </si>
  <si>
    <t>مادونا</t>
  </si>
  <si>
    <t>ابراهيم حلبي</t>
  </si>
  <si>
    <t>غاليه معدنلي</t>
  </si>
  <si>
    <t>اماني الحميدي</t>
  </si>
  <si>
    <t>عبدالرحمان</t>
  </si>
  <si>
    <t>ياسر الشريفي</t>
  </si>
  <si>
    <t>صفاء دباس</t>
  </si>
  <si>
    <t>ملاذ البوشي الدباغ</t>
  </si>
  <si>
    <t>احمد عرنوس</t>
  </si>
  <si>
    <t>امل الاحمد العطيش</t>
  </si>
  <si>
    <t>الاء معروف</t>
  </si>
  <si>
    <t>هاجر الحموي</t>
  </si>
  <si>
    <t>نسرين علي</t>
  </si>
  <si>
    <t>سعد الدين جفول</t>
  </si>
  <si>
    <t>زاهر خطيب</t>
  </si>
  <si>
    <t>اسماء الاعمى</t>
  </si>
  <si>
    <t>تالا الزهر</t>
  </si>
  <si>
    <t>ايهم ابو عليله</t>
  </si>
  <si>
    <t>محمد العماري</t>
  </si>
  <si>
    <t>عانه</t>
  </si>
  <si>
    <t>اريج المصري</t>
  </si>
  <si>
    <t>ماهر الهندي</t>
  </si>
  <si>
    <t>محمد شفيق المعلم</t>
  </si>
  <si>
    <t>رانيا حاجي حسن</t>
  </si>
  <si>
    <t>مروه شمس الدين</t>
  </si>
  <si>
    <t>ثرى</t>
  </si>
  <si>
    <t>مرسيلا هلال</t>
  </si>
  <si>
    <t>محمد يوسف عزاوي</t>
  </si>
  <si>
    <t>عمار حصريه</t>
  </si>
  <si>
    <t>سامح</t>
  </si>
  <si>
    <t>مؤيد الحناوي</t>
  </si>
  <si>
    <t>نسرين الشلبي</t>
  </si>
  <si>
    <t>ساميه فطيمه</t>
  </si>
  <si>
    <t>محمد العسه</t>
  </si>
  <si>
    <t>رنيم النحلاوي</t>
  </si>
  <si>
    <t>محمد اسامه المجذوب</t>
  </si>
  <si>
    <t>رنا قسوم</t>
  </si>
  <si>
    <t>فاطمه الجاسم</t>
  </si>
  <si>
    <t>سعده الجاسم</t>
  </si>
  <si>
    <t>رابعه السلوم</t>
  </si>
  <si>
    <t>خالد عبد العزيز</t>
  </si>
  <si>
    <t>احمد السلامه</t>
  </si>
  <si>
    <t>موفق بكاري</t>
  </si>
  <si>
    <t>هنادي المنجد</t>
  </si>
  <si>
    <t>عامر همج</t>
  </si>
  <si>
    <t>عفاف ملا</t>
  </si>
  <si>
    <t>الهام المصري</t>
  </si>
  <si>
    <t>ديما الحافظ</t>
  </si>
  <si>
    <t>مروى المصري</t>
  </si>
  <si>
    <t>رزان شلبي</t>
  </si>
  <si>
    <t>نور الباشا</t>
  </si>
  <si>
    <t>محمد مطيع</t>
  </si>
  <si>
    <t>شعاع طالب</t>
  </si>
  <si>
    <t>احمد محفوظ</t>
  </si>
  <si>
    <t>عبد الرحمن الشويكي</t>
  </si>
  <si>
    <t>ناصر الدين</t>
  </si>
  <si>
    <t>صفا الحربجي</t>
  </si>
  <si>
    <t>تاتيانا كفا</t>
  </si>
  <si>
    <t>روكسي</t>
  </si>
  <si>
    <t>مرح درويش</t>
  </si>
  <si>
    <t>محمد توفيق حاج موسى</t>
  </si>
  <si>
    <t>حلا العبار</t>
  </si>
  <si>
    <t>مرام ايزولي</t>
  </si>
  <si>
    <t>فرح عيسى</t>
  </si>
  <si>
    <t>احمد الاغبر</t>
  </si>
  <si>
    <t>رنيت عليوي</t>
  </si>
  <si>
    <t>مرشد</t>
  </si>
  <si>
    <t>مروه خضرو</t>
  </si>
  <si>
    <t>رغيد اللوجي</t>
  </si>
  <si>
    <t>محمد رامي الحلاب</t>
  </si>
  <si>
    <t>وفاء الجاويش</t>
  </si>
  <si>
    <t>محمد اللحام</t>
  </si>
  <si>
    <t>صفا احمد</t>
  </si>
  <si>
    <t>شذا ابو طراب</t>
  </si>
  <si>
    <t>ردينه ابو شقره</t>
  </si>
  <si>
    <t>نعايم</t>
  </si>
  <si>
    <t>فاطمه الحلبي</t>
  </si>
  <si>
    <t>نور الله رزوق</t>
  </si>
  <si>
    <t>عبير الجراد</t>
  </si>
  <si>
    <t>وصال الكيال</t>
  </si>
  <si>
    <t>رغد داود</t>
  </si>
  <si>
    <t>رنى</t>
  </si>
  <si>
    <t>مكرم ماضي</t>
  </si>
  <si>
    <t>رغداء الاحمر</t>
  </si>
  <si>
    <t>محمد عماد حبوباتي</t>
  </si>
  <si>
    <t>ايه الاشمر</t>
  </si>
  <si>
    <t>عليا ادلبي</t>
  </si>
  <si>
    <t>نور عبد الحي</t>
  </si>
  <si>
    <t>لبنى حمدان</t>
  </si>
  <si>
    <t>دميث</t>
  </si>
  <si>
    <t>روشان الضميرى</t>
  </si>
  <si>
    <t>رامي طنوس</t>
  </si>
  <si>
    <t>ياسمين ابو الوفا</t>
  </si>
  <si>
    <t>همام البحش</t>
  </si>
  <si>
    <t>هلا الشيخ فضلي</t>
  </si>
  <si>
    <t>نور الصفوري</t>
  </si>
  <si>
    <t>زين</t>
  </si>
  <si>
    <t>منيه زند الحديد</t>
  </si>
  <si>
    <t>منال علمي</t>
  </si>
  <si>
    <t>منار درموش</t>
  </si>
  <si>
    <t>مريم نكز</t>
  </si>
  <si>
    <t>مرح حسن</t>
  </si>
  <si>
    <t>مرام زند الحديد</t>
  </si>
  <si>
    <t>محمد ماهر تميم</t>
  </si>
  <si>
    <t>محمد عامر الحوراني</t>
  </si>
  <si>
    <t>محمد زوزو</t>
  </si>
  <si>
    <t>محمد دعاس</t>
  </si>
  <si>
    <t>محمد حمزه سكينه</t>
  </si>
  <si>
    <t>لين حمصي</t>
  </si>
  <si>
    <t>اليز</t>
  </si>
  <si>
    <t>قمر ملص</t>
  </si>
  <si>
    <t>فدك ابراهيم</t>
  </si>
  <si>
    <t>فاطمه بكر</t>
  </si>
  <si>
    <t>غزل الاعرج</t>
  </si>
  <si>
    <t>محمد اديب</t>
  </si>
  <si>
    <t>غدير زبيده</t>
  </si>
  <si>
    <t>غاليه الشيخ</t>
  </si>
  <si>
    <t>عيسى مارينا</t>
  </si>
  <si>
    <t>شارل</t>
  </si>
  <si>
    <t>انجيل</t>
  </si>
  <si>
    <t>علا رجوح</t>
  </si>
  <si>
    <t>عزه ابو هلال</t>
  </si>
  <si>
    <t>عدي البدين</t>
  </si>
  <si>
    <t>عبير العبد الله</t>
  </si>
  <si>
    <t>عبد المنعم فرهود</t>
  </si>
  <si>
    <t>عبد الله البارودي</t>
  </si>
  <si>
    <t>طارق القيسي</t>
  </si>
  <si>
    <t>ضياء توتونجي</t>
  </si>
  <si>
    <t>سمر بعيون</t>
  </si>
  <si>
    <t>سلاف عجلوني</t>
  </si>
  <si>
    <t>سعيد كسرواني</t>
  </si>
  <si>
    <t>دره</t>
  </si>
  <si>
    <t>ساندي فرح</t>
  </si>
  <si>
    <t>سامر تتان</t>
  </si>
  <si>
    <t>سالي ابو شنب</t>
  </si>
  <si>
    <t>ساره عوض</t>
  </si>
  <si>
    <t>رئام ونوس</t>
  </si>
  <si>
    <t>كيروان</t>
  </si>
  <si>
    <t>روان ابو عون</t>
  </si>
  <si>
    <t>رنيم سهلي</t>
  </si>
  <si>
    <t>رهيفة</t>
  </si>
  <si>
    <t>رغد قضماني</t>
  </si>
  <si>
    <t>رغد شعبان</t>
  </si>
  <si>
    <t>رشا بارودي</t>
  </si>
  <si>
    <t>رزان السيد</t>
  </si>
  <si>
    <t>رزان الخليل</t>
  </si>
  <si>
    <t>دعاء عقل</t>
  </si>
  <si>
    <t>دانيه حجازي كيلاني</t>
  </si>
  <si>
    <t>خلود الوني</t>
  </si>
  <si>
    <t>حسن عبد الخالق</t>
  </si>
  <si>
    <t>ظريفه</t>
  </si>
  <si>
    <t>باسل ابو صالح</t>
  </si>
  <si>
    <t>ايه عليان</t>
  </si>
  <si>
    <t>امل لمط</t>
  </si>
  <si>
    <t>عيشة</t>
  </si>
  <si>
    <t>الاء عقيد</t>
  </si>
  <si>
    <t>اسماعيل دره</t>
  </si>
  <si>
    <t>اريج محمد</t>
  </si>
  <si>
    <t>عطوه</t>
  </si>
  <si>
    <t>نوال رضوان</t>
  </si>
  <si>
    <t>ماريانا ابو حيدر</t>
  </si>
  <si>
    <t>ريهام العلاوي</t>
  </si>
  <si>
    <t>ايلين قماش</t>
  </si>
  <si>
    <t>ايثار ونوس</t>
  </si>
  <si>
    <t>امل الفتال</t>
  </si>
  <si>
    <t>علا المش</t>
  </si>
  <si>
    <t>ميساء شكر</t>
  </si>
  <si>
    <t>سعديه المحمد</t>
  </si>
  <si>
    <t>سمر الهمال</t>
  </si>
  <si>
    <t>ريما غزال</t>
  </si>
  <si>
    <t>خوله عبد الهادي</t>
  </si>
  <si>
    <t>اسراء شاهين</t>
  </si>
  <si>
    <t>ليلى شاهين</t>
  </si>
  <si>
    <t>محمد باسل طربين</t>
  </si>
  <si>
    <t>منى شمس الدين</t>
  </si>
  <si>
    <t>احمد سياف</t>
  </si>
  <si>
    <t>شام</t>
  </si>
  <si>
    <t>مقررات السنة الرابعة (فصل أول )</t>
  </si>
  <si>
    <t>مقررات السنة الرابعة (فصل ثاني)</t>
  </si>
  <si>
    <t>عدد المقررات المسجلة للمرة الثانية</t>
  </si>
  <si>
    <t>عدد المقررات المسجلة لأكثر من مرتين</t>
  </si>
  <si>
    <t>المقررات التي يحق للطالب تسجيلها</t>
  </si>
  <si>
    <t>الفرنسية</t>
  </si>
  <si>
    <t>الإنكليزية</t>
  </si>
  <si>
    <t>الاستمارة الخاصة بتسجيل طلاب برنامج المحاسبة في الفصل الثاني للعام الدراسي 2020/2019</t>
  </si>
  <si>
    <t>المقررات المسجلة في الفصل الثاني للعام الدراسي 2019/ 2020
 (إن اختيار جميع هذه المقررات تقع على مسؤولية الطالب وهي غير قابلة للتعديل بعد ارسال إيميل التسجيل للمرة الأولى وتعد الإميلات المرسلة والمعدِّلة للاستمارة الأولى ملغاة)</t>
  </si>
  <si>
    <t>تملأ صفحة إدخال البيانات بالمعلومات المطلوبة وبشكل دقيق وصحيح</t>
  </si>
  <si>
    <t>عند اختيار المقرر تضع بجانب اسم المقرر بالعمود الأزرق رقم /1/</t>
  </si>
  <si>
    <t xml:space="preserve">بعد الإنتهاء من عملية اختيار المقررات انتقل إلى صفحة </t>
  </si>
  <si>
    <t>ذوي شهداء الجيش وقوى الأمن الداخلي والجرحى وأبنائهم وأبناء المفقودين وأزواجهم</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</si>
  <si>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</si>
  <si>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عناصر الجيش العربي السوري والقوات المسلحة وقوى الامن الداخلي</t>
  </si>
  <si>
    <t>الاستمارة واطبع منها أربع نسخ</t>
  </si>
  <si>
    <t>أبناؤنا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 منكم الالتزام بالتعليمات السابقة لنجاح عملية التحويل المبدئية  وفي حال نجاحها سيتم أتمتة جميع الوثائق التي يحتاجها الطالب لتمنح له بمجرد أن يتقدم بطلبها</t>
  </si>
  <si>
    <t xml:space="preserve">دمشق </t>
  </si>
  <si>
    <t>جيرود</t>
  </si>
  <si>
    <t>الضمير</t>
  </si>
  <si>
    <t>يلدا</t>
  </si>
  <si>
    <t>صحنايا</t>
  </si>
  <si>
    <t>الكفر</t>
  </si>
  <si>
    <t>داريا</t>
  </si>
  <si>
    <t>جباتا الخشب</t>
  </si>
  <si>
    <t>احمديه</t>
  </si>
  <si>
    <t>الرياض</t>
  </si>
  <si>
    <t>بطيحه</t>
  </si>
  <si>
    <t>رنكوس</t>
  </si>
  <si>
    <t>دير عطيه</t>
  </si>
  <si>
    <t>تل شهاب</t>
  </si>
  <si>
    <t>معضميه</t>
  </si>
  <si>
    <t>جرمانا</t>
  </si>
  <si>
    <t>القطيفة</t>
  </si>
  <si>
    <t>حرستا البصل</t>
  </si>
  <si>
    <t>جديدة عرطوز</t>
  </si>
  <si>
    <t>العراقية</t>
  </si>
  <si>
    <t>سعسع</t>
  </si>
  <si>
    <t>منين</t>
  </si>
  <si>
    <t>مشفى درعا</t>
  </si>
  <si>
    <t>قارة</t>
  </si>
  <si>
    <t>اشرفية صحنايا</t>
  </si>
  <si>
    <t>تسيل</t>
  </si>
  <si>
    <t>رحيبة</t>
  </si>
  <si>
    <t>غسوله</t>
  </si>
  <si>
    <t>القريتين</t>
  </si>
  <si>
    <t>غزلانية</t>
  </si>
  <si>
    <t>يبرود</t>
  </si>
  <si>
    <t>كسوة</t>
  </si>
  <si>
    <t>شمسكين</t>
  </si>
  <si>
    <t>عكوبر</t>
  </si>
  <si>
    <t>كسوه</t>
  </si>
  <si>
    <t>ابطع</t>
  </si>
  <si>
    <t>ميادين</t>
  </si>
  <si>
    <t>حماه</t>
  </si>
  <si>
    <t>كرفس</t>
  </si>
  <si>
    <t>داعل</t>
  </si>
  <si>
    <t>قاره</t>
  </si>
  <si>
    <t>عسال الورد</t>
  </si>
  <si>
    <t>القريا</t>
  </si>
  <si>
    <t>نبل</t>
  </si>
  <si>
    <t>سبينه</t>
  </si>
  <si>
    <t>عين ترما</t>
  </si>
  <si>
    <t>هامه</t>
  </si>
  <si>
    <t>نوى</t>
  </si>
  <si>
    <t>الشيخ مسكين</t>
  </si>
  <si>
    <t>رحيبه</t>
  </si>
  <si>
    <t>معضمية</t>
  </si>
  <si>
    <t>الإيرانية</t>
  </si>
  <si>
    <t>مصياف</t>
  </si>
  <si>
    <t>السيدة زينب</t>
  </si>
  <si>
    <t>صما</t>
  </si>
  <si>
    <t>جبلة</t>
  </si>
  <si>
    <t>سرغايا</t>
  </si>
  <si>
    <t>بلودان</t>
  </si>
  <si>
    <t>الفوعه</t>
  </si>
  <si>
    <t>الصنمين</t>
  </si>
  <si>
    <t>خان دنون</t>
  </si>
  <si>
    <t>حزه</t>
  </si>
  <si>
    <t>صلخد</t>
  </si>
  <si>
    <t>صدد</t>
  </si>
  <si>
    <t>جوبر</t>
  </si>
  <si>
    <t>كفر بطنا</t>
  </si>
  <si>
    <t>عين الشعرة</t>
  </si>
  <si>
    <t>سبينة</t>
  </si>
  <si>
    <t>اشرفيه صحنايا</t>
  </si>
  <si>
    <t>اللبنانية</t>
  </si>
  <si>
    <t>قطيفة</t>
  </si>
  <si>
    <t>غاريه</t>
  </si>
  <si>
    <t>الحراك</t>
  </si>
  <si>
    <t>سلميه</t>
  </si>
  <si>
    <t>عقربا</t>
  </si>
  <si>
    <t>حوش نصري</t>
  </si>
  <si>
    <t>مشفى السويداء</t>
  </si>
  <si>
    <t>سبع حفار</t>
  </si>
  <si>
    <t>عتمان</t>
  </si>
  <si>
    <t>الحمراء</t>
  </si>
  <si>
    <t>التون المرقب</t>
  </si>
  <si>
    <t>ابوظبي</t>
  </si>
  <si>
    <t>حموره</t>
  </si>
  <si>
    <t>السحل</t>
  </si>
  <si>
    <t>عدرا</t>
  </si>
  <si>
    <t>شهبا</t>
  </si>
  <si>
    <t>النشابيه</t>
  </si>
  <si>
    <t>ابها سراة عبده</t>
  </si>
  <si>
    <t>عرطوز</t>
  </si>
  <si>
    <t>المتونه</t>
  </si>
  <si>
    <t>ام الزيتون</t>
  </si>
  <si>
    <t>22/5/1986</t>
  </si>
  <si>
    <t xml:space="preserve">حمص </t>
  </si>
  <si>
    <t>عباده</t>
  </si>
  <si>
    <t>كفرناسج</t>
  </si>
  <si>
    <t>بلاط</t>
  </si>
  <si>
    <t>المليحة الغربية</t>
  </si>
  <si>
    <t>قباسين</t>
  </si>
  <si>
    <t>نانسي</t>
  </si>
  <si>
    <t>زملكا</t>
  </si>
  <si>
    <t>كفر دبيل</t>
  </si>
  <si>
    <t>15/2/1988</t>
  </si>
  <si>
    <t>محجة</t>
  </si>
  <si>
    <t>محرده</t>
  </si>
  <si>
    <t>بويضة</t>
  </si>
  <si>
    <t>النشابية</t>
  </si>
  <si>
    <t>ادلب</t>
  </si>
  <si>
    <t>ضمير</t>
  </si>
  <si>
    <t>جده</t>
  </si>
  <si>
    <t>مسرابا</t>
  </si>
  <si>
    <t>انخل</t>
  </si>
  <si>
    <t>زبداني</t>
  </si>
  <si>
    <t>اليرموك</t>
  </si>
  <si>
    <t>أبو ظبي</t>
  </si>
  <si>
    <t>معلولا</t>
  </si>
  <si>
    <t>عرى</t>
  </si>
  <si>
    <t>قنوات</t>
  </si>
  <si>
    <t>الكسوة</t>
  </si>
  <si>
    <t>ابو ظبي</t>
  </si>
  <si>
    <t>صيدنايا</t>
  </si>
  <si>
    <t>بيت جن</t>
  </si>
  <si>
    <t>مزة</t>
  </si>
  <si>
    <t>المزة</t>
  </si>
  <si>
    <t>كفربطنا</t>
  </si>
  <si>
    <t>حضر</t>
  </si>
  <si>
    <t>غزلانيه</t>
  </si>
  <si>
    <t>العين</t>
  </si>
  <si>
    <t>سلحب</t>
  </si>
  <si>
    <t>عرنه</t>
  </si>
  <si>
    <t>المشرفه</t>
  </si>
  <si>
    <t xml:space="preserve">التل </t>
  </si>
  <si>
    <t>ذيبين</t>
  </si>
  <si>
    <t>عتيل</t>
  </si>
  <si>
    <t>قلعة جندل</t>
  </si>
  <si>
    <t xml:space="preserve">دير الزور </t>
  </si>
  <si>
    <t>الحاره</t>
  </si>
  <si>
    <t>عرنة</t>
  </si>
  <si>
    <t>الزينة</t>
  </si>
  <si>
    <t>تلكلخ</t>
  </si>
  <si>
    <t>هريرة</t>
  </si>
  <si>
    <t>الداليه</t>
  </si>
  <si>
    <t>غارية</t>
  </si>
  <si>
    <t>حمام صغير مع شقله</t>
  </si>
  <si>
    <t>قلوريه</t>
  </si>
  <si>
    <t>قطيفه</t>
  </si>
  <si>
    <t>الميادين</t>
  </si>
  <si>
    <t>سرجة</t>
  </si>
  <si>
    <t>المالكيه</t>
  </si>
  <si>
    <t>رأس المعره</t>
  </si>
  <si>
    <t>دير عطية</t>
  </si>
  <si>
    <t>الكسوه</t>
  </si>
  <si>
    <t>طربا</t>
  </si>
  <si>
    <t>الدرباسية</t>
  </si>
  <si>
    <t>معريه</t>
  </si>
  <si>
    <t>عرمان</t>
  </si>
  <si>
    <t>عين الحلاقيم</t>
  </si>
  <si>
    <t>المزه</t>
  </si>
  <si>
    <t>الاصنام</t>
  </si>
  <si>
    <t>نشير</t>
  </si>
  <si>
    <t>سلوك</t>
  </si>
  <si>
    <t>دير ماكر</t>
  </si>
  <si>
    <t xml:space="preserve">الدمام </t>
  </si>
  <si>
    <t>تواني</t>
  </si>
  <si>
    <t>مسقط -عمان</t>
  </si>
  <si>
    <t>28/7/1983</t>
  </si>
  <si>
    <t>الشارقه</t>
  </si>
  <si>
    <t>شانيه</t>
  </si>
  <si>
    <t>جرابلس</t>
  </si>
  <si>
    <t>قندفليه</t>
  </si>
  <si>
    <t>محجه</t>
  </si>
  <si>
    <t>عين التينة</t>
  </si>
  <si>
    <t>دمينه شرقيه</t>
  </si>
  <si>
    <t>حديده</t>
  </si>
  <si>
    <t>الهيت</t>
  </si>
  <si>
    <t>مشتى دير ماما</t>
  </si>
  <si>
    <t>دمسق</t>
  </si>
  <si>
    <t>كفتين</t>
  </si>
  <si>
    <t>ديرعطية</t>
  </si>
  <si>
    <t>سبينة الكبرى</t>
  </si>
  <si>
    <t>الحريك</t>
  </si>
  <si>
    <t>الضمير مساكن</t>
  </si>
  <si>
    <t>زباري</t>
  </si>
  <si>
    <t>يادودة</t>
  </si>
  <si>
    <t>قطعه</t>
  </si>
  <si>
    <t>صبراته</t>
  </si>
  <si>
    <t>الخفسة</t>
  </si>
  <si>
    <t>كفرين</t>
  </si>
  <si>
    <t>لاهثه</t>
  </si>
  <si>
    <t>جزرما</t>
  </si>
  <si>
    <t>سكا</t>
  </si>
  <si>
    <t>التمانعة</t>
  </si>
  <si>
    <t>الهيات</t>
  </si>
  <si>
    <t>المختارة</t>
  </si>
  <si>
    <t>عمارات تحتاني</t>
  </si>
  <si>
    <t>هجين</t>
  </si>
  <si>
    <t>كفريا</t>
  </si>
  <si>
    <t>قنيطرة</t>
  </si>
  <si>
    <t>استوكهولم</t>
  </si>
  <si>
    <t>البره</t>
  </si>
  <si>
    <t>نشابية</t>
  </si>
  <si>
    <t>15/8/1989</t>
  </si>
  <si>
    <t>مرشته</t>
  </si>
  <si>
    <t>الهالة</t>
  </si>
  <si>
    <t>قلعة المضيق</t>
  </si>
  <si>
    <t>13/3/1986</t>
  </si>
  <si>
    <t>29/3/1979</t>
  </si>
  <si>
    <t>بيت الوادي</t>
  </si>
  <si>
    <t>الفلسطينية</t>
  </si>
  <si>
    <t>29/1/1986</t>
  </si>
  <si>
    <t>22/8/1988</t>
  </si>
  <si>
    <t>الثورة</t>
  </si>
  <si>
    <t>قيطة</t>
  </si>
  <si>
    <t>14/1/1990</t>
  </si>
  <si>
    <t>خان شيخون</t>
  </si>
  <si>
    <t>مقيلبيه</t>
  </si>
  <si>
    <t>مصاد</t>
  </si>
  <si>
    <t>عاليه</t>
  </si>
  <si>
    <t>الصبوره</t>
  </si>
  <si>
    <t>حزرما</t>
  </si>
  <si>
    <t>الطيبة</t>
  </si>
  <si>
    <t>الرميلان</t>
  </si>
  <si>
    <t>اطمه</t>
  </si>
  <si>
    <t>صالحية</t>
  </si>
  <si>
    <t>رساس</t>
  </si>
  <si>
    <t>عين الريحاني</t>
  </si>
  <si>
    <t>العراق بغداد</t>
  </si>
  <si>
    <t>غاغب</t>
  </si>
  <si>
    <t>اعزاز</t>
  </si>
  <si>
    <t>حجيرة البلد</t>
  </si>
  <si>
    <t>موحسن</t>
  </si>
  <si>
    <t>البياضه</t>
  </si>
  <si>
    <t>السفيره</t>
  </si>
  <si>
    <t>ارنبا</t>
  </si>
  <si>
    <t>جرابلس التحتاني</t>
  </si>
  <si>
    <t>معربا</t>
  </si>
  <si>
    <t>حنجور</t>
  </si>
  <si>
    <t>رحى</t>
  </si>
  <si>
    <t>مشفى حمدان</t>
  </si>
  <si>
    <t>مسكنه</t>
  </si>
  <si>
    <t>رقم الإيقاف</t>
  </si>
  <si>
    <t>تاريخ الإيقاف</t>
  </si>
  <si>
    <t>تدوير الرسوم</t>
  </si>
  <si>
    <t>لغة الطالب في المقررات الأجنبية</t>
  </si>
  <si>
    <t>ملاحظة: لا يعد الطالب مسجلاً إلا إذا تقيد بتعليمات التسجيل كاملةً وسلَّم أوراقه إلى الدائرة المختصة، وهو مسؤول عن صحة البيانات الواردة في هذه الاستمارة</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</si>
  <si>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</si>
  <si>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</si>
  <si>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</si>
  <si>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</si>
  <si>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</si>
  <si>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</si>
  <si>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لغة الطالب</t>
  </si>
  <si>
    <t>العاملين في وزارة التعليم العالي والمؤسسات والجامعات التابعة لها وأبنائهم</t>
  </si>
  <si>
    <t>إرسال ملف الإستمارة (Excel ) عبر البريد الإلكتروني إلى العنوان التالي :
acc.ol3@damascusuniversity.edu.sy 
ويجب أن يكون موضوع الإيميل هو الرقم الامتحاني للطالب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</si>
</sst>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10000]yyyy/mm/dd;@"/>
  </numFmts>
  <fonts count="93" x14ac:knownFonts="1">
    <font>
      <sz val="11"/>
      <color theme="1"/>
      <name val="Arial"/>
      <family val="2"/>
      <scheme val="minor"/>
    </font>
    <font>
      <sz val="11"/>
      <color theme="1"/>
      <name val="Arial"/>
      <family val="2"/>
      <charset val="178"/>
      <scheme val="minor"/>
    </font>
    <font>
      <sz val="11"/>
      <color theme="1"/>
      <name val="Arial"/>
      <family val="2"/>
      <charset val="178"/>
      <scheme val="minor"/>
    </font>
    <font>
      <b/>
      <sz val="16"/>
      <name val="Arial"/>
      <family val="2"/>
    </font>
    <font>
      <b/>
      <sz val="12"/>
      <name val="Arial"/>
      <family val="2"/>
    </font>
    <font>
      <b/>
      <sz val="12"/>
      <name val="Sakkal Majalla"/>
    </font>
    <font>
      <b/>
      <sz val="14"/>
      <name val="Arial"/>
      <family val="2"/>
    </font>
    <font>
      <b/>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sz val="14"/>
      <color theme="1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0"/>
      <color theme="0"/>
      <name val="Arial"/>
      <family val="2"/>
    </font>
    <font>
      <b/>
      <sz val="10"/>
      <color theme="1"/>
      <name val="Times New Roman"/>
      <family val="1"/>
      <scheme val="major"/>
    </font>
    <font>
      <b/>
      <sz val="8"/>
      <name val="Arial"/>
      <family val="2"/>
      <scheme val="minor"/>
    </font>
    <font>
      <b/>
      <sz val="16"/>
      <name val="Arial"/>
      <family val="2"/>
      <scheme val="minor"/>
    </font>
    <font>
      <b/>
      <sz val="11"/>
      <color theme="1"/>
      <name val="Sakkal Majalla"/>
    </font>
    <font>
      <b/>
      <sz val="11"/>
      <name val="Sakkal Majalla"/>
    </font>
    <font>
      <sz val="10"/>
      <color theme="1"/>
      <name val="Sakkal Majalla"/>
    </font>
    <font>
      <b/>
      <sz val="14"/>
      <color theme="1"/>
      <name val="Sakkal Majalla"/>
    </font>
    <font>
      <b/>
      <sz val="16"/>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sz val="11"/>
      <name val="Sakkal Majalla"/>
    </font>
    <font>
      <b/>
      <u/>
      <sz val="12"/>
      <name val="Arial"/>
      <family val="2"/>
    </font>
    <font>
      <sz val="16"/>
      <color theme="0"/>
      <name val="Sakkal Majalla"/>
    </font>
    <font>
      <b/>
      <sz val="18"/>
      <color theme="0"/>
      <name val="Times New Roman"/>
      <family val="1"/>
      <scheme val="major"/>
    </font>
    <font>
      <b/>
      <sz val="16"/>
      <color theme="8" tint="-0.499984740745262"/>
      <name val="Arial"/>
      <family val="2"/>
      <scheme val="minor"/>
    </font>
    <font>
      <b/>
      <sz val="12"/>
      <color rgb="FFC00000"/>
      <name val="Arial"/>
      <family val="2"/>
    </font>
    <font>
      <b/>
      <sz val="11"/>
      <color rgb="FF0070C0"/>
      <name val="Sakkal Majalla"/>
    </font>
    <font>
      <sz val="12"/>
      <color theme="1"/>
      <name val="Sakkal Majalla"/>
    </font>
    <font>
      <b/>
      <sz val="10"/>
      <name val="Sakkal Majalla"/>
    </font>
    <font>
      <b/>
      <sz val="20"/>
      <name val="Sakkal Majalla"/>
    </font>
    <font>
      <sz val="11"/>
      <color theme="1"/>
      <name val="Arial"/>
      <family val="2"/>
      <scheme val="minor"/>
    </font>
    <font>
      <b/>
      <sz val="11"/>
      <color theme="0"/>
      <name val="Arial"/>
      <family val="2"/>
      <scheme val="minor"/>
    </font>
    <font>
      <b/>
      <sz val="18"/>
      <color theme="0"/>
      <name val="Arial"/>
      <family val="2"/>
      <scheme val="minor"/>
    </font>
    <font>
      <sz val="8"/>
      <color theme="0"/>
      <name val="Arial"/>
      <family val="2"/>
      <scheme val="minor"/>
    </font>
    <font>
      <sz val="10"/>
      <color theme="1"/>
      <name val="Arial"/>
      <family val="2"/>
      <scheme val="minor"/>
    </font>
    <font>
      <b/>
      <sz val="14"/>
      <name val="Sakkal Majalla"/>
    </font>
    <font>
      <b/>
      <sz val="12"/>
      <color theme="0"/>
      <name val="Arial"/>
      <family val="2"/>
      <scheme val="minor"/>
    </font>
    <font>
      <b/>
      <sz val="10"/>
      <color theme="1"/>
      <name val="Arial"/>
      <family val="2"/>
      <scheme val="minor"/>
    </font>
    <font>
      <b/>
      <sz val="12"/>
      <color theme="0"/>
      <name val="Sakkal Majalla"/>
    </font>
  </fonts>
  <fills count="2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C00000"/>
        <bgColor indexed="64"/>
      </patternFill>
    </fill>
    <fill>
      <patternFill patternType="solid">
        <fgColor theme="8" tint="-0.499984740745262"/>
        <bgColor indexed="64"/>
      </patternFill>
    </fill>
  </fills>
  <borders count="178">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ashed">
        <color indexed="64"/>
      </left>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double">
        <color indexed="64"/>
      </left>
      <right/>
      <top/>
      <bottom/>
      <diagonal/>
    </border>
    <border>
      <left style="slantDashDot">
        <color indexed="64"/>
      </left>
      <right/>
      <top/>
      <bottom style="medium">
        <color indexed="64"/>
      </bottom>
      <diagonal/>
    </border>
    <border>
      <left/>
      <right style="slantDashDot">
        <color indexed="64"/>
      </right>
      <top/>
      <bottom style="medium">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right/>
      <top/>
      <bottom style="medium">
        <color theme="0"/>
      </bottom>
      <diagonal/>
    </border>
    <border>
      <left style="mediumDashDot">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slantDashDot">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dashed">
        <color indexed="64"/>
      </left>
      <right style="medium">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theme="0"/>
      </left>
      <right/>
      <top/>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theme="0"/>
      </left>
      <right style="thin">
        <color theme="0"/>
      </right>
      <top style="thin">
        <color theme="0"/>
      </top>
      <bottom/>
      <diagonal/>
    </border>
    <border>
      <left/>
      <right style="medium">
        <color theme="0"/>
      </right>
      <top/>
      <bottom/>
      <diagonal/>
    </border>
    <border>
      <left style="double">
        <color auto="1"/>
      </left>
      <right style="dashed">
        <color theme="0"/>
      </right>
      <top style="thin">
        <color theme="0"/>
      </top>
      <bottom style="double">
        <color auto="1"/>
      </bottom>
      <diagonal/>
    </border>
    <border>
      <left style="dashed">
        <color theme="0"/>
      </left>
      <right style="dashed">
        <color theme="0"/>
      </right>
      <top style="thin">
        <color theme="0"/>
      </top>
      <bottom style="double">
        <color auto="1"/>
      </bottom>
      <diagonal/>
    </border>
    <border>
      <left style="dashed">
        <color theme="0"/>
      </left>
      <right style="double">
        <color auto="1"/>
      </right>
      <top style="thin">
        <color theme="0"/>
      </top>
      <bottom style="double">
        <color auto="1"/>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right style="medium">
        <color indexed="64"/>
      </right>
      <top style="double">
        <color indexed="64"/>
      </top>
      <bottom/>
      <diagonal/>
    </border>
    <border>
      <left/>
      <right/>
      <top style="double">
        <color indexed="64"/>
      </top>
      <bottom/>
      <diagonal/>
    </border>
    <border>
      <left style="double">
        <color indexed="64"/>
      </left>
      <right/>
      <top style="thin">
        <color indexed="64"/>
      </top>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0" fontId="14" fillId="0" borderId="0" applyNumberFormat="0" applyFill="0" applyBorder="0" applyAlignment="0" applyProtection="0"/>
    <xf numFmtId="0" fontId="10" fillId="0" borderId="0"/>
    <xf numFmtId="0" fontId="11" fillId="0" borderId="0"/>
    <xf numFmtId="0" fontId="10" fillId="0" borderId="0"/>
    <xf numFmtId="0" fontId="84" fillId="0" borderId="0"/>
    <xf numFmtId="0" fontId="2" fillId="0" borderId="0"/>
    <xf numFmtId="0" fontId="1" fillId="0" borderId="0"/>
  </cellStyleXfs>
  <cellXfs count="521">
    <xf numFmtId="0" fontId="0" fillId="0" borderId="0" xfId="0"/>
    <xf numFmtId="0" fontId="0" fillId="0" borderId="0" xfId="0" applyProtection="1">
      <protection hidden="1"/>
    </xf>
    <xf numFmtId="0" fontId="3" fillId="0" borderId="0" xfId="0" applyFont="1" applyProtection="1">
      <protection hidden="1"/>
    </xf>
    <xf numFmtId="0" fontId="16" fillId="0" borderId="0" xfId="0" applyFont="1" applyFill="1" applyBorder="1" applyProtection="1">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protection hidden="1"/>
    </xf>
    <xf numFmtId="0" fontId="18" fillId="0" borderId="0" xfId="0" applyFont="1" applyFill="1" applyBorder="1" applyAlignment="1" applyProtection="1">
      <protection hidden="1"/>
    </xf>
    <xf numFmtId="0" fontId="16" fillId="0" borderId="0" xfId="0" applyFont="1" applyFill="1" applyBorder="1" applyAlignment="1" applyProtection="1">
      <protection hidden="1"/>
    </xf>
    <xf numFmtId="0" fontId="17" fillId="0" borderId="0" xfId="0" applyFont="1" applyFill="1" applyBorder="1" applyAlignment="1" applyProtection="1">
      <alignment horizontal="center"/>
      <protection hidden="1"/>
    </xf>
    <xf numFmtId="0" fontId="19" fillId="0" borderId="0" xfId="0" applyFont="1" applyFill="1" applyBorder="1" applyAlignment="1" applyProtection="1">
      <alignment vertical="center"/>
      <protection hidden="1"/>
    </xf>
    <xf numFmtId="0" fontId="19" fillId="0" borderId="0" xfId="0" applyFont="1" applyFill="1" applyBorder="1" applyAlignment="1" applyProtection="1">
      <alignment horizontal="right" vertical="center"/>
      <protection hidden="1"/>
    </xf>
    <xf numFmtId="0" fontId="20" fillId="0" borderId="0" xfId="0" applyFont="1" applyFill="1" applyBorder="1" applyAlignment="1" applyProtection="1">
      <alignment vertical="center"/>
      <protection hidden="1"/>
    </xf>
    <xf numFmtId="0" fontId="21" fillId="0" borderId="0" xfId="1" applyFont="1" applyFill="1" applyBorder="1" applyProtection="1">
      <protection hidden="1"/>
    </xf>
    <xf numFmtId="0" fontId="17" fillId="0" borderId="0" xfId="0" applyFont="1" applyFill="1" applyBorder="1" applyAlignment="1" applyProtection="1">
      <alignment horizontal="center" vertical="center" wrapText="1"/>
      <protection hidden="1"/>
    </xf>
    <xf numFmtId="0" fontId="22"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4" fillId="0" borderId="0" xfId="0" applyFont="1" applyFill="1" applyBorder="1" applyAlignment="1" applyProtection="1">
      <alignment vertical="center" shrinkToFit="1"/>
      <protection hidden="1"/>
    </xf>
    <xf numFmtId="0" fontId="24" fillId="0"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right"/>
      <protection hidden="1"/>
    </xf>
    <xf numFmtId="0" fontId="24" fillId="0" borderId="0" xfId="0" applyFont="1" applyFill="1" applyBorder="1" applyAlignment="1" applyProtection="1">
      <alignment horizontal="center"/>
      <protection hidden="1"/>
    </xf>
    <xf numFmtId="0" fontId="25" fillId="0" borderId="0" xfId="0" applyFont="1" applyFill="1" applyBorder="1" applyAlignment="1" applyProtection="1">
      <alignment horizontal="center"/>
      <protection hidden="1"/>
    </xf>
    <xf numFmtId="0" fontId="24" fillId="0" borderId="0" xfId="0" applyFont="1" applyFill="1" applyBorder="1" applyProtection="1">
      <protection hidden="1"/>
    </xf>
    <xf numFmtId="0" fontId="17" fillId="0" borderId="0" xfId="0" applyFont="1" applyFill="1" applyBorder="1" applyAlignment="1" applyProtection="1">
      <alignment horizontal="right"/>
      <protection hidden="1"/>
    </xf>
    <xf numFmtId="0" fontId="26" fillId="0" borderId="0" xfId="0" applyFont="1" applyFill="1" applyBorder="1" applyAlignment="1" applyProtection="1">
      <protection hidden="1"/>
    </xf>
    <xf numFmtId="0" fontId="26" fillId="0" borderId="0" xfId="0" applyFont="1" applyFill="1" applyBorder="1" applyAlignment="1" applyProtection="1">
      <alignment vertical="center" textRotation="90"/>
      <protection hidden="1"/>
    </xf>
    <xf numFmtId="0" fontId="17" fillId="0" borderId="0" xfId="0" applyFont="1" applyFill="1" applyBorder="1" applyAlignment="1" applyProtection="1">
      <protection hidden="1"/>
    </xf>
    <xf numFmtId="0" fontId="26" fillId="0" borderId="0" xfId="0" applyFont="1" applyFill="1" applyBorder="1" applyAlignment="1" applyProtection="1">
      <alignment vertical="center"/>
      <protection hidden="1"/>
    </xf>
    <xf numFmtId="0" fontId="17" fillId="0" borderId="0" xfId="0" applyFont="1" applyFill="1" applyBorder="1" applyAlignment="1" applyProtection="1">
      <alignment vertical="center" wrapText="1"/>
      <protection hidden="1"/>
    </xf>
    <xf numFmtId="0" fontId="27" fillId="0" borderId="0" xfId="0" applyFont="1" applyFill="1" applyBorder="1" applyAlignment="1" applyProtection="1">
      <alignment shrinkToFit="1"/>
      <protection hidden="1"/>
    </xf>
    <xf numFmtId="0" fontId="28" fillId="0" borderId="0" xfId="0" applyFont="1" applyFill="1" applyBorder="1" applyAlignment="1" applyProtection="1">
      <protection hidden="1"/>
    </xf>
    <xf numFmtId="0" fontId="24" fillId="0" borderId="0" xfId="0" applyFont="1" applyFill="1" applyBorder="1" applyAlignment="1" applyProtection="1">
      <protection hidden="1"/>
    </xf>
    <xf numFmtId="0" fontId="0" fillId="0" borderId="0" xfId="0" applyProtection="1"/>
    <xf numFmtId="0" fontId="0" fillId="0" borderId="0" xfId="0" applyFont="1" applyBorder="1" applyAlignment="1" applyProtection="1">
      <alignment horizontal="center" vertical="center"/>
      <protection hidden="1"/>
    </xf>
    <xf numFmtId="0" fontId="33" fillId="10" borderId="27" xfId="0" applyFont="1" applyFill="1" applyBorder="1" applyAlignment="1" applyProtection="1">
      <alignment horizontal="center" vertical="center"/>
    </xf>
    <xf numFmtId="0" fontId="5" fillId="10" borderId="27" xfId="0" applyFont="1" applyFill="1" applyBorder="1" applyAlignment="1" applyProtection="1">
      <alignment horizontal="center" vertical="center"/>
    </xf>
    <xf numFmtId="0" fontId="33" fillId="10" borderId="28" xfId="0" applyFont="1" applyFill="1" applyBorder="1" applyAlignment="1" applyProtection="1">
      <alignment horizontal="center" vertical="center"/>
    </xf>
    <xf numFmtId="0" fontId="0" fillId="5" borderId="29" xfId="0" applyFill="1" applyBorder="1" applyAlignment="1" applyProtection="1">
      <alignment wrapText="1"/>
    </xf>
    <xf numFmtId="0" fontId="0" fillId="5" borderId="29" xfId="0" applyFill="1" applyBorder="1" applyAlignment="1" applyProtection="1">
      <alignment wrapText="1"/>
      <protection locked="0"/>
    </xf>
    <xf numFmtId="0" fontId="13" fillId="0" borderId="0" xfId="0" applyFont="1" applyProtection="1">
      <protection hidden="1"/>
    </xf>
    <xf numFmtId="14" fontId="0" fillId="5" borderId="29" xfId="0" applyNumberFormat="1" applyFill="1" applyBorder="1" applyAlignment="1" applyProtection="1">
      <alignment wrapText="1"/>
      <protection locked="0"/>
    </xf>
    <xf numFmtId="49" fontId="0" fillId="5" borderId="29" xfId="0" applyNumberFormat="1" applyFill="1" applyBorder="1" applyAlignment="1" applyProtection="1">
      <alignment wrapText="1"/>
      <protection locked="0"/>
    </xf>
    <xf numFmtId="0" fontId="13" fillId="0" borderId="0" xfId="0" applyFont="1" applyProtection="1"/>
    <xf numFmtId="49" fontId="33" fillId="10" borderId="28" xfId="0" applyNumberFormat="1" applyFont="1" applyFill="1" applyBorder="1" applyAlignment="1" applyProtection="1">
      <alignment horizontal="center" vertical="center"/>
    </xf>
    <xf numFmtId="49" fontId="0" fillId="0" borderId="0" xfId="0" applyNumberFormat="1" applyProtection="1"/>
    <xf numFmtId="0" fontId="4" fillId="0" borderId="0" xfId="0" applyFont="1" applyFill="1" applyBorder="1" applyAlignment="1" applyProtection="1">
      <alignment vertical="center"/>
      <protection hidden="1"/>
    </xf>
    <xf numFmtId="0" fontId="35" fillId="0" borderId="0" xfId="0" applyFont="1" applyFill="1" applyBorder="1" applyAlignment="1" applyProtection="1">
      <alignment vertical="center"/>
      <protection hidden="1"/>
    </xf>
    <xf numFmtId="0" fontId="29" fillId="0" borderId="0" xfId="0" applyFont="1" applyAlignment="1" applyProtection="1">
      <alignment horizontal="center" vertical="center"/>
      <protection hidden="1"/>
    </xf>
    <xf numFmtId="0" fontId="35" fillId="2" borderId="0" xfId="0" applyFont="1" applyFill="1" applyBorder="1" applyAlignment="1" applyProtection="1">
      <alignment horizontal="center" vertical="center"/>
      <protection hidden="1"/>
    </xf>
    <xf numFmtId="0" fontId="35" fillId="0" borderId="0" xfId="0" applyFont="1" applyFill="1" applyBorder="1" applyAlignment="1" applyProtection="1">
      <alignment vertical="center" shrinkToFit="1"/>
      <protection hidden="1"/>
    </xf>
    <xf numFmtId="0" fontId="35" fillId="0" borderId="0" xfId="0" applyFont="1" applyFill="1" applyBorder="1" applyAlignment="1" applyProtection="1">
      <alignment horizontal="center" vertical="center" shrinkToFit="1"/>
      <protection hidden="1"/>
    </xf>
    <xf numFmtId="0" fontId="51" fillId="0" borderId="0" xfId="0" applyFont="1" applyFill="1" applyAlignment="1" applyProtection="1">
      <alignment horizontal="center" vertical="center"/>
      <protection hidden="1"/>
    </xf>
    <xf numFmtId="0" fontId="35" fillId="0" borderId="25" xfId="0" applyFont="1" applyBorder="1" applyAlignment="1" applyProtection="1">
      <alignment horizontal="center" vertical="center"/>
      <protection hidden="1"/>
    </xf>
    <xf numFmtId="0" fontId="0" fillId="0" borderId="32" xfId="0" applyFont="1" applyBorder="1" applyAlignment="1" applyProtection="1">
      <alignment horizontal="center" vertical="center"/>
      <protection hidden="1"/>
    </xf>
    <xf numFmtId="0" fontId="51" fillId="0" borderId="0" xfId="0" applyFont="1" applyAlignment="1" applyProtection="1">
      <alignment horizontal="center" vertical="center"/>
      <protection hidden="1"/>
    </xf>
    <xf numFmtId="0" fontId="35"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50" fillId="0" borderId="0" xfId="0" applyFont="1" applyFill="1" applyAlignment="1" applyProtection="1">
      <alignment horizontal="center" vertical="center"/>
      <protection hidden="1"/>
    </xf>
    <xf numFmtId="0" fontId="0" fillId="0" borderId="0" xfId="0" applyAlignment="1" applyProtection="1">
      <alignment horizontal="center" vertical="center"/>
      <protection hidden="1"/>
    </xf>
    <xf numFmtId="0" fontId="35" fillId="0" borderId="0" xfId="0" applyFont="1" applyFill="1" applyBorder="1" applyAlignment="1" applyProtection="1">
      <alignment vertical="center" textRotation="90"/>
      <protection hidden="1"/>
    </xf>
    <xf numFmtId="0" fontId="35"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vertical="center" textRotation="90"/>
      <protection hidden="1"/>
    </xf>
    <xf numFmtId="0" fontId="0" fillId="0" borderId="93" xfId="0" applyBorder="1" applyProtection="1">
      <protection hidden="1"/>
    </xf>
    <xf numFmtId="0" fontId="29" fillId="0" borderId="93" xfId="0" applyFont="1" applyBorder="1" applyProtection="1">
      <protection hidden="1"/>
    </xf>
    <xf numFmtId="0" fontId="35" fillId="0" borderId="91" xfId="0" applyFont="1" applyFill="1" applyBorder="1" applyAlignment="1" applyProtection="1">
      <alignment vertical="center" textRotation="90"/>
      <protection hidden="1"/>
    </xf>
    <xf numFmtId="0" fontId="35" fillId="0" borderId="91" xfId="0" applyFont="1" applyFill="1" applyBorder="1" applyAlignment="1" applyProtection="1">
      <alignment horizontal="center" vertical="top"/>
      <protection hidden="1"/>
    </xf>
    <xf numFmtId="0" fontId="0" fillId="0" borderId="91" xfId="0" applyFont="1" applyFill="1" applyBorder="1" applyAlignment="1" applyProtection="1">
      <alignment horizontal="center" vertical="center"/>
      <protection hidden="1"/>
    </xf>
    <xf numFmtId="0" fontId="35" fillId="0" borderId="93" xfId="0" applyFont="1" applyFill="1" applyBorder="1" applyAlignment="1" applyProtection="1">
      <alignment vertical="center" textRotation="90"/>
      <protection hidden="1"/>
    </xf>
    <xf numFmtId="0" fontId="35" fillId="0" borderId="93" xfId="0" applyFont="1" applyFill="1" applyBorder="1" applyAlignment="1" applyProtection="1">
      <alignment horizontal="center" vertical="top"/>
      <protection hidden="1"/>
    </xf>
    <xf numFmtId="0" fontId="0" fillId="0" borderId="93" xfId="0" applyFont="1" applyFill="1" applyBorder="1" applyAlignment="1" applyProtection="1">
      <alignment horizontal="center" vertical="center"/>
      <protection hidden="1"/>
    </xf>
    <xf numFmtId="0" fontId="9" fillId="0" borderId="0" xfId="0" applyFont="1" applyAlignment="1" applyProtection="1">
      <alignment horizontal="right" vertical="center"/>
      <protection hidden="1"/>
    </xf>
    <xf numFmtId="0" fontId="8" fillId="0" borderId="0" xfId="0" applyFont="1" applyBorder="1" applyAlignment="1" applyProtection="1">
      <protection hidden="1"/>
    </xf>
    <xf numFmtId="0" fontId="29" fillId="0" borderId="0" xfId="0" applyFont="1" applyProtection="1">
      <protection hidden="1"/>
    </xf>
    <xf numFmtId="0" fontId="29" fillId="0" borderId="0" xfId="0" applyFont="1" applyFill="1" applyBorder="1" applyProtection="1">
      <protection hidden="1"/>
    </xf>
    <xf numFmtId="0" fontId="7" fillId="0" borderId="0" xfId="0" applyFont="1" applyFill="1" applyBorder="1" applyAlignment="1" applyProtection="1">
      <alignment vertical="center"/>
      <protection hidden="1"/>
    </xf>
    <xf numFmtId="0" fontId="30" fillId="0" borderId="30" xfId="0" applyFont="1" applyFill="1" applyBorder="1" applyAlignment="1" applyProtection="1">
      <alignment horizontal="center" vertical="center"/>
      <protection hidden="1"/>
    </xf>
    <xf numFmtId="0" fontId="32" fillId="0" borderId="3" xfId="0" applyFont="1" applyBorder="1" applyAlignment="1" applyProtection="1">
      <alignment horizontal="center" vertical="center"/>
      <protection hidden="1"/>
    </xf>
    <xf numFmtId="0" fontId="32" fillId="0" borderId="19" xfId="0" applyFont="1" applyBorder="1" applyAlignment="1" applyProtection="1">
      <alignment horizontal="center" vertical="center"/>
      <protection hidden="1"/>
    </xf>
    <xf numFmtId="0" fontId="32" fillId="0" borderId="0" xfId="0" applyFont="1" applyFill="1" applyAlignment="1" applyProtection="1">
      <alignment horizontal="center" vertical="center"/>
      <protection hidden="1"/>
    </xf>
    <xf numFmtId="0" fontId="32" fillId="8" borderId="0" xfId="0" applyFont="1" applyFill="1" applyAlignment="1" applyProtection="1">
      <alignment horizontal="center" vertical="center"/>
      <protection hidden="1"/>
    </xf>
    <xf numFmtId="0" fontId="38" fillId="12" borderId="55" xfId="0" applyFont="1" applyFill="1" applyBorder="1" applyAlignment="1" applyProtection="1">
      <alignment horizontal="center" vertical="center"/>
      <protection hidden="1"/>
    </xf>
    <xf numFmtId="0" fontId="38" fillId="12" borderId="56" xfId="0" applyFont="1" applyFill="1" applyBorder="1" applyAlignment="1" applyProtection="1">
      <alignment horizontal="center" vertical="center"/>
      <protection hidden="1"/>
    </xf>
    <xf numFmtId="14" fontId="38" fillId="12" borderId="56" xfId="0" applyNumberFormat="1" applyFont="1" applyFill="1" applyBorder="1" applyAlignment="1" applyProtection="1">
      <alignment horizontal="center" vertical="center"/>
      <protection hidden="1"/>
    </xf>
    <xf numFmtId="0" fontId="30" fillId="0" borderId="53" xfId="0" applyFont="1" applyFill="1" applyBorder="1" applyAlignment="1" applyProtection="1">
      <alignment horizontal="center" vertical="center"/>
      <protection hidden="1"/>
    </xf>
    <xf numFmtId="0" fontId="0" fillId="0" borderId="0" xfId="0" applyFill="1" applyProtection="1">
      <protection hidden="1"/>
    </xf>
    <xf numFmtId="0" fontId="39" fillId="12" borderId="55" xfId="0" applyFont="1" applyFill="1" applyBorder="1" applyAlignment="1" applyProtection="1">
      <alignment horizontal="center" vertical="center"/>
      <protection hidden="1"/>
    </xf>
    <xf numFmtId="0" fontId="39" fillId="12" borderId="56" xfId="0" applyFont="1" applyFill="1" applyBorder="1" applyAlignment="1" applyProtection="1">
      <alignment horizontal="center" vertical="center"/>
      <protection hidden="1"/>
    </xf>
    <xf numFmtId="14" fontId="39" fillId="12" borderId="56" xfId="0" applyNumberFormat="1"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8" borderId="13" xfId="0" applyFont="1" applyFill="1" applyBorder="1" applyAlignment="1" applyProtection="1">
      <alignment horizontal="center" vertical="center"/>
      <protection hidden="1"/>
    </xf>
    <xf numFmtId="0" fontId="4" fillId="6" borderId="15" xfId="0" applyFont="1" applyFill="1" applyBorder="1" applyAlignment="1" applyProtection="1">
      <alignment horizontal="center" vertical="center"/>
      <protection hidden="1"/>
    </xf>
    <xf numFmtId="0" fontId="4" fillId="8" borderId="16" xfId="0" applyFont="1" applyFill="1" applyBorder="1" applyAlignment="1" applyProtection="1">
      <alignment horizontal="center" vertical="center"/>
      <protection hidden="1"/>
    </xf>
    <xf numFmtId="0" fontId="4" fillId="6" borderId="17" xfId="0" applyFont="1" applyFill="1" applyBorder="1" applyAlignment="1" applyProtection="1">
      <alignment horizontal="center" vertical="center"/>
      <protection hidden="1"/>
    </xf>
    <xf numFmtId="0" fontId="4" fillId="8" borderId="14" xfId="0" applyFont="1" applyFill="1" applyBorder="1" applyAlignment="1" applyProtection="1">
      <alignment horizontal="center" vertical="center"/>
      <protection hidden="1"/>
    </xf>
    <xf numFmtId="0" fontId="4" fillId="6" borderId="18"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40" fillId="13" borderId="57" xfId="0" applyFont="1" applyFill="1" applyBorder="1" applyAlignment="1" applyProtection="1">
      <alignment horizontal="center" vertical="center"/>
      <protection hidden="1"/>
    </xf>
    <xf numFmtId="0" fontId="40" fillId="13" borderId="58" xfId="0" applyFont="1" applyFill="1" applyBorder="1" applyAlignment="1" applyProtection="1">
      <alignment horizontal="center" vertical="center"/>
      <protection hidden="1"/>
    </xf>
    <xf numFmtId="14" fontId="40" fillId="13" borderId="58" xfId="0" applyNumberFormat="1" applyFont="1" applyFill="1" applyBorder="1" applyAlignment="1" applyProtection="1">
      <alignment horizontal="center" vertical="center"/>
      <protection hidden="1"/>
    </xf>
    <xf numFmtId="0" fontId="40" fillId="13" borderId="59" xfId="0" applyFont="1" applyFill="1" applyBorder="1" applyAlignment="1" applyProtection="1">
      <alignment horizontal="center" vertical="center"/>
      <protection hidden="1"/>
    </xf>
    <xf numFmtId="0" fontId="31" fillId="4" borderId="74" xfId="0" applyFont="1" applyFill="1" applyBorder="1" applyAlignment="1" applyProtection="1">
      <alignment horizontal="center" vertical="center"/>
      <protection hidden="1"/>
    </xf>
    <xf numFmtId="0" fontId="31" fillId="4" borderId="77" xfId="0" applyFont="1" applyFill="1" applyBorder="1" applyAlignment="1" applyProtection="1">
      <alignment horizontal="center" vertical="center"/>
      <protection hidden="1"/>
    </xf>
    <xf numFmtId="49" fontId="31" fillId="4" borderId="76" xfId="0" applyNumberFormat="1" applyFont="1" applyFill="1" applyBorder="1" applyAlignment="1" applyProtection="1">
      <alignment horizontal="center" vertical="center" wrapText="1"/>
      <protection hidden="1"/>
    </xf>
    <xf numFmtId="0" fontId="40" fillId="10" borderId="60" xfId="0" applyFont="1" applyFill="1" applyBorder="1" applyAlignment="1" applyProtection="1">
      <alignment horizontal="center" vertical="center"/>
      <protection hidden="1"/>
    </xf>
    <xf numFmtId="0" fontId="40" fillId="10" borderId="58" xfId="0" applyFont="1" applyFill="1" applyBorder="1" applyAlignment="1" applyProtection="1">
      <alignment horizontal="center" vertical="center"/>
      <protection hidden="1"/>
    </xf>
    <xf numFmtId="0" fontId="40" fillId="10" borderId="67" xfId="0" applyFont="1" applyFill="1" applyBorder="1" applyAlignment="1" applyProtection="1">
      <alignment horizontal="center" vertical="center"/>
      <protection hidden="1"/>
    </xf>
    <xf numFmtId="0" fontId="31" fillId="14" borderId="66" xfId="0" applyFont="1" applyFill="1" applyBorder="1" applyAlignment="1" applyProtection="1">
      <alignment horizontal="center" vertical="center"/>
      <protection hidden="1"/>
    </xf>
    <xf numFmtId="0" fontId="4" fillId="6" borderId="8" xfId="0" applyFont="1" applyFill="1" applyBorder="1" applyAlignment="1" applyProtection="1">
      <alignment horizontal="center" vertical="center"/>
      <protection hidden="1"/>
    </xf>
    <xf numFmtId="0" fontId="4" fillId="8" borderId="7" xfId="0" applyFont="1" applyFill="1" applyBorder="1" applyAlignment="1" applyProtection="1">
      <alignment horizontal="center" vertical="center"/>
      <protection hidden="1"/>
    </xf>
    <xf numFmtId="0" fontId="30" fillId="0" borderId="31" xfId="0" applyFont="1" applyFill="1" applyBorder="1" applyAlignment="1" applyProtection="1">
      <alignment horizontal="center" vertical="center"/>
      <protection hidden="1"/>
    </xf>
    <xf numFmtId="0" fontId="30" fillId="0" borderId="34" xfId="0" applyFont="1" applyFill="1" applyBorder="1" applyAlignment="1" applyProtection="1">
      <alignment horizontal="center" vertical="center"/>
      <protection hidden="1"/>
    </xf>
    <xf numFmtId="1" fontId="30" fillId="0" borderId="33" xfId="0" applyNumberFormat="1" applyFont="1" applyFill="1" applyBorder="1" applyAlignment="1" applyProtection="1">
      <alignment horizontal="center" vertical="center"/>
      <protection hidden="1"/>
    </xf>
    <xf numFmtId="0" fontId="31" fillId="0" borderId="31" xfId="0" applyFont="1"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29"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14" fontId="0" fillId="0" borderId="0" xfId="0" applyNumberFormat="1" applyFill="1" applyProtection="1">
      <protection hidden="1"/>
    </xf>
    <xf numFmtId="0" fontId="4" fillId="6" borderId="95" xfId="0" applyFont="1" applyFill="1" applyBorder="1" applyAlignment="1" applyProtection="1">
      <alignment horizontal="center" vertical="center"/>
      <protection hidden="1"/>
    </xf>
    <xf numFmtId="0" fontId="4" fillId="8" borderId="9" xfId="0" applyFont="1" applyFill="1" applyBorder="1" applyAlignment="1" applyProtection="1">
      <alignment horizontal="center" vertical="center"/>
      <protection hidden="1"/>
    </xf>
    <xf numFmtId="0" fontId="4" fillId="8" borderId="11" xfId="0" applyFont="1" applyFill="1" applyBorder="1" applyAlignment="1" applyProtection="1">
      <alignment horizontal="center" vertical="center"/>
      <protection hidden="1"/>
    </xf>
    <xf numFmtId="0" fontId="4" fillId="8" borderId="10" xfId="0" applyFont="1" applyFill="1" applyBorder="1" applyAlignment="1" applyProtection="1">
      <alignment horizontal="center" vertical="center"/>
      <protection hidden="1"/>
    </xf>
    <xf numFmtId="0" fontId="4" fillId="6" borderId="96" xfId="0" applyFont="1" applyFill="1" applyBorder="1" applyAlignment="1" applyProtection="1">
      <alignment horizontal="center" vertical="center"/>
      <protection hidden="1"/>
    </xf>
    <xf numFmtId="0" fontId="4" fillId="6" borderId="97" xfId="0" applyFont="1" applyFill="1" applyBorder="1" applyAlignment="1" applyProtection="1">
      <alignment horizontal="center" vertical="center"/>
      <protection hidden="1"/>
    </xf>
    <xf numFmtId="0" fontId="0" fillId="0" borderId="0" xfId="0" applyNumberFormat="1" applyProtection="1">
      <protection hidden="1"/>
    </xf>
    <xf numFmtId="0" fontId="30" fillId="0" borderId="53" xfId="0" applyFont="1" applyBorder="1" applyAlignment="1" applyProtection="1">
      <alignment horizontal="center" vertical="center"/>
      <protection hidden="1"/>
    </xf>
    <xf numFmtId="0" fontId="40" fillId="0" borderId="0" xfId="0" applyFont="1" applyFill="1" applyBorder="1" applyAlignment="1" applyProtection="1">
      <alignment horizontal="center" vertical="center"/>
      <protection hidden="1"/>
    </xf>
    <xf numFmtId="0" fontId="37" fillId="0" borderId="0" xfId="0" applyFont="1" applyFill="1" applyBorder="1" applyProtection="1">
      <protection hidden="1"/>
    </xf>
    <xf numFmtId="0" fontId="0" fillId="0" borderId="0" xfId="0" applyAlignment="1" applyProtection="1">
      <protection hidden="1"/>
    </xf>
    <xf numFmtId="0" fontId="29" fillId="4" borderId="2" xfId="0" applyFont="1" applyFill="1" applyBorder="1" applyAlignment="1" applyProtection="1">
      <alignment horizontal="center" vertical="center"/>
      <protection hidden="1"/>
    </xf>
    <xf numFmtId="0" fontId="0" fillId="4" borderId="2" xfId="0" applyFont="1" applyFill="1" applyBorder="1" applyAlignment="1" applyProtection="1">
      <alignment horizontal="center" vertical="center"/>
      <protection hidden="1"/>
    </xf>
    <xf numFmtId="49" fontId="40" fillId="13" borderId="58" xfId="0" applyNumberFormat="1" applyFont="1" applyFill="1" applyBorder="1" applyAlignment="1" applyProtection="1">
      <alignment horizontal="center" vertical="center"/>
      <protection hidden="1"/>
    </xf>
    <xf numFmtId="49" fontId="31" fillId="4" borderId="75" xfId="0" applyNumberFormat="1" applyFont="1" applyFill="1" applyBorder="1" applyAlignment="1" applyProtection="1">
      <alignment horizontal="center" vertical="center"/>
      <protection hidden="1"/>
    </xf>
    <xf numFmtId="0" fontId="29" fillId="4" borderId="81" xfId="0" applyFont="1" applyFill="1" applyBorder="1" applyAlignment="1" applyProtection="1">
      <alignment horizontal="center" vertical="center"/>
      <protection hidden="1"/>
    </xf>
    <xf numFmtId="0" fontId="29" fillId="4" borderId="100" xfId="0" applyFont="1" applyFill="1" applyBorder="1" applyAlignment="1" applyProtection="1">
      <alignment horizontal="center" vertical="center"/>
      <protection hidden="1"/>
    </xf>
    <xf numFmtId="0" fontId="0" fillId="4" borderId="81" xfId="0" applyFont="1" applyFill="1" applyBorder="1" applyAlignment="1" applyProtection="1">
      <alignment horizontal="center" vertical="center"/>
      <protection hidden="1"/>
    </xf>
    <xf numFmtId="0" fontId="0" fillId="4" borderId="100" xfId="0" applyFont="1" applyFill="1" applyBorder="1" applyAlignment="1" applyProtection="1">
      <alignment horizontal="center" vertical="center"/>
      <protection hidden="1"/>
    </xf>
    <xf numFmtId="0" fontId="33" fillId="0" borderId="99" xfId="0" applyFont="1" applyFill="1" applyBorder="1" applyAlignment="1" applyProtection="1">
      <alignment horizontal="center" vertical="center"/>
    </xf>
    <xf numFmtId="0" fontId="0" fillId="0" borderId="1" xfId="0" applyFill="1" applyBorder="1" applyAlignment="1" applyProtection="1">
      <alignment wrapText="1"/>
    </xf>
    <xf numFmtId="0" fontId="0" fillId="0" borderId="0" xfId="0" applyAlignment="1" applyProtection="1">
      <alignment wrapText="1"/>
    </xf>
    <xf numFmtId="0" fontId="33" fillId="10" borderId="99" xfId="0" applyFont="1" applyFill="1" applyBorder="1" applyAlignment="1" applyProtection="1">
      <alignment horizontal="center" vertical="center"/>
    </xf>
    <xf numFmtId="0" fontId="0" fillId="0" borderId="0" xfId="0" applyFill="1" applyBorder="1" applyProtection="1"/>
    <xf numFmtId="0" fontId="33" fillId="10" borderId="0" xfId="0" applyFont="1" applyFill="1" applyBorder="1" applyAlignment="1" applyProtection="1">
      <alignment horizontal="center" vertical="center"/>
    </xf>
    <xf numFmtId="0" fontId="61" fillId="0" borderId="0" xfId="0" applyFont="1"/>
    <xf numFmtId="0" fontId="59" fillId="0" borderId="0" xfId="0" applyFont="1" applyAlignment="1">
      <alignment horizontal="center"/>
    </xf>
    <xf numFmtId="0" fontId="59" fillId="0" borderId="0" xfId="0" applyFont="1"/>
    <xf numFmtId="0" fontId="66" fillId="12" borderId="114" xfId="1" applyFont="1" applyFill="1" applyBorder="1"/>
    <xf numFmtId="0" fontId="69" fillId="0" borderId="0" xfId="0" applyFont="1" applyAlignment="1"/>
    <xf numFmtId="0" fontId="69" fillId="0" borderId="0" xfId="0" applyFont="1" applyAlignment="1">
      <alignment horizontal="center"/>
    </xf>
    <xf numFmtId="0" fontId="72" fillId="0" borderId="0" xfId="1" applyFont="1" applyFill="1" applyBorder="1" applyAlignment="1">
      <alignment vertical="center" wrapText="1"/>
    </xf>
    <xf numFmtId="0" fontId="61" fillId="0" borderId="0" xfId="0" applyFont="1" applyFill="1"/>
    <xf numFmtId="0" fontId="72" fillId="0" borderId="0" xfId="1" applyFont="1" applyFill="1" applyAlignment="1"/>
    <xf numFmtId="0" fontId="61" fillId="0" borderId="0" xfId="0" applyFont="1" applyAlignment="1"/>
    <xf numFmtId="0" fontId="16" fillId="0" borderId="0" xfId="0" applyFont="1" applyProtection="1">
      <protection hidden="1"/>
    </xf>
    <xf numFmtId="0" fontId="34" fillId="0" borderId="0" xfId="0" applyFont="1" applyFill="1" applyBorder="1" applyAlignment="1" applyProtection="1">
      <alignment vertical="center"/>
      <protection hidden="1"/>
    </xf>
    <xf numFmtId="0" fontId="29" fillId="4" borderId="125"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0" fillId="0" borderId="0" xfId="0" applyFill="1" applyAlignment="1" applyProtection="1">
      <protection hidden="1"/>
    </xf>
    <xf numFmtId="0" fontId="35" fillId="0" borderId="0" xfId="0" applyFont="1" applyFill="1" applyBorder="1" applyAlignment="1" applyProtection="1">
      <protection hidden="1"/>
    </xf>
    <xf numFmtId="0" fontId="30" fillId="0" borderId="0" xfId="0" applyFont="1" applyFill="1" applyBorder="1" applyAlignment="1" applyProtection="1">
      <alignment vertical="center"/>
      <protection hidden="1"/>
    </xf>
    <xf numFmtId="0" fontId="42" fillId="0" borderId="0" xfId="0" applyFont="1" applyFill="1" applyBorder="1" applyAlignment="1" applyProtection="1">
      <alignment vertical="center"/>
      <protection hidden="1"/>
    </xf>
    <xf numFmtId="0" fontId="32" fillId="0" borderId="0" xfId="0" applyFont="1" applyFill="1" applyBorder="1" applyAlignment="1" applyProtection="1">
      <alignment vertical="center"/>
      <protection hidden="1"/>
    </xf>
    <xf numFmtId="0" fontId="41" fillId="0" borderId="0" xfId="0" applyFont="1" applyFill="1" applyBorder="1" applyAlignment="1" applyProtection="1">
      <alignment vertical="center"/>
      <protection hidden="1"/>
    </xf>
    <xf numFmtId="0" fontId="30" fillId="0" borderId="54" xfId="0" applyFont="1" applyFill="1" applyBorder="1" applyAlignment="1" applyProtection="1">
      <alignment vertical="center"/>
      <protection hidden="1"/>
    </xf>
    <xf numFmtId="0" fontId="49" fillId="0" borderId="0" xfId="0" applyFont="1" applyFill="1" applyBorder="1" applyAlignment="1" applyProtection="1">
      <alignment vertical="center"/>
      <protection hidden="1"/>
    </xf>
    <xf numFmtId="0" fontId="52" fillId="0" borderId="0" xfId="0" applyFont="1" applyFill="1" applyBorder="1" applyAlignment="1" applyProtection="1">
      <alignment vertical="center"/>
      <protection hidden="1"/>
    </xf>
    <xf numFmtId="0" fontId="30" fillId="0" borderId="0" xfId="0" applyFont="1" applyFill="1" applyBorder="1" applyAlignment="1" applyProtection="1">
      <alignment vertical="center" shrinkToFit="1"/>
      <protection hidden="1"/>
    </xf>
    <xf numFmtId="0" fontId="30" fillId="0" borderId="0" xfId="0" applyFont="1" applyFill="1" applyBorder="1" applyAlignment="1" applyProtection="1">
      <protection hidden="1"/>
    </xf>
    <xf numFmtId="0" fontId="46" fillId="0" borderId="0" xfId="1" applyFont="1" applyFill="1" applyBorder="1" applyAlignment="1" applyProtection="1">
      <alignment vertical="center"/>
      <protection hidden="1"/>
    </xf>
    <xf numFmtId="0" fontId="46" fillId="0" borderId="0" xfId="1" applyFont="1" applyFill="1" applyBorder="1" applyAlignment="1" applyProtection="1">
      <alignment vertical="center" wrapText="1"/>
      <protection hidden="1"/>
    </xf>
    <xf numFmtId="0" fontId="43" fillId="0" borderId="0" xfId="1" applyFont="1" applyFill="1" applyBorder="1" applyAlignment="1" applyProtection="1">
      <alignment vertical="center" wrapText="1"/>
      <protection hidden="1"/>
    </xf>
    <xf numFmtId="0" fontId="30" fillId="0" borderId="0" xfId="0" applyFont="1" applyBorder="1" applyAlignment="1" applyProtection="1">
      <alignment horizontal="center" vertical="center"/>
      <protection hidden="1"/>
    </xf>
    <xf numFmtId="0" fontId="78" fillId="20" borderId="126" xfId="0" applyFont="1" applyFill="1" applyBorder="1" applyAlignment="1" applyProtection="1">
      <alignment horizontal="center" vertical="center"/>
      <protection hidden="1"/>
    </xf>
    <xf numFmtId="0" fontId="55" fillId="22" borderId="126" xfId="0" applyFont="1" applyFill="1" applyBorder="1" applyAlignment="1" applyProtection="1">
      <alignment horizontal="center" vertical="center"/>
      <protection hidden="1"/>
    </xf>
    <xf numFmtId="0" fontId="0" fillId="4" borderId="125" xfId="0" applyFont="1" applyFill="1" applyBorder="1" applyAlignment="1" applyProtection="1">
      <alignment horizontal="center" vertical="center"/>
      <protection hidden="1"/>
    </xf>
    <xf numFmtId="0" fontId="35" fillId="0" borderId="131" xfId="0" applyFont="1" applyBorder="1" applyAlignment="1" applyProtection="1">
      <alignment horizontal="center" vertical="center"/>
      <protection hidden="1"/>
    </xf>
    <xf numFmtId="0" fontId="0" fillId="0" borderId="132" xfId="0" applyFont="1" applyBorder="1" applyAlignment="1" applyProtection="1">
      <alignment horizontal="center" vertical="center"/>
      <protection hidden="1"/>
    </xf>
    <xf numFmtId="0" fontId="0" fillId="0" borderId="133" xfId="0" applyFont="1" applyBorder="1" applyAlignment="1" applyProtection="1">
      <alignment horizontal="center" vertical="center"/>
      <protection hidden="1"/>
    </xf>
    <xf numFmtId="0" fontId="54" fillId="0" borderId="134" xfId="0" applyFont="1" applyBorder="1" applyAlignment="1" applyProtection="1">
      <alignment horizontal="center" vertical="center" wrapText="1"/>
      <protection hidden="1"/>
    </xf>
    <xf numFmtId="0" fontId="42" fillId="0" borderId="0" xfId="0" applyFont="1" applyBorder="1" applyAlignment="1" applyProtection="1">
      <alignment vertical="center" wrapText="1"/>
      <protection hidden="1"/>
    </xf>
    <xf numFmtId="0" fontId="42" fillId="0" borderId="91" xfId="0" applyFont="1" applyBorder="1" applyAlignment="1" applyProtection="1">
      <alignment vertical="center" wrapText="1"/>
      <protection hidden="1"/>
    </xf>
    <xf numFmtId="0" fontId="36" fillId="0" borderId="0" xfId="0" applyFont="1" applyBorder="1" applyAlignment="1" applyProtection="1">
      <alignment vertical="center" readingOrder="2"/>
      <protection hidden="1"/>
    </xf>
    <xf numFmtId="0" fontId="36" fillId="0" borderId="0" xfId="0" applyFont="1" applyBorder="1" applyAlignment="1" applyProtection="1">
      <alignment vertical="center" readingOrder="2"/>
      <protection locked="0" hidden="1"/>
    </xf>
    <xf numFmtId="0" fontId="57" fillId="0" borderId="22" xfId="0" applyNumberFormat="1" applyFont="1" applyFill="1" applyBorder="1" applyAlignment="1" applyProtection="1">
      <alignment horizontal="center" vertical="center"/>
      <protection hidden="1"/>
    </xf>
    <xf numFmtId="0" fontId="57" fillId="0" borderId="20" xfId="0" applyNumberFormat="1" applyFont="1" applyFill="1" applyBorder="1" applyAlignment="1" applyProtection="1">
      <alignment horizontal="left" vertical="center" shrinkToFit="1"/>
      <protection hidden="1"/>
    </xf>
    <xf numFmtId="0" fontId="56" fillId="0" borderId="20" xfId="0" applyNumberFormat="1" applyFont="1" applyFill="1" applyBorder="1" applyAlignment="1" applyProtection="1">
      <alignment horizontal="right" vertical="center"/>
      <protection hidden="1"/>
    </xf>
    <xf numFmtId="0" fontId="56" fillId="0" borderId="20" xfId="0" applyNumberFormat="1" applyFont="1" applyBorder="1" applyAlignment="1" applyProtection="1">
      <alignment horizontal="right" vertical="center"/>
      <protection hidden="1"/>
    </xf>
    <xf numFmtId="0" fontId="57" fillId="0" borderId="20" xfId="0" applyNumberFormat="1" applyFont="1" applyFill="1" applyBorder="1" applyAlignment="1" applyProtection="1">
      <alignment horizontal="right" vertical="center" shrinkToFit="1"/>
      <protection hidden="1"/>
    </xf>
    <xf numFmtId="0" fontId="56" fillId="0" borderId="21" xfId="0" applyNumberFormat="1" applyFont="1" applyBorder="1" applyAlignment="1" applyProtection="1">
      <alignment horizontal="right" vertical="center"/>
      <protection hidden="1"/>
    </xf>
    <xf numFmtId="0" fontId="13" fillId="0" borderId="0" xfId="0" applyFont="1" applyBorder="1" applyProtection="1">
      <protection hidden="1"/>
    </xf>
    <xf numFmtId="0" fontId="13" fillId="0" borderId="0" xfId="0" applyFont="1" applyAlignment="1" applyProtection="1">
      <protection hidden="1"/>
    </xf>
    <xf numFmtId="0" fontId="0" fillId="0" borderId="0" xfId="0" applyFill="1" applyBorder="1" applyAlignment="1" applyProtection="1">
      <alignment vertical="center" wrapText="1"/>
      <protection hidden="1"/>
    </xf>
    <xf numFmtId="0" fontId="29" fillId="0" borderId="0" xfId="0" applyFont="1" applyFill="1" applyBorder="1" applyAlignment="1" applyProtection="1">
      <protection hidden="1"/>
    </xf>
    <xf numFmtId="0" fontId="0" fillId="0" borderId="0" xfId="0" applyFont="1" applyFill="1" applyBorder="1" applyAlignment="1" applyProtection="1">
      <alignment vertical="top" wrapText="1"/>
      <protection hidden="1"/>
    </xf>
    <xf numFmtId="0" fontId="35" fillId="0" borderId="147" xfId="0" applyFont="1" applyBorder="1" applyAlignment="1" applyProtection="1">
      <alignment horizontal="center" vertical="center"/>
      <protection hidden="1"/>
    </xf>
    <xf numFmtId="0" fontId="61" fillId="0" borderId="148" xfId="0" applyFont="1" applyBorder="1" applyAlignment="1" applyProtection="1">
      <alignment horizontal="center" vertical="center"/>
      <protection hidden="1"/>
    </xf>
    <xf numFmtId="0" fontId="61" fillId="0" borderId="100" xfId="0" applyFont="1" applyBorder="1" applyAlignment="1" applyProtection="1">
      <alignment horizontal="center" vertical="center"/>
      <protection hidden="1"/>
    </xf>
    <xf numFmtId="0" fontId="83" fillId="0" borderId="150" xfId="0" applyFont="1" applyFill="1" applyBorder="1" applyAlignment="1" applyProtection="1">
      <alignment horizontal="center" vertical="center"/>
      <protection hidden="1"/>
    </xf>
    <xf numFmtId="0" fontId="16" fillId="0" borderId="0" xfId="0" applyFont="1" applyAlignment="1" applyProtection="1">
      <protection hidden="1"/>
    </xf>
    <xf numFmtId="0" fontId="30"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8" fillId="0" borderId="0" xfId="0" applyFont="1" applyFill="1" applyBorder="1" applyAlignment="1" applyProtection="1">
      <alignment vertical="center" shrinkToFit="1"/>
      <protection hidden="1"/>
    </xf>
    <xf numFmtId="0" fontId="49" fillId="0" borderId="0" xfId="0" applyFont="1" applyFill="1" applyBorder="1" applyAlignment="1" applyProtection="1">
      <alignment vertical="center" shrinkToFit="1"/>
      <protection hidden="1"/>
    </xf>
    <xf numFmtId="0" fontId="85" fillId="25" borderId="0" xfId="0" applyFont="1" applyFill="1" applyAlignment="1" applyProtection="1">
      <alignment horizontal="center" vertical="center" wrapText="1"/>
      <protection hidden="1"/>
    </xf>
    <xf numFmtId="0" fontId="32" fillId="0" borderId="0" xfId="0" applyFont="1" applyFill="1" applyAlignment="1" applyProtection="1">
      <alignment vertical="center"/>
      <protection hidden="1"/>
    </xf>
    <xf numFmtId="0" fontId="78" fillId="20" borderId="128" xfId="0" applyFont="1" applyFill="1" applyBorder="1" applyAlignment="1" applyProtection="1">
      <alignment horizontal="center" vertical="center"/>
      <protection hidden="1"/>
    </xf>
    <xf numFmtId="0" fontId="13" fillId="0" borderId="0" xfId="0" applyFont="1" applyBorder="1" applyAlignment="1" applyProtection="1">
      <protection hidden="1"/>
    </xf>
    <xf numFmtId="0" fontId="49" fillId="0" borderId="0" xfId="0" applyFont="1" applyFill="1" applyBorder="1" applyAlignment="1" applyProtection="1">
      <protection hidden="1"/>
    </xf>
    <xf numFmtId="0" fontId="87" fillId="0" borderId="0" xfId="0" applyFont="1" applyBorder="1" applyAlignment="1" applyProtection="1">
      <protection hidden="1"/>
    </xf>
    <xf numFmtId="0" fontId="87" fillId="0" borderId="0" xfId="0" applyFont="1" applyProtection="1">
      <protection hidden="1"/>
    </xf>
    <xf numFmtId="0" fontId="31" fillId="6" borderId="45" xfId="0" applyFont="1" applyFill="1" applyBorder="1" applyAlignment="1" applyProtection="1">
      <alignment horizontal="center" vertical="center"/>
      <protection hidden="1"/>
    </xf>
    <xf numFmtId="0" fontId="31" fillId="6" borderId="46" xfId="0" applyFont="1" applyFill="1" applyBorder="1" applyAlignment="1" applyProtection="1">
      <alignment horizontal="center" vertical="center"/>
      <protection hidden="1"/>
    </xf>
    <xf numFmtId="0" fontId="29" fillId="8" borderId="29" xfId="0" applyFont="1" applyFill="1" applyBorder="1" applyProtection="1">
      <protection hidden="1"/>
    </xf>
    <xf numFmtId="0" fontId="29" fillId="7" borderId="29" xfId="0" applyFont="1" applyFill="1" applyBorder="1" applyProtection="1">
      <protection hidden="1"/>
    </xf>
    <xf numFmtId="0" fontId="33" fillId="10" borderId="27" xfId="0" applyFont="1" applyFill="1" applyBorder="1" applyAlignment="1">
      <alignment horizontal="center" vertical="center"/>
    </xf>
    <xf numFmtId="14" fontId="88" fillId="0" borderId="32" xfId="0" applyNumberFormat="1" applyFont="1" applyFill="1" applyBorder="1" applyAlignment="1" applyProtection="1">
      <alignment horizontal="center" vertical="center"/>
      <protection hidden="1"/>
    </xf>
    <xf numFmtId="0" fontId="30" fillId="0" borderId="82" xfId="0" applyFont="1" applyFill="1" applyBorder="1" applyAlignment="1" applyProtection="1">
      <alignment horizontal="center" vertical="center"/>
      <protection hidden="1"/>
    </xf>
    <xf numFmtId="0" fontId="90" fillId="0" borderId="0" xfId="0" applyFont="1" applyFill="1" applyBorder="1" applyAlignment="1" applyProtection="1">
      <alignment vertical="center" shrinkToFit="1"/>
      <protection hidden="1"/>
    </xf>
    <xf numFmtId="0" fontId="4" fillId="0" borderId="0" xfId="0" applyFont="1" applyFill="1" applyBorder="1" applyAlignment="1" applyProtection="1">
      <alignment horizontal="center" vertical="center" shrinkToFit="1"/>
      <protection hidden="1"/>
    </xf>
    <xf numFmtId="0" fontId="55" fillId="22" borderId="126" xfId="0" applyFont="1" applyFill="1" applyBorder="1" applyAlignment="1" applyProtection="1">
      <alignment horizontal="center" vertical="center"/>
      <protection locked="0" hidden="1"/>
    </xf>
    <xf numFmtId="0" fontId="13" fillId="0" borderId="0" xfId="0" applyFont="1" applyBorder="1" applyProtection="1"/>
    <xf numFmtId="0" fontId="31" fillId="0" borderId="0" xfId="0" applyFont="1" applyFill="1" applyBorder="1" applyAlignment="1" applyProtection="1">
      <alignment vertical="center"/>
      <protection hidden="1"/>
    </xf>
    <xf numFmtId="0" fontId="13" fillId="0" borderId="0" xfId="0" applyFont="1"/>
    <xf numFmtId="0" fontId="33" fillId="10" borderId="176" xfId="0" applyFont="1" applyFill="1" applyBorder="1" applyAlignment="1" applyProtection="1">
      <alignment horizontal="center" vertical="center"/>
    </xf>
    <xf numFmtId="0" fontId="0" fillId="5" borderId="177" xfId="0" applyFill="1" applyBorder="1" applyAlignment="1" applyProtection="1">
      <alignment wrapText="1"/>
      <protection locked="0"/>
    </xf>
    <xf numFmtId="0" fontId="33" fillId="10" borderId="28" xfId="0" applyFont="1" applyFill="1" applyBorder="1" applyAlignment="1">
      <alignment horizontal="center" vertical="center"/>
    </xf>
    <xf numFmtId="0" fontId="92" fillId="0" borderId="0" xfId="0" applyFont="1" applyFill="1" applyBorder="1" applyAlignment="1" applyProtection="1">
      <alignment horizontal="center" vertical="center"/>
    </xf>
    <xf numFmtId="0" fontId="13" fillId="0" borderId="0" xfId="0" applyFont="1" applyFill="1" applyBorder="1" applyAlignment="1" applyProtection="1">
      <alignment wrapText="1"/>
    </xf>
    <xf numFmtId="0" fontId="66" fillId="12" borderId="113" xfId="1" applyFont="1" applyFill="1" applyBorder="1" applyAlignment="1">
      <alignment horizontal="right"/>
    </xf>
    <xf numFmtId="0" fontId="66" fillId="12" borderId="65" xfId="1" applyFont="1" applyFill="1" applyBorder="1" applyAlignment="1">
      <alignment horizontal="right"/>
    </xf>
    <xf numFmtId="0" fontId="66" fillId="12" borderId="114" xfId="1" applyFont="1" applyFill="1" applyBorder="1" applyAlignment="1">
      <alignment horizontal="right"/>
    </xf>
    <xf numFmtId="0" fontId="67" fillId="12" borderId="115" xfId="0" applyFont="1" applyFill="1" applyBorder="1" applyAlignment="1">
      <alignment horizontal="right" vertical="center"/>
    </xf>
    <xf numFmtId="0" fontId="67" fillId="12" borderId="116" xfId="0" applyFont="1" applyFill="1" applyBorder="1" applyAlignment="1">
      <alignment horizontal="right" vertical="center"/>
    </xf>
    <xf numFmtId="0" fontId="67" fillId="12" borderId="117" xfId="0" applyFont="1" applyFill="1" applyBorder="1" applyAlignment="1">
      <alignment horizontal="right" vertical="center"/>
    </xf>
    <xf numFmtId="9" fontId="67" fillId="12" borderId="110" xfId="1" applyNumberFormat="1" applyFont="1" applyFill="1" applyBorder="1" applyAlignment="1">
      <alignment horizontal="right" vertical="center"/>
    </xf>
    <xf numFmtId="0" fontId="67" fillId="12" borderId="118" xfId="1" applyFont="1" applyFill="1" applyBorder="1" applyAlignment="1">
      <alignment horizontal="right" vertical="center"/>
    </xf>
    <xf numFmtId="0" fontId="62" fillId="0" borderId="0" xfId="0" applyFont="1" applyAlignment="1">
      <alignment horizontal="center"/>
    </xf>
    <xf numFmtId="0" fontId="63" fillId="0" borderId="5" xfId="0" applyFont="1" applyBorder="1" applyAlignment="1">
      <alignment horizontal="right"/>
    </xf>
    <xf numFmtId="0" fontId="64" fillId="12" borderId="102" xfId="0" applyFont="1" applyFill="1" applyBorder="1" applyAlignment="1">
      <alignment horizontal="center" vertical="center"/>
    </xf>
    <xf numFmtId="0" fontId="65" fillId="12" borderId="103" xfId="0" applyFont="1" applyFill="1" applyBorder="1" applyAlignment="1">
      <alignment horizontal="center" vertical="center"/>
    </xf>
    <xf numFmtId="0" fontId="65" fillId="12" borderId="109" xfId="0" applyFont="1" applyFill="1" applyBorder="1" applyAlignment="1">
      <alignment horizontal="center" vertical="center"/>
    </xf>
    <xf numFmtId="0" fontId="65" fillId="12" borderId="110" xfId="0" applyFont="1" applyFill="1" applyBorder="1" applyAlignment="1">
      <alignment horizontal="center" vertical="center"/>
    </xf>
    <xf numFmtId="0" fontId="65" fillId="12" borderId="104" xfId="0" applyFont="1" applyFill="1" applyBorder="1" applyAlignment="1">
      <alignment horizontal="center" vertical="center"/>
    </xf>
    <xf numFmtId="0" fontId="65" fillId="12" borderId="105" xfId="0" applyFont="1" applyFill="1" applyBorder="1" applyAlignment="1">
      <alignment horizontal="center" vertical="center"/>
    </xf>
    <xf numFmtId="0" fontId="65" fillId="12" borderId="111" xfId="0" applyFont="1" applyFill="1" applyBorder="1" applyAlignment="1">
      <alignment horizontal="center" vertical="center"/>
    </xf>
    <xf numFmtId="0" fontId="65" fillId="12" borderId="112" xfId="0" applyFont="1" applyFill="1" applyBorder="1" applyAlignment="1">
      <alignment horizontal="center" vertical="center"/>
    </xf>
    <xf numFmtId="0" fontId="66" fillId="12" borderId="106" xfId="1" applyFont="1" applyFill="1" applyBorder="1" applyAlignment="1">
      <alignment horizontal="right"/>
    </xf>
    <xf numFmtId="0" fontId="66" fillId="12" borderId="107" xfId="1" applyFont="1" applyFill="1" applyBorder="1" applyAlignment="1">
      <alignment horizontal="right"/>
    </xf>
    <xf numFmtId="0" fontId="66" fillId="12" borderId="108" xfId="1" applyFont="1" applyFill="1" applyBorder="1" applyAlignment="1">
      <alignment horizontal="right"/>
    </xf>
    <xf numFmtId="0" fontId="67" fillId="12" borderId="113" xfId="0" applyFont="1" applyFill="1" applyBorder="1" applyAlignment="1">
      <alignment horizontal="center"/>
    </xf>
    <xf numFmtId="0" fontId="67" fillId="12" borderId="65" xfId="0" applyFont="1" applyFill="1" applyBorder="1" applyAlignment="1">
      <alignment horizontal="center"/>
    </xf>
    <xf numFmtId="0" fontId="67" fillId="12" borderId="109" xfId="0" applyFont="1" applyFill="1" applyBorder="1" applyAlignment="1">
      <alignment horizontal="right" vertical="center"/>
    </xf>
    <xf numFmtId="0" fontId="67" fillId="12" borderId="110" xfId="0" applyFont="1" applyFill="1" applyBorder="1" applyAlignment="1">
      <alignment horizontal="right" vertical="center"/>
    </xf>
    <xf numFmtId="0" fontId="67" fillId="12" borderId="113" xfId="0" applyFont="1" applyFill="1" applyBorder="1" applyAlignment="1">
      <alignment horizontal="right"/>
    </xf>
    <xf numFmtId="0" fontId="67" fillId="12" borderId="65" xfId="0" applyFont="1" applyFill="1" applyBorder="1" applyAlignment="1">
      <alignment horizontal="right"/>
    </xf>
    <xf numFmtId="0" fontId="67" fillId="12" borderId="114" xfId="0" applyFont="1" applyFill="1" applyBorder="1" applyAlignment="1">
      <alignment horizontal="right"/>
    </xf>
    <xf numFmtId="0" fontId="68" fillId="12" borderId="110" xfId="0" applyFont="1" applyFill="1" applyBorder="1" applyAlignment="1">
      <alignment horizontal="right" vertical="center"/>
    </xf>
    <xf numFmtId="0" fontId="68" fillId="12" borderId="118" xfId="0" applyFont="1" applyFill="1" applyBorder="1" applyAlignment="1">
      <alignment horizontal="right" vertical="center"/>
    </xf>
    <xf numFmtId="0" fontId="70" fillId="12" borderId="65" xfId="1" applyFont="1" applyFill="1" applyBorder="1" applyAlignment="1">
      <alignment horizontal="center"/>
    </xf>
    <xf numFmtId="0" fontId="70" fillId="12" borderId="114" xfId="1" applyFont="1" applyFill="1" applyBorder="1" applyAlignment="1">
      <alignment horizontal="center"/>
    </xf>
    <xf numFmtId="0" fontId="67" fillId="12" borderId="115" xfId="0" applyFont="1" applyFill="1" applyBorder="1" applyAlignment="1">
      <alignment horizontal="right"/>
    </xf>
    <xf numFmtId="0" fontId="67" fillId="12" borderId="116" xfId="0" applyFont="1" applyFill="1" applyBorder="1" applyAlignment="1">
      <alignment horizontal="right"/>
    </xf>
    <xf numFmtId="0" fontId="67" fillId="12" borderId="117" xfId="0" applyFont="1" applyFill="1" applyBorder="1" applyAlignment="1">
      <alignment horizontal="right"/>
    </xf>
    <xf numFmtId="9" fontId="67" fillId="12" borderId="110" xfId="0" applyNumberFormat="1" applyFont="1" applyFill="1" applyBorder="1" applyAlignment="1">
      <alignment horizontal="right" vertical="center"/>
    </xf>
    <xf numFmtId="0" fontId="67" fillId="12" borderId="118" xfId="0" applyFont="1" applyFill="1" applyBorder="1" applyAlignment="1">
      <alignment horizontal="right" vertical="center"/>
    </xf>
    <xf numFmtId="0" fontId="67" fillId="12" borderId="109" xfId="0" applyFont="1" applyFill="1" applyBorder="1" applyAlignment="1">
      <alignment horizontal="right" vertical="center" wrapText="1"/>
    </xf>
    <xf numFmtId="0" fontId="67" fillId="12" borderId="110" xfId="0" applyFont="1" applyFill="1" applyBorder="1" applyAlignment="1">
      <alignment horizontal="right" vertical="center" wrapText="1"/>
    </xf>
    <xf numFmtId="0" fontId="67" fillId="12" borderId="110" xfId="0" applyFont="1" applyFill="1" applyBorder="1" applyAlignment="1">
      <alignment horizontal="right"/>
    </xf>
    <xf numFmtId="0" fontId="67" fillId="12" borderId="118" xfId="0" applyFont="1" applyFill="1" applyBorder="1" applyAlignment="1">
      <alignment horizontal="right"/>
    </xf>
    <xf numFmtId="0" fontId="73" fillId="0" borderId="23" xfId="0" applyFont="1" applyBorder="1" applyAlignment="1">
      <alignment horizontal="center" wrapText="1"/>
    </xf>
    <xf numFmtId="0" fontId="73" fillId="0" borderId="3" xfId="0" applyFont="1" applyBorder="1" applyAlignment="1">
      <alignment horizontal="center" wrapText="1"/>
    </xf>
    <xf numFmtId="0" fontId="73" fillId="0" borderId="52" xfId="0" applyFont="1" applyBorder="1" applyAlignment="1">
      <alignment horizontal="center" wrapText="1"/>
    </xf>
    <xf numFmtId="0" fontId="73" fillId="0" borderId="24" xfId="0" applyFont="1" applyBorder="1" applyAlignment="1">
      <alignment horizontal="center" wrapText="1"/>
    </xf>
    <xf numFmtId="0" fontId="73" fillId="0" borderId="0" xfId="0" applyFont="1" applyBorder="1" applyAlignment="1">
      <alignment horizontal="center" wrapText="1"/>
    </xf>
    <xf numFmtId="0" fontId="73" fillId="0" borderId="35" xfId="0" applyFont="1" applyBorder="1" applyAlignment="1">
      <alignment horizontal="center" wrapText="1"/>
    </xf>
    <xf numFmtId="0" fontId="73" fillId="0" borderId="4" xfId="0" applyFont="1" applyBorder="1" applyAlignment="1">
      <alignment horizontal="center" wrapText="1"/>
    </xf>
    <xf numFmtId="0" fontId="73" fillId="0" borderId="5" xfId="0" applyFont="1" applyBorder="1" applyAlignment="1">
      <alignment horizontal="center" wrapText="1"/>
    </xf>
    <xf numFmtId="0" fontId="73" fillId="0" borderId="36" xfId="0" applyFont="1" applyBorder="1" applyAlignment="1">
      <alignment horizontal="center" wrapText="1"/>
    </xf>
    <xf numFmtId="0" fontId="67" fillId="12" borderId="110" xfId="0" applyFont="1" applyFill="1" applyBorder="1" applyAlignment="1">
      <alignment horizontal="right" readingOrder="1"/>
    </xf>
    <xf numFmtId="0" fontId="67" fillId="12" borderId="118" xfId="0" applyFont="1" applyFill="1" applyBorder="1" applyAlignment="1">
      <alignment horizontal="right" readingOrder="1"/>
    </xf>
    <xf numFmtId="0" fontId="67" fillId="12" borderId="119" xfId="0" applyFont="1" applyFill="1" applyBorder="1" applyAlignment="1">
      <alignment horizontal="right" vertical="center"/>
    </xf>
    <xf numFmtId="0" fontId="67" fillId="12" borderId="120" xfId="0" applyFont="1" applyFill="1" applyBorder="1" applyAlignment="1">
      <alignment horizontal="right" vertical="center"/>
    </xf>
    <xf numFmtId="0" fontId="67" fillId="12" borderId="121" xfId="0" applyFont="1" applyFill="1" applyBorder="1" applyAlignment="1">
      <alignment horizontal="right" vertical="center"/>
    </xf>
    <xf numFmtId="9" fontId="67" fillId="12" borderId="122" xfId="0" applyNumberFormat="1" applyFont="1" applyFill="1" applyBorder="1" applyAlignment="1">
      <alignment horizontal="right" vertical="center"/>
    </xf>
    <xf numFmtId="0" fontId="67" fillId="12" borderId="123" xfId="0" applyFont="1" applyFill="1" applyBorder="1" applyAlignment="1">
      <alignment horizontal="right" vertical="center"/>
    </xf>
    <xf numFmtId="0" fontId="67" fillId="12" borderId="113" xfId="0" applyFont="1" applyFill="1" applyBorder="1" applyAlignment="1">
      <alignment horizontal="right" wrapText="1"/>
    </xf>
    <xf numFmtId="0" fontId="67" fillId="12" borderId="65" xfId="0" applyFont="1" applyFill="1" applyBorder="1" applyAlignment="1">
      <alignment horizontal="right" wrapText="1"/>
    </xf>
    <xf numFmtId="0" fontId="67" fillId="12" borderId="114" xfId="0" applyFont="1" applyFill="1" applyBorder="1" applyAlignment="1">
      <alignment horizontal="right" wrapText="1"/>
    </xf>
    <xf numFmtId="0" fontId="71" fillId="0" borderId="0" xfId="0" applyFont="1" applyAlignment="1">
      <alignment horizontal="center" vertical="center" wrapText="1"/>
    </xf>
    <xf numFmtId="0" fontId="71" fillId="0" borderId="0" xfId="0" applyFont="1" applyAlignment="1">
      <alignment horizontal="center" vertical="center"/>
    </xf>
    <xf numFmtId="0" fontId="67" fillId="12" borderId="101" xfId="0" applyFont="1" applyFill="1" applyBorder="1" applyAlignment="1">
      <alignment horizontal="right" wrapText="1"/>
    </xf>
    <xf numFmtId="0" fontId="67" fillId="12" borderId="0" xfId="0" applyFont="1" applyFill="1" applyBorder="1" applyAlignment="1">
      <alignment horizontal="right" wrapText="1"/>
    </xf>
    <xf numFmtId="0" fontId="67" fillId="12" borderId="5" xfId="0" applyFont="1" applyFill="1" applyBorder="1" applyAlignment="1">
      <alignment horizontal="right" wrapText="1"/>
    </xf>
    <xf numFmtId="0" fontId="63" fillId="0" borderId="0" xfId="0" applyFont="1" applyBorder="1" applyAlignment="1">
      <alignment horizontal="right" vertical="center" wrapText="1"/>
    </xf>
    <xf numFmtId="0" fontId="63" fillId="0" borderId="0" xfId="0" applyFont="1" applyFill="1" applyBorder="1" applyAlignment="1">
      <alignment horizontal="right" vertical="center" wrapText="1"/>
    </xf>
    <xf numFmtId="0" fontId="63" fillId="0" borderId="0" xfId="0" applyFont="1" applyFill="1" applyAlignment="1">
      <alignment horizontal="center"/>
    </xf>
    <xf numFmtId="0" fontId="67" fillId="12" borderId="101" xfId="0" applyFont="1" applyFill="1" applyBorder="1" applyAlignment="1">
      <alignment horizontal="center" vertical="center" wrapText="1"/>
    </xf>
    <xf numFmtId="0" fontId="67" fillId="12" borderId="0" xfId="0" applyFont="1" applyFill="1" applyBorder="1" applyAlignment="1">
      <alignment horizontal="center" vertical="center" wrapText="1"/>
    </xf>
    <xf numFmtId="0" fontId="67" fillId="12" borderId="94" xfId="0" applyFont="1" applyFill="1" applyBorder="1" applyAlignment="1">
      <alignment horizontal="center" vertical="center" wrapText="1"/>
    </xf>
    <xf numFmtId="9" fontId="67" fillId="12" borderId="110" xfId="0" applyNumberFormat="1" applyFont="1" applyFill="1" applyBorder="1" applyAlignment="1">
      <alignment horizontal="right" vertical="center" wrapText="1"/>
    </xf>
    <xf numFmtId="0" fontId="67" fillId="12" borderId="118" xfId="0" applyFont="1" applyFill="1" applyBorder="1" applyAlignment="1">
      <alignment horizontal="right" vertical="center" wrapText="1"/>
    </xf>
    <xf numFmtId="0" fontId="59" fillId="23" borderId="157" xfId="0" applyFont="1" applyFill="1" applyBorder="1" applyAlignment="1" applyProtection="1">
      <alignment horizontal="center"/>
      <protection hidden="1"/>
    </xf>
    <xf numFmtId="0" fontId="59" fillId="23" borderId="158" xfId="0" applyFont="1" applyFill="1" applyBorder="1" applyAlignment="1" applyProtection="1">
      <alignment horizontal="center"/>
      <protection hidden="1"/>
    </xf>
    <xf numFmtId="0" fontId="59" fillId="23" borderId="159" xfId="0" applyFont="1" applyFill="1" applyBorder="1" applyAlignment="1" applyProtection="1">
      <alignment horizontal="center"/>
      <protection hidden="1"/>
    </xf>
    <xf numFmtId="0" fontId="59" fillId="13" borderId="160" xfId="0" applyFont="1" applyFill="1" applyBorder="1" applyAlignment="1" applyProtection="1">
      <alignment horizontal="center"/>
      <protection hidden="1"/>
    </xf>
    <xf numFmtId="0" fontId="59" fillId="13" borderId="158" xfId="0" applyFont="1" applyFill="1" applyBorder="1" applyAlignment="1" applyProtection="1">
      <alignment horizontal="center"/>
      <protection hidden="1"/>
    </xf>
    <xf numFmtId="0" fontId="59" fillId="13" borderId="161" xfId="0" applyFont="1" applyFill="1" applyBorder="1" applyAlignment="1" applyProtection="1">
      <alignment horizontal="center"/>
      <protection hidden="1"/>
    </xf>
    <xf numFmtId="0" fontId="8" fillId="3" borderId="172" xfId="1" applyFont="1" applyFill="1" applyBorder="1" applyAlignment="1" applyProtection="1">
      <alignment horizontal="center" vertical="center" shrinkToFit="1"/>
      <protection locked="0" hidden="1"/>
    </xf>
    <xf numFmtId="0" fontId="8" fillId="3" borderId="173" xfId="1" applyFont="1" applyFill="1" applyBorder="1" applyAlignment="1" applyProtection="1">
      <alignment horizontal="center" vertical="center" shrinkToFit="1"/>
      <protection locked="0" hidden="1"/>
    </xf>
    <xf numFmtId="0" fontId="8" fillId="3" borderId="174" xfId="1" applyFont="1" applyFill="1" applyBorder="1" applyAlignment="1" applyProtection="1">
      <alignment horizontal="center" vertical="center" shrinkToFit="1"/>
      <protection locked="0" hidden="1"/>
    </xf>
    <xf numFmtId="0" fontId="49" fillId="21" borderId="152" xfId="0" applyFont="1" applyFill="1" applyBorder="1" applyAlignment="1" applyProtection="1">
      <alignment horizontal="center" vertical="center" shrinkToFit="1"/>
      <protection hidden="1"/>
    </xf>
    <xf numFmtId="0" fontId="8" fillId="3" borderId="152" xfId="0" applyFont="1" applyFill="1" applyBorder="1" applyAlignment="1" applyProtection="1">
      <alignment horizontal="center" vertical="center" shrinkToFit="1"/>
      <protection hidden="1"/>
    </xf>
    <xf numFmtId="14" fontId="8" fillId="3" borderId="152" xfId="0" applyNumberFormat="1" applyFont="1" applyFill="1" applyBorder="1" applyAlignment="1" applyProtection="1">
      <alignment horizontal="center" vertical="center" shrinkToFit="1"/>
      <protection hidden="1"/>
    </xf>
    <xf numFmtId="0" fontId="8" fillId="3" borderId="152" xfId="0" applyNumberFormat="1" applyFont="1" applyFill="1" applyBorder="1" applyAlignment="1" applyProtection="1">
      <alignment horizontal="center" vertical="center" shrinkToFit="1"/>
      <protection hidden="1"/>
    </xf>
    <xf numFmtId="0" fontId="76" fillId="11" borderId="127" xfId="0" applyFont="1" applyFill="1" applyBorder="1" applyAlignment="1" applyProtection="1">
      <alignment horizontal="center"/>
      <protection hidden="1"/>
    </xf>
    <xf numFmtId="0" fontId="76" fillId="11" borderId="124" xfId="0" applyFont="1" applyFill="1" applyBorder="1" applyAlignment="1" applyProtection="1">
      <alignment horizontal="center"/>
      <protection hidden="1"/>
    </xf>
    <xf numFmtId="0" fontId="76" fillId="11" borderId="128" xfId="0" applyFont="1" applyFill="1" applyBorder="1" applyAlignment="1" applyProtection="1">
      <alignment horizontal="center"/>
      <protection hidden="1"/>
    </xf>
    <xf numFmtId="0" fontId="33" fillId="23" borderId="144" xfId="0" applyFont="1" applyFill="1" applyBorder="1" applyAlignment="1" applyProtection="1">
      <alignment horizontal="center"/>
      <protection hidden="1"/>
    </xf>
    <xf numFmtId="0" fontId="33" fillId="23" borderId="145" xfId="0" applyFont="1" applyFill="1" applyBorder="1" applyAlignment="1" applyProtection="1">
      <alignment horizontal="center"/>
      <protection hidden="1"/>
    </xf>
    <xf numFmtId="0" fontId="59" fillId="13" borderId="145" xfId="0" applyFont="1" applyFill="1" applyBorder="1" applyAlignment="1" applyProtection="1">
      <alignment horizontal="center"/>
      <protection hidden="1"/>
    </xf>
    <xf numFmtId="0" fontId="59" fillId="13" borderId="146" xfId="0" applyFont="1" applyFill="1" applyBorder="1" applyAlignment="1" applyProtection="1">
      <alignment horizontal="center"/>
      <protection hidden="1"/>
    </xf>
    <xf numFmtId="0" fontId="33" fillId="23" borderId="154" xfId="0" applyFont="1" applyFill="1" applyBorder="1" applyAlignment="1" applyProtection="1">
      <alignment horizontal="center"/>
      <protection hidden="1"/>
    </xf>
    <xf numFmtId="0" fontId="33" fillId="23" borderId="155" xfId="0" applyFont="1" applyFill="1" applyBorder="1" applyAlignment="1" applyProtection="1">
      <alignment horizontal="center"/>
      <protection hidden="1"/>
    </xf>
    <xf numFmtId="0" fontId="59" fillId="13" borderId="155" xfId="0" applyFont="1" applyFill="1" applyBorder="1" applyAlignment="1" applyProtection="1">
      <alignment horizontal="center"/>
      <protection hidden="1"/>
    </xf>
    <xf numFmtId="0" fontId="59" fillId="13" borderId="156" xfId="0" applyFont="1" applyFill="1" applyBorder="1" applyAlignment="1" applyProtection="1">
      <alignment horizontal="center"/>
      <protection hidden="1"/>
    </xf>
    <xf numFmtId="0" fontId="86" fillId="11" borderId="0" xfId="0" applyFont="1" applyFill="1" applyAlignment="1" applyProtection="1">
      <alignment horizontal="center" vertical="center"/>
      <protection hidden="1"/>
    </xf>
    <xf numFmtId="0" fontId="59" fillId="23" borderId="144" xfId="0" applyFont="1" applyFill="1" applyBorder="1" applyAlignment="1" applyProtection="1">
      <alignment horizontal="center"/>
      <protection hidden="1"/>
    </xf>
    <xf numFmtId="0" fontId="59" fillId="23" borderId="145" xfId="0" applyFont="1" applyFill="1" applyBorder="1" applyAlignment="1" applyProtection="1">
      <alignment horizontal="center"/>
      <protection hidden="1"/>
    </xf>
    <xf numFmtId="0" fontId="59" fillId="13" borderId="145" xfId="0" applyFont="1" applyFill="1" applyBorder="1" applyAlignment="1" applyProtection="1">
      <alignment horizontal="center"/>
      <protection locked="0" hidden="1"/>
    </xf>
    <xf numFmtId="0" fontId="59" fillId="13" borderId="146" xfId="0" applyFont="1" applyFill="1" applyBorder="1" applyAlignment="1" applyProtection="1">
      <alignment horizontal="center"/>
      <protection locked="0" hidden="1"/>
    </xf>
    <xf numFmtId="0" fontId="49" fillId="21" borderId="126" xfId="0" applyFont="1" applyFill="1" applyBorder="1" applyAlignment="1" applyProtection="1">
      <alignment horizontal="center" vertical="center" shrinkToFit="1"/>
      <protection hidden="1"/>
    </xf>
    <xf numFmtId="0" fontId="8" fillId="3" borderId="126" xfId="1" applyFont="1" applyFill="1" applyBorder="1" applyAlignment="1" applyProtection="1">
      <alignment horizontal="center" vertical="center" shrinkToFit="1"/>
      <protection hidden="1"/>
    </xf>
    <xf numFmtId="49" fontId="8" fillId="3" borderId="152" xfId="0" applyNumberFormat="1" applyFont="1" applyFill="1" applyBorder="1" applyAlignment="1" applyProtection="1">
      <alignment horizontal="center" vertical="center" shrinkToFit="1"/>
      <protection hidden="1"/>
    </xf>
    <xf numFmtId="0" fontId="8" fillId="3" borderId="126" xfId="0" applyFont="1" applyFill="1" applyBorder="1" applyAlignment="1" applyProtection="1">
      <alignment horizontal="center" vertical="center" shrinkToFit="1"/>
      <protection hidden="1"/>
    </xf>
    <xf numFmtId="0" fontId="49" fillId="24" borderId="130" xfId="0" applyFont="1" applyFill="1" applyBorder="1" applyAlignment="1" applyProtection="1">
      <alignment horizontal="center" vertical="center" shrinkToFit="1"/>
      <protection hidden="1"/>
    </xf>
    <xf numFmtId="0" fontId="49" fillId="24" borderId="0" xfId="0" applyFont="1" applyFill="1" applyBorder="1" applyAlignment="1" applyProtection="1">
      <alignment horizontal="center" vertical="center" shrinkToFit="1"/>
      <protection hidden="1"/>
    </xf>
    <xf numFmtId="0" fontId="49" fillId="24" borderId="153" xfId="0" applyFont="1" applyFill="1" applyBorder="1" applyAlignment="1" applyProtection="1">
      <alignment horizontal="center" vertical="center" shrinkToFit="1"/>
      <protection hidden="1"/>
    </xf>
    <xf numFmtId="49" fontId="8" fillId="3" borderId="126" xfId="0" applyNumberFormat="1" applyFont="1" applyFill="1" applyBorder="1" applyAlignment="1" applyProtection="1">
      <alignment horizontal="center" vertical="center" shrinkToFit="1"/>
      <protection hidden="1"/>
    </xf>
    <xf numFmtId="0" fontId="8" fillId="3" borderId="127" xfId="1" applyFont="1" applyFill="1" applyBorder="1" applyAlignment="1" applyProtection="1">
      <alignment horizontal="center" vertical="center" shrinkToFit="1"/>
      <protection hidden="1"/>
    </xf>
    <xf numFmtId="0" fontId="8" fillId="3" borderId="124" xfId="1" applyFont="1" applyFill="1" applyBorder="1" applyAlignment="1" applyProtection="1">
      <alignment horizontal="center" vertical="center" shrinkToFit="1"/>
      <protection hidden="1"/>
    </xf>
    <xf numFmtId="0" fontId="8" fillId="3" borderId="128" xfId="1" applyFont="1" applyFill="1" applyBorder="1" applyAlignment="1" applyProtection="1">
      <alignment horizontal="center" vertical="center" shrinkToFit="1"/>
      <protection hidden="1"/>
    </xf>
    <xf numFmtId="0" fontId="9" fillId="3" borderId="126" xfId="1" applyFont="1" applyFill="1" applyBorder="1" applyAlignment="1" applyProtection="1">
      <alignment horizontal="center" vertical="center" shrinkToFit="1"/>
      <protection hidden="1"/>
    </xf>
    <xf numFmtId="0" fontId="8" fillId="3" borderId="152" xfId="1" applyFont="1" applyFill="1" applyBorder="1" applyAlignment="1" applyProtection="1">
      <alignment horizontal="center" vertical="center" shrinkToFit="1"/>
      <protection hidden="1"/>
    </xf>
    <xf numFmtId="0" fontId="75" fillId="3" borderId="126" xfId="1" applyFont="1" applyFill="1" applyBorder="1" applyAlignment="1" applyProtection="1">
      <alignment horizontal="center" vertical="center" shrinkToFit="1"/>
      <protection locked="0" hidden="1"/>
    </xf>
    <xf numFmtId="0" fontId="79" fillId="3" borderId="126" xfId="1" applyFont="1" applyFill="1" applyBorder="1" applyAlignment="1" applyProtection="1">
      <alignment horizontal="center" vertical="center" shrinkToFit="1"/>
      <protection hidden="1"/>
    </xf>
    <xf numFmtId="0" fontId="77" fillId="25" borderId="129" xfId="0" applyFont="1" applyFill="1" applyBorder="1" applyAlignment="1" applyProtection="1">
      <alignment horizontal="center"/>
      <protection hidden="1"/>
    </xf>
    <xf numFmtId="0" fontId="76" fillId="11" borderId="126" xfId="0" applyFont="1" applyFill="1" applyBorder="1" applyAlignment="1" applyProtection="1">
      <alignment horizontal="center"/>
      <protection hidden="1"/>
    </xf>
    <xf numFmtId="0" fontId="75" fillId="0" borderId="0" xfId="1"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8" fillId="3" borderId="175" xfId="0" applyFont="1" applyFill="1" applyBorder="1" applyAlignment="1" applyProtection="1">
      <alignment horizontal="center" vertical="center" shrinkToFit="1"/>
      <protection hidden="1"/>
    </xf>
    <xf numFmtId="0" fontId="8" fillId="3" borderId="0" xfId="0" applyFont="1" applyFill="1" applyBorder="1" applyAlignment="1" applyProtection="1">
      <alignment horizontal="center" vertical="center" shrinkToFit="1"/>
      <protection hidden="1"/>
    </xf>
    <xf numFmtId="0" fontId="38" fillId="25" borderId="0" xfId="0" applyFont="1" applyFill="1" applyAlignment="1" applyProtection="1">
      <alignment horizontal="center" vertical="center"/>
      <protection hidden="1"/>
    </xf>
    <xf numFmtId="164" fontId="8" fillId="3" borderId="126" xfId="1" applyNumberFormat="1" applyFont="1" applyFill="1" applyBorder="1" applyAlignment="1" applyProtection="1">
      <alignment horizontal="center" vertical="center" shrinkToFit="1"/>
      <protection hidden="1"/>
    </xf>
    <xf numFmtId="22" fontId="53" fillId="0" borderId="0" xfId="0" applyNumberFormat="1" applyFont="1" applyBorder="1" applyAlignment="1" applyProtection="1">
      <alignment horizontal="center" vertical="center" readingOrder="2"/>
      <protection hidden="1"/>
    </xf>
    <xf numFmtId="0" fontId="57" fillId="0" borderId="138" xfId="0" applyNumberFormat="1" applyFont="1" applyFill="1" applyBorder="1" applyAlignment="1" applyProtection="1">
      <alignment horizontal="right" vertical="center" wrapText="1"/>
      <protection hidden="1"/>
    </xf>
    <xf numFmtId="0" fontId="57" fillId="0" borderId="22" xfId="0" applyNumberFormat="1" applyFont="1" applyFill="1" applyBorder="1" applyAlignment="1" applyProtection="1">
      <alignment horizontal="right" vertical="center" wrapText="1"/>
      <protection hidden="1"/>
    </xf>
    <xf numFmtId="0" fontId="80" fillId="4" borderId="22" xfId="1" applyNumberFormat="1" applyFont="1" applyFill="1" applyBorder="1" applyAlignment="1" applyProtection="1">
      <alignment horizontal="center" vertical="center"/>
      <protection hidden="1"/>
    </xf>
    <xf numFmtId="0" fontId="57" fillId="0" borderId="22" xfId="0" applyNumberFormat="1" applyFont="1" applyFill="1" applyBorder="1" applyAlignment="1" applyProtection="1">
      <alignment horizontal="center" vertical="center"/>
      <protection hidden="1"/>
    </xf>
    <xf numFmtId="0" fontId="59" fillId="4" borderId="22" xfId="0" applyNumberFormat="1" applyFont="1" applyFill="1" applyBorder="1" applyAlignment="1" applyProtection="1">
      <alignment horizontal="center" vertical="center" shrinkToFit="1"/>
      <protection hidden="1"/>
    </xf>
    <xf numFmtId="0" fontId="89" fillId="4" borderId="22" xfId="0" applyNumberFormat="1" applyFont="1" applyFill="1" applyBorder="1" applyAlignment="1" applyProtection="1">
      <alignment horizontal="center" vertical="center" shrinkToFit="1"/>
      <protection hidden="1"/>
    </xf>
    <xf numFmtId="0" fontId="89" fillId="4" borderId="139" xfId="0" applyNumberFormat="1" applyFont="1" applyFill="1" applyBorder="1" applyAlignment="1" applyProtection="1">
      <alignment horizontal="center" vertical="center" shrinkToFit="1"/>
      <protection hidden="1"/>
    </xf>
    <xf numFmtId="0" fontId="57" fillId="4" borderId="20" xfId="0" applyNumberFormat="1" applyFont="1" applyFill="1" applyBorder="1" applyAlignment="1" applyProtection="1">
      <alignment horizontal="center" vertical="center" wrapText="1"/>
      <protection hidden="1"/>
    </xf>
    <xf numFmtId="164" fontId="58" fillId="4" borderId="20" xfId="0" applyNumberFormat="1" applyFont="1" applyFill="1" applyBorder="1" applyAlignment="1" applyProtection="1">
      <alignment horizontal="center" vertical="center"/>
      <protection hidden="1"/>
    </xf>
    <xf numFmtId="0" fontId="57" fillId="0" borderId="22" xfId="0" applyNumberFormat="1" applyFont="1" applyFill="1" applyBorder="1" applyAlignment="1" applyProtection="1">
      <alignment horizontal="center" vertical="center" shrinkToFit="1"/>
      <protection hidden="1"/>
    </xf>
    <xf numFmtId="0" fontId="56" fillId="0" borderId="20" xfId="0" applyNumberFormat="1" applyFont="1" applyFill="1" applyBorder="1" applyAlignment="1" applyProtection="1">
      <alignment horizontal="left" vertical="center"/>
      <protection hidden="1"/>
    </xf>
    <xf numFmtId="0" fontId="56" fillId="0" borderId="141" xfId="0" applyNumberFormat="1" applyFont="1" applyFill="1" applyBorder="1" applyAlignment="1" applyProtection="1">
      <alignment horizontal="left" vertical="center"/>
      <protection hidden="1"/>
    </xf>
    <xf numFmtId="0" fontId="57" fillId="0" borderId="20" xfId="0" applyNumberFormat="1" applyFont="1" applyFill="1" applyBorder="1" applyAlignment="1" applyProtection="1">
      <alignment horizontal="left" vertical="center" wrapText="1"/>
      <protection hidden="1"/>
    </xf>
    <xf numFmtId="0" fontId="57" fillId="0" borderId="141" xfId="0" applyNumberFormat="1" applyFont="1" applyFill="1" applyBorder="1" applyAlignment="1" applyProtection="1">
      <alignment horizontal="left" vertical="center" wrapText="1"/>
      <protection hidden="1"/>
    </xf>
    <xf numFmtId="0" fontId="57" fillId="0" borderId="140" xfId="0" applyNumberFormat="1" applyFont="1" applyFill="1" applyBorder="1" applyAlignment="1" applyProtection="1">
      <alignment horizontal="right" vertical="center" wrapText="1"/>
      <protection hidden="1"/>
    </xf>
    <xf numFmtId="0" fontId="57" fillId="0" borderId="20" xfId="0" applyNumberFormat="1" applyFont="1" applyFill="1" applyBorder="1" applyAlignment="1" applyProtection="1">
      <alignment horizontal="right" vertical="center" wrapText="1"/>
      <protection hidden="1"/>
    </xf>
    <xf numFmtId="0" fontId="89" fillId="4" borderId="20" xfId="0" applyNumberFormat="1" applyFont="1" applyFill="1" applyBorder="1" applyAlignment="1" applyProtection="1">
      <alignment horizontal="center" vertical="center" shrinkToFit="1"/>
      <protection hidden="1"/>
    </xf>
    <xf numFmtId="0" fontId="59" fillId="4" borderId="20" xfId="0" applyNumberFormat="1" applyFont="1" applyFill="1" applyBorder="1" applyAlignment="1" applyProtection="1">
      <alignment horizontal="center" vertical="center" shrinkToFit="1"/>
      <protection hidden="1"/>
    </xf>
    <xf numFmtId="0" fontId="69" fillId="4" borderId="20" xfId="0" applyNumberFormat="1" applyFont="1" applyFill="1" applyBorder="1" applyAlignment="1" applyProtection="1">
      <alignment horizontal="center" vertical="center" shrinkToFit="1"/>
      <protection hidden="1"/>
    </xf>
    <xf numFmtId="0" fontId="56" fillId="0" borderId="20" xfId="0" applyNumberFormat="1" applyFont="1" applyFill="1" applyBorder="1" applyAlignment="1" applyProtection="1">
      <alignment horizontal="right" vertical="center"/>
      <protection hidden="1"/>
    </xf>
    <xf numFmtId="0" fontId="61" fillId="4" borderId="20" xfId="0" applyNumberFormat="1" applyFont="1" applyFill="1" applyBorder="1" applyAlignment="1" applyProtection="1">
      <alignment horizontal="center" vertical="center"/>
      <protection hidden="1"/>
    </xf>
    <xf numFmtId="0" fontId="81" fillId="4" borderId="20" xfId="0" applyNumberFormat="1" applyFont="1" applyFill="1" applyBorder="1" applyAlignment="1" applyProtection="1">
      <alignment horizontal="center" vertical="center"/>
      <protection hidden="1"/>
    </xf>
    <xf numFmtId="0" fontId="81" fillId="4" borderId="141" xfId="0" applyNumberFormat="1" applyFont="1" applyFill="1" applyBorder="1" applyAlignment="1" applyProtection="1">
      <alignment horizontal="center" vertical="center"/>
      <protection hidden="1"/>
    </xf>
    <xf numFmtId="0" fontId="56" fillId="0" borderId="140" xfId="0" applyNumberFormat="1" applyFont="1" applyBorder="1" applyAlignment="1" applyProtection="1">
      <alignment horizontal="right" vertical="center"/>
      <protection hidden="1"/>
    </xf>
    <xf numFmtId="0" fontId="56" fillId="0" borderId="20" xfId="0" applyNumberFormat="1" applyFont="1" applyBorder="1" applyAlignment="1" applyProtection="1">
      <alignment horizontal="right" vertical="center"/>
      <protection hidden="1"/>
    </xf>
    <xf numFmtId="0" fontId="74" fillId="4" borderId="20" xfId="0" applyNumberFormat="1" applyFont="1" applyFill="1" applyBorder="1" applyAlignment="1" applyProtection="1">
      <alignment horizontal="center" vertical="center" shrinkToFit="1"/>
      <protection hidden="1"/>
    </xf>
    <xf numFmtId="0" fontId="61" fillId="4" borderId="141" xfId="0" applyNumberFormat="1" applyFont="1" applyFill="1" applyBorder="1" applyAlignment="1" applyProtection="1">
      <alignment horizontal="center" vertical="center"/>
      <protection hidden="1"/>
    </xf>
    <xf numFmtId="0" fontId="57" fillId="0" borderId="20" xfId="0" applyNumberFormat="1" applyFont="1" applyFill="1" applyBorder="1" applyAlignment="1" applyProtection="1">
      <alignment horizontal="right" vertical="center"/>
      <protection hidden="1"/>
    </xf>
    <xf numFmtId="0" fontId="82" fillId="0" borderId="20" xfId="0" applyNumberFormat="1" applyFont="1" applyFill="1" applyBorder="1" applyAlignment="1" applyProtection="1">
      <alignment horizontal="right" vertical="center"/>
      <protection hidden="1"/>
    </xf>
    <xf numFmtId="0" fontId="57" fillId="0" borderId="140" xfId="0" applyNumberFormat="1" applyFont="1" applyFill="1" applyBorder="1" applyAlignment="1" applyProtection="1">
      <alignment horizontal="right" vertical="center" shrinkToFit="1"/>
      <protection hidden="1"/>
    </xf>
    <xf numFmtId="0" fontId="57" fillId="0" borderId="20" xfId="0" applyNumberFormat="1" applyFont="1" applyFill="1" applyBorder="1" applyAlignment="1" applyProtection="1">
      <alignment horizontal="right" vertical="center" shrinkToFit="1"/>
      <protection hidden="1"/>
    </xf>
    <xf numFmtId="49" fontId="74" fillId="4" borderId="20" xfId="0" applyNumberFormat="1" applyFont="1" applyFill="1" applyBorder="1" applyAlignment="1" applyProtection="1">
      <alignment horizontal="center" vertical="center" shrinkToFit="1"/>
      <protection hidden="1"/>
    </xf>
    <xf numFmtId="49" fontId="74" fillId="4" borderId="21" xfId="0" applyNumberFormat="1" applyFont="1" applyFill="1" applyBorder="1" applyAlignment="1" applyProtection="1">
      <alignment horizontal="center" vertical="center" shrinkToFit="1"/>
      <protection hidden="1"/>
    </xf>
    <xf numFmtId="0" fontId="74" fillId="4" borderId="21" xfId="0" applyNumberFormat="1" applyFont="1" applyFill="1" applyBorder="1" applyAlignment="1" applyProtection="1">
      <alignment horizontal="center" vertical="center" shrinkToFit="1"/>
      <protection hidden="1"/>
    </xf>
    <xf numFmtId="0" fontId="31" fillId="15" borderId="3" xfId="0" applyFont="1" applyFill="1" applyBorder="1" applyAlignment="1" applyProtection="1">
      <alignment horizontal="center" vertical="center" wrapText="1"/>
      <protection hidden="1"/>
    </xf>
    <xf numFmtId="0" fontId="31" fillId="15" borderId="0" xfId="0" applyFont="1" applyFill="1" applyBorder="1" applyAlignment="1" applyProtection="1">
      <alignment horizontal="center" vertical="center" wrapText="1"/>
      <protection hidden="1"/>
    </xf>
    <xf numFmtId="0" fontId="56" fillId="0" borderId="142" xfId="0" applyNumberFormat="1" applyFont="1" applyFill="1" applyBorder="1" applyAlignment="1" applyProtection="1">
      <alignment horizontal="right" vertical="center"/>
      <protection hidden="1"/>
    </xf>
    <xf numFmtId="0" fontId="56" fillId="0" borderId="21" xfId="0" applyNumberFormat="1" applyFont="1" applyFill="1" applyBorder="1" applyAlignment="1" applyProtection="1">
      <alignment horizontal="right" vertical="center"/>
      <protection hidden="1"/>
    </xf>
    <xf numFmtId="0" fontId="33" fillId="0" borderId="21" xfId="0" applyNumberFormat="1" applyFont="1" applyFill="1" applyBorder="1" applyAlignment="1" applyProtection="1">
      <alignment horizontal="right" vertical="center"/>
      <protection hidden="1"/>
    </xf>
    <xf numFmtId="49" fontId="81" fillId="4" borderId="21" xfId="0" applyNumberFormat="1" applyFont="1" applyFill="1" applyBorder="1" applyAlignment="1" applyProtection="1">
      <alignment horizontal="center" vertical="center"/>
      <protection hidden="1"/>
    </xf>
    <xf numFmtId="0" fontId="81" fillId="4" borderId="21" xfId="0" applyNumberFormat="1" applyFont="1" applyFill="1" applyBorder="1" applyAlignment="1" applyProtection="1">
      <alignment horizontal="center" vertical="center"/>
      <protection hidden="1"/>
    </xf>
    <xf numFmtId="0" fontId="74" fillId="4" borderId="21" xfId="0" applyNumberFormat="1" applyFont="1" applyFill="1" applyBorder="1" applyAlignment="1" applyProtection="1">
      <alignment horizontal="center" vertical="center"/>
      <protection hidden="1"/>
    </xf>
    <xf numFmtId="0" fontId="74" fillId="4" borderId="143" xfId="0" applyNumberFormat="1" applyFont="1" applyFill="1" applyBorder="1" applyAlignment="1" applyProtection="1">
      <alignment horizontal="center" vertical="center"/>
      <protection hidden="1"/>
    </xf>
    <xf numFmtId="0" fontId="35" fillId="0" borderId="135" xfId="0" applyFont="1" applyBorder="1" applyAlignment="1" applyProtection="1">
      <alignment horizontal="center" vertical="center"/>
      <protection hidden="1"/>
    </xf>
    <xf numFmtId="0" fontId="35" fillId="0" borderId="136" xfId="0" applyFont="1" applyBorder="1" applyAlignment="1" applyProtection="1">
      <alignment horizontal="center" vertical="center"/>
      <protection hidden="1"/>
    </xf>
    <xf numFmtId="0" fontId="35" fillId="0" borderId="137" xfId="0" applyFont="1" applyBorder="1" applyAlignment="1" applyProtection="1">
      <alignment horizontal="center" vertical="center"/>
      <protection hidden="1"/>
    </xf>
    <xf numFmtId="0" fontId="91" fillId="4" borderId="163" xfId="0" applyFont="1" applyFill="1" applyBorder="1" applyAlignment="1" applyProtection="1">
      <alignment horizontal="center" vertical="center" wrapText="1" shrinkToFit="1"/>
      <protection hidden="1"/>
    </xf>
    <xf numFmtId="0" fontId="4" fillId="7" borderId="49" xfId="0" applyFont="1" applyFill="1" applyBorder="1" applyAlignment="1" applyProtection="1">
      <alignment horizontal="center" vertical="center" shrinkToFit="1"/>
      <protection hidden="1"/>
    </xf>
    <xf numFmtId="0" fontId="4" fillId="7" borderId="0" xfId="0" applyFont="1" applyFill="1" applyBorder="1" applyAlignment="1" applyProtection="1">
      <alignment horizontal="center" vertical="center" shrinkToFit="1"/>
      <protection hidden="1"/>
    </xf>
    <xf numFmtId="0" fontId="35" fillId="0" borderId="32" xfId="0" applyFont="1" applyBorder="1" applyAlignment="1" applyProtection="1">
      <alignment horizontal="center" vertical="center"/>
      <protection hidden="1"/>
    </xf>
    <xf numFmtId="0" fontId="35" fillId="0" borderId="148" xfId="0" applyFont="1" applyBorder="1" applyAlignment="1" applyProtection="1">
      <alignment horizontal="center" vertical="center"/>
      <protection hidden="1"/>
    </xf>
    <xf numFmtId="0" fontId="4" fillId="19" borderId="149" xfId="0" applyFont="1" applyFill="1" applyBorder="1" applyAlignment="1" applyProtection="1">
      <alignment horizontal="center" vertical="center"/>
      <protection hidden="1"/>
    </xf>
    <xf numFmtId="0" fontId="4" fillId="19" borderId="150" xfId="0" applyFont="1" applyFill="1" applyBorder="1" applyAlignment="1" applyProtection="1">
      <alignment horizontal="center" vertical="center"/>
      <protection hidden="1"/>
    </xf>
    <xf numFmtId="0" fontId="35" fillId="0" borderId="132"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3" fillId="0" borderId="0" xfId="0" applyFont="1" applyBorder="1" applyAlignment="1" applyProtection="1">
      <alignment horizontal="right" vertical="center"/>
      <protection hidden="1"/>
    </xf>
    <xf numFmtId="0" fontId="30" fillId="7" borderId="164" xfId="0" applyFont="1" applyFill="1" applyBorder="1" applyAlignment="1" applyProtection="1">
      <alignment horizontal="center" vertical="center"/>
      <protection hidden="1"/>
    </xf>
    <xf numFmtId="0" fontId="30" fillId="7" borderId="21" xfId="0" applyFont="1" applyFill="1" applyBorder="1" applyAlignment="1" applyProtection="1">
      <alignment horizontal="center" vertical="center"/>
      <protection hidden="1"/>
    </xf>
    <xf numFmtId="0" fontId="30" fillId="7" borderId="20" xfId="0" applyFont="1" applyFill="1" applyBorder="1" applyAlignment="1" applyProtection="1">
      <alignment horizontal="center" vertical="center"/>
      <protection hidden="1"/>
    </xf>
    <xf numFmtId="0" fontId="0" fillId="4" borderId="150" xfId="0" applyFill="1" applyBorder="1" applyAlignment="1" applyProtection="1">
      <alignment horizontal="center" vertical="center"/>
      <protection hidden="1"/>
    </xf>
    <xf numFmtId="0" fontId="0" fillId="4" borderId="151" xfId="0" applyFill="1" applyBorder="1" applyAlignment="1" applyProtection="1">
      <alignment horizontal="center" vertical="center"/>
      <protection hidden="1"/>
    </xf>
    <xf numFmtId="0" fontId="35" fillId="0" borderId="91" xfId="0" applyFont="1" applyFill="1" applyBorder="1" applyAlignment="1" applyProtection="1">
      <alignment horizontal="center" vertical="top"/>
      <protection hidden="1"/>
    </xf>
    <xf numFmtId="0" fontId="35" fillId="0" borderId="93" xfId="0" applyFont="1" applyFill="1" applyBorder="1" applyAlignment="1" applyProtection="1">
      <alignment horizontal="center" vertical="top"/>
      <protection hidden="1"/>
    </xf>
    <xf numFmtId="0" fontId="6" fillId="0" borderId="0" xfId="0" applyFont="1" applyBorder="1" applyAlignment="1" applyProtection="1">
      <alignment horizontal="right" vertical="center"/>
      <protection hidden="1"/>
    </xf>
    <xf numFmtId="0" fontId="4" fillId="0" borderId="150" xfId="0" applyFont="1" applyFill="1" applyBorder="1" applyAlignment="1" applyProtection="1">
      <alignment horizontal="center" vertical="center"/>
      <protection hidden="1"/>
    </xf>
    <xf numFmtId="0" fontId="4" fillId="0" borderId="151" xfId="0" applyFont="1" applyFill="1" applyBorder="1" applyAlignment="1" applyProtection="1">
      <alignment horizontal="center" vertical="center"/>
      <protection hidden="1"/>
    </xf>
    <xf numFmtId="0" fontId="83" fillId="0" borderId="150" xfId="0" applyFont="1" applyFill="1" applyBorder="1" applyAlignment="1" applyProtection="1">
      <alignment horizontal="center" vertical="center"/>
      <protection hidden="1"/>
    </xf>
    <xf numFmtId="0" fontId="83" fillId="0" borderId="151" xfId="0" applyFont="1" applyFill="1" applyBorder="1" applyAlignment="1" applyProtection="1">
      <alignment horizontal="center" vertical="center"/>
      <protection hidden="1"/>
    </xf>
    <xf numFmtId="0" fontId="8" fillId="0" borderId="0"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0" fillId="0" borderId="83" xfId="0" applyBorder="1" applyAlignment="1" applyProtection="1">
      <alignment horizontal="center" vertical="center" wrapText="1"/>
      <protection hidden="1"/>
    </xf>
    <xf numFmtId="0" fontId="0" fillId="0" borderId="84" xfId="0" applyBorder="1" applyAlignment="1" applyProtection="1">
      <alignment horizontal="center" vertical="center" wrapText="1"/>
      <protection hidden="1"/>
    </xf>
    <xf numFmtId="0" fontId="0" fillId="0" borderId="87" xfId="0" applyBorder="1" applyAlignment="1" applyProtection="1">
      <alignment horizontal="center" vertical="center" wrapText="1"/>
      <protection hidden="1"/>
    </xf>
    <xf numFmtId="0" fontId="0" fillId="0" borderId="88" xfId="0" applyBorder="1" applyAlignment="1" applyProtection="1">
      <alignment horizontal="center" vertical="center" wrapText="1"/>
      <protection hidden="1"/>
    </xf>
    <xf numFmtId="0" fontId="0" fillId="0" borderId="89" xfId="0" applyBorder="1" applyAlignment="1" applyProtection="1">
      <alignment horizontal="center" vertical="center" wrapText="1"/>
      <protection hidden="1"/>
    </xf>
    <xf numFmtId="0" fontId="0" fillId="0" borderId="90" xfId="0" applyBorder="1" applyAlignment="1" applyProtection="1">
      <alignment horizontal="center" vertical="center" wrapText="1"/>
      <protection hidden="1"/>
    </xf>
    <xf numFmtId="0" fontId="30" fillId="7" borderId="165" xfId="0" applyFont="1" applyFill="1" applyBorder="1" applyAlignment="1" applyProtection="1">
      <alignment horizontal="center" vertical="center"/>
      <protection hidden="1"/>
    </xf>
    <xf numFmtId="0" fontId="30" fillId="7" borderId="64" xfId="0" applyFont="1" applyFill="1" applyBorder="1" applyAlignment="1" applyProtection="1">
      <alignment horizontal="center" vertical="center"/>
      <protection hidden="1"/>
    </xf>
    <xf numFmtId="0" fontId="45" fillId="8" borderId="64" xfId="0" applyFont="1" applyFill="1" applyBorder="1" applyAlignment="1" applyProtection="1">
      <alignment horizontal="center" vertical="center"/>
      <protection hidden="1"/>
    </xf>
    <xf numFmtId="0" fontId="45" fillId="8" borderId="85" xfId="0" applyFont="1" applyFill="1" applyBorder="1" applyAlignment="1" applyProtection="1">
      <alignment horizontal="center" vertical="center"/>
      <protection hidden="1"/>
    </xf>
    <xf numFmtId="0" fontId="15" fillId="0" borderId="86" xfId="0" applyFont="1" applyBorder="1" applyAlignment="1" applyProtection="1">
      <alignment horizontal="center" vertical="center"/>
      <protection hidden="1"/>
    </xf>
    <xf numFmtId="0" fontId="15" fillId="0" borderId="64" xfId="0" applyFont="1" applyBorder="1" applyAlignment="1" applyProtection="1">
      <alignment horizontal="center" vertical="center"/>
      <protection hidden="1"/>
    </xf>
    <xf numFmtId="0" fontId="32" fillId="4" borderId="64" xfId="0" applyFont="1" applyFill="1" applyBorder="1" applyAlignment="1" applyProtection="1">
      <alignment horizontal="center" vertical="center"/>
      <protection hidden="1"/>
    </xf>
    <xf numFmtId="0" fontId="0" fillId="7" borderId="29" xfId="0" applyFill="1" applyBorder="1" applyAlignment="1" applyProtection="1">
      <alignment horizontal="center" vertical="center"/>
      <protection hidden="1"/>
    </xf>
    <xf numFmtId="0" fontId="29" fillId="0" borderId="167" xfId="0" applyFont="1" applyBorder="1" applyAlignment="1" applyProtection="1">
      <alignment horizontal="center" vertical="center" wrapText="1"/>
      <protection hidden="1"/>
    </xf>
    <xf numFmtId="0" fontId="29" fillId="0" borderId="168" xfId="0" applyFont="1" applyBorder="1" applyAlignment="1" applyProtection="1">
      <alignment horizontal="center" vertical="center" wrapText="1"/>
      <protection hidden="1"/>
    </xf>
    <xf numFmtId="0" fontId="29" fillId="0" borderId="169"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170" xfId="0" applyFont="1" applyBorder="1" applyAlignment="1" applyProtection="1">
      <alignment horizontal="center" vertical="center" wrapText="1"/>
      <protection hidden="1"/>
    </xf>
    <xf numFmtId="0" fontId="29" fillId="0" borderId="171" xfId="0" applyFont="1" applyBorder="1" applyAlignment="1" applyProtection="1">
      <alignment horizontal="center" vertical="center" wrapText="1"/>
      <protection hidden="1"/>
    </xf>
    <xf numFmtId="0" fontId="29" fillId="0" borderId="162" xfId="0" applyFont="1" applyBorder="1" applyAlignment="1" applyProtection="1">
      <alignment horizontal="center" vertical="center" wrapText="1"/>
      <protection hidden="1"/>
    </xf>
    <xf numFmtId="0" fontId="29" fillId="0" borderId="83"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87" xfId="0" applyFont="1" applyBorder="1" applyAlignment="1" applyProtection="1">
      <alignment horizontal="center" vertical="center" wrapText="1"/>
      <protection hidden="1"/>
    </xf>
    <xf numFmtId="0" fontId="29" fillId="0" borderId="85" xfId="0" applyFont="1" applyBorder="1" applyAlignment="1" applyProtection="1">
      <alignment horizontal="center" vertical="center" wrapText="1"/>
      <protection hidden="1"/>
    </xf>
    <xf numFmtId="0" fontId="29" fillId="0" borderId="89" xfId="0" applyFont="1" applyBorder="1" applyAlignment="1" applyProtection="1">
      <alignment horizontal="center" vertical="center" wrapText="1"/>
      <protection hidden="1"/>
    </xf>
    <xf numFmtId="0" fontId="0" fillId="7" borderId="29" xfId="0" applyFill="1" applyBorder="1" applyAlignment="1" applyProtection="1">
      <alignment horizontal="center"/>
      <protection hidden="1"/>
    </xf>
    <xf numFmtId="14" fontId="88" fillId="8" borderId="29" xfId="0" applyNumberFormat="1" applyFont="1" applyFill="1" applyBorder="1" applyAlignment="1" applyProtection="1">
      <alignment horizontal="center"/>
      <protection hidden="1"/>
    </xf>
    <xf numFmtId="0" fontId="0" fillId="8" borderId="29" xfId="0" applyFill="1" applyBorder="1" applyAlignment="1" applyProtection="1">
      <alignment horizontal="center" vertical="center"/>
      <protection hidden="1"/>
    </xf>
    <xf numFmtId="0" fontId="0" fillId="8" borderId="166" xfId="0" applyFill="1" applyBorder="1" applyAlignment="1" applyProtection="1">
      <alignment horizontal="center" vertical="center"/>
      <protection hidden="1"/>
    </xf>
    <xf numFmtId="0" fontId="6" fillId="0" borderId="21" xfId="0" applyFont="1" applyBorder="1" applyAlignment="1" applyProtection="1">
      <alignment horizontal="center" vertical="center"/>
      <protection hidden="1"/>
    </xf>
    <xf numFmtId="0" fontId="7" fillId="0" borderId="92"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47" fillId="0" borderId="19" xfId="0" applyFont="1" applyBorder="1" applyAlignment="1" applyProtection="1">
      <alignment horizontal="center"/>
      <protection hidden="1"/>
    </xf>
    <xf numFmtId="0" fontId="60" fillId="10" borderId="29" xfId="0" applyFont="1" applyFill="1" applyBorder="1" applyAlignment="1" applyProtection="1">
      <alignment horizontal="center" vertical="center"/>
    </xf>
    <xf numFmtId="0" fontId="30" fillId="0" borderId="27" xfId="0" applyFont="1" applyFill="1" applyBorder="1" applyAlignment="1" applyProtection="1">
      <alignment horizontal="center" vertical="center" textRotation="90"/>
      <protection hidden="1"/>
    </xf>
    <xf numFmtId="0" fontId="30" fillId="0" borderId="98" xfId="0" applyFont="1" applyFill="1" applyBorder="1" applyAlignment="1" applyProtection="1">
      <alignment horizontal="center" vertical="center" textRotation="90"/>
      <protection hidden="1"/>
    </xf>
    <xf numFmtId="0" fontId="30" fillId="0" borderId="29" xfId="0" applyFont="1" applyFill="1" applyBorder="1" applyAlignment="1" applyProtection="1">
      <alignment horizontal="center" vertical="center" textRotation="90"/>
      <protection hidden="1"/>
    </xf>
    <xf numFmtId="0" fontId="4" fillId="3" borderId="50" xfId="0" applyFont="1" applyFill="1" applyBorder="1" applyAlignment="1" applyProtection="1">
      <alignment horizontal="center" vertical="center" textRotation="90" wrapText="1"/>
      <protection hidden="1"/>
    </xf>
    <xf numFmtId="0" fontId="4" fillId="3" borderId="48" xfId="0" applyFont="1" applyFill="1" applyBorder="1" applyAlignment="1" applyProtection="1">
      <alignment horizontal="center" vertical="center" textRotation="90" wrapText="1"/>
      <protection hidden="1"/>
    </xf>
    <xf numFmtId="0" fontId="48" fillId="4" borderId="68" xfId="0" applyFont="1" applyFill="1" applyBorder="1" applyAlignment="1" applyProtection="1">
      <alignment horizontal="center" vertical="center"/>
      <protection hidden="1"/>
    </xf>
    <xf numFmtId="0" fontId="48" fillId="4" borderId="71" xfId="0" applyFont="1" applyFill="1" applyBorder="1" applyAlignment="1" applyProtection="1">
      <alignment horizontal="center" vertical="center"/>
      <protection hidden="1"/>
    </xf>
    <xf numFmtId="0" fontId="30" fillId="0" borderId="29" xfId="0" applyFont="1" applyFill="1" applyBorder="1" applyAlignment="1" applyProtection="1">
      <alignment horizontal="center" vertical="center" textRotation="90" wrapText="1"/>
      <protection hidden="1"/>
    </xf>
    <xf numFmtId="0" fontId="32" fillId="0" borderId="39" xfId="0" applyFont="1" applyBorder="1" applyAlignment="1" applyProtection="1">
      <alignment horizontal="center" vertical="center"/>
      <protection hidden="1"/>
    </xf>
    <xf numFmtId="0" fontId="32" fillId="0" borderId="6" xfId="0" applyFont="1" applyBorder="1" applyAlignment="1" applyProtection="1">
      <alignment horizontal="center" vertical="center"/>
      <protection hidden="1"/>
    </xf>
    <xf numFmtId="0" fontId="32" fillId="0" borderId="40" xfId="0" applyFont="1" applyBorder="1" applyAlignment="1" applyProtection="1">
      <alignment horizontal="center" vertical="center"/>
      <protection hidden="1"/>
    </xf>
    <xf numFmtId="0" fontId="32" fillId="0" borderId="30" xfId="0" applyFont="1" applyBorder="1" applyAlignment="1" applyProtection="1">
      <alignment horizontal="center" vertical="center"/>
      <protection hidden="1"/>
    </xf>
    <xf numFmtId="0" fontId="32" fillId="0" borderId="32" xfId="0" applyFont="1" applyBorder="1" applyAlignment="1" applyProtection="1">
      <alignment horizontal="center" vertical="center"/>
      <protection hidden="1"/>
    </xf>
    <xf numFmtId="0" fontId="32" fillId="0" borderId="31" xfId="0" applyFont="1" applyBorder="1" applyAlignment="1" applyProtection="1">
      <alignment horizontal="center" vertical="center"/>
      <protection hidden="1"/>
    </xf>
    <xf numFmtId="0" fontId="32" fillId="0" borderId="41" xfId="0" applyFont="1" applyBorder="1" applyAlignment="1" applyProtection="1">
      <alignment horizontal="center" vertical="center"/>
      <protection hidden="1"/>
    </xf>
    <xf numFmtId="0" fontId="32" fillId="0" borderId="3" xfId="0" applyFont="1" applyBorder="1" applyAlignment="1" applyProtection="1">
      <alignment horizontal="center" vertical="center"/>
      <protection hidden="1"/>
    </xf>
    <xf numFmtId="0" fontId="32" fillId="0" borderId="42" xfId="0" applyFont="1" applyBorder="1" applyAlignment="1" applyProtection="1">
      <alignment horizontal="center" vertical="center"/>
      <protection hidden="1"/>
    </xf>
    <xf numFmtId="0" fontId="32" fillId="0" borderId="43" xfId="0" applyFont="1" applyBorder="1" applyAlignment="1" applyProtection="1">
      <alignment horizontal="center" vertical="center"/>
      <protection hidden="1"/>
    </xf>
    <xf numFmtId="0" fontId="32" fillId="0" borderId="19" xfId="0" applyFont="1" applyBorder="1" applyAlignment="1" applyProtection="1">
      <alignment horizontal="center" vertical="center"/>
      <protection hidden="1"/>
    </xf>
    <xf numFmtId="0" fontId="32" fillId="0" borderId="44" xfId="0" applyFont="1" applyBorder="1" applyAlignment="1" applyProtection="1">
      <alignment horizontal="center" vertical="center"/>
      <protection hidden="1"/>
    </xf>
    <xf numFmtId="0" fontId="4" fillId="3" borderId="37" xfId="0" applyFont="1" applyFill="1" applyBorder="1" applyAlignment="1" applyProtection="1">
      <alignment horizontal="center" vertical="center" textRotation="90" wrapText="1"/>
      <protection hidden="1"/>
    </xf>
    <xf numFmtId="0" fontId="4" fillId="3" borderId="38" xfId="0" applyFont="1" applyFill="1" applyBorder="1" applyAlignment="1" applyProtection="1">
      <alignment horizontal="center" vertical="center" textRotation="90" wrapText="1"/>
      <protection hidden="1"/>
    </xf>
    <xf numFmtId="0" fontId="4" fillId="7" borderId="32" xfId="0" applyFont="1" applyFill="1" applyBorder="1" applyAlignment="1" applyProtection="1">
      <alignment horizontal="center" vertical="center" wrapText="1"/>
      <protection hidden="1"/>
    </xf>
    <xf numFmtId="0" fontId="4" fillId="7" borderId="30"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center" vertical="center" textRotation="90" wrapText="1"/>
      <protection hidden="1"/>
    </xf>
    <xf numFmtId="0" fontId="26" fillId="4" borderId="31" xfId="0" applyFont="1" applyFill="1" applyBorder="1" applyAlignment="1" applyProtection="1">
      <alignment horizontal="center" vertical="center"/>
      <protection hidden="1"/>
    </xf>
    <xf numFmtId="0" fontId="4" fillId="7" borderId="31" xfId="0" applyFont="1" applyFill="1" applyBorder="1" applyAlignment="1" applyProtection="1">
      <alignment horizontal="center" vertical="center" wrapText="1"/>
      <protection hidden="1"/>
    </xf>
    <xf numFmtId="0" fontId="31" fillId="6" borderId="34" xfId="0" applyFont="1" applyFill="1" applyBorder="1" applyAlignment="1" applyProtection="1">
      <alignment horizontal="center" vertical="center"/>
      <protection hidden="1"/>
    </xf>
    <xf numFmtId="0" fontId="31" fillId="6" borderId="30" xfId="0" applyFont="1" applyFill="1" applyBorder="1" applyAlignment="1" applyProtection="1">
      <alignment horizontal="center" vertical="center"/>
      <protection hidden="1"/>
    </xf>
    <xf numFmtId="0" fontId="31" fillId="6" borderId="45" xfId="0" applyFont="1" applyFill="1" applyBorder="1" applyAlignment="1" applyProtection="1">
      <alignment horizontal="center" vertical="center" wrapText="1"/>
      <protection hidden="1"/>
    </xf>
    <xf numFmtId="0" fontId="31" fillId="6" borderId="46" xfId="0" applyFont="1" applyFill="1" applyBorder="1" applyAlignment="1" applyProtection="1">
      <alignment horizontal="center" vertical="center" wrapText="1"/>
      <protection hidden="1"/>
    </xf>
    <xf numFmtId="0" fontId="31" fillId="6" borderId="45" xfId="0" applyFont="1" applyFill="1" applyBorder="1" applyAlignment="1" applyProtection="1">
      <alignment horizontal="center" vertical="center"/>
      <protection hidden="1"/>
    </xf>
    <xf numFmtId="0" fontId="31" fillId="6" borderId="46" xfId="0" applyFont="1" applyFill="1" applyBorder="1" applyAlignment="1" applyProtection="1">
      <alignment horizontal="center" vertical="center"/>
      <protection hidden="1"/>
    </xf>
    <xf numFmtId="0" fontId="48" fillId="4" borderId="78" xfId="0" applyFont="1" applyFill="1" applyBorder="1" applyAlignment="1" applyProtection="1">
      <alignment horizontal="center" vertical="center"/>
      <protection hidden="1"/>
    </xf>
    <xf numFmtId="0" fontId="48" fillId="4" borderId="79" xfId="0" applyFont="1" applyFill="1" applyBorder="1" applyAlignment="1" applyProtection="1">
      <alignment horizontal="center" vertical="center"/>
      <protection hidden="1"/>
    </xf>
    <xf numFmtId="0" fontId="48" fillId="4" borderId="80" xfId="0" applyFont="1" applyFill="1" applyBorder="1" applyAlignment="1" applyProtection="1">
      <alignment horizontal="center" vertical="center"/>
      <protection hidden="1"/>
    </xf>
    <xf numFmtId="0" fontId="32" fillId="16" borderId="0" xfId="0" applyFont="1" applyFill="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32" fillId="18" borderId="62" xfId="0" applyFont="1" applyFill="1" applyBorder="1" applyAlignment="1" applyProtection="1">
      <alignment horizontal="center" vertical="center"/>
      <protection hidden="1"/>
    </xf>
    <xf numFmtId="0" fontId="32" fillId="18" borderId="63" xfId="0" applyFont="1" applyFill="1" applyBorder="1" applyAlignment="1" applyProtection="1">
      <alignment horizontal="center" vertical="center"/>
      <protection hidden="1"/>
    </xf>
    <xf numFmtId="0" fontId="32" fillId="0" borderId="29" xfId="0" applyFont="1" applyFill="1" applyBorder="1" applyAlignment="1" applyProtection="1">
      <alignment horizontal="center" vertical="center"/>
      <protection hidden="1"/>
    </xf>
    <xf numFmtId="0" fontId="4" fillId="7" borderId="33" xfId="0" applyFont="1" applyFill="1" applyBorder="1" applyAlignment="1" applyProtection="1">
      <alignment horizontal="center" vertical="center"/>
      <protection hidden="1"/>
    </xf>
    <xf numFmtId="0" fontId="48" fillId="4" borderId="69" xfId="0" applyFont="1" applyFill="1" applyBorder="1" applyAlignment="1" applyProtection="1">
      <alignment horizontal="center" vertical="center"/>
      <protection hidden="1"/>
    </xf>
    <xf numFmtId="0" fontId="48" fillId="4" borderId="72" xfId="0" applyFont="1" applyFill="1" applyBorder="1" applyAlignment="1" applyProtection="1">
      <alignment horizontal="center" vertical="center"/>
      <protection hidden="1"/>
    </xf>
    <xf numFmtId="0" fontId="48" fillId="4" borderId="70" xfId="0" applyFont="1" applyFill="1" applyBorder="1" applyAlignment="1" applyProtection="1">
      <alignment horizontal="center" vertical="center"/>
      <protection hidden="1"/>
    </xf>
    <xf numFmtId="0" fontId="48" fillId="4" borderId="73"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textRotation="90" wrapText="1"/>
      <protection hidden="1"/>
    </xf>
    <xf numFmtId="0" fontId="32" fillId="18" borderId="56" xfId="0" applyFont="1" applyFill="1" applyBorder="1" applyAlignment="1" applyProtection="1">
      <alignment horizontal="center" vertical="center"/>
      <protection hidden="1"/>
    </xf>
    <xf numFmtId="0" fontId="32" fillId="18" borderId="61" xfId="0" applyFont="1" applyFill="1" applyBorder="1" applyAlignment="1" applyProtection="1">
      <alignment horizontal="center" vertical="center"/>
      <protection hidden="1"/>
    </xf>
    <xf numFmtId="0" fontId="38" fillId="17" borderId="0" xfId="0" applyFont="1" applyFill="1" applyBorder="1" applyAlignment="1" applyProtection="1">
      <alignment horizontal="center" vertical="center"/>
      <protection hidden="1"/>
    </xf>
    <xf numFmtId="0" fontId="38" fillId="17" borderId="53" xfId="0" applyFont="1" applyFill="1" applyBorder="1" applyAlignment="1" applyProtection="1">
      <alignment horizontal="center" vertical="center"/>
      <protection hidden="1"/>
    </xf>
    <xf numFmtId="0" fontId="32" fillId="0" borderId="0" xfId="0" applyFont="1" applyFill="1" applyAlignment="1" applyProtection="1">
      <alignment horizontal="center" vertical="center"/>
      <protection hidden="1"/>
    </xf>
    <xf numFmtId="0" fontId="44" fillId="4" borderId="0" xfId="0" applyFont="1" applyFill="1" applyAlignment="1" applyProtection="1">
      <alignment horizontal="center" vertical="center"/>
      <protection locked="0" hidden="1"/>
    </xf>
    <xf numFmtId="0" fontId="32" fillId="8" borderId="0" xfId="0" applyFont="1" applyFill="1" applyAlignment="1" applyProtection="1">
      <alignment horizontal="center" vertical="center"/>
      <protection hidden="1"/>
    </xf>
    <xf numFmtId="0" fontId="12" fillId="9" borderId="0" xfId="1" applyFont="1" applyFill="1" applyAlignment="1" applyProtection="1">
      <alignment horizontal="center" vertical="center"/>
      <protection hidden="1"/>
    </xf>
    <xf numFmtId="0" fontId="4" fillId="3" borderId="47" xfId="0" applyFont="1" applyFill="1" applyBorder="1" applyAlignment="1" applyProtection="1">
      <alignment horizontal="center" vertical="center" textRotation="90" wrapText="1"/>
      <protection hidden="1"/>
    </xf>
    <xf numFmtId="0" fontId="4" fillId="3" borderId="51" xfId="0" applyFont="1" applyFill="1" applyBorder="1" applyAlignment="1" applyProtection="1">
      <alignment horizontal="center" vertical="center" textRotation="90" wrapText="1"/>
      <protection hidden="1"/>
    </xf>
    <xf numFmtId="0" fontId="4" fillId="3" borderId="49" xfId="0" applyFont="1" applyFill="1" applyBorder="1" applyAlignment="1" applyProtection="1">
      <alignment horizontal="center" vertical="center" textRotation="90" wrapText="1"/>
      <protection hidden="1"/>
    </xf>
  </cellXfs>
  <cellStyles count="8">
    <cellStyle name="Normal 2" xfId="2" xr:uid="{00000000-0005-0000-0000-000002000000}"/>
    <cellStyle name="Normal 2 2" xfId="3" xr:uid="{00000000-0005-0000-0000-000003000000}"/>
    <cellStyle name="Normal 4" xfId="4" xr:uid="{00000000-0005-0000-0000-000004000000}"/>
    <cellStyle name="ارتباط تشعبي" xfId="1" builtinId="8"/>
    <cellStyle name="عادي" xfId="0" builtinId="0"/>
    <cellStyle name="عادي 2" xfId="5" xr:uid="{00000000-0005-0000-0000-000005000000}"/>
    <cellStyle name="عادي 2 2" xfId="6" xr:uid="{00000000-0005-0000-0000-000006000000}"/>
    <cellStyle name="عادي 2 2 2" xfId="7" xr:uid="{00000000-0005-0000-0000-000007000000}"/>
  </cellStyles>
  <dxfs count="15">
    <dxf>
      <font>
        <color theme="0"/>
      </font>
      <border>
        <left/>
        <right/>
        <top/>
        <bottom/>
        <vertical/>
        <horizontal/>
      </border>
    </dxf>
    <dxf>
      <border>
        <left/>
        <right/>
        <bottom/>
        <vertical/>
        <horizontal/>
      </border>
    </dxf>
    <dxf>
      <border>
        <left/>
        <right/>
        <bottom/>
        <vertical/>
        <horizontal/>
      </border>
    </dxf>
    <dxf>
      <border>
        <left/>
        <right/>
        <bottom/>
        <vertical/>
        <horizontal/>
      </border>
    </dxf>
    <dxf>
      <border>
        <left/>
        <right/>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4" tint="-0.499984740745262"/>
        </patternFill>
      </fill>
      <border>
        <left/>
        <right/>
        <top style="thin">
          <color theme="0"/>
        </top>
        <bottom style="thin">
          <color theme="0"/>
        </bottom>
      </border>
    </dxf>
    <dxf>
      <fill>
        <patternFill patternType="none">
          <bgColor auto="1"/>
        </patternFill>
      </fill>
      <border>
        <left/>
        <right/>
        <top/>
        <bottom/>
        <vertical/>
        <horizontal/>
      </border>
    </dxf>
    <dxf>
      <fill>
        <patternFill>
          <bgColor theme="4" tint="-0.499984740745262"/>
        </patternFill>
      </fill>
      <border>
        <left/>
        <right/>
        <top style="thin">
          <color theme="0"/>
        </top>
        <bottom style="thin">
          <color theme="0"/>
        </bottom>
      </border>
    </dxf>
    <dxf>
      <fill>
        <patternFill patternType="none">
          <bgColor auto="1"/>
        </patternFill>
      </fill>
      <border>
        <left/>
        <right/>
        <top/>
        <bottom/>
        <vertical/>
        <horizontal/>
      </border>
    </dxf>
    <dxf>
      <fill>
        <patternFill>
          <bgColor theme="4" tint="-0.499984740745262"/>
        </patternFill>
      </fill>
      <border>
        <left/>
        <right/>
        <top style="thin">
          <color theme="0"/>
        </top>
        <bottom style="thin">
          <color theme="0"/>
        </bottom>
      </border>
    </dxf>
    <dxf>
      <fill>
        <patternFill patternType="none">
          <bgColor auto="1"/>
        </patternFill>
      </fill>
      <border>
        <left/>
        <right/>
        <top/>
        <bottom/>
        <vertical/>
        <horizontal/>
      </border>
    </dxf>
    <dxf>
      <font>
        <b/>
        <i val="0"/>
        <color theme="0"/>
      </font>
      <fill>
        <patternFill>
          <bgColor theme="8" tint="-0.499984740745262"/>
        </patternFill>
      </fill>
    </dxf>
    <dxf>
      <font>
        <color rgb="FF9C0006"/>
      </font>
      <fill>
        <patternFill>
          <bgColor rgb="FFFFC7CE"/>
        </patternFill>
      </fill>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TOSHIBA/AppData/Roaming/Microsoft/My%20Documents/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
  <sheetViews>
    <sheetView showGridLines="0" showRowColHeaders="0" rightToLeft="1" tabSelected="1" workbookViewId="0">
      <selection activeCell="B2" sqref="B2:I2"/>
    </sheetView>
  </sheetViews>
  <sheetFormatPr defaultRowHeight="18" x14ac:dyDescent="0.45"/>
  <cols>
    <col min="1" max="1" width="2.25" style="146" customWidth="1"/>
    <col min="2" max="2" width="4.5" style="146" customWidth="1"/>
    <col min="3" max="6" width="9" style="146"/>
    <col min="7" max="7" width="1.5" style="146" customWidth="1"/>
    <col min="8" max="8" width="12.75" style="146" customWidth="1"/>
    <col min="9" max="9" width="16.875" style="146" customWidth="1"/>
    <col min="10" max="10" width="5" style="146" customWidth="1"/>
    <col min="11" max="11" width="9" style="146"/>
    <col min="12" max="12" width="2.75" style="146" customWidth="1"/>
    <col min="13" max="14" width="9" style="146"/>
    <col min="15" max="15" width="3.5" style="146" customWidth="1"/>
    <col min="16" max="17" width="9" style="146"/>
    <col min="18" max="18" width="4.75" style="146" customWidth="1"/>
    <col min="19" max="19" width="2" style="146" customWidth="1"/>
    <col min="20" max="20" width="8.875" style="146" customWidth="1"/>
    <col min="21" max="21" width="15.5" style="146" customWidth="1"/>
    <col min="22" max="16384" width="9" style="146"/>
  </cols>
  <sheetData>
    <row r="1" spans="1:22" ht="28.5" thickBot="1" x14ac:dyDescent="0.7">
      <c r="B1" s="239" t="s">
        <v>340</v>
      </c>
      <c r="C1" s="239"/>
      <c r="D1" s="239"/>
      <c r="E1" s="239"/>
      <c r="F1" s="239"/>
      <c r="G1" s="239"/>
      <c r="H1" s="239"/>
      <c r="I1" s="239"/>
      <c r="J1" s="239"/>
      <c r="K1" s="239"/>
      <c r="L1" s="239"/>
      <c r="M1" s="239"/>
      <c r="N1" s="239"/>
      <c r="O1" s="239"/>
      <c r="P1" s="239"/>
      <c r="Q1" s="239"/>
      <c r="R1" s="239"/>
      <c r="S1" s="239"/>
      <c r="T1" s="239"/>
      <c r="U1" s="239"/>
    </row>
    <row r="2" spans="1:22" ht="19.5" customHeight="1" thickBot="1" x14ac:dyDescent="0.55000000000000004">
      <c r="B2" s="240" t="s">
        <v>153</v>
      </c>
      <c r="C2" s="240"/>
      <c r="D2" s="240"/>
      <c r="E2" s="240"/>
      <c r="F2" s="240"/>
      <c r="G2" s="240"/>
      <c r="H2" s="240"/>
      <c r="I2" s="240"/>
      <c r="J2" s="147"/>
      <c r="K2" s="241" t="s">
        <v>341</v>
      </c>
      <c r="L2" s="242"/>
      <c r="M2" s="242"/>
      <c r="N2" s="242"/>
      <c r="O2" s="242"/>
      <c r="P2" s="242"/>
      <c r="Q2" s="242"/>
      <c r="R2" s="242"/>
      <c r="S2" s="242"/>
      <c r="T2" s="245" t="s">
        <v>342</v>
      </c>
      <c r="U2" s="246"/>
    </row>
    <row r="3" spans="1:22" ht="22.5" customHeight="1" thickBot="1" x14ac:dyDescent="0.55000000000000004">
      <c r="A3" s="148">
        <v>1</v>
      </c>
      <c r="B3" s="249" t="s">
        <v>3020</v>
      </c>
      <c r="C3" s="250"/>
      <c r="D3" s="250"/>
      <c r="E3" s="250"/>
      <c r="F3" s="250"/>
      <c r="G3" s="250"/>
      <c r="H3" s="250"/>
      <c r="I3" s="251"/>
      <c r="K3" s="243"/>
      <c r="L3" s="244"/>
      <c r="M3" s="244"/>
      <c r="N3" s="244"/>
      <c r="O3" s="244"/>
      <c r="P3" s="244"/>
      <c r="Q3" s="244"/>
      <c r="R3" s="244"/>
      <c r="S3" s="244"/>
      <c r="T3" s="247"/>
      <c r="U3" s="248"/>
    </row>
    <row r="4" spans="1:22" ht="22.5" customHeight="1" thickBot="1" x14ac:dyDescent="0.55000000000000004">
      <c r="A4" s="148">
        <v>2</v>
      </c>
      <c r="B4" s="231" t="s">
        <v>343</v>
      </c>
      <c r="C4" s="232"/>
      <c r="D4" s="232"/>
      <c r="E4" s="232"/>
      <c r="F4" s="232"/>
      <c r="G4" s="232"/>
      <c r="H4" s="232"/>
      <c r="I4" s="233"/>
      <c r="K4" s="234" t="s">
        <v>15</v>
      </c>
      <c r="L4" s="235"/>
      <c r="M4" s="235"/>
      <c r="N4" s="235"/>
      <c r="O4" s="235"/>
      <c r="P4" s="235"/>
      <c r="Q4" s="235"/>
      <c r="R4" s="235"/>
      <c r="S4" s="236"/>
      <c r="T4" s="237">
        <v>1</v>
      </c>
      <c r="U4" s="238"/>
    </row>
    <row r="5" spans="1:22" ht="22.5" customHeight="1" thickBot="1" x14ac:dyDescent="0.55000000000000004">
      <c r="A5" s="148"/>
      <c r="B5" s="252" t="s">
        <v>344</v>
      </c>
      <c r="C5" s="253"/>
      <c r="D5" s="253"/>
      <c r="E5" s="253"/>
      <c r="F5" s="253"/>
      <c r="G5" s="253"/>
      <c r="H5" s="253"/>
      <c r="I5" s="149"/>
      <c r="K5" s="254" t="s">
        <v>345</v>
      </c>
      <c r="L5" s="255"/>
      <c r="M5" s="255"/>
      <c r="N5" s="255"/>
      <c r="O5" s="255"/>
      <c r="P5" s="255"/>
      <c r="Q5" s="255"/>
      <c r="R5" s="255"/>
      <c r="S5" s="255"/>
      <c r="T5" s="237">
        <v>1</v>
      </c>
      <c r="U5" s="238"/>
    </row>
    <row r="6" spans="1:22" ht="22.5" customHeight="1" thickBot="1" x14ac:dyDescent="0.55000000000000004">
      <c r="A6" s="148"/>
      <c r="B6" s="256" t="s">
        <v>3021</v>
      </c>
      <c r="C6" s="257"/>
      <c r="D6" s="257"/>
      <c r="E6" s="257"/>
      <c r="F6" s="257"/>
      <c r="G6" s="257"/>
      <c r="H6" s="257"/>
      <c r="I6" s="258"/>
      <c r="K6" s="254" t="s">
        <v>3023</v>
      </c>
      <c r="L6" s="255"/>
      <c r="M6" s="255"/>
      <c r="N6" s="255"/>
      <c r="O6" s="255"/>
      <c r="P6" s="255"/>
      <c r="Q6" s="255"/>
      <c r="R6" s="255"/>
      <c r="S6" s="255"/>
      <c r="T6" s="259" t="s">
        <v>346</v>
      </c>
      <c r="U6" s="260"/>
    </row>
    <row r="7" spans="1:22" ht="22.5" customHeight="1" thickBot="1" x14ac:dyDescent="0.55000000000000004">
      <c r="A7" s="148">
        <v>3</v>
      </c>
      <c r="B7" s="252" t="s">
        <v>3022</v>
      </c>
      <c r="C7" s="253"/>
      <c r="D7" s="253"/>
      <c r="E7" s="253"/>
      <c r="F7" s="253"/>
      <c r="G7" s="253"/>
      <c r="H7" s="261" t="s">
        <v>3026</v>
      </c>
      <c r="I7" s="262"/>
      <c r="K7" s="263" t="s">
        <v>3025</v>
      </c>
      <c r="L7" s="264"/>
      <c r="M7" s="264"/>
      <c r="N7" s="264"/>
      <c r="O7" s="264"/>
      <c r="P7" s="264"/>
      <c r="Q7" s="264"/>
      <c r="R7" s="264"/>
      <c r="S7" s="265"/>
      <c r="T7" s="266">
        <v>0.5</v>
      </c>
      <c r="U7" s="267"/>
      <c r="V7" s="150"/>
    </row>
    <row r="8" spans="1:22" ht="22.5" customHeight="1" x14ac:dyDescent="0.5">
      <c r="A8" s="148">
        <v>4</v>
      </c>
      <c r="B8" s="299" t="s">
        <v>3280</v>
      </c>
      <c r="C8" s="299"/>
      <c r="D8" s="299"/>
      <c r="E8" s="299"/>
      <c r="F8" s="299"/>
      <c r="G8" s="299"/>
      <c r="H8" s="299"/>
      <c r="I8" s="299"/>
      <c r="J8" s="150"/>
      <c r="K8" s="268" t="s">
        <v>3024</v>
      </c>
      <c r="L8" s="269"/>
      <c r="M8" s="269"/>
      <c r="N8" s="269"/>
      <c r="O8" s="269"/>
      <c r="P8" s="269"/>
      <c r="Q8" s="269"/>
      <c r="R8" s="269"/>
      <c r="S8" s="269"/>
      <c r="T8" s="270" t="s">
        <v>347</v>
      </c>
      <c r="U8" s="271"/>
    </row>
    <row r="9" spans="1:22" ht="22.5" customHeight="1" x14ac:dyDescent="0.5">
      <c r="A9" s="148"/>
      <c r="B9" s="300"/>
      <c r="C9" s="300"/>
      <c r="D9" s="300"/>
      <c r="E9" s="300"/>
      <c r="F9" s="300"/>
      <c r="G9" s="300"/>
      <c r="H9" s="300"/>
      <c r="I9" s="300"/>
      <c r="J9" s="151"/>
      <c r="K9" s="268"/>
      <c r="L9" s="269"/>
      <c r="M9" s="269"/>
      <c r="N9" s="269"/>
      <c r="O9" s="269"/>
      <c r="P9" s="269"/>
      <c r="Q9" s="269"/>
      <c r="R9" s="269"/>
      <c r="S9" s="269"/>
      <c r="T9" s="270"/>
      <c r="U9" s="271"/>
    </row>
    <row r="10" spans="1:22" ht="22.5" customHeight="1" x14ac:dyDescent="0.5">
      <c r="A10" s="148"/>
      <c r="B10" s="300"/>
      <c r="C10" s="300"/>
      <c r="D10" s="300"/>
      <c r="E10" s="300"/>
      <c r="F10" s="300"/>
      <c r="G10" s="300"/>
      <c r="H10" s="300"/>
      <c r="I10" s="300"/>
      <c r="K10" s="234" t="s">
        <v>298</v>
      </c>
      <c r="L10" s="235"/>
      <c r="M10" s="235"/>
      <c r="N10" s="235"/>
      <c r="O10" s="235"/>
      <c r="P10" s="235"/>
      <c r="Q10" s="235"/>
      <c r="R10" s="235"/>
      <c r="S10" s="236"/>
      <c r="T10" s="302">
        <v>0.2</v>
      </c>
      <c r="U10" s="303"/>
    </row>
    <row r="11" spans="1:22" ht="22.5" customHeight="1" x14ac:dyDescent="0.5">
      <c r="A11" s="148"/>
      <c r="B11" s="300"/>
      <c r="C11" s="300"/>
      <c r="D11" s="300"/>
      <c r="E11" s="300"/>
      <c r="F11" s="300"/>
      <c r="G11" s="300"/>
      <c r="H11" s="300"/>
      <c r="I11" s="300"/>
      <c r="K11" s="263" t="s">
        <v>352</v>
      </c>
      <c r="L11" s="264"/>
      <c r="M11" s="264"/>
      <c r="N11" s="264"/>
      <c r="O11" s="264"/>
      <c r="P11" s="264"/>
      <c r="Q11" s="264"/>
      <c r="R11" s="264"/>
      <c r="S11" s="265"/>
      <c r="T11" s="281" t="s">
        <v>347</v>
      </c>
      <c r="U11" s="282"/>
    </row>
    <row r="12" spans="1:22" ht="22.5" customHeight="1" thickBot="1" x14ac:dyDescent="0.55000000000000004">
      <c r="A12" s="148"/>
      <c r="B12" s="301"/>
      <c r="C12" s="301"/>
      <c r="D12" s="301"/>
      <c r="E12" s="301"/>
      <c r="F12" s="301"/>
      <c r="G12" s="301"/>
      <c r="H12" s="301"/>
      <c r="I12" s="301"/>
      <c r="K12" s="283" t="s">
        <v>348</v>
      </c>
      <c r="L12" s="284"/>
      <c r="M12" s="284"/>
      <c r="N12" s="284"/>
      <c r="O12" s="284"/>
      <c r="P12" s="284"/>
      <c r="Q12" s="284"/>
      <c r="R12" s="284"/>
      <c r="S12" s="285"/>
      <c r="T12" s="286">
        <v>0.5</v>
      </c>
      <c r="U12" s="287"/>
    </row>
    <row r="13" spans="1:22" ht="22.5" customHeight="1" thickBot="1" x14ac:dyDescent="0.55000000000000004">
      <c r="A13" s="148">
        <v>5</v>
      </c>
      <c r="B13" s="288" t="s">
        <v>349</v>
      </c>
      <c r="C13" s="289"/>
      <c r="D13" s="289"/>
      <c r="E13" s="289"/>
      <c r="F13" s="289"/>
      <c r="G13" s="289"/>
      <c r="H13" s="289"/>
      <c r="I13" s="290"/>
      <c r="K13" s="291" t="s">
        <v>350</v>
      </c>
      <c r="L13" s="292"/>
      <c r="M13" s="292"/>
      <c r="N13" s="292"/>
      <c r="O13" s="292"/>
      <c r="P13" s="292"/>
      <c r="Q13" s="292"/>
      <c r="R13" s="292"/>
      <c r="S13" s="292"/>
      <c r="T13" s="292"/>
      <c r="U13" s="292"/>
    </row>
    <row r="14" spans="1:22" ht="22.5" customHeight="1" x14ac:dyDescent="0.5">
      <c r="A14" s="148"/>
      <c r="B14" s="293" t="s">
        <v>351</v>
      </c>
      <c r="C14" s="293"/>
      <c r="D14" s="293"/>
      <c r="E14" s="293"/>
      <c r="F14" s="293"/>
      <c r="G14" s="293"/>
      <c r="H14" s="293"/>
      <c r="I14" s="293"/>
      <c r="K14" s="292"/>
      <c r="L14" s="292"/>
      <c r="M14" s="292"/>
      <c r="N14" s="292"/>
      <c r="O14" s="292"/>
      <c r="P14" s="292"/>
      <c r="Q14" s="292"/>
      <c r="R14" s="292"/>
      <c r="S14" s="292"/>
      <c r="T14" s="292"/>
      <c r="U14" s="292"/>
    </row>
    <row r="15" spans="1:22" ht="3.75" customHeight="1" x14ac:dyDescent="0.5">
      <c r="A15" s="148"/>
      <c r="B15" s="294"/>
      <c r="C15" s="294"/>
      <c r="D15" s="294"/>
      <c r="E15" s="294"/>
      <c r="F15" s="294"/>
      <c r="G15" s="294"/>
      <c r="H15" s="294"/>
      <c r="I15" s="294"/>
      <c r="K15" s="296"/>
      <c r="L15" s="296"/>
      <c r="M15" s="296"/>
      <c r="N15" s="296"/>
      <c r="O15" s="296"/>
      <c r="P15" s="296"/>
      <c r="Q15" s="296"/>
      <c r="R15" s="296"/>
      <c r="S15" s="296"/>
      <c r="T15" s="296"/>
      <c r="U15" s="296"/>
    </row>
    <row r="16" spans="1:22" ht="26.25" customHeight="1" x14ac:dyDescent="0.5">
      <c r="A16" s="148">
        <v>6</v>
      </c>
      <c r="B16" s="294"/>
      <c r="C16" s="294"/>
      <c r="D16" s="294"/>
      <c r="E16" s="294"/>
      <c r="F16" s="294"/>
      <c r="G16" s="294"/>
      <c r="H16" s="294"/>
      <c r="I16" s="294"/>
      <c r="K16" s="296"/>
      <c r="L16" s="296"/>
      <c r="M16" s="296"/>
      <c r="N16" s="296"/>
      <c r="O16" s="296"/>
      <c r="P16" s="296"/>
      <c r="Q16" s="296"/>
      <c r="R16" s="296"/>
      <c r="S16" s="296"/>
      <c r="T16" s="296"/>
      <c r="U16" s="296"/>
    </row>
    <row r="17" spans="2:22" ht="19.5" customHeight="1" x14ac:dyDescent="0.45">
      <c r="B17" s="294"/>
      <c r="C17" s="294"/>
      <c r="D17" s="294"/>
      <c r="E17" s="294"/>
      <c r="F17" s="294"/>
      <c r="G17" s="294"/>
      <c r="H17" s="294"/>
      <c r="I17" s="294"/>
      <c r="K17" s="296"/>
      <c r="L17" s="296"/>
      <c r="M17" s="296"/>
      <c r="N17" s="296"/>
      <c r="O17" s="296"/>
      <c r="P17" s="296"/>
      <c r="Q17" s="296"/>
      <c r="R17" s="296"/>
      <c r="S17" s="296"/>
      <c r="T17" s="296"/>
      <c r="U17" s="296"/>
    </row>
    <row r="18" spans="2:22" ht="19.5" customHeight="1" x14ac:dyDescent="0.5">
      <c r="B18" s="294"/>
      <c r="C18" s="294"/>
      <c r="D18" s="294"/>
      <c r="E18" s="294"/>
      <c r="F18" s="294"/>
      <c r="G18" s="294"/>
      <c r="H18" s="294"/>
      <c r="I18" s="294"/>
      <c r="K18" s="152"/>
      <c r="L18" s="153"/>
      <c r="M18" s="297"/>
      <c r="N18" s="297"/>
      <c r="O18" s="297"/>
      <c r="P18" s="154"/>
      <c r="Q18" s="298"/>
      <c r="R18" s="298"/>
      <c r="S18" s="152"/>
      <c r="T18" s="152"/>
      <c r="U18" s="152"/>
      <c r="V18" s="153"/>
    </row>
    <row r="19" spans="2:22" ht="21.75" customHeight="1" thickBot="1" x14ac:dyDescent="0.5">
      <c r="B19" s="295"/>
      <c r="C19" s="295"/>
      <c r="D19" s="295"/>
      <c r="E19" s="295"/>
      <c r="F19" s="295"/>
      <c r="G19" s="295"/>
      <c r="H19" s="295"/>
      <c r="I19" s="295"/>
      <c r="Q19" s="155"/>
      <c r="R19" s="155"/>
      <c r="S19" s="155"/>
      <c r="T19" s="155"/>
      <c r="U19" s="155"/>
    </row>
    <row r="20" spans="2:22" ht="3.75" customHeight="1" thickBot="1" x14ac:dyDescent="0.5"/>
    <row r="21" spans="2:22" ht="35.25" customHeight="1" x14ac:dyDescent="0.45">
      <c r="B21" s="272" t="s">
        <v>3027</v>
      </c>
      <c r="C21" s="273"/>
      <c r="D21" s="273"/>
      <c r="E21" s="273"/>
      <c r="F21" s="273"/>
      <c r="G21" s="273"/>
      <c r="H21" s="273"/>
      <c r="I21" s="273"/>
      <c r="J21" s="273"/>
      <c r="K21" s="273"/>
      <c r="L21" s="273"/>
      <c r="M21" s="273"/>
      <c r="N21" s="273"/>
      <c r="O21" s="273"/>
      <c r="P21" s="273"/>
      <c r="Q21" s="273"/>
      <c r="R21" s="273"/>
      <c r="S21" s="273"/>
      <c r="T21" s="273"/>
      <c r="U21" s="274"/>
    </row>
    <row r="22" spans="2:22" ht="14.25" customHeight="1" x14ac:dyDescent="0.45">
      <c r="B22" s="275"/>
      <c r="C22" s="276"/>
      <c r="D22" s="276"/>
      <c r="E22" s="276"/>
      <c r="F22" s="276"/>
      <c r="G22" s="276"/>
      <c r="H22" s="276"/>
      <c r="I22" s="276"/>
      <c r="J22" s="276"/>
      <c r="K22" s="276"/>
      <c r="L22" s="276"/>
      <c r="M22" s="276"/>
      <c r="N22" s="276"/>
      <c r="O22" s="276"/>
      <c r="P22" s="276"/>
      <c r="Q22" s="276"/>
      <c r="R22" s="276"/>
      <c r="S22" s="276"/>
      <c r="T22" s="276"/>
      <c r="U22" s="277"/>
    </row>
    <row r="23" spans="2:22" ht="15" customHeight="1" thickBot="1" x14ac:dyDescent="0.5">
      <c r="B23" s="278"/>
      <c r="C23" s="279"/>
      <c r="D23" s="279"/>
      <c r="E23" s="279"/>
      <c r="F23" s="279"/>
      <c r="G23" s="279"/>
      <c r="H23" s="279"/>
      <c r="I23" s="279"/>
      <c r="J23" s="279"/>
      <c r="K23" s="279"/>
      <c r="L23" s="279"/>
      <c r="M23" s="279"/>
      <c r="N23" s="279"/>
      <c r="O23" s="279"/>
      <c r="P23" s="279"/>
      <c r="Q23" s="279"/>
      <c r="R23" s="279"/>
      <c r="S23" s="279"/>
      <c r="T23" s="279"/>
      <c r="U23" s="280"/>
    </row>
  </sheetData>
  <sheetProtection password="DA5B" sheet="1" objects="1" scenarios="1"/>
  <mergeCells count="34">
    <mergeCell ref="B21:U23"/>
    <mergeCell ref="T11:U11"/>
    <mergeCell ref="K12:S12"/>
    <mergeCell ref="T12:U12"/>
    <mergeCell ref="B13:I13"/>
    <mergeCell ref="K13:U14"/>
    <mergeCell ref="B14:I19"/>
    <mergeCell ref="K15:U17"/>
    <mergeCell ref="M18:O18"/>
    <mergeCell ref="Q18:R18"/>
    <mergeCell ref="B8:I12"/>
    <mergeCell ref="K10:S10"/>
    <mergeCell ref="T10:U10"/>
    <mergeCell ref="K11:S11"/>
    <mergeCell ref="B7:G7"/>
    <mergeCell ref="H7:I7"/>
    <mergeCell ref="K7:S7"/>
    <mergeCell ref="T7:U7"/>
    <mergeCell ref="K8:S9"/>
    <mergeCell ref="T8:U9"/>
    <mergeCell ref="B5:H5"/>
    <mergeCell ref="K5:S5"/>
    <mergeCell ref="T5:U5"/>
    <mergeCell ref="B6:I6"/>
    <mergeCell ref="K6:S6"/>
    <mergeCell ref="T6:U6"/>
    <mergeCell ref="B4:I4"/>
    <mergeCell ref="K4:S4"/>
    <mergeCell ref="T4:U4"/>
    <mergeCell ref="B1:U1"/>
    <mergeCell ref="B2:I2"/>
    <mergeCell ref="K2:S3"/>
    <mergeCell ref="T2:U3"/>
    <mergeCell ref="B3:I3"/>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6"/>
  <dimension ref="A1:S19"/>
  <sheetViews>
    <sheetView showGridLines="0" showRowColHeaders="0" rightToLeft="1" workbookViewId="0">
      <selection activeCell="C2" sqref="C2"/>
    </sheetView>
  </sheetViews>
  <sheetFormatPr defaultColWidth="9" defaultRowHeight="14.25" x14ac:dyDescent="0.2"/>
  <cols>
    <col min="1" max="1" width="13.875" style="32" bestFit="1" customWidth="1"/>
    <col min="2" max="2" width="22.25" style="32" customWidth="1"/>
    <col min="3" max="3" width="18.875" style="32" customWidth="1"/>
    <col min="4" max="4" width="26" style="32" customWidth="1"/>
    <col min="5" max="5" width="20.625" style="32" customWidth="1"/>
    <col min="6" max="6" width="19.875" style="32" customWidth="1"/>
    <col min="7" max="7" width="9" style="32" customWidth="1"/>
    <col min="8" max="8" width="21" style="32" hidden="1" customWidth="1"/>
    <col min="9" max="9" width="16.25" style="32" hidden="1" customWidth="1"/>
    <col min="10" max="10" width="16.25" style="32" customWidth="1"/>
    <col min="11" max="11" width="22.875" style="32" customWidth="1"/>
    <col min="12" max="12" width="18.875" style="32" customWidth="1"/>
    <col min="13" max="15" width="11" style="32" customWidth="1"/>
    <col min="16" max="16" width="15.375" style="32" customWidth="1"/>
    <col min="17" max="17" width="37.125" style="32" customWidth="1"/>
    <col min="18" max="18" width="20" style="44" customWidth="1"/>
    <col min="19" max="19" width="18.375" style="44" customWidth="1"/>
    <col min="20" max="20" width="16.25" style="32" customWidth="1"/>
    <col min="21" max="16384" width="9" style="32"/>
  </cols>
  <sheetData>
    <row r="1" spans="1:9" ht="23.25" customHeight="1" x14ac:dyDescent="0.2">
      <c r="A1" s="229" t="s">
        <v>53</v>
      </c>
      <c r="B1" s="226" t="s">
        <v>54</v>
      </c>
      <c r="C1" s="34" t="s">
        <v>55</v>
      </c>
      <c r="D1" s="140"/>
      <c r="H1" s="32" t="s">
        <v>301</v>
      </c>
      <c r="I1" s="32" t="s">
        <v>339</v>
      </c>
    </row>
    <row r="2" spans="1:9" s="142" customFormat="1" ht="33.75" customHeight="1" x14ac:dyDescent="0.2">
      <c r="A2" s="230">
        <f>'إختيار المقررات'!D1</f>
        <v>0</v>
      </c>
      <c r="B2" s="227"/>
      <c r="C2" s="38"/>
      <c r="D2" s="141"/>
      <c r="H2" s="142" t="s">
        <v>311</v>
      </c>
      <c r="I2" s="142" t="s">
        <v>338</v>
      </c>
    </row>
    <row r="3" spans="1:9" ht="23.25" customHeight="1" x14ac:dyDescent="0.2">
      <c r="A3" s="228" t="s">
        <v>3272</v>
      </c>
      <c r="B3" s="217" t="s">
        <v>3273</v>
      </c>
      <c r="C3" s="217" t="s">
        <v>3274</v>
      </c>
      <c r="D3" s="217" t="s">
        <v>3275</v>
      </c>
      <c r="E3" s="217" t="s">
        <v>3276</v>
      </c>
      <c r="F3" s="217" t="s">
        <v>3277</v>
      </c>
      <c r="H3" s="143" t="s">
        <v>315</v>
      </c>
    </row>
    <row r="4" spans="1:9" ht="33.75" customHeight="1" x14ac:dyDescent="0.2">
      <c r="A4" s="38"/>
      <c r="B4" s="38"/>
      <c r="C4" s="37" t="str">
        <f>A4&amp;" "&amp;B4</f>
        <v xml:space="preserve"> </v>
      </c>
      <c r="D4" s="38"/>
      <c r="E4" s="38"/>
      <c r="F4" s="38"/>
      <c r="H4" s="32" t="s">
        <v>314</v>
      </c>
    </row>
    <row r="5" spans="1:9" ht="23.25" customHeight="1" x14ac:dyDescent="0.2">
      <c r="A5" s="35" t="s">
        <v>11</v>
      </c>
      <c r="B5" s="34" t="s">
        <v>56</v>
      </c>
      <c r="C5" s="34" t="s">
        <v>6</v>
      </c>
      <c r="D5" s="34" t="s">
        <v>296</v>
      </c>
      <c r="E5" s="34" t="s">
        <v>10</v>
      </c>
      <c r="F5" s="34" t="s">
        <v>57</v>
      </c>
      <c r="H5" s="143" t="s">
        <v>306</v>
      </c>
    </row>
    <row r="6" spans="1:9" ht="33.75" customHeight="1" x14ac:dyDescent="0.2">
      <c r="A6" s="38"/>
      <c r="B6" s="40"/>
      <c r="C6" s="38"/>
      <c r="D6" s="38"/>
      <c r="E6" s="38"/>
      <c r="F6" s="41"/>
      <c r="H6" s="32" t="s">
        <v>317</v>
      </c>
    </row>
    <row r="7" spans="1:9" ht="23.25" customHeight="1" x14ac:dyDescent="0.2">
      <c r="A7" s="34" t="s">
        <v>58</v>
      </c>
      <c r="B7" s="34" t="s">
        <v>59</v>
      </c>
      <c r="C7" s="34" t="s">
        <v>60</v>
      </c>
      <c r="D7" s="34" t="s">
        <v>16</v>
      </c>
      <c r="E7" s="36" t="s">
        <v>61</v>
      </c>
      <c r="F7" s="43" t="s">
        <v>62</v>
      </c>
      <c r="H7" s="143" t="s">
        <v>320</v>
      </c>
    </row>
    <row r="8" spans="1:9" ht="33.75" customHeight="1" x14ac:dyDescent="0.2">
      <c r="A8" s="38"/>
      <c r="B8" s="38"/>
      <c r="C8" s="38"/>
      <c r="D8" s="38"/>
      <c r="E8" s="38"/>
      <c r="F8" s="41"/>
      <c r="H8" s="144" t="s">
        <v>334</v>
      </c>
    </row>
    <row r="9" spans="1:9" ht="23.25" customHeight="1" x14ac:dyDescent="0.2">
      <c r="A9" s="43" t="s">
        <v>63</v>
      </c>
      <c r="B9" s="36" t="s">
        <v>156</v>
      </c>
      <c r="H9" s="145" t="s">
        <v>321</v>
      </c>
    </row>
    <row r="10" spans="1:9" ht="33.75" customHeight="1" x14ac:dyDescent="0.2">
      <c r="A10" s="41"/>
      <c r="B10" s="38"/>
      <c r="H10" s="144" t="s">
        <v>327</v>
      </c>
    </row>
    <row r="11" spans="1:9" ht="18.75" x14ac:dyDescent="0.2">
      <c r="H11" s="145" t="s">
        <v>302</v>
      </c>
    </row>
    <row r="12" spans="1:9" x14ac:dyDescent="0.2">
      <c r="H12" s="144" t="s">
        <v>310</v>
      </c>
    </row>
    <row r="18" spans="7:7" x14ac:dyDescent="0.2">
      <c r="G18" s="42" t="s">
        <v>157</v>
      </c>
    </row>
    <row r="19" spans="7:7" x14ac:dyDescent="0.2">
      <c r="G19" s="42" t="s">
        <v>158</v>
      </c>
    </row>
  </sheetData>
  <sheetProtection password="DA5B" sheet="1" objects="1" scenarios="1"/>
  <conditionalFormatting sqref="A1">
    <cfRule type="duplicateValues" dxfId="14" priority="2"/>
  </conditionalFormatting>
  <dataValidations count="4">
    <dataValidation type="textLength" allowBlank="1" showInputMessage="1" showErrorMessage="1" error="الرقم الوطني خطأ" sqref="F6" xr:uid="{00000000-0002-0000-0100-000000000000}">
      <formula1>11</formula1>
      <formula2>11</formula2>
    </dataValidation>
    <dataValidation type="list" allowBlank="1" showInputMessage="1" showErrorMessage="1" sqref="A6" xr:uid="{00000000-0002-0000-0100-000001000000}">
      <formula1>$G$18:$G$19</formula1>
    </dataValidation>
    <dataValidation type="list" allowBlank="1" showInputMessage="1" showErrorMessage="1" sqref="A8" xr:uid="{00000000-0002-0000-0100-000002000000}">
      <formula1>$I$1:$I$2</formula1>
    </dataValidation>
    <dataValidation type="list" allowBlank="1" showInputMessage="1" showErrorMessage="1" sqref="C8:D8" xr:uid="{00000000-0002-0000-0100-000003000000}">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B60"/>
  <sheetViews>
    <sheetView showGridLines="0" showRowColHeaders="0" rightToLeft="1" workbookViewId="0">
      <selection activeCell="D1" sqref="D1:F1"/>
    </sheetView>
  </sheetViews>
  <sheetFormatPr defaultColWidth="0" defaultRowHeight="14.25" customHeight="1" zeroHeight="1" x14ac:dyDescent="0.2"/>
  <cols>
    <col min="1" max="9" width="4.5" style="1" customWidth="1"/>
    <col min="10" max="10" width="5.875" style="1" customWidth="1"/>
    <col min="11" max="16" width="4.5" style="1" customWidth="1"/>
    <col min="17" max="17" width="6.625" style="1" bestFit="1" customWidth="1"/>
    <col min="18" max="33" width="4.5" style="1" customWidth="1"/>
    <col min="34" max="38" width="4" style="1" customWidth="1"/>
    <col min="39" max="47" width="4" style="1" hidden="1" customWidth="1"/>
    <col min="48" max="54" width="4" style="130" hidden="1" customWidth="1"/>
    <col min="55" max="55" width="3.625" style="130" hidden="1" customWidth="1"/>
    <col min="56" max="56" width="3.625" style="1" hidden="1" customWidth="1"/>
    <col min="57" max="57" width="9" style="1" hidden="1" customWidth="1"/>
    <col min="58" max="58" width="20.625" style="1" hidden="1" customWidth="1"/>
    <col min="59" max="59" width="9.625" style="1" hidden="1" customWidth="1"/>
    <col min="60" max="65" width="9" style="1" hidden="1" customWidth="1"/>
    <col min="66" max="66" width="20.5" style="1" hidden="1" customWidth="1"/>
    <col min="67" max="73" width="9" style="1" hidden="1" customWidth="1"/>
    <col min="74" max="74" width="35.625" style="1" hidden="1" customWidth="1"/>
    <col min="75" max="76" width="9" style="1" hidden="1" customWidth="1"/>
    <col min="77" max="77" width="23" style="1" hidden="1" customWidth="1"/>
    <col min="78" max="78" width="9" style="1" hidden="1" customWidth="1"/>
    <col min="79" max="79" width="23" style="1" hidden="1" customWidth="1"/>
    <col min="80" max="80" width="0" style="1" hidden="1" customWidth="1"/>
    <col min="81" max="16384" width="9" style="1" hidden="1"/>
  </cols>
  <sheetData>
    <row r="1" spans="1:80" s="128" customFormat="1" ht="21" customHeight="1" thickBot="1" x14ac:dyDescent="0.25">
      <c r="A1" s="333" t="s">
        <v>2</v>
      </c>
      <c r="B1" s="333"/>
      <c r="C1" s="333"/>
      <c r="D1" s="346"/>
      <c r="E1" s="346"/>
      <c r="F1" s="346"/>
      <c r="G1" s="333" t="s">
        <v>3</v>
      </c>
      <c r="H1" s="333"/>
      <c r="I1" s="333"/>
      <c r="J1" s="344" t="e">
        <f>VLOOKUP($D$1,ورقة2!$A$1:$U$5184,2,0)</f>
        <v>#N/A</v>
      </c>
      <c r="K1" s="344"/>
      <c r="L1" s="344"/>
      <c r="M1" s="333" t="s">
        <v>4</v>
      </c>
      <c r="N1" s="333"/>
      <c r="O1" s="333"/>
      <c r="P1" s="334" t="b">
        <f>IF('إدخال البيانات'!A2&gt;0,IF('إدخال البيانات'!B2&lt;&gt;"",'إدخال البيانات'!B2,VLOOKUP($D$1,ورقة2!$A$1:$U$5184,3,0)))</f>
        <v>0</v>
      </c>
      <c r="Q1" s="334"/>
      <c r="R1" s="334"/>
      <c r="S1" s="333" t="s">
        <v>5</v>
      </c>
      <c r="T1" s="333"/>
      <c r="U1" s="333"/>
      <c r="V1" s="334" t="b">
        <f>IF('إدخال البيانات'!A2&gt;0,IF('إدخال البيانات'!C2&lt;&gt;"",'إدخال البيانات'!C2,VLOOKUP($D$1,ورقة2!A1:U5184,4,0)))</f>
        <v>0</v>
      </c>
      <c r="W1" s="334"/>
      <c r="X1" s="334"/>
      <c r="Y1" s="333" t="s">
        <v>56</v>
      </c>
      <c r="Z1" s="333"/>
      <c r="AA1" s="333"/>
      <c r="AB1" s="355" t="b">
        <f>IF('إدخال البيانات'!A2&gt;0,IF('إدخال البيانات'!B6&lt;&gt;"",'إدخال البيانات'!B6,VLOOKUP($D$1,ورقة2!A1:U5184,6,0)))</f>
        <v>0</v>
      </c>
      <c r="AC1" s="355"/>
      <c r="AD1" s="355"/>
      <c r="AE1" s="333" t="s">
        <v>6</v>
      </c>
      <c r="AF1" s="333"/>
      <c r="AG1" s="333"/>
      <c r="AH1" s="334" t="b">
        <f>IF('إدخال البيانات'!A2&gt;0,IF('إدخال البيانات'!C6&lt;&gt;"",'إدخال البيانات'!C6,VLOOKUP($D$1,ورقة2!A1:U5184,7,0)))</f>
        <v>0</v>
      </c>
      <c r="AI1" s="334"/>
      <c r="AJ1" s="334"/>
      <c r="AK1" s="350"/>
      <c r="AL1" s="350"/>
      <c r="AM1" s="87"/>
      <c r="AO1" s="128" t="s">
        <v>165</v>
      </c>
      <c r="BE1" s="128" t="s">
        <v>165</v>
      </c>
      <c r="BL1" s="129"/>
      <c r="BM1" s="129"/>
      <c r="BN1" s="129"/>
      <c r="BO1" s="129"/>
      <c r="BP1" s="129"/>
      <c r="BQ1" s="129"/>
      <c r="BR1" s="129"/>
      <c r="BS1" s="129" t="s">
        <v>299</v>
      </c>
      <c r="BT1" s="128" t="s">
        <v>3017</v>
      </c>
    </row>
    <row r="2" spans="1:80" s="99" customFormat="1" ht="21" customHeight="1" thickTop="1" x14ac:dyDescent="0.2">
      <c r="A2" s="333" t="s">
        <v>9</v>
      </c>
      <c r="B2" s="333"/>
      <c r="C2" s="333"/>
      <c r="D2" s="347" t="e">
        <f>VLOOKUP($D$1,ورقة2!A1:U5184,9,0)</f>
        <v>#N/A</v>
      </c>
      <c r="E2" s="347"/>
      <c r="F2" s="347"/>
      <c r="G2" s="341">
        <f>'إدخال البيانات'!F4</f>
        <v>0</v>
      </c>
      <c r="H2" s="342"/>
      <c r="I2" s="342"/>
      <c r="J2" s="342"/>
      <c r="K2" s="342"/>
      <c r="L2" s="343"/>
      <c r="M2" s="333" t="s">
        <v>295</v>
      </c>
      <c r="N2" s="333"/>
      <c r="O2" s="333"/>
      <c r="P2" s="334">
        <f>'إدخال البيانات'!E4</f>
        <v>0</v>
      </c>
      <c r="Q2" s="334"/>
      <c r="R2" s="334"/>
      <c r="S2" s="333" t="s">
        <v>293</v>
      </c>
      <c r="T2" s="333"/>
      <c r="U2" s="333"/>
      <c r="V2" s="334">
        <f>'إدخال البيانات'!D4</f>
        <v>0</v>
      </c>
      <c r="W2" s="334"/>
      <c r="X2" s="334"/>
      <c r="Y2" s="333" t="s">
        <v>292</v>
      </c>
      <c r="Z2" s="333"/>
      <c r="AA2" s="333"/>
      <c r="AB2" s="334" t="str">
        <f>'إدخال البيانات'!C4</f>
        <v xml:space="preserve"> </v>
      </c>
      <c r="AC2" s="334"/>
      <c r="AD2" s="334"/>
      <c r="AE2" s="333" t="s">
        <v>294</v>
      </c>
      <c r="AF2" s="333"/>
      <c r="AG2" s="333"/>
      <c r="AH2" s="334"/>
      <c r="AI2" s="334"/>
      <c r="AJ2" s="334"/>
      <c r="AK2" s="350"/>
      <c r="AL2" s="350"/>
      <c r="AO2" s="202" t="s">
        <v>166</v>
      </c>
      <c r="BE2" s="99" t="s">
        <v>166</v>
      </c>
      <c r="BL2" s="129"/>
      <c r="BM2" s="129"/>
      <c r="BN2" s="129"/>
      <c r="BO2" s="129"/>
      <c r="BP2" s="129"/>
      <c r="BQ2" s="129"/>
      <c r="BR2" s="129"/>
      <c r="BS2" s="99" t="s">
        <v>300</v>
      </c>
      <c r="BT2" s="99" t="s">
        <v>3016</v>
      </c>
    </row>
    <row r="3" spans="1:80" s="99" customFormat="1" ht="21" customHeight="1" x14ac:dyDescent="0.2">
      <c r="A3" s="333" t="s">
        <v>11</v>
      </c>
      <c r="B3" s="333"/>
      <c r="C3" s="333"/>
      <c r="D3" s="336" t="b">
        <f>IF('إدخال البيانات'!A2&gt;0,IF('إدخال البيانات'!A6&lt;&gt;"",'إدخال البيانات'!A6,VLOOKUP($D$1,ورقة2!A1:U5184,5,0)))</f>
        <v>0</v>
      </c>
      <c r="E3" s="336"/>
      <c r="F3" s="336"/>
      <c r="G3" s="333" t="s">
        <v>10</v>
      </c>
      <c r="H3" s="333"/>
      <c r="I3" s="333"/>
      <c r="J3" s="334" t="b">
        <f>IF('إدخال البيانات'!A2&gt;0,IF('إدخال البيانات'!E6&lt;&gt;"",'إدخال البيانات'!E6,VLOOKUP($D$1,ورقة2!A1:U5184,8,0)))</f>
        <v>0</v>
      </c>
      <c r="K3" s="334"/>
      <c r="L3" s="334"/>
      <c r="M3" s="333" t="s">
        <v>57</v>
      </c>
      <c r="N3" s="333"/>
      <c r="O3" s="333"/>
      <c r="P3" s="340">
        <f>'إدخال البيانات'!F6</f>
        <v>0</v>
      </c>
      <c r="Q3" s="336"/>
      <c r="R3" s="336"/>
      <c r="S3" s="333" t="s">
        <v>16</v>
      </c>
      <c r="T3" s="333"/>
      <c r="U3" s="333"/>
      <c r="V3" s="336" t="b">
        <f>IF('إدخال البيانات'!A2&gt;0,IF('إدخال البيانات'!D8&lt;&gt;"",'إدخال البيانات'!D8,VLOOKUP($D$1,ورقة2!A1:U5184,13,0)))</f>
        <v>0</v>
      </c>
      <c r="W3" s="336"/>
      <c r="X3" s="336"/>
      <c r="Y3" s="333" t="s">
        <v>296</v>
      </c>
      <c r="Z3" s="333"/>
      <c r="AA3" s="333"/>
      <c r="AB3" s="336">
        <f>'إدخال البيانات'!D6</f>
        <v>0</v>
      </c>
      <c r="AC3" s="336">
        <f>'إدخال البيانات'!D6</f>
        <v>0</v>
      </c>
      <c r="AD3" s="336"/>
      <c r="AE3" s="333" t="s">
        <v>156</v>
      </c>
      <c r="AF3" s="333"/>
      <c r="AG3" s="333"/>
      <c r="AH3" s="336">
        <f>'إدخال البيانات'!B10</f>
        <v>0</v>
      </c>
      <c r="AI3" s="336"/>
      <c r="AJ3" s="336"/>
      <c r="AK3" s="351"/>
      <c r="AL3" s="351"/>
      <c r="AO3" s="202" t="s">
        <v>49</v>
      </c>
      <c r="BE3" s="99" t="s">
        <v>49</v>
      </c>
      <c r="BL3" s="129"/>
      <c r="BM3" s="129"/>
      <c r="BN3" s="129"/>
      <c r="BO3" s="129"/>
      <c r="BP3" s="129"/>
      <c r="BQ3" s="129"/>
      <c r="BR3" s="129"/>
      <c r="BS3" s="129"/>
    </row>
    <row r="4" spans="1:80" s="99" customFormat="1" ht="21" customHeight="1" thickBot="1" x14ac:dyDescent="0.25">
      <c r="A4" s="333" t="s">
        <v>12</v>
      </c>
      <c r="B4" s="333"/>
      <c r="C4" s="333"/>
      <c r="D4" s="314" t="b">
        <f>IF('إدخال البيانات'!A2&gt;0,IF('إدخال البيانات'!A8&lt;&gt;"",'إدخال البيانات'!A8,VLOOKUP($D$1,ورقة2!A1:U5184,10,0)))</f>
        <v>0</v>
      </c>
      <c r="E4" s="314"/>
      <c r="F4" s="314"/>
      <c r="G4" s="313" t="s">
        <v>13</v>
      </c>
      <c r="H4" s="313"/>
      <c r="I4" s="313"/>
      <c r="J4" s="345" t="b">
        <f>IF('إدخال البيانات'!A2&gt;0,IF('إدخال البيانات'!B8&lt;&gt;"",'إدخال البيانات'!B8,VLOOKUP($D$1,ورقة2!A1:U5184,11,0)))</f>
        <v>0</v>
      </c>
      <c r="K4" s="345"/>
      <c r="L4" s="345"/>
      <c r="M4" s="313" t="s">
        <v>14</v>
      </c>
      <c r="N4" s="313"/>
      <c r="O4" s="313"/>
      <c r="P4" s="314" t="b">
        <f>IF('إدخال البيانات'!A2&gt;0,IF('إدخال البيانات'!C8&lt;&gt;"",'إدخال البيانات'!C8,VLOOKUP($D$1,ورقة2!A1:U5184,12,0)))</f>
        <v>0</v>
      </c>
      <c r="Q4" s="314"/>
      <c r="R4" s="314"/>
      <c r="S4" s="313" t="s">
        <v>154</v>
      </c>
      <c r="T4" s="313"/>
      <c r="U4" s="313"/>
      <c r="V4" s="335">
        <f>'إدخال البيانات'!A10</f>
        <v>0</v>
      </c>
      <c r="W4" s="314"/>
      <c r="X4" s="314"/>
      <c r="Y4" s="313" t="s">
        <v>155</v>
      </c>
      <c r="Z4" s="313"/>
      <c r="AA4" s="313"/>
      <c r="AB4" s="335">
        <f>'إدخال البيانات'!F8</f>
        <v>0</v>
      </c>
      <c r="AC4" s="314">
        <f>'إدخال البيانات'!F8</f>
        <v>0</v>
      </c>
      <c r="AD4" s="314"/>
      <c r="AE4" s="313" t="s">
        <v>61</v>
      </c>
      <c r="AF4" s="313"/>
      <c r="AG4" s="313"/>
      <c r="AH4" s="352">
        <f>'إدخال البيانات'!E8</f>
        <v>0</v>
      </c>
      <c r="AI4" s="353"/>
      <c r="AJ4" s="353"/>
      <c r="AK4" s="353"/>
      <c r="AL4" s="353"/>
      <c r="AO4" s="203" t="s">
        <v>65</v>
      </c>
      <c r="BC4" s="128"/>
      <c r="BE4" s="45" t="s">
        <v>65</v>
      </c>
      <c r="BM4" s="129"/>
      <c r="BO4" s="129"/>
      <c r="BP4" s="129"/>
      <c r="BQ4" s="78"/>
      <c r="BR4" s="129"/>
    </row>
    <row r="5" spans="1:80" s="99" customFormat="1" ht="21" customHeight="1" thickTop="1" thickBot="1" x14ac:dyDescent="0.25">
      <c r="A5" s="337" t="s">
        <v>164</v>
      </c>
      <c r="B5" s="338"/>
      <c r="C5" s="339"/>
      <c r="D5" s="310"/>
      <c r="E5" s="311"/>
      <c r="F5" s="311"/>
      <c r="G5" s="311"/>
      <c r="H5" s="311"/>
      <c r="I5" s="311"/>
      <c r="J5" s="311"/>
      <c r="K5" s="311"/>
      <c r="L5" s="312"/>
      <c r="M5" s="313" t="s">
        <v>3267</v>
      </c>
      <c r="N5" s="313"/>
      <c r="O5" s="313"/>
      <c r="P5" s="314" t="e">
        <f>VLOOKUP($D$1,ورقة2!$A$1:$U$5184,14,0)</f>
        <v>#N/A</v>
      </c>
      <c r="Q5" s="314"/>
      <c r="R5" s="314"/>
      <c r="S5" s="313" t="s">
        <v>0</v>
      </c>
      <c r="T5" s="313"/>
      <c r="U5" s="313"/>
      <c r="V5" s="315" t="e">
        <f>VLOOKUP($D$1,ورقة2!$A$1:$U$5184,15,0)</f>
        <v>#N/A</v>
      </c>
      <c r="W5" s="315"/>
      <c r="X5" s="315"/>
      <c r="Y5" s="313" t="s">
        <v>3269</v>
      </c>
      <c r="Z5" s="313"/>
      <c r="AA5" s="313"/>
      <c r="AB5" s="316" t="e">
        <f>VLOOKUP($D$1,ورقة2!$A$1:$U$5184,16,0)</f>
        <v>#N/A</v>
      </c>
      <c r="AC5" s="316"/>
      <c r="AD5" s="316"/>
      <c r="AE5" s="205"/>
      <c r="AF5" s="205"/>
      <c r="AG5" s="205"/>
      <c r="AH5" s="204"/>
      <c r="AI5" s="204"/>
      <c r="AJ5" s="204"/>
      <c r="AK5" s="221"/>
      <c r="AL5" s="221"/>
      <c r="AO5" s="202" t="s">
        <v>167</v>
      </c>
      <c r="BC5" s="174"/>
      <c r="BE5" s="99" t="s">
        <v>167</v>
      </c>
      <c r="BL5" s="129">
        <v>1</v>
      </c>
      <c r="BM5" s="129"/>
      <c r="BN5" s="129" t="s">
        <v>376</v>
      </c>
      <c r="BR5" s="129"/>
      <c r="BS5" s="99" t="e">
        <f>IF(AND(BS6="",BS7="",BS8="",BS9="",BS10="",BS11=""),"",BL5)</f>
        <v>#N/A</v>
      </c>
      <c r="BT5" s="99" t="e">
        <f>IF(AND(BT6="",BT7="",BT8="",BT9="",BT10="",BT11=""),"",BL5)</f>
        <v>#N/A</v>
      </c>
      <c r="BU5" s="129"/>
      <c r="BV5" s="78"/>
      <c r="BX5" s="129"/>
    </row>
    <row r="6" spans="1:80" s="99" customFormat="1" ht="5.25" customHeight="1" thickBot="1" x14ac:dyDescent="0.25">
      <c r="A6" s="205"/>
      <c r="B6" s="205"/>
      <c r="C6" s="205"/>
      <c r="AK6" s="169"/>
      <c r="AL6" s="169"/>
      <c r="AM6" s="169"/>
      <c r="AN6" s="169"/>
      <c r="AO6" s="202" t="s">
        <v>168</v>
      </c>
      <c r="BE6" s="99" t="s">
        <v>168</v>
      </c>
      <c r="BK6" s="99" t="e">
        <f>IF(BR6="م",BL6,"")</f>
        <v>#N/A</v>
      </c>
      <c r="BL6" s="159">
        <v>2</v>
      </c>
      <c r="BM6" s="159">
        <v>1</v>
      </c>
      <c r="BN6" s="159" t="s">
        <v>175</v>
      </c>
      <c r="BO6" s="99" t="s">
        <v>68</v>
      </c>
      <c r="BP6" s="99" t="s">
        <v>371</v>
      </c>
      <c r="BQ6" s="129" t="str">
        <f t="shared" ref="BQ6:BQ11" si="0">IFERROR(VLOOKUP(BL6,$G$9:$T$21,13,0),"")</f>
        <v/>
      </c>
      <c r="BR6" s="132" t="e">
        <f>IF(VLOOKUP($D$1,ورقة4!$A$2:$AW$4482,3,0)=0,"",(VLOOKUP($D$1,ورقة4!$A$2:$AW$4482,3,0)))</f>
        <v>#N/A</v>
      </c>
      <c r="BS6" s="78" t="e">
        <f>IF(BR6="م",BL6,"")</f>
        <v>#N/A</v>
      </c>
      <c r="BT6" s="99" t="e">
        <f>IF(BR6="","",BL6)</f>
        <v>#N/A</v>
      </c>
      <c r="BX6" s="159"/>
    </row>
    <row r="7" spans="1:80" ht="26.25" customHeight="1" thickTop="1" thickBot="1" x14ac:dyDescent="0.55000000000000004">
      <c r="A7" s="201"/>
      <c r="B7" s="201"/>
      <c r="C7" s="201"/>
      <c r="D7" s="201"/>
      <c r="E7" s="201"/>
      <c r="F7" s="201"/>
      <c r="G7" s="201"/>
      <c r="H7" s="201"/>
      <c r="I7" s="201"/>
      <c r="J7" s="201"/>
      <c r="K7" s="201"/>
      <c r="L7" s="201"/>
      <c r="M7" s="156"/>
      <c r="AC7" s="304" t="s">
        <v>25</v>
      </c>
      <c r="AD7" s="305"/>
      <c r="AE7" s="305"/>
      <c r="AF7" s="305"/>
      <c r="AG7" s="306"/>
      <c r="AH7" s="307" t="e">
        <f>IF(D2="الرابعة حديث",5000,0)</f>
        <v>#N/A</v>
      </c>
      <c r="AI7" s="308"/>
      <c r="AJ7" s="309"/>
      <c r="AL7" s="169"/>
      <c r="AM7" s="169"/>
      <c r="AN7" s="169"/>
      <c r="AO7" s="202" t="s">
        <v>8</v>
      </c>
      <c r="BC7" s="128"/>
      <c r="BE7" s="99" t="s">
        <v>8</v>
      </c>
      <c r="BK7" s="99" t="e">
        <f t="shared" ref="BK7:BK42" si="1">IF(BR7="م",BL7,"")</f>
        <v>#N/A</v>
      </c>
      <c r="BL7" s="129">
        <v>3</v>
      </c>
      <c r="BM7" s="159">
        <v>2</v>
      </c>
      <c r="BN7" s="159" t="s">
        <v>176</v>
      </c>
      <c r="BO7" s="99" t="s">
        <v>68</v>
      </c>
      <c r="BP7" s="99" t="s">
        <v>371</v>
      </c>
      <c r="BQ7" s="129" t="str">
        <f t="shared" si="0"/>
        <v/>
      </c>
      <c r="BR7" s="136" t="e">
        <f>IF(VLOOKUP($D$1,ورقة4!$A$2:$AW$4482,4,0)=0,"",(VLOOKUP($D$1,ورقة4!$A$2:$AW$4482,4,0)))</f>
        <v>#N/A</v>
      </c>
      <c r="BS7" s="78" t="e">
        <f t="shared" ref="BS7:BS11" si="2">IF(BR7="م",BL7,"")</f>
        <v>#N/A</v>
      </c>
      <c r="BT7" s="99" t="e">
        <f t="shared" ref="BT7:BT11" si="3">IF(BR7="","",BL7)</f>
        <v>#N/A</v>
      </c>
      <c r="BU7" s="99"/>
      <c r="BX7" s="129"/>
      <c r="BY7" s="99"/>
      <c r="BZ7" s="99"/>
      <c r="CA7" s="99"/>
    </row>
    <row r="8" spans="1:80" ht="30.75" customHeight="1" thickTop="1" x14ac:dyDescent="0.5">
      <c r="A8" s="209"/>
      <c r="B8" s="209"/>
      <c r="C8" s="209"/>
      <c r="D8" s="209"/>
      <c r="E8" s="209"/>
      <c r="F8" s="209"/>
      <c r="G8" s="192"/>
      <c r="H8" s="220"/>
      <c r="I8" s="192"/>
      <c r="J8" s="206" t="s">
        <v>28</v>
      </c>
      <c r="K8" s="348" t="s">
        <v>3015</v>
      </c>
      <c r="L8" s="348"/>
      <c r="M8" s="348"/>
      <c r="N8" s="348"/>
      <c r="O8" s="348"/>
      <c r="P8" s="348"/>
      <c r="Q8" s="348"/>
      <c r="R8" s="348"/>
      <c r="S8" s="348"/>
      <c r="T8" s="348"/>
      <c r="AC8" s="329" t="s">
        <v>397</v>
      </c>
      <c r="AD8" s="330"/>
      <c r="AE8" s="330"/>
      <c r="AF8" s="330"/>
      <c r="AG8" s="330"/>
      <c r="AH8" s="322">
        <f>SUM(I10:I27)</f>
        <v>0</v>
      </c>
      <c r="AI8" s="322"/>
      <c r="AJ8" s="323"/>
      <c r="AK8" s="130"/>
      <c r="AL8" s="56"/>
      <c r="AM8" s="88"/>
      <c r="AO8" s="1" t="s">
        <v>3279</v>
      </c>
      <c r="BC8" s="99"/>
      <c r="BK8" s="99" t="e">
        <f t="shared" si="1"/>
        <v>#N/A</v>
      </c>
      <c r="BL8" s="159">
        <v>4</v>
      </c>
      <c r="BM8" s="159">
        <v>3</v>
      </c>
      <c r="BN8" s="159" t="s">
        <v>177</v>
      </c>
      <c r="BO8" s="99" t="s">
        <v>68</v>
      </c>
      <c r="BP8" s="99" t="s">
        <v>371</v>
      </c>
      <c r="BQ8" s="129" t="str">
        <f t="shared" si="0"/>
        <v/>
      </c>
      <c r="BR8" s="136" t="e">
        <f>IF(VLOOKUP($D$1,ورقة4!$A$2:$AW$4482,5,0)=0,"",(VLOOKUP($D$1,ورقة4!$A$2:$AW$4482,5,0)))</f>
        <v>#N/A</v>
      </c>
      <c r="BS8" s="78" t="e">
        <f t="shared" si="2"/>
        <v>#N/A</v>
      </c>
      <c r="BT8" s="99" t="e">
        <f t="shared" si="3"/>
        <v>#N/A</v>
      </c>
      <c r="BU8" s="99"/>
      <c r="BX8" s="159"/>
      <c r="BY8" s="99"/>
      <c r="BZ8" s="99"/>
      <c r="CA8" s="99"/>
    </row>
    <row r="9" spans="1:80" ht="23.25" customHeight="1" thickBot="1" x14ac:dyDescent="0.55000000000000004">
      <c r="A9" s="209"/>
      <c r="B9" s="209"/>
      <c r="C9" s="209"/>
      <c r="D9" s="209"/>
      <c r="E9" s="209"/>
      <c r="F9" s="192" t="str">
        <f>IF(AND(T9=1,S9="ج"),H9,"")</f>
        <v/>
      </c>
      <c r="G9" s="192" t="str">
        <f t="shared" ref="G9:G27" si="4">IFERROR(SMALL($BT$5:$BT$54,BL5),"")</f>
        <v/>
      </c>
      <c r="H9" s="192" t="str">
        <f>G9</f>
        <v/>
      </c>
      <c r="I9" s="192"/>
      <c r="J9" s="208"/>
      <c r="K9" s="349" t="str">
        <f>IFERROR(VLOOKUP(G9,$BL$4:$BN$54,3,0),"")</f>
        <v/>
      </c>
      <c r="L9" s="349"/>
      <c r="M9" s="349"/>
      <c r="N9" s="349"/>
      <c r="O9" s="349"/>
      <c r="P9" s="349"/>
      <c r="Q9" s="349"/>
      <c r="R9" s="349"/>
      <c r="S9" s="175" t="str">
        <f t="shared" ref="S9:S27" si="5">IFERROR(IF(AND($D$2="الأولى حديث",G9&gt;7,$BZ$25&gt;6),"",IF(VLOOKUP(K9,$BN$5:$BR$54,5,0)=0,"",VLOOKUP(K9,$BN$5:$BR$54,5,0))),"")</f>
        <v/>
      </c>
      <c r="T9" s="222"/>
      <c r="V9" s="354" t="s">
        <v>3270</v>
      </c>
      <c r="W9" s="354"/>
      <c r="X9" s="354"/>
      <c r="Y9" s="354"/>
      <c r="Z9" s="354"/>
      <c r="AA9" s="354"/>
      <c r="AC9" s="329" t="s">
        <v>169</v>
      </c>
      <c r="AD9" s="330"/>
      <c r="AE9" s="330"/>
      <c r="AF9" s="330"/>
      <c r="AG9" s="330"/>
      <c r="AH9" s="322" t="e">
        <f>VLOOKUP($D$1,ورقة2!$A$1:$U$5184,17,0)</f>
        <v>#N/A</v>
      </c>
      <c r="AI9" s="322"/>
      <c r="AJ9" s="323"/>
      <c r="AK9" s="170"/>
      <c r="AL9" s="56"/>
      <c r="AM9" s="88"/>
      <c r="BC9" s="128"/>
      <c r="BK9" s="99" t="e">
        <f t="shared" si="1"/>
        <v>#N/A</v>
      </c>
      <c r="BL9" s="129">
        <v>5</v>
      </c>
      <c r="BM9" s="159">
        <v>4</v>
      </c>
      <c r="BN9" s="159" t="s">
        <v>178</v>
      </c>
      <c r="BO9" s="99" t="s">
        <v>68</v>
      </c>
      <c r="BP9" s="99" t="s">
        <v>371</v>
      </c>
      <c r="BQ9" s="129" t="str">
        <f t="shared" si="0"/>
        <v/>
      </c>
      <c r="BR9" s="136" t="e">
        <f>IF(VLOOKUP($D$1,ورقة4!$A$2:$AW$4482,6,0)=0,"",(VLOOKUP($D$1,ورقة4!$A$2:$AW$4482,6,0)))</f>
        <v>#N/A</v>
      </c>
      <c r="BS9" s="78" t="e">
        <f t="shared" si="2"/>
        <v>#N/A</v>
      </c>
      <c r="BT9" s="99" t="e">
        <f t="shared" si="3"/>
        <v>#N/A</v>
      </c>
      <c r="BU9" s="99"/>
      <c r="BX9" s="129"/>
      <c r="BY9" s="99"/>
      <c r="BZ9" s="99"/>
      <c r="CA9" s="99"/>
    </row>
    <row r="10" spans="1:80" ht="23.25" customHeight="1" thickTop="1" x14ac:dyDescent="0.5">
      <c r="A10" s="209"/>
      <c r="B10" s="209"/>
      <c r="C10" s="209">
        <f>IF(D10&gt;0,1,0)</f>
        <v>0</v>
      </c>
      <c r="D10" s="39">
        <f>IF(E10&gt;0,1,0)</f>
        <v>0</v>
      </c>
      <c r="E10" s="211">
        <f>IF(I10&lt;&gt;$B$11,I10,0)</f>
        <v>0</v>
      </c>
      <c r="F10" s="192" t="str">
        <f>IF(OR(H10=1,H10=8,H10=14,H10=21,H10=27,H10=33,H10=310,H10=45),H10,IF(AND(T10=1,OR(S10="ج",S10="ر1",S10="ر2")),H10,""))</f>
        <v/>
      </c>
      <c r="G10" s="192" t="str">
        <f t="shared" si="4"/>
        <v/>
      </c>
      <c r="H10" s="192" t="str">
        <f t="shared" ref="H10:H27" si="6">G10</f>
        <v/>
      </c>
      <c r="I10" s="211" t="b">
        <f>IF(OR(S10="ج",S10="ر1",S10="ر2"),IF(T10=1,IF($D$5=$AO$7,0,IF($D$5=$AO$2,IF(S10="ج",4000,IF(S10="ر1",5200,IF(S10="ر2",6000,""))),IF(OR($D$5=$AO$3,$D$5=$AO$6),IF(S10="ج",2500,IF(S10="ر1",3250,IF(S10="ر2",3750,""))),IF($D$5=$AO$4,500,IF(OR($D$5=$AO$1,$D$5=$AO$5,$D$5=$AO$8),IF(S10="ج",4000,IF(S10="ر1",5500,IF(S10="ر2",6500,""))),IF(S10="ج",5000,IF(S10="ر1",6500,IF(S10="ر2",7500,""))))))))))</f>
        <v>0</v>
      </c>
      <c r="J10" s="208" t="str">
        <f>IF(IFERROR(VLOOKUP(H10,$BL$4:$BN$54,2,0),"")=0,"",IFERROR(VLOOKUP(H10,$BL$4:$BN$54,2,0),""))</f>
        <v/>
      </c>
      <c r="K10" s="317" t="str">
        <f t="shared" ref="K10:K27" si="7">IFERROR(VLOOKUP(H10,$BL$4:$BN$54,3,0),"")</f>
        <v/>
      </c>
      <c r="L10" s="318"/>
      <c r="M10" s="318"/>
      <c r="N10" s="318"/>
      <c r="O10" s="318"/>
      <c r="P10" s="318"/>
      <c r="Q10" s="318"/>
      <c r="R10" s="319"/>
      <c r="S10" s="175" t="str">
        <f t="shared" si="5"/>
        <v/>
      </c>
      <c r="T10" s="222"/>
      <c r="V10" s="354"/>
      <c r="W10" s="354"/>
      <c r="X10" s="354"/>
      <c r="Y10" s="354"/>
      <c r="Z10" s="354"/>
      <c r="AA10" s="354"/>
      <c r="AC10" s="329" t="s">
        <v>399</v>
      </c>
      <c r="AD10" s="330"/>
      <c r="AE10" s="330"/>
      <c r="AF10" s="330"/>
      <c r="AG10" s="330"/>
      <c r="AH10" s="322" t="e">
        <f>AH8+AH9+AH7-AB5</f>
        <v>#N/A</v>
      </c>
      <c r="AI10" s="322"/>
      <c r="AJ10" s="323"/>
      <c r="AK10" s="171"/>
      <c r="AL10" s="56"/>
      <c r="AM10" s="88"/>
      <c r="BK10" s="99" t="e">
        <f t="shared" si="1"/>
        <v>#N/A</v>
      </c>
      <c r="BL10" s="159">
        <v>6</v>
      </c>
      <c r="BM10" s="159">
        <v>5</v>
      </c>
      <c r="BN10" s="159" t="s">
        <v>179</v>
      </c>
      <c r="BO10" s="99" t="s">
        <v>68</v>
      </c>
      <c r="BP10" s="99" t="s">
        <v>371</v>
      </c>
      <c r="BQ10" s="129" t="str">
        <f t="shared" si="0"/>
        <v/>
      </c>
      <c r="BR10" s="136" t="e">
        <f>IF(VLOOKUP($D$1,ورقة4!$A$2:$AW$4482,7,0)=0,"",(VLOOKUP($D$1,ورقة4!$A$2:$AW$4482,7,0)))</f>
        <v>#N/A</v>
      </c>
      <c r="BS10" s="78" t="e">
        <f t="shared" si="2"/>
        <v>#N/A</v>
      </c>
      <c r="BT10" s="99" t="e">
        <f t="shared" si="3"/>
        <v>#N/A</v>
      </c>
      <c r="BU10" s="99"/>
      <c r="BX10" s="159"/>
      <c r="BY10" s="99"/>
      <c r="BZ10" s="99"/>
      <c r="CA10" s="99"/>
    </row>
    <row r="11" spans="1:80" ht="23.25" customHeight="1" thickBot="1" x14ac:dyDescent="0.55000000000000004">
      <c r="A11" s="209"/>
      <c r="B11" s="209" t="b">
        <v>0</v>
      </c>
      <c r="C11" s="209">
        <f>D10+D11</f>
        <v>0</v>
      </c>
      <c r="D11" s="39">
        <f t="shared" ref="D11:D27" si="8">IF(E11&gt;0,1,0)</f>
        <v>0</v>
      </c>
      <c r="E11" s="211">
        <f t="shared" ref="E11:E27" si="9">IF(I11&lt;&gt;$B$11,I11,0)</f>
        <v>0</v>
      </c>
      <c r="F11" s="192" t="str">
        <f t="shared" ref="F11:F27" si="10">IF(AND(T11=1,OR(S11="ج",S11="ر1",S11="ر2")),H11,"")</f>
        <v/>
      </c>
      <c r="G11" s="192" t="str">
        <f t="shared" si="4"/>
        <v/>
      </c>
      <c r="H11" s="192" t="str">
        <f t="shared" si="6"/>
        <v/>
      </c>
      <c r="I11" s="211" t="b">
        <f t="shared" ref="I11:I27" si="11">IF(OR(S11="ج",S11="ر1",S11="ر2"),IF(T11=1,IF($D$5=$AO$7,0,IF($D$5=$AO$2,IF(S11="ج",4000,IF(S11="ر1",5200,IF(S11="ر2",6000,""))),IF(OR($D$5=$AO$3,$D$5=$AO$6),IF(S11="ج",2500,IF(S11="ر1",3250,IF(S11="ر2",3750,""))),IF($D$5=$AO$4,500,IF(OR($D$5=$AO$1,$D$5=$AO$5,$D$5=$AO$8),IF(S11="ج",4000,IF(S11="ر1",5500,IF(S11="ر2",6500,""))),IF(S11="ج",5000,IF(S11="ر1",6500,IF(S11="ر2",7500,""))))))))))</f>
        <v>0</v>
      </c>
      <c r="J11" s="208" t="str">
        <f>IF(IFERROR(VLOOKUP(H11,$BL$4:$BN$54,2,0),"")=0,"",IFERROR(VLOOKUP(H11,$BL$4:$BN$54,2,0),""))</f>
        <v/>
      </c>
      <c r="K11" s="317" t="str">
        <f t="shared" si="7"/>
        <v/>
      </c>
      <c r="L11" s="318"/>
      <c r="M11" s="318"/>
      <c r="N11" s="318"/>
      <c r="O11" s="318"/>
      <c r="P11" s="318"/>
      <c r="Q11" s="318"/>
      <c r="R11" s="319"/>
      <c r="S11" s="175" t="str">
        <f t="shared" si="5"/>
        <v/>
      </c>
      <c r="T11" s="222"/>
      <c r="W11" s="328" t="e">
        <f>VLOOKUP(D1,ورقة4!A2:AS1580,45,0)</f>
        <v>#N/A</v>
      </c>
      <c r="X11" s="328"/>
      <c r="Y11" s="328"/>
      <c r="Z11" s="328"/>
      <c r="AC11" s="329" t="s">
        <v>21</v>
      </c>
      <c r="AD11" s="330"/>
      <c r="AE11" s="330"/>
      <c r="AF11" s="330"/>
      <c r="AG11" s="330"/>
      <c r="AH11" s="331" t="s">
        <v>299</v>
      </c>
      <c r="AI11" s="331"/>
      <c r="AJ11" s="332"/>
      <c r="AK11" s="172"/>
      <c r="AL11" s="56"/>
      <c r="AM11" s="88"/>
      <c r="BK11" s="99" t="e">
        <f t="shared" si="1"/>
        <v>#N/A</v>
      </c>
      <c r="BL11" s="129">
        <v>7</v>
      </c>
      <c r="BM11" s="159">
        <v>102</v>
      </c>
      <c r="BN11" s="159" t="e">
        <f>IF(W11=BT1,"اللغة الإنكليزية (1)","اللغة الفرنسية (1)")</f>
        <v>#N/A</v>
      </c>
      <c r="BO11" s="99" t="s">
        <v>68</v>
      </c>
      <c r="BP11" s="99" t="s">
        <v>371</v>
      </c>
      <c r="BQ11" s="129" t="str">
        <f t="shared" si="0"/>
        <v/>
      </c>
      <c r="BR11" s="137" t="e">
        <f>IF(VLOOKUP($D$1,ورقة4!$A$2:$AW$4482,8,0)=0,"",(VLOOKUP($D$1,ورقة4!$A$2:$AW$4482,8,0)))</f>
        <v>#N/A</v>
      </c>
      <c r="BS11" s="78" t="e">
        <f t="shared" si="2"/>
        <v>#N/A</v>
      </c>
      <c r="BT11" s="99" t="e">
        <f t="shared" si="3"/>
        <v>#N/A</v>
      </c>
      <c r="BU11" s="99"/>
      <c r="BX11" s="129"/>
      <c r="BY11" s="99"/>
      <c r="BZ11" s="99"/>
      <c r="CA11" s="99"/>
    </row>
    <row r="12" spans="1:80" ht="23.25" customHeight="1" thickBot="1" x14ac:dyDescent="0.55000000000000004">
      <c r="A12" s="209"/>
      <c r="B12" s="209"/>
      <c r="C12" s="209">
        <f>C11+D12</f>
        <v>0</v>
      </c>
      <c r="D12" s="39">
        <f t="shared" si="8"/>
        <v>0</v>
      </c>
      <c r="E12" s="211">
        <f t="shared" si="9"/>
        <v>0</v>
      </c>
      <c r="F12" s="192" t="str">
        <f t="shared" si="10"/>
        <v/>
      </c>
      <c r="G12" s="192" t="str">
        <f t="shared" si="4"/>
        <v/>
      </c>
      <c r="H12" s="192" t="str">
        <f t="shared" si="6"/>
        <v/>
      </c>
      <c r="I12" s="211" t="b">
        <f t="shared" si="11"/>
        <v>0</v>
      </c>
      <c r="J12" s="208" t="str">
        <f t="shared" ref="J12:J27" si="12">IF(IFERROR(VLOOKUP(H12,$BL$4:$BN$54,2,0),"")=0,"",IFERROR(VLOOKUP(H12,$BL$4:$BN$54,2,0),""))</f>
        <v/>
      </c>
      <c r="K12" s="317" t="str">
        <f t="shared" si="7"/>
        <v/>
      </c>
      <c r="L12" s="318"/>
      <c r="M12" s="318"/>
      <c r="N12" s="318"/>
      <c r="O12" s="318"/>
      <c r="P12" s="318"/>
      <c r="Q12" s="318"/>
      <c r="R12" s="319"/>
      <c r="S12" s="175" t="str">
        <f t="shared" si="5"/>
        <v/>
      </c>
      <c r="T12" s="222"/>
      <c r="W12" s="328"/>
      <c r="X12" s="328"/>
      <c r="Y12" s="328"/>
      <c r="Z12" s="328"/>
      <c r="AC12" s="329" t="s">
        <v>24</v>
      </c>
      <c r="AD12" s="330"/>
      <c r="AE12" s="330"/>
      <c r="AF12" s="330"/>
      <c r="AG12" s="330"/>
      <c r="AH12" s="322" t="e">
        <f>IF(OR(D5=AO4,AH17=2,AH17=1),AH10,IF(AH11="نعم",X16+X17/2,AH10))</f>
        <v>#N/A</v>
      </c>
      <c r="AI12" s="322"/>
      <c r="AJ12" s="323"/>
      <c r="AK12" s="172"/>
      <c r="AL12" s="56"/>
      <c r="AM12" s="88"/>
      <c r="BK12" s="99" t="str">
        <f t="shared" si="1"/>
        <v/>
      </c>
      <c r="BL12" s="159">
        <v>8</v>
      </c>
      <c r="BN12" s="129" t="s">
        <v>377</v>
      </c>
      <c r="BQ12" s="129" t="str">
        <f t="shared" ref="BQ12:BQ24" si="13">IFERROR(VLOOKUP(BN12,$K$9:$T$21,10,0),"")</f>
        <v/>
      </c>
      <c r="BS12" s="78" t="e">
        <f>IF(AND(BS13="",BS14="",BS15="",BS16="",BS17=""),"",BL12)</f>
        <v>#N/A</v>
      </c>
      <c r="BT12" s="99" t="e">
        <f>IF(AND(BT13="",BT14="",BT15="",BT16="",BT17=""),"",BL12)</f>
        <v>#N/A</v>
      </c>
      <c r="BX12" s="159"/>
      <c r="BY12" s="99"/>
      <c r="BZ12" s="99"/>
      <c r="CA12" s="99"/>
    </row>
    <row r="13" spans="1:80" ht="23.25" customHeight="1" x14ac:dyDescent="0.5">
      <c r="A13" s="209"/>
      <c r="B13" s="209"/>
      <c r="C13" s="209">
        <f t="shared" ref="C13:C27" si="14">C12+D13</f>
        <v>0</v>
      </c>
      <c r="D13" s="39">
        <f t="shared" si="8"/>
        <v>0</v>
      </c>
      <c r="E13" s="211">
        <f t="shared" si="9"/>
        <v>0</v>
      </c>
      <c r="F13" s="192" t="str">
        <f t="shared" si="10"/>
        <v/>
      </c>
      <c r="G13" s="192" t="str">
        <f t="shared" si="4"/>
        <v/>
      </c>
      <c r="H13" s="192" t="str">
        <f t="shared" si="6"/>
        <v/>
      </c>
      <c r="I13" s="211" t="b">
        <f t="shared" si="11"/>
        <v>0</v>
      </c>
      <c r="J13" s="208" t="str">
        <f t="shared" si="12"/>
        <v/>
      </c>
      <c r="K13" s="317" t="str">
        <f t="shared" si="7"/>
        <v/>
      </c>
      <c r="L13" s="318"/>
      <c r="M13" s="318"/>
      <c r="N13" s="318"/>
      <c r="O13" s="318"/>
      <c r="P13" s="318"/>
      <c r="Q13" s="318"/>
      <c r="R13" s="319"/>
      <c r="S13" s="175" t="str">
        <f t="shared" si="5"/>
        <v/>
      </c>
      <c r="T13" s="222"/>
      <c r="AC13" s="329" t="s">
        <v>26</v>
      </c>
      <c r="AD13" s="330"/>
      <c r="AE13" s="330"/>
      <c r="AF13" s="330"/>
      <c r="AG13" s="330"/>
      <c r="AH13" s="322" t="e">
        <f>IF(OR(D5=BE4,D5=BE7),0,AH10-AH12)</f>
        <v>#N/A</v>
      </c>
      <c r="AI13" s="322"/>
      <c r="AJ13" s="323"/>
      <c r="AK13" s="173"/>
      <c r="AL13" s="56"/>
      <c r="AM13" s="88"/>
      <c r="BK13" s="99" t="e">
        <f t="shared" si="1"/>
        <v>#N/A</v>
      </c>
      <c r="BL13" s="129">
        <v>9</v>
      </c>
      <c r="BM13" s="159">
        <v>6</v>
      </c>
      <c r="BN13" s="159" t="s">
        <v>180</v>
      </c>
      <c r="BO13" s="130" t="s">
        <v>68</v>
      </c>
      <c r="BP13" s="130" t="s">
        <v>373</v>
      </c>
      <c r="BQ13" s="129" t="str">
        <f t="shared" si="13"/>
        <v/>
      </c>
      <c r="BR13" s="132" t="e">
        <f>IF(VLOOKUP($D$1,ورقة4!$A$2:$AW$4482,9,0)=0,"",(VLOOKUP($D$1,ورقة4!$A$2:$AW$4482,9,0)))</f>
        <v>#N/A</v>
      </c>
      <c r="BS13" s="78" t="e">
        <f>IF(BR13="م",BL13,"")</f>
        <v>#N/A</v>
      </c>
      <c r="BT13" s="99" t="e">
        <f>IF(BR13="","",BL13)</f>
        <v>#N/A</v>
      </c>
      <c r="BX13" s="129"/>
      <c r="BY13" s="99"/>
      <c r="BZ13" s="99"/>
      <c r="CA13" s="99"/>
    </row>
    <row r="14" spans="1:80" ht="23.25" customHeight="1" x14ac:dyDescent="0.5">
      <c r="A14" s="209"/>
      <c r="B14" s="209"/>
      <c r="C14" s="209">
        <f t="shared" si="14"/>
        <v>0</v>
      </c>
      <c r="D14" s="39">
        <f t="shared" si="8"/>
        <v>0</v>
      </c>
      <c r="E14" s="211">
        <f t="shared" si="9"/>
        <v>0</v>
      </c>
      <c r="F14" s="192" t="str">
        <f t="shared" si="10"/>
        <v/>
      </c>
      <c r="G14" s="192" t="str">
        <f t="shared" si="4"/>
        <v/>
      </c>
      <c r="H14" s="192" t="str">
        <f t="shared" si="6"/>
        <v/>
      </c>
      <c r="I14" s="211" t="b">
        <f t="shared" si="11"/>
        <v>0</v>
      </c>
      <c r="J14" s="208" t="str">
        <f t="shared" si="12"/>
        <v/>
      </c>
      <c r="K14" s="317" t="str">
        <f t="shared" si="7"/>
        <v/>
      </c>
      <c r="L14" s="318"/>
      <c r="M14" s="318"/>
      <c r="N14" s="318"/>
      <c r="O14" s="318"/>
      <c r="P14" s="318"/>
      <c r="Q14" s="318"/>
      <c r="R14" s="319"/>
      <c r="S14" s="175" t="str">
        <f t="shared" si="5"/>
        <v/>
      </c>
      <c r="T14" s="222"/>
      <c r="W14" s="39">
        <v>1</v>
      </c>
      <c r="X14" s="212" t="e">
        <f>VLOOKUP(W14,$C$10:$E$26,3,0)</f>
        <v>#N/A</v>
      </c>
      <c r="AC14" s="329" t="s">
        <v>170</v>
      </c>
      <c r="AD14" s="330"/>
      <c r="AE14" s="330"/>
      <c r="AF14" s="330"/>
      <c r="AG14" s="330"/>
      <c r="AH14" s="322">
        <f>COUNTIFS(S9:S27,"ج",T9:T27,1)</f>
        <v>0</v>
      </c>
      <c r="AI14" s="322"/>
      <c r="AJ14" s="323"/>
      <c r="AK14" s="173"/>
      <c r="AL14" s="56"/>
      <c r="AM14" s="88"/>
      <c r="BK14" s="99" t="e">
        <f t="shared" si="1"/>
        <v>#N/A</v>
      </c>
      <c r="BL14" s="159">
        <v>10</v>
      </c>
      <c r="BM14" s="159">
        <v>7</v>
      </c>
      <c r="BN14" s="159" t="s">
        <v>181</v>
      </c>
      <c r="BO14" s="130" t="s">
        <v>68</v>
      </c>
      <c r="BP14" s="130" t="s">
        <v>373</v>
      </c>
      <c r="BQ14" s="129" t="str">
        <f t="shared" si="13"/>
        <v/>
      </c>
      <c r="BR14" s="136" t="e">
        <f>IF(VLOOKUP($D$1,ورقة4!$A$2:$AW$4482,10,0)=0,"",(VLOOKUP($D$1,ورقة4!$A$2:$AW$4482,10,0)))</f>
        <v>#N/A</v>
      </c>
      <c r="BS14" s="78" t="e">
        <f>IF(BR14="م",BL14,"")</f>
        <v>#N/A</v>
      </c>
      <c r="BT14" s="99" t="e">
        <f t="shared" ref="BT14:BT17" si="15">IF(BR14="","",BL14)</f>
        <v>#N/A</v>
      </c>
      <c r="BX14" s="159"/>
      <c r="BY14" s="99"/>
      <c r="BZ14" s="99"/>
      <c r="CA14" s="99"/>
    </row>
    <row r="15" spans="1:80" ht="23.25" customHeight="1" x14ac:dyDescent="0.5">
      <c r="A15" s="209"/>
      <c r="B15" s="209"/>
      <c r="C15" s="209">
        <f t="shared" si="14"/>
        <v>0</v>
      </c>
      <c r="D15" s="39">
        <f t="shared" si="8"/>
        <v>0</v>
      </c>
      <c r="E15" s="211">
        <f t="shared" si="9"/>
        <v>0</v>
      </c>
      <c r="F15" s="192" t="str">
        <f t="shared" si="10"/>
        <v/>
      </c>
      <c r="G15" s="192" t="str">
        <f t="shared" si="4"/>
        <v/>
      </c>
      <c r="H15" s="192" t="str">
        <f t="shared" si="6"/>
        <v/>
      </c>
      <c r="I15" s="211" t="b">
        <f t="shared" si="11"/>
        <v>0</v>
      </c>
      <c r="J15" s="208" t="str">
        <f t="shared" si="12"/>
        <v/>
      </c>
      <c r="K15" s="317" t="str">
        <f t="shared" si="7"/>
        <v/>
      </c>
      <c r="L15" s="318"/>
      <c r="M15" s="318"/>
      <c r="N15" s="318"/>
      <c r="O15" s="318"/>
      <c r="P15" s="318"/>
      <c r="Q15" s="318"/>
      <c r="R15" s="319"/>
      <c r="S15" s="175" t="str">
        <f t="shared" si="5"/>
        <v/>
      </c>
      <c r="T15" s="222"/>
      <c r="W15" s="39">
        <v>2</v>
      </c>
      <c r="X15" s="212" t="e">
        <f>VLOOKUP(W15,$C$10:$E$26,3,0)</f>
        <v>#N/A</v>
      </c>
      <c r="AC15" s="320" t="s">
        <v>3013</v>
      </c>
      <c r="AD15" s="321"/>
      <c r="AE15" s="321"/>
      <c r="AF15" s="321"/>
      <c r="AG15" s="321"/>
      <c r="AH15" s="322">
        <f>COUNTIFS(S9:S27,"ر1",T9:T27,1)</f>
        <v>0</v>
      </c>
      <c r="AI15" s="322"/>
      <c r="AJ15" s="323"/>
      <c r="AK15" s="173"/>
      <c r="AL15" s="88"/>
      <c r="AM15" s="88"/>
      <c r="BK15" s="99" t="e">
        <f t="shared" si="1"/>
        <v>#N/A</v>
      </c>
      <c r="BL15" s="129">
        <v>11</v>
      </c>
      <c r="BM15" s="159">
        <v>8</v>
      </c>
      <c r="BN15" s="159" t="s">
        <v>182</v>
      </c>
      <c r="BO15" s="130" t="s">
        <v>68</v>
      </c>
      <c r="BP15" s="130" t="s">
        <v>373</v>
      </c>
      <c r="BQ15" s="129" t="str">
        <f t="shared" si="13"/>
        <v/>
      </c>
      <c r="BR15" s="136" t="e">
        <f>IF(VLOOKUP($D$1,ورقة4!$A$2:$AW$4482,11,0)=0,"",(VLOOKUP($D$1,ورقة4!$A$2:$AW$4482,11,0)))</f>
        <v>#N/A</v>
      </c>
      <c r="BS15" s="78" t="e">
        <f>IF(BR15="م",BL15,"")</f>
        <v>#N/A</v>
      </c>
      <c r="BT15" s="99" t="e">
        <f t="shared" si="15"/>
        <v>#N/A</v>
      </c>
      <c r="BX15" s="129"/>
      <c r="BY15" s="99"/>
      <c r="BZ15" s="99"/>
      <c r="CA15" s="99"/>
      <c r="CB15" s="131"/>
    </row>
    <row r="16" spans="1:80" ht="23.25" customHeight="1" x14ac:dyDescent="0.5">
      <c r="A16" s="209"/>
      <c r="B16" s="209"/>
      <c r="C16" s="209">
        <f t="shared" si="14"/>
        <v>0</v>
      </c>
      <c r="D16" s="39">
        <f t="shared" si="8"/>
        <v>0</v>
      </c>
      <c r="E16" s="211">
        <f t="shared" si="9"/>
        <v>0</v>
      </c>
      <c r="F16" s="192" t="str">
        <f t="shared" si="10"/>
        <v/>
      </c>
      <c r="G16" s="192" t="str">
        <f t="shared" si="4"/>
        <v/>
      </c>
      <c r="H16" s="192" t="str">
        <f t="shared" si="6"/>
        <v/>
      </c>
      <c r="I16" s="211" t="b">
        <f t="shared" si="11"/>
        <v>0</v>
      </c>
      <c r="J16" s="208" t="str">
        <f t="shared" si="12"/>
        <v/>
      </c>
      <c r="K16" s="317" t="str">
        <f t="shared" si="7"/>
        <v/>
      </c>
      <c r="L16" s="318"/>
      <c r="M16" s="318"/>
      <c r="N16" s="318"/>
      <c r="O16" s="318"/>
      <c r="P16" s="318"/>
      <c r="Q16" s="318"/>
      <c r="R16" s="319"/>
      <c r="S16" s="175" t="str">
        <f t="shared" si="5"/>
        <v/>
      </c>
      <c r="T16" s="222"/>
      <c r="W16" s="39"/>
      <c r="X16" s="212" t="e">
        <f>SUM(X14:X15)</f>
        <v>#N/A</v>
      </c>
      <c r="AC16" s="320" t="s">
        <v>3014</v>
      </c>
      <c r="AD16" s="321"/>
      <c r="AE16" s="321"/>
      <c r="AF16" s="321"/>
      <c r="AG16" s="321"/>
      <c r="AH16" s="322">
        <f>COUNTIFS(S9:S27,"ر2",T9:T27,1)</f>
        <v>0</v>
      </c>
      <c r="AI16" s="322"/>
      <c r="AJ16" s="323"/>
      <c r="AK16" s="173"/>
      <c r="AL16" s="88"/>
      <c r="AM16" s="88"/>
      <c r="BK16" s="99" t="e">
        <f t="shared" si="1"/>
        <v>#N/A</v>
      </c>
      <c r="BL16" s="159">
        <v>12</v>
      </c>
      <c r="BM16" s="159">
        <v>9</v>
      </c>
      <c r="BN16" s="159" t="e">
        <f>IF(W11=BT1,"دراسات تجارية باللغة الإنكليزية","دراسات تجارية باللغة الفرنسية")</f>
        <v>#N/A</v>
      </c>
      <c r="BO16" s="130" t="s">
        <v>68</v>
      </c>
      <c r="BP16" s="130" t="s">
        <v>373</v>
      </c>
      <c r="BQ16" s="129" t="str">
        <f t="shared" si="13"/>
        <v/>
      </c>
      <c r="BR16" s="136" t="e">
        <f>IF(VLOOKUP($D$1,ورقة4!$A$2:$AW$4482,12,0)=0,"",(VLOOKUP($D$1,ورقة4!$A$2:$AW$4482,12,0)))</f>
        <v>#N/A</v>
      </c>
      <c r="BS16" s="78" t="e">
        <f>IF(BR16="م",BL16,"")</f>
        <v>#N/A</v>
      </c>
      <c r="BT16" s="99" t="e">
        <f t="shared" si="15"/>
        <v>#N/A</v>
      </c>
      <c r="BU16" s="159"/>
      <c r="BV16" s="159"/>
      <c r="BX16" s="159"/>
      <c r="BY16" s="99"/>
      <c r="BZ16" s="99"/>
      <c r="CA16" s="99"/>
      <c r="CB16" s="131"/>
    </row>
    <row r="17" spans="1:80" ht="23.25" customHeight="1" thickBot="1" x14ac:dyDescent="0.55000000000000004">
      <c r="A17" s="209"/>
      <c r="B17" s="209"/>
      <c r="C17" s="209">
        <f t="shared" si="14"/>
        <v>0</v>
      </c>
      <c r="D17" s="39">
        <f t="shared" si="8"/>
        <v>0</v>
      </c>
      <c r="E17" s="211">
        <f t="shared" si="9"/>
        <v>0</v>
      </c>
      <c r="F17" s="192" t="str">
        <f t="shared" si="10"/>
        <v/>
      </c>
      <c r="G17" s="192" t="str">
        <f t="shared" si="4"/>
        <v/>
      </c>
      <c r="H17" s="192" t="str">
        <f t="shared" si="6"/>
        <v/>
      </c>
      <c r="I17" s="211" t="b">
        <f t="shared" si="11"/>
        <v>0</v>
      </c>
      <c r="J17" s="208" t="str">
        <f t="shared" si="12"/>
        <v/>
      </c>
      <c r="K17" s="317" t="str">
        <f t="shared" si="7"/>
        <v/>
      </c>
      <c r="L17" s="318"/>
      <c r="M17" s="318"/>
      <c r="N17" s="318"/>
      <c r="O17" s="318"/>
      <c r="P17" s="318"/>
      <c r="Q17" s="318"/>
      <c r="R17" s="319"/>
      <c r="S17" s="175" t="str">
        <f t="shared" si="5"/>
        <v/>
      </c>
      <c r="T17" s="222"/>
      <c r="W17" s="39"/>
      <c r="X17" s="212" t="e">
        <f>AH10-(X14+X15)</f>
        <v>#N/A</v>
      </c>
      <c r="AC17" s="324" t="s">
        <v>398</v>
      </c>
      <c r="AD17" s="325"/>
      <c r="AE17" s="325"/>
      <c r="AF17" s="325"/>
      <c r="AG17" s="325"/>
      <c r="AH17" s="326">
        <f>SUM(AH14:AJ16)</f>
        <v>0</v>
      </c>
      <c r="AI17" s="326"/>
      <c r="AJ17" s="327"/>
      <c r="AK17" s="173"/>
      <c r="AL17" s="88"/>
      <c r="AM17" s="88"/>
      <c r="BK17" s="99" t="e">
        <f t="shared" si="1"/>
        <v>#N/A</v>
      </c>
      <c r="BL17" s="129">
        <v>13</v>
      </c>
      <c r="BM17" s="159">
        <v>10</v>
      </c>
      <c r="BN17" s="159" t="s">
        <v>183</v>
      </c>
      <c r="BO17" s="130" t="s">
        <v>68</v>
      </c>
      <c r="BP17" s="130" t="s">
        <v>373</v>
      </c>
      <c r="BQ17" s="129" t="str">
        <f t="shared" si="13"/>
        <v/>
      </c>
      <c r="BR17" s="137" t="e">
        <f>IF(VLOOKUP($D$1,ورقة4!$A$2:$AW$4482,13,0)=0,"",(VLOOKUP($D$1,ورقة4!$A$2:$AW$4482,13,0)))</f>
        <v>#N/A</v>
      </c>
      <c r="BS17" s="78" t="e">
        <f>IF(BR17="م",BL17,"")</f>
        <v>#N/A</v>
      </c>
      <c r="BT17" s="99" t="e">
        <f t="shared" si="15"/>
        <v>#N/A</v>
      </c>
      <c r="BX17" s="129"/>
      <c r="BY17" s="99"/>
      <c r="BZ17" s="99"/>
      <c r="CA17" s="99"/>
    </row>
    <row r="18" spans="1:80" ht="23.25" customHeight="1" thickTop="1" thickBot="1" x14ac:dyDescent="0.55000000000000004">
      <c r="A18" s="209"/>
      <c r="B18" s="209"/>
      <c r="C18" s="209">
        <f t="shared" si="14"/>
        <v>0</v>
      </c>
      <c r="D18" s="39">
        <f t="shared" si="8"/>
        <v>0</v>
      </c>
      <c r="E18" s="211">
        <f t="shared" si="9"/>
        <v>0</v>
      </c>
      <c r="F18" s="192" t="str">
        <f t="shared" si="10"/>
        <v/>
      </c>
      <c r="G18" s="192" t="str">
        <f t="shared" si="4"/>
        <v/>
      </c>
      <c r="H18" s="192" t="str">
        <f t="shared" si="6"/>
        <v/>
      </c>
      <c r="I18" s="211" t="b">
        <f t="shared" si="11"/>
        <v>0</v>
      </c>
      <c r="J18" s="208" t="str">
        <f t="shared" si="12"/>
        <v/>
      </c>
      <c r="K18" s="317" t="str">
        <f t="shared" si="7"/>
        <v/>
      </c>
      <c r="L18" s="318"/>
      <c r="M18" s="318"/>
      <c r="N18" s="318"/>
      <c r="O18" s="318"/>
      <c r="P18" s="318"/>
      <c r="Q18" s="318"/>
      <c r="R18" s="319"/>
      <c r="S18" s="175" t="str">
        <f t="shared" si="5"/>
        <v/>
      </c>
      <c r="T18" s="222"/>
      <c r="AJ18" s="173"/>
      <c r="AK18" s="173"/>
      <c r="AL18" s="88"/>
      <c r="AM18" s="88"/>
      <c r="BK18" s="99" t="str">
        <f t="shared" si="1"/>
        <v/>
      </c>
      <c r="BL18" s="129">
        <v>14</v>
      </c>
      <c r="BN18" s="129" t="s">
        <v>378</v>
      </c>
      <c r="BQ18" s="129" t="str">
        <f t="shared" si="13"/>
        <v/>
      </c>
      <c r="BS18" s="78" t="e">
        <f>IF(AND(BS19="",BS20="",BS21="",BS22="",BS23="",BS24=""),"",BL18)</f>
        <v>#N/A</v>
      </c>
      <c r="BT18" s="99" t="e">
        <f>IF(AND(BT19="",BT20="",BT21="",BT22="",BT23="",BT24=""),"",BL18)</f>
        <v>#N/A</v>
      </c>
      <c r="BX18" s="159"/>
      <c r="BY18" s="99"/>
      <c r="BZ18" s="99"/>
      <c r="CA18" s="99"/>
    </row>
    <row r="19" spans="1:80" ht="23.25" customHeight="1" x14ac:dyDescent="0.5">
      <c r="A19" s="209"/>
      <c r="B19" s="209"/>
      <c r="C19" s="209">
        <f t="shared" si="14"/>
        <v>0</v>
      </c>
      <c r="D19" s="39">
        <f t="shared" si="8"/>
        <v>0</v>
      </c>
      <c r="E19" s="211">
        <f t="shared" si="9"/>
        <v>0</v>
      </c>
      <c r="F19" s="192" t="str">
        <f t="shared" si="10"/>
        <v/>
      </c>
      <c r="G19" s="192" t="str">
        <f t="shared" si="4"/>
        <v/>
      </c>
      <c r="H19" s="192" t="str">
        <f t="shared" si="6"/>
        <v/>
      </c>
      <c r="I19" s="211" t="b">
        <f t="shared" si="11"/>
        <v>0</v>
      </c>
      <c r="J19" s="208" t="str">
        <f t="shared" si="12"/>
        <v/>
      </c>
      <c r="K19" s="317" t="str">
        <f t="shared" si="7"/>
        <v/>
      </c>
      <c r="L19" s="318"/>
      <c r="M19" s="318"/>
      <c r="N19" s="318"/>
      <c r="O19" s="318"/>
      <c r="P19" s="318"/>
      <c r="Q19" s="318"/>
      <c r="R19" s="319"/>
      <c r="S19" s="175" t="str">
        <f t="shared" si="5"/>
        <v/>
      </c>
      <c r="T19" s="222"/>
      <c r="AJ19" s="173"/>
      <c r="AK19" s="173"/>
      <c r="AL19" s="88"/>
      <c r="AM19" s="88"/>
      <c r="BK19" s="99" t="e">
        <f t="shared" si="1"/>
        <v>#N/A</v>
      </c>
      <c r="BL19" s="159">
        <v>15</v>
      </c>
      <c r="BM19" s="159">
        <v>11</v>
      </c>
      <c r="BN19" s="159" t="s">
        <v>206</v>
      </c>
      <c r="BO19" s="130" t="s">
        <v>372</v>
      </c>
      <c r="BP19" s="130" t="s">
        <v>371</v>
      </c>
      <c r="BQ19" s="129" t="str">
        <f t="shared" si="13"/>
        <v/>
      </c>
      <c r="BR19" s="132" t="e">
        <f>IF(VLOOKUP($D$1,ورقة4!$A$2:$AW$4482,14,0)=0,"",(VLOOKUP($D$1,ورقة4!$A$2:$AW$4482,14,0)))</f>
        <v>#N/A</v>
      </c>
      <c r="BS19" s="78" t="e">
        <f t="shared" ref="BS19:BS24" si="16">IF(BR19="م",BL19,"")</f>
        <v>#N/A</v>
      </c>
      <c r="BT19" s="99" t="e">
        <f>IF(BR19="","",BL19)</f>
        <v>#N/A</v>
      </c>
      <c r="BX19" s="129"/>
      <c r="BY19" s="99"/>
      <c r="BZ19" s="99"/>
      <c r="CA19" s="99"/>
    </row>
    <row r="20" spans="1:80" ht="23.25" customHeight="1" x14ac:dyDescent="0.5">
      <c r="A20" s="209"/>
      <c r="B20" s="209"/>
      <c r="C20" s="209">
        <f t="shared" si="14"/>
        <v>0</v>
      </c>
      <c r="D20" s="39">
        <f t="shared" si="8"/>
        <v>0</v>
      </c>
      <c r="E20" s="211">
        <f t="shared" si="9"/>
        <v>0</v>
      </c>
      <c r="F20" s="192" t="str">
        <f t="shared" si="10"/>
        <v/>
      </c>
      <c r="G20" s="192" t="str">
        <f t="shared" si="4"/>
        <v/>
      </c>
      <c r="H20" s="192" t="str">
        <f t="shared" si="6"/>
        <v/>
      </c>
      <c r="I20" s="211" t="b">
        <f t="shared" si="11"/>
        <v>0</v>
      </c>
      <c r="J20" s="208" t="str">
        <f t="shared" si="12"/>
        <v/>
      </c>
      <c r="K20" s="317" t="str">
        <f>IFERROR(VLOOKUP(H20,$BL$4:$BN$54,3,0),"")</f>
        <v/>
      </c>
      <c r="L20" s="318"/>
      <c r="M20" s="318"/>
      <c r="N20" s="318"/>
      <c r="O20" s="318"/>
      <c r="P20" s="318"/>
      <c r="Q20" s="318"/>
      <c r="R20" s="319"/>
      <c r="S20" s="175" t="str">
        <f t="shared" si="5"/>
        <v/>
      </c>
      <c r="T20" s="222"/>
      <c r="AB20" s="56"/>
      <c r="AC20" s="56"/>
      <c r="AD20" s="56"/>
      <c r="AE20" s="56"/>
      <c r="AF20" s="56"/>
      <c r="AG20" s="157"/>
      <c r="AH20" s="157"/>
      <c r="AI20" s="170"/>
      <c r="AJ20" s="170"/>
      <c r="AK20" s="170"/>
      <c r="AL20" s="88"/>
      <c r="AM20" s="88"/>
      <c r="BK20" s="99" t="e">
        <f t="shared" si="1"/>
        <v>#N/A</v>
      </c>
      <c r="BL20" s="129">
        <v>16</v>
      </c>
      <c r="BM20" s="159">
        <v>12</v>
      </c>
      <c r="BN20" s="159" t="s">
        <v>207</v>
      </c>
      <c r="BO20" s="130" t="s">
        <v>372</v>
      </c>
      <c r="BP20" s="130" t="s">
        <v>371</v>
      </c>
      <c r="BQ20" s="129" t="str">
        <f t="shared" si="13"/>
        <v/>
      </c>
      <c r="BR20" s="138" t="e">
        <f>IF(VLOOKUP($D$1,ورقة4!$A$2:$AW$4482,15,0)=0,"",(VLOOKUP($D$1,ورقة4!$A$2:$AW$4482,15,0)))</f>
        <v>#N/A</v>
      </c>
      <c r="BS20" s="78" t="e">
        <f t="shared" si="16"/>
        <v>#N/A</v>
      </c>
      <c r="BT20" s="99" t="e">
        <f t="shared" ref="BT20:BT24" si="17">IF(BR20="","",BL20)</f>
        <v>#N/A</v>
      </c>
      <c r="BX20" s="159"/>
      <c r="BY20" s="99"/>
      <c r="BZ20" s="99"/>
      <c r="CA20" s="99"/>
    </row>
    <row r="21" spans="1:80" ht="23.25" customHeight="1" x14ac:dyDescent="0.5">
      <c r="A21" s="192" t="str">
        <f t="shared" ref="A21:A22" si="18">IFERROR(SMALL($BS$4:$BS$42,BL18),"")</f>
        <v/>
      </c>
      <c r="B21" s="192">
        <f t="shared" ref="B21:B22" si="19">IF(OR(A21=1,A21=8,A21=14,A21=21,A21=27,A21=33,A21=""),0,1)</f>
        <v>0</v>
      </c>
      <c r="C21" s="209">
        <f t="shared" si="14"/>
        <v>0</v>
      </c>
      <c r="D21" s="39">
        <f t="shared" si="8"/>
        <v>0</v>
      </c>
      <c r="E21" s="211">
        <f t="shared" si="9"/>
        <v>0</v>
      </c>
      <c r="F21" s="192" t="str">
        <f t="shared" si="10"/>
        <v/>
      </c>
      <c r="G21" s="192" t="str">
        <f t="shared" si="4"/>
        <v/>
      </c>
      <c r="H21" s="192" t="str">
        <f t="shared" si="6"/>
        <v/>
      </c>
      <c r="I21" s="211" t="b">
        <f t="shared" si="11"/>
        <v>0</v>
      </c>
      <c r="J21" s="208" t="str">
        <f t="shared" si="12"/>
        <v/>
      </c>
      <c r="K21" s="317" t="str">
        <f t="shared" si="7"/>
        <v/>
      </c>
      <c r="L21" s="318"/>
      <c r="M21" s="318"/>
      <c r="N21" s="318"/>
      <c r="O21" s="318"/>
      <c r="P21" s="318"/>
      <c r="Q21" s="318"/>
      <c r="R21" s="319"/>
      <c r="S21" s="175" t="str">
        <f t="shared" si="5"/>
        <v/>
      </c>
      <c r="T21" s="222"/>
      <c r="AB21" s="56"/>
      <c r="AC21" s="56"/>
      <c r="AD21" s="56"/>
      <c r="AE21" s="56"/>
      <c r="AF21" s="56"/>
      <c r="AG21" s="157"/>
      <c r="AH21" s="157"/>
      <c r="AI21" s="170"/>
      <c r="AJ21" s="170"/>
      <c r="AK21" s="170"/>
      <c r="AL21" s="88"/>
      <c r="AM21" s="88"/>
      <c r="BK21" s="99" t="e">
        <f t="shared" si="1"/>
        <v>#N/A</v>
      </c>
      <c r="BL21" s="159">
        <v>17</v>
      </c>
      <c r="BM21" s="159">
        <v>13</v>
      </c>
      <c r="BN21" s="159" t="s">
        <v>208</v>
      </c>
      <c r="BO21" s="130" t="s">
        <v>372</v>
      </c>
      <c r="BP21" s="130" t="s">
        <v>371</v>
      </c>
      <c r="BQ21" s="129" t="str">
        <f t="shared" si="13"/>
        <v/>
      </c>
      <c r="BR21" s="138" t="e">
        <f>IF(VLOOKUP($D$1,ورقة4!$A$2:$AW$4482,16,0)=0,"",(VLOOKUP($D$1,ورقة4!$A$2:$AW$4482,16,0)))</f>
        <v>#N/A</v>
      </c>
      <c r="BS21" s="78" t="e">
        <f t="shared" si="16"/>
        <v>#N/A</v>
      </c>
      <c r="BT21" s="99" t="e">
        <f t="shared" si="17"/>
        <v>#N/A</v>
      </c>
      <c r="BX21" s="129"/>
      <c r="BY21" s="99"/>
      <c r="BZ21" s="99"/>
      <c r="CA21" s="99"/>
    </row>
    <row r="22" spans="1:80" ht="23.25" customHeight="1" x14ac:dyDescent="0.5">
      <c r="A22" s="192" t="str">
        <f t="shared" si="18"/>
        <v/>
      </c>
      <c r="B22" s="192">
        <f t="shared" si="19"/>
        <v>0</v>
      </c>
      <c r="C22" s="209">
        <f t="shared" si="14"/>
        <v>0</v>
      </c>
      <c r="D22" s="39">
        <f t="shared" si="8"/>
        <v>0</v>
      </c>
      <c r="E22" s="211">
        <f t="shared" si="9"/>
        <v>0</v>
      </c>
      <c r="F22" s="192" t="str">
        <f t="shared" si="10"/>
        <v/>
      </c>
      <c r="G22" s="192" t="str">
        <f t="shared" si="4"/>
        <v/>
      </c>
      <c r="H22" s="192" t="str">
        <f t="shared" si="6"/>
        <v/>
      </c>
      <c r="I22" s="211" t="b">
        <f t="shared" si="11"/>
        <v>0</v>
      </c>
      <c r="J22" s="208" t="str">
        <f t="shared" si="12"/>
        <v/>
      </c>
      <c r="K22" s="317" t="str">
        <f t="shared" si="7"/>
        <v/>
      </c>
      <c r="L22" s="318"/>
      <c r="M22" s="318"/>
      <c r="N22" s="318"/>
      <c r="O22" s="318"/>
      <c r="P22" s="318"/>
      <c r="Q22" s="318"/>
      <c r="R22" s="319"/>
      <c r="S22" s="175" t="str">
        <f t="shared" si="5"/>
        <v/>
      </c>
      <c r="T22" s="222"/>
      <c r="AB22" s="56"/>
      <c r="AC22" s="56"/>
      <c r="AD22" s="56"/>
      <c r="AE22" s="56"/>
      <c r="AF22" s="56"/>
      <c r="AG22" s="157"/>
      <c r="AH22" s="157"/>
      <c r="AI22" s="170"/>
      <c r="AJ22" s="170"/>
      <c r="AK22" s="170"/>
      <c r="AL22" s="88"/>
      <c r="AM22" s="88"/>
      <c r="BK22" s="99" t="e">
        <f t="shared" si="1"/>
        <v>#N/A</v>
      </c>
      <c r="BL22" s="129">
        <v>18</v>
      </c>
      <c r="BM22" s="159">
        <v>14</v>
      </c>
      <c r="BN22" s="159" t="s">
        <v>209</v>
      </c>
      <c r="BO22" s="130" t="s">
        <v>372</v>
      </c>
      <c r="BP22" s="130" t="s">
        <v>371</v>
      </c>
      <c r="BQ22" s="129" t="str">
        <f t="shared" si="13"/>
        <v/>
      </c>
      <c r="BR22" s="138" t="e">
        <f>IF(VLOOKUP($D$1,ورقة4!$A$2:$AW$4482,17,0)=0,"",(VLOOKUP($D$1,ورقة4!$A$2:$AW$4482,17,0)))</f>
        <v>#N/A</v>
      </c>
      <c r="BS22" s="78" t="e">
        <f t="shared" si="16"/>
        <v>#N/A</v>
      </c>
      <c r="BT22" s="99" t="e">
        <f t="shared" si="17"/>
        <v>#N/A</v>
      </c>
      <c r="BX22" s="159"/>
      <c r="BY22" s="99"/>
      <c r="BZ22" s="99"/>
      <c r="CA22" s="99"/>
    </row>
    <row r="23" spans="1:80" ht="23.25" customHeight="1" x14ac:dyDescent="0.5">
      <c r="A23" s="192"/>
      <c r="B23" s="223"/>
      <c r="C23" s="209">
        <f t="shared" si="14"/>
        <v>0</v>
      </c>
      <c r="D23" s="39">
        <f t="shared" si="8"/>
        <v>0</v>
      </c>
      <c r="E23" s="211">
        <f t="shared" si="9"/>
        <v>0</v>
      </c>
      <c r="F23" s="192" t="str">
        <f t="shared" si="10"/>
        <v/>
      </c>
      <c r="G23" s="192" t="str">
        <f t="shared" si="4"/>
        <v/>
      </c>
      <c r="H23" s="192" t="str">
        <f t="shared" si="6"/>
        <v/>
      </c>
      <c r="I23" s="211" t="b">
        <f t="shared" si="11"/>
        <v>0</v>
      </c>
      <c r="J23" s="208" t="str">
        <f t="shared" si="12"/>
        <v/>
      </c>
      <c r="K23" s="317" t="str">
        <f t="shared" si="7"/>
        <v/>
      </c>
      <c r="L23" s="318"/>
      <c r="M23" s="318"/>
      <c r="N23" s="318"/>
      <c r="O23" s="318"/>
      <c r="P23" s="318"/>
      <c r="Q23" s="318"/>
      <c r="R23" s="319"/>
      <c r="S23" s="175" t="str">
        <f t="shared" si="5"/>
        <v/>
      </c>
      <c r="T23" s="222"/>
      <c r="AB23" s="157"/>
      <c r="AC23" s="157"/>
      <c r="AD23" s="157"/>
      <c r="AE23" s="157"/>
      <c r="AF23" s="157"/>
      <c r="AG23" s="157"/>
      <c r="AH23" s="157"/>
      <c r="AI23" s="170"/>
      <c r="AJ23" s="170"/>
      <c r="AK23" s="170"/>
      <c r="AL23" s="88"/>
      <c r="AM23" s="88"/>
      <c r="BK23" s="99" t="e">
        <f t="shared" si="1"/>
        <v>#N/A</v>
      </c>
      <c r="BL23" s="159">
        <v>19</v>
      </c>
      <c r="BM23" s="159">
        <v>15</v>
      </c>
      <c r="BN23" s="159" t="e">
        <f>IF(W11=BT1,"التمويل باللغة الإنكليزية","التمويل باللغة الفرنسية")</f>
        <v>#N/A</v>
      </c>
      <c r="BO23" s="130" t="s">
        <v>372</v>
      </c>
      <c r="BP23" s="130" t="s">
        <v>371</v>
      </c>
      <c r="BQ23" s="129" t="str">
        <f t="shared" si="13"/>
        <v/>
      </c>
      <c r="BR23" s="138" t="e">
        <f>IF(VLOOKUP($D$1,ورقة4!$A$2:$AW$4482,18,0)=0,"",(VLOOKUP($D$1,ورقة4!$A$2:$AW$4482,18,0)))</f>
        <v>#N/A</v>
      </c>
      <c r="BS23" s="78" t="e">
        <f t="shared" si="16"/>
        <v>#N/A</v>
      </c>
      <c r="BT23" s="99" t="e">
        <f t="shared" si="17"/>
        <v>#N/A</v>
      </c>
      <c r="BU23" s="159"/>
      <c r="BV23" s="159"/>
      <c r="BX23" s="129"/>
      <c r="BY23" s="99"/>
      <c r="BZ23" s="99"/>
      <c r="CA23" s="99"/>
      <c r="CB23" s="131"/>
    </row>
    <row r="24" spans="1:80" ht="23.25" customHeight="1" thickBot="1" x14ac:dyDescent="0.55000000000000004">
      <c r="A24" s="192"/>
      <c r="B24" s="223"/>
      <c r="C24" s="209">
        <f t="shared" si="14"/>
        <v>0</v>
      </c>
      <c r="D24" s="39">
        <f t="shared" si="8"/>
        <v>0</v>
      </c>
      <c r="E24" s="211">
        <f t="shared" si="9"/>
        <v>0</v>
      </c>
      <c r="F24" s="192" t="str">
        <f t="shared" si="10"/>
        <v/>
      </c>
      <c r="G24" s="192" t="str">
        <f t="shared" si="4"/>
        <v/>
      </c>
      <c r="H24" s="192" t="str">
        <f t="shared" si="6"/>
        <v/>
      </c>
      <c r="I24" s="211" t="b">
        <f t="shared" si="11"/>
        <v>0</v>
      </c>
      <c r="J24" s="208" t="str">
        <f t="shared" si="12"/>
        <v/>
      </c>
      <c r="K24" s="317" t="str">
        <f t="shared" si="7"/>
        <v/>
      </c>
      <c r="L24" s="318"/>
      <c r="M24" s="318"/>
      <c r="N24" s="318"/>
      <c r="O24" s="318"/>
      <c r="P24" s="318"/>
      <c r="Q24" s="318"/>
      <c r="R24" s="319"/>
      <c r="S24" s="175" t="str">
        <f t="shared" si="5"/>
        <v/>
      </c>
      <c r="T24" s="222"/>
      <c r="AB24" s="157"/>
      <c r="AC24" s="157"/>
      <c r="AD24" s="157"/>
      <c r="AE24" s="157"/>
      <c r="AF24" s="157"/>
      <c r="AG24" s="157"/>
      <c r="AH24" s="157"/>
      <c r="AI24" s="170"/>
      <c r="AJ24" s="170"/>
      <c r="AK24" s="170"/>
      <c r="AL24" s="88"/>
      <c r="AM24" s="88"/>
      <c r="BK24" s="99" t="e">
        <f t="shared" si="1"/>
        <v>#N/A</v>
      </c>
      <c r="BL24" s="129">
        <v>20</v>
      </c>
      <c r="BM24" s="159">
        <v>302</v>
      </c>
      <c r="BN24" s="159" t="e">
        <f>IF(W11=BT1,"اللغة الإنكليزية (2)","اللغة الفرنسية (2)")</f>
        <v>#N/A</v>
      </c>
      <c r="BO24" s="130" t="s">
        <v>372</v>
      </c>
      <c r="BP24" s="130" t="s">
        <v>371</v>
      </c>
      <c r="BQ24" s="129" t="str">
        <f t="shared" si="13"/>
        <v/>
      </c>
      <c r="BR24" s="139" t="e">
        <f>IF(VLOOKUP($D$1,ورقة4!$A$2:$AW$4482,19,0)=0,"",(VLOOKUP($D$1,ورقة4!$A$2:$AW$4482,19,0)))</f>
        <v>#N/A</v>
      </c>
      <c r="BS24" s="78" t="e">
        <f t="shared" si="16"/>
        <v>#N/A</v>
      </c>
      <c r="BT24" s="99" t="e">
        <f t="shared" si="17"/>
        <v>#N/A</v>
      </c>
      <c r="BX24" s="159"/>
      <c r="BY24" s="99"/>
      <c r="BZ24" s="99"/>
      <c r="CA24" s="99"/>
      <c r="CB24" s="131"/>
    </row>
    <row r="25" spans="1:80" ht="23.25" customHeight="1" thickBot="1" x14ac:dyDescent="0.55000000000000004">
      <c r="A25" s="192"/>
      <c r="B25" s="223"/>
      <c r="C25" s="209">
        <f t="shared" si="14"/>
        <v>0</v>
      </c>
      <c r="D25" s="39">
        <f t="shared" si="8"/>
        <v>0</v>
      </c>
      <c r="E25" s="211">
        <f t="shared" si="9"/>
        <v>0</v>
      </c>
      <c r="F25" s="192" t="str">
        <f t="shared" si="10"/>
        <v/>
      </c>
      <c r="G25" s="192" t="str">
        <f t="shared" si="4"/>
        <v/>
      </c>
      <c r="H25" s="192" t="str">
        <f t="shared" si="6"/>
        <v/>
      </c>
      <c r="I25" s="211" t="b">
        <f t="shared" si="11"/>
        <v>0</v>
      </c>
      <c r="J25" s="208" t="str">
        <f t="shared" si="12"/>
        <v/>
      </c>
      <c r="K25" s="317" t="str">
        <f t="shared" si="7"/>
        <v/>
      </c>
      <c r="L25" s="318"/>
      <c r="M25" s="318"/>
      <c r="N25" s="318"/>
      <c r="O25" s="318"/>
      <c r="P25" s="318"/>
      <c r="Q25" s="318"/>
      <c r="R25" s="319"/>
      <c r="S25" s="175" t="str">
        <f t="shared" si="5"/>
        <v/>
      </c>
      <c r="T25" s="222"/>
      <c r="AB25" s="157"/>
      <c r="AC25" s="157"/>
      <c r="AD25" s="157"/>
      <c r="AE25" s="157"/>
      <c r="AF25" s="157"/>
      <c r="AG25" s="157"/>
      <c r="AH25" s="157"/>
      <c r="AI25" s="170"/>
      <c r="AJ25" s="170"/>
      <c r="AK25" s="170"/>
      <c r="AL25" s="88"/>
      <c r="AM25" s="88"/>
      <c r="BK25" s="99" t="str">
        <f t="shared" si="1"/>
        <v/>
      </c>
      <c r="BL25" s="159">
        <v>21</v>
      </c>
      <c r="BM25" s="159"/>
      <c r="BN25" s="129" t="s">
        <v>379</v>
      </c>
      <c r="BO25" s="130"/>
      <c r="BP25" s="130"/>
      <c r="BQ25" s="129"/>
      <c r="BR25" s="177"/>
      <c r="BS25" s="78" t="e">
        <f>IF(AND(BS26="",BS27="",BS28="",BS29="",BS30=""),"",BL25)</f>
        <v>#N/A</v>
      </c>
      <c r="BT25" s="99" t="e">
        <f>IF(AND(BT26="",BT27="",BT28="",BT29="",BT30=""),"",BL25)</f>
        <v>#N/A</v>
      </c>
      <c r="BX25" s="129"/>
      <c r="BY25" s="99"/>
      <c r="BZ25" s="99"/>
      <c r="CA25" s="99"/>
      <c r="CB25" s="131"/>
    </row>
    <row r="26" spans="1:80" s="131" customFormat="1" ht="23.25" customHeight="1" x14ac:dyDescent="0.5">
      <c r="A26" s="209"/>
      <c r="B26" s="223"/>
      <c r="C26" s="209">
        <f t="shared" si="14"/>
        <v>0</v>
      </c>
      <c r="D26" s="39">
        <f t="shared" si="8"/>
        <v>0</v>
      </c>
      <c r="E26" s="211">
        <f t="shared" si="9"/>
        <v>0</v>
      </c>
      <c r="F26" s="192" t="str">
        <f t="shared" si="10"/>
        <v/>
      </c>
      <c r="G26" s="192" t="str">
        <f t="shared" si="4"/>
        <v/>
      </c>
      <c r="H26" s="192" t="str">
        <f t="shared" si="6"/>
        <v/>
      </c>
      <c r="I26" s="211" t="b">
        <f t="shared" si="11"/>
        <v>0</v>
      </c>
      <c r="J26" s="208" t="str">
        <f t="shared" si="12"/>
        <v/>
      </c>
      <c r="K26" s="317" t="str">
        <f t="shared" si="7"/>
        <v/>
      </c>
      <c r="L26" s="318"/>
      <c r="M26" s="318"/>
      <c r="N26" s="318"/>
      <c r="O26" s="318"/>
      <c r="P26" s="318"/>
      <c r="Q26" s="318"/>
      <c r="R26" s="319"/>
      <c r="S26" s="175" t="str">
        <f t="shared" si="5"/>
        <v/>
      </c>
      <c r="T26" s="222"/>
      <c r="AB26" s="157"/>
      <c r="AC26" s="157"/>
      <c r="AD26" s="157"/>
      <c r="AE26" s="157"/>
      <c r="AF26" s="157"/>
      <c r="AG26" s="157"/>
      <c r="AH26" s="157"/>
      <c r="AI26" s="160"/>
      <c r="AJ26" s="160"/>
      <c r="AK26" s="160"/>
      <c r="AL26" s="160"/>
      <c r="AM26" s="160"/>
      <c r="BK26" s="99" t="e">
        <f t="shared" si="1"/>
        <v>#N/A</v>
      </c>
      <c r="BL26" s="129">
        <v>22</v>
      </c>
      <c r="BM26" s="159">
        <v>16</v>
      </c>
      <c r="BN26" s="159" t="s">
        <v>193</v>
      </c>
      <c r="BO26" s="130" t="s">
        <v>372</v>
      </c>
      <c r="BP26" s="130" t="s">
        <v>373</v>
      </c>
      <c r="BQ26" s="129" t="str">
        <f>IFERROR(VLOOKUP(BN26,$K$9:$T$21,10,0),"")</f>
        <v/>
      </c>
      <c r="BR26" s="133" t="e">
        <f>IF(VLOOKUP($D$1,ورقة4!$A$2:$AW$4482,20,0)=0,"",(VLOOKUP($D$1,ورقة4!$A$2:$AW$4482,20,0)))</f>
        <v>#N/A</v>
      </c>
      <c r="BS26" s="78" t="e">
        <f>IF(BR26="م",BL26,"")</f>
        <v>#N/A</v>
      </c>
      <c r="BT26" s="99" t="e">
        <f>IF(BR26="","",BL26)</f>
        <v>#N/A</v>
      </c>
      <c r="BX26" s="159"/>
      <c r="BY26" s="99"/>
    </row>
    <row r="27" spans="1:80" s="131" customFormat="1" ht="23.25" customHeight="1" x14ac:dyDescent="0.5">
      <c r="A27" s="209"/>
      <c r="B27" s="210" t="s">
        <v>162</v>
      </c>
      <c r="C27" s="209">
        <f t="shared" si="14"/>
        <v>0</v>
      </c>
      <c r="D27" s="39">
        <f t="shared" si="8"/>
        <v>0</v>
      </c>
      <c r="E27" s="211">
        <f t="shared" si="9"/>
        <v>0</v>
      </c>
      <c r="F27" s="192" t="str">
        <f t="shared" si="10"/>
        <v/>
      </c>
      <c r="G27" s="192" t="str">
        <f t="shared" si="4"/>
        <v/>
      </c>
      <c r="H27" s="192" t="str">
        <f t="shared" si="6"/>
        <v/>
      </c>
      <c r="I27" s="211" t="b">
        <f t="shared" si="11"/>
        <v>0</v>
      </c>
      <c r="J27" s="208" t="str">
        <f t="shared" si="12"/>
        <v/>
      </c>
      <c r="K27" s="317" t="str">
        <f t="shared" si="7"/>
        <v/>
      </c>
      <c r="L27" s="318"/>
      <c r="M27" s="318"/>
      <c r="N27" s="318"/>
      <c r="O27" s="318"/>
      <c r="P27" s="318"/>
      <c r="Q27" s="318"/>
      <c r="R27" s="319"/>
      <c r="S27" s="175" t="str">
        <f t="shared" si="5"/>
        <v/>
      </c>
      <c r="T27" s="222"/>
      <c r="U27" s="162"/>
      <c r="V27" s="162"/>
      <c r="W27" s="164"/>
      <c r="X27" s="164"/>
      <c r="Y27" s="164"/>
      <c r="Z27" s="162"/>
      <c r="AA27" s="176"/>
      <c r="AB27" s="162"/>
      <c r="AC27" s="162"/>
      <c r="AD27" s="162"/>
      <c r="AE27" s="165"/>
      <c r="AF27" s="165"/>
      <c r="AI27" s="160"/>
      <c r="AJ27" s="160"/>
      <c r="AK27" s="160"/>
      <c r="AL27" s="160"/>
      <c r="AM27" s="160"/>
      <c r="BK27" s="99" t="e">
        <f t="shared" si="1"/>
        <v>#N/A</v>
      </c>
      <c r="BL27" s="159">
        <v>23</v>
      </c>
      <c r="BM27" s="159">
        <v>17</v>
      </c>
      <c r="BN27" s="159" t="s">
        <v>194</v>
      </c>
      <c r="BO27" s="130" t="s">
        <v>372</v>
      </c>
      <c r="BP27" s="130" t="s">
        <v>373</v>
      </c>
      <c r="BQ27" s="129" t="str">
        <f>IFERROR(VLOOKUP(BN27,$K$9:$T$21,10,0),"")</f>
        <v/>
      </c>
      <c r="BR27" s="138" t="e">
        <f>IF(VLOOKUP($D$1,ورقة4!$A$2:$AW$4482,21,0)=0,"",(VLOOKUP($D$1,ورقة4!$A$2:$AW$4482,21,0)))</f>
        <v>#N/A</v>
      </c>
      <c r="BS27" s="78" t="e">
        <f>IF(BR27="م",BL27,"")</f>
        <v>#N/A</v>
      </c>
      <c r="BT27" s="99" t="e">
        <f t="shared" ref="BT27:BT36" si="20">IF(BR27="","",BL27)</f>
        <v>#N/A</v>
      </c>
      <c r="BX27" s="129"/>
      <c r="BY27" s="99"/>
    </row>
    <row r="28" spans="1:80" s="131" customFormat="1" ht="23.25" customHeight="1" x14ac:dyDescent="0.25">
      <c r="A28" s="209"/>
      <c r="B28" s="209"/>
      <c r="C28" s="209" t="s">
        <v>163</v>
      </c>
      <c r="D28" s="209"/>
      <c r="E28" s="209"/>
      <c r="F28" s="209">
        <f>COUNT(F9:F27)</f>
        <v>0</v>
      </c>
      <c r="G28" s="209"/>
      <c r="H28" s="209"/>
      <c r="I28" s="211">
        <f>SUM(I10:I27)</f>
        <v>0</v>
      </c>
      <c r="L28" s="161"/>
      <c r="M28" s="161"/>
      <c r="N28" s="163"/>
      <c r="O28" s="163"/>
      <c r="P28" s="163"/>
      <c r="Q28" s="163"/>
      <c r="R28" s="160"/>
      <c r="S28" s="160"/>
      <c r="T28" s="162"/>
      <c r="U28" s="162"/>
      <c r="V28" s="162"/>
      <c r="W28" s="164"/>
      <c r="X28" s="164"/>
      <c r="Y28" s="164"/>
      <c r="Z28" s="162"/>
      <c r="AA28" s="176"/>
      <c r="AB28" s="162"/>
      <c r="AC28" s="162"/>
      <c r="AD28" s="162"/>
      <c r="AE28" s="165"/>
      <c r="AF28" s="165"/>
      <c r="AI28" s="160"/>
      <c r="AJ28" s="160"/>
      <c r="AK28" s="160"/>
      <c r="AL28" s="160"/>
      <c r="AM28" s="160"/>
      <c r="BK28" s="99" t="e">
        <f t="shared" si="1"/>
        <v>#N/A</v>
      </c>
      <c r="BL28" s="129">
        <v>24</v>
      </c>
      <c r="BM28" s="159">
        <v>18</v>
      </c>
      <c r="BN28" s="159" t="s">
        <v>195</v>
      </c>
      <c r="BO28" s="130" t="s">
        <v>372</v>
      </c>
      <c r="BP28" s="130" t="s">
        <v>373</v>
      </c>
      <c r="BQ28" s="129" t="str">
        <f>IFERROR(VLOOKUP(BN28,$K$9:$T$21,10,0),"")</f>
        <v/>
      </c>
      <c r="BR28" s="138" t="e">
        <f>IF(VLOOKUP($D$1,ورقة4!$A$2:$AW$4482,22,0)=0,"",(VLOOKUP($D$1,ورقة4!$A$2:$AW$4482,22,0)))</f>
        <v>#N/A</v>
      </c>
      <c r="BS28" s="78" t="e">
        <f>IF(BR28="م",BL28,"")</f>
        <v>#N/A</v>
      </c>
      <c r="BT28" s="99" t="e">
        <f t="shared" si="20"/>
        <v>#N/A</v>
      </c>
      <c r="BX28" s="159"/>
      <c r="BY28" s="99"/>
    </row>
    <row r="29" spans="1:80" s="131" customFormat="1" ht="23.25" hidden="1" customHeight="1" thickTop="1" thickBot="1" x14ac:dyDescent="0.25">
      <c r="A29" s="193"/>
      <c r="B29" s="193"/>
      <c r="C29" s="193" t="s">
        <v>161</v>
      </c>
      <c r="D29" s="193"/>
      <c r="E29" s="193"/>
      <c r="F29" s="193"/>
      <c r="G29" s="193"/>
      <c r="H29" s="193"/>
      <c r="I29" s="193"/>
      <c r="L29" s="166"/>
      <c r="M29" s="166"/>
      <c r="N29" s="224"/>
      <c r="O29" s="224"/>
      <c r="P29" s="224"/>
      <c r="Q29" s="224"/>
      <c r="R29" s="160"/>
      <c r="S29" s="160"/>
      <c r="T29" s="160"/>
      <c r="U29" s="160"/>
      <c r="V29" s="160"/>
      <c r="W29" s="160"/>
      <c r="X29" s="160"/>
      <c r="Y29" s="160"/>
      <c r="Z29" s="160"/>
      <c r="AA29" s="160"/>
      <c r="AB29" s="160"/>
      <c r="AC29" s="160"/>
      <c r="AD29" s="160"/>
      <c r="AE29" s="160"/>
      <c r="AF29" s="160"/>
      <c r="AI29" s="160"/>
      <c r="AJ29" s="160"/>
      <c r="AK29" s="160"/>
      <c r="AL29" s="160"/>
      <c r="AM29" s="160"/>
      <c r="BK29" s="99" t="e">
        <f t="shared" si="1"/>
        <v>#N/A</v>
      </c>
      <c r="BL29" s="159">
        <v>25</v>
      </c>
      <c r="BM29" s="159">
        <v>19</v>
      </c>
      <c r="BN29" s="159" t="s">
        <v>196</v>
      </c>
      <c r="BO29" s="130" t="s">
        <v>372</v>
      </c>
      <c r="BP29" s="130" t="s">
        <v>373</v>
      </c>
      <c r="BQ29" s="129" t="str">
        <f>IFERROR(VLOOKUP(BN29,$K$9:$T$21,10,0),"")</f>
        <v/>
      </c>
      <c r="BR29" s="138" t="e">
        <f>IF(VLOOKUP($D$1,ورقة4!$A$2:$AW$4482,23,0)=0,"",(VLOOKUP($D$1,ورقة4!$A$2:$AW$4482,23,0)))</f>
        <v>#N/A</v>
      </c>
      <c r="BS29" s="78" t="e">
        <f>IF(BR29="م",BL29,"")</f>
        <v>#N/A</v>
      </c>
      <c r="BT29" s="99" t="e">
        <f t="shared" si="20"/>
        <v>#N/A</v>
      </c>
      <c r="BX29" s="99"/>
      <c r="BY29" s="99"/>
    </row>
    <row r="30" spans="1:80" s="131" customFormat="1" ht="23.25" hidden="1" customHeight="1" thickTop="1" thickBot="1" x14ac:dyDescent="0.25">
      <c r="A30" s="193"/>
      <c r="B30" s="193"/>
      <c r="C30" s="193"/>
      <c r="D30" s="193"/>
      <c r="E30" s="193"/>
      <c r="F30" s="193"/>
      <c r="G30" s="193"/>
      <c r="H30" s="193"/>
      <c r="I30" s="193"/>
      <c r="L30" s="167"/>
      <c r="M30" s="167"/>
      <c r="N30" s="167"/>
      <c r="O30" s="167"/>
      <c r="P30" s="167"/>
      <c r="Q30" s="61"/>
      <c r="R30" s="160"/>
      <c r="S30" s="160"/>
      <c r="T30" s="168"/>
      <c r="U30" s="168"/>
      <c r="V30" s="168"/>
      <c r="W30" s="168"/>
      <c r="X30" s="168"/>
      <c r="Y30" s="168"/>
      <c r="Z30" s="61"/>
      <c r="AA30" s="167"/>
      <c r="AB30" s="167"/>
      <c r="AC30" s="167"/>
      <c r="AD30" s="167"/>
      <c r="AE30" s="167"/>
      <c r="AF30" s="61"/>
      <c r="AI30" s="160"/>
      <c r="AJ30" s="160"/>
      <c r="AK30" s="160"/>
      <c r="AL30" s="160"/>
      <c r="AM30" s="160"/>
      <c r="BC30" s="128"/>
      <c r="BD30" s="1"/>
      <c r="BK30" s="99" t="e">
        <f t="shared" si="1"/>
        <v>#N/A</v>
      </c>
      <c r="BL30" s="129">
        <v>26</v>
      </c>
      <c r="BM30" s="159">
        <v>20</v>
      </c>
      <c r="BN30" s="159" t="s">
        <v>197</v>
      </c>
      <c r="BO30" s="130" t="s">
        <v>372</v>
      </c>
      <c r="BP30" s="130" t="s">
        <v>373</v>
      </c>
      <c r="BQ30" s="129" t="str">
        <f>IFERROR(VLOOKUP(BN30,$K$9:$T$21,10,0),"")</f>
        <v/>
      </c>
      <c r="BR30" s="139" t="e">
        <f>IF(VLOOKUP($D$1,ورقة4!$A$2:$AW$4482,24,0)=0,"",(VLOOKUP($D$1,ورقة4!$A$2:$AW$4482,24,0)))</f>
        <v>#N/A</v>
      </c>
      <c r="BS30" s="78" t="e">
        <f>IF(BR30="م",BL30,"")</f>
        <v>#N/A</v>
      </c>
      <c r="BT30" s="99" t="e">
        <f t="shared" si="20"/>
        <v>#N/A</v>
      </c>
      <c r="BX30" s="99"/>
      <c r="BY30" s="99"/>
    </row>
    <row r="31" spans="1:80" s="131" customFormat="1" ht="23.25" hidden="1" customHeight="1" thickTop="1" thickBot="1" x14ac:dyDescent="0.25">
      <c r="A31" s="193"/>
      <c r="B31" s="193"/>
      <c r="C31" s="193"/>
      <c r="L31" s="167"/>
      <c r="M31" s="167"/>
      <c r="N31" s="167"/>
      <c r="O31" s="167"/>
      <c r="P31" s="167"/>
      <c r="Q31" s="61"/>
      <c r="R31" s="160"/>
      <c r="S31" s="160"/>
      <c r="T31" s="168"/>
      <c r="U31" s="168"/>
      <c r="V31" s="168"/>
      <c r="W31" s="168"/>
      <c r="X31" s="168"/>
      <c r="Y31" s="168"/>
      <c r="Z31" s="61"/>
      <c r="AA31" s="167"/>
      <c r="AB31" s="167"/>
      <c r="AC31" s="167"/>
      <c r="AD31" s="167"/>
      <c r="AE31" s="167"/>
      <c r="AF31" s="61"/>
      <c r="AI31" s="160"/>
      <c r="AJ31" s="160"/>
      <c r="AK31" s="160"/>
      <c r="AL31" s="160"/>
      <c r="AM31" s="160"/>
      <c r="BC31" s="128"/>
      <c r="BD31" s="1"/>
      <c r="BK31" s="99" t="str">
        <f t="shared" si="1"/>
        <v/>
      </c>
      <c r="BL31" s="129">
        <v>27</v>
      </c>
      <c r="BM31" s="159"/>
      <c r="BN31" s="129" t="s">
        <v>380</v>
      </c>
      <c r="BO31" s="130"/>
      <c r="BP31" s="130"/>
      <c r="BQ31" s="129"/>
      <c r="BR31" s="177"/>
      <c r="BS31" s="78" t="e">
        <f>IF(AND(BS32="",BS33="",BS34="",BS35="",BS36=""),"",BL31)</f>
        <v>#N/A</v>
      </c>
      <c r="BT31" s="99" t="e">
        <f>IF(AND(BT32="",BT33="",BT34="",BT35="",BT36=""),"",BL31)</f>
        <v>#N/A</v>
      </c>
      <c r="BX31" s="99"/>
      <c r="BY31" s="99"/>
    </row>
    <row r="32" spans="1:80" s="3" customFormat="1" ht="23.25" hidden="1" customHeight="1" thickTop="1" thickBot="1" x14ac:dyDescent="0.25">
      <c r="C32" s="4"/>
      <c r="D32" s="26"/>
      <c r="E32" s="26"/>
      <c r="F32" s="26"/>
      <c r="G32" s="26"/>
      <c r="J32" s="25"/>
      <c r="BC32" s="128"/>
      <c r="BD32" s="1"/>
      <c r="BK32" s="99" t="e">
        <f t="shared" si="1"/>
        <v>#N/A</v>
      </c>
      <c r="BL32" s="159">
        <v>28</v>
      </c>
      <c r="BM32" s="159">
        <v>21</v>
      </c>
      <c r="BN32" s="159" t="s">
        <v>184</v>
      </c>
      <c r="BO32" s="131" t="s">
        <v>374</v>
      </c>
      <c r="BP32" s="131" t="s">
        <v>371</v>
      </c>
      <c r="BQ32" s="129" t="str">
        <f>IFERROR(VLOOKUP(BN32,$K$9:$T$21,10,0),"")</f>
        <v/>
      </c>
      <c r="BR32" s="133" t="e">
        <f>IF(VLOOKUP($D$1,ورقة4!$A$2:$AW$4482,25,0)=0,"",(VLOOKUP($D$1,ورقة4!$A$2:$AW$4482,25,0)))</f>
        <v>#N/A</v>
      </c>
      <c r="BS32" s="78" t="e">
        <f>IF(BR32="م",BL32,"")</f>
        <v>#N/A</v>
      </c>
      <c r="BT32" s="99" t="e">
        <f>IF(BR32="","",BL32)</f>
        <v>#N/A</v>
      </c>
      <c r="BX32" s="99"/>
      <c r="BY32" s="99"/>
    </row>
    <row r="33" spans="2:77" s="3" customFormat="1" ht="23.25" hidden="1" customHeight="1" thickTop="1" thickBot="1" x14ac:dyDescent="0.25">
      <c r="C33" s="4"/>
      <c r="D33" s="26"/>
      <c r="E33" s="26"/>
      <c r="F33" s="26"/>
      <c r="G33" s="26"/>
      <c r="J33" s="25"/>
      <c r="BC33" s="128"/>
      <c r="BD33" s="1"/>
      <c r="BK33" s="99" t="e">
        <f t="shared" si="1"/>
        <v>#N/A</v>
      </c>
      <c r="BL33" s="129">
        <v>29</v>
      </c>
      <c r="BM33" s="159">
        <v>22</v>
      </c>
      <c r="BN33" s="159" t="s">
        <v>185</v>
      </c>
      <c r="BO33" s="131" t="s">
        <v>374</v>
      </c>
      <c r="BP33" s="131" t="s">
        <v>371</v>
      </c>
      <c r="BQ33" s="129" t="str">
        <f>IFERROR(VLOOKUP(BN33,$K$9:$T$21,10,0),"")</f>
        <v/>
      </c>
      <c r="BR33" s="138" t="e">
        <f>IF(VLOOKUP($D$1,ورقة4!$A$2:$AW$4482,26,0)=0,"",(VLOOKUP($D$1,ورقة4!$A$2:$AW$4482,26,0)))</f>
        <v>#N/A</v>
      </c>
      <c r="BS33" s="78" t="e">
        <f>IF(BR33="م",BL33,"")</f>
        <v>#N/A</v>
      </c>
      <c r="BT33" s="99" t="e">
        <f t="shared" si="20"/>
        <v>#N/A</v>
      </c>
      <c r="BX33" s="99"/>
      <c r="BY33" s="99"/>
    </row>
    <row r="34" spans="2:77" s="3" customFormat="1" ht="23.25" hidden="1" customHeight="1" thickTop="1" thickBot="1" x14ac:dyDescent="0.25">
      <c r="C34" s="4"/>
      <c r="D34" s="26"/>
      <c r="E34" s="26"/>
      <c r="F34" s="26"/>
      <c r="G34" s="26"/>
      <c r="J34" s="25"/>
      <c r="L34" s="4"/>
      <c r="M34" s="26"/>
      <c r="N34" s="26"/>
      <c r="O34" s="26"/>
      <c r="BC34" s="128"/>
      <c r="BD34" s="1"/>
      <c r="BK34" s="99" t="e">
        <f t="shared" si="1"/>
        <v>#N/A</v>
      </c>
      <c r="BL34" s="159">
        <v>30</v>
      </c>
      <c r="BM34" s="159">
        <v>23</v>
      </c>
      <c r="BN34" s="159" t="s">
        <v>186</v>
      </c>
      <c r="BO34" s="131" t="s">
        <v>374</v>
      </c>
      <c r="BP34" s="131" t="s">
        <v>371</v>
      </c>
      <c r="BQ34" s="129" t="str">
        <f>IFERROR(VLOOKUP(BN34,$K$9:$T$21,10,0),"")</f>
        <v/>
      </c>
      <c r="BR34" s="136" t="e">
        <f>IF(VLOOKUP($D$1,ورقة4!$A$2:$AW$4482,27,0)=0,"",(VLOOKUP($D$1,ورقة4!$A$2:$AW$4482,27,0)))</f>
        <v>#N/A</v>
      </c>
      <c r="BS34" s="78" t="e">
        <f>IF(BR34="م",BL34,"")</f>
        <v>#N/A</v>
      </c>
      <c r="BT34" s="99" t="e">
        <f t="shared" si="20"/>
        <v>#N/A</v>
      </c>
      <c r="BX34" s="99"/>
      <c r="BY34" s="99"/>
    </row>
    <row r="35" spans="2:77" s="3" customFormat="1" ht="23.25" hidden="1" customHeight="1" thickTop="1" thickBot="1" x14ac:dyDescent="0.25">
      <c r="C35" s="5"/>
      <c r="D35" s="26"/>
      <c r="E35" s="26"/>
      <c r="F35" s="26"/>
      <c r="G35" s="26"/>
      <c r="J35" s="25"/>
      <c r="BC35" s="128"/>
      <c r="BD35" s="1"/>
      <c r="BK35" s="99" t="e">
        <f t="shared" si="1"/>
        <v>#N/A</v>
      </c>
      <c r="BL35" s="129">
        <v>31</v>
      </c>
      <c r="BM35" s="159">
        <v>24</v>
      </c>
      <c r="BN35" s="159" t="s">
        <v>187</v>
      </c>
      <c r="BO35" s="131" t="s">
        <v>374</v>
      </c>
      <c r="BP35" s="131" t="s">
        <v>371</v>
      </c>
      <c r="BQ35" s="129" t="str">
        <f>IFERROR(VLOOKUP(BN35,$K$9:$T$21,10,0),"")</f>
        <v/>
      </c>
      <c r="BR35" s="136" t="e">
        <f>IF(VLOOKUP($D$1,ورقة4!$A$2:$AW$4482,28,0)=0,"",(VLOOKUP($D$1,ورقة4!$A$2:$AW$4482,28,0)))</f>
        <v>#N/A</v>
      </c>
      <c r="BS35" s="78" t="e">
        <f>IF(BR35="م",BL35,"")</f>
        <v>#N/A</v>
      </c>
      <c r="BT35" s="99" t="e">
        <f t="shared" si="20"/>
        <v>#N/A</v>
      </c>
      <c r="BX35" s="99"/>
      <c r="BY35" s="99"/>
    </row>
    <row r="36" spans="2:77" s="3" customFormat="1" ht="23.25" hidden="1" customHeight="1" thickTop="1" thickBot="1" x14ac:dyDescent="0.3">
      <c r="B36" s="24"/>
      <c r="C36" s="24"/>
      <c r="D36" s="24"/>
      <c r="E36" s="24"/>
      <c r="F36" s="24"/>
      <c r="G36" s="24"/>
      <c r="H36" s="24"/>
      <c r="I36" s="24"/>
      <c r="J36" s="24"/>
      <c r="K36" s="24"/>
      <c r="L36" s="24"/>
      <c r="M36" s="24"/>
      <c r="N36" s="24"/>
      <c r="O36" s="24"/>
      <c r="P36" s="24"/>
      <c r="Q36" s="24"/>
      <c r="BC36" s="128"/>
      <c r="BD36" s="1"/>
      <c r="BK36" s="99" t="e">
        <f t="shared" si="1"/>
        <v>#N/A</v>
      </c>
      <c r="BL36" s="159">
        <v>32</v>
      </c>
      <c r="BM36" s="159">
        <v>25</v>
      </c>
      <c r="BN36" s="159" t="s">
        <v>188</v>
      </c>
      <c r="BO36" s="131" t="s">
        <v>374</v>
      </c>
      <c r="BP36" s="131" t="s">
        <v>371</v>
      </c>
      <c r="BQ36" s="129" t="str">
        <f>IFERROR(VLOOKUP(BN36,$K$9:$T$21,10,0),"")</f>
        <v/>
      </c>
      <c r="BR36" s="137" t="e">
        <f>IF(VLOOKUP($D$1,ورقة4!$A$2:$AW$4482,29,0)=0,"",(VLOOKUP($D$1,ورقة4!$A$2:$AW$4482,29,0)))</f>
        <v>#N/A</v>
      </c>
      <c r="BS36" s="78" t="e">
        <f>IF(BR36="م",BL36,"")</f>
        <v>#N/A</v>
      </c>
      <c r="BT36" s="99" t="e">
        <f t="shared" si="20"/>
        <v>#N/A</v>
      </c>
      <c r="BX36" s="99"/>
      <c r="BY36" s="99"/>
    </row>
    <row r="37" spans="2:77" s="3" customFormat="1" ht="23.25" hidden="1" customHeight="1" thickTop="1" thickBot="1" x14ac:dyDescent="0.3">
      <c r="B37" s="24"/>
      <c r="C37" s="24"/>
      <c r="D37" s="24"/>
      <c r="E37" s="24"/>
      <c r="F37" s="24"/>
      <c r="G37" s="24"/>
      <c r="H37" s="24"/>
      <c r="I37" s="24"/>
      <c r="J37" s="24"/>
      <c r="K37" s="24"/>
      <c r="L37" s="24"/>
      <c r="M37" s="24"/>
      <c r="N37" s="24"/>
      <c r="O37" s="24"/>
      <c r="P37" s="24"/>
      <c r="Q37" s="24"/>
      <c r="BC37" s="128"/>
      <c r="BD37" s="1"/>
      <c r="BK37" s="99" t="str">
        <f t="shared" si="1"/>
        <v/>
      </c>
      <c r="BL37" s="129">
        <v>33</v>
      </c>
      <c r="BM37" s="159"/>
      <c r="BN37" s="129" t="s">
        <v>381</v>
      </c>
      <c r="BO37" s="131"/>
      <c r="BP37" s="131"/>
      <c r="BQ37" s="129"/>
      <c r="BR37" s="158"/>
      <c r="BS37" s="78" t="e">
        <f>IF(AND(BS38="",BS39="",BS40="",BS41="",BS42=""),"",BL37)</f>
        <v>#N/A</v>
      </c>
      <c r="BT37" s="99" t="e">
        <f>IF(AND(BT38="",BT39="",BT40="",BT41="",BT42=""),"",BL37)</f>
        <v>#N/A</v>
      </c>
      <c r="BX37" s="99"/>
      <c r="BY37" s="99"/>
    </row>
    <row r="38" spans="2:77" s="3" customFormat="1" ht="23.25" hidden="1" customHeight="1" thickTop="1" thickBot="1" x14ac:dyDescent="0.25">
      <c r="C38" s="4"/>
      <c r="D38" s="26"/>
      <c r="E38" s="26"/>
      <c r="F38" s="26"/>
      <c r="G38" s="26"/>
      <c r="J38" s="25"/>
      <c r="L38" s="4"/>
      <c r="M38" s="26"/>
      <c r="N38" s="26"/>
      <c r="O38" s="26"/>
      <c r="BC38" s="128"/>
      <c r="BD38" s="1"/>
      <c r="BK38" s="99" t="e">
        <f t="shared" si="1"/>
        <v>#N/A</v>
      </c>
      <c r="BL38" s="159">
        <v>34</v>
      </c>
      <c r="BM38" s="159">
        <v>26</v>
      </c>
      <c r="BN38" s="159" t="s">
        <v>189</v>
      </c>
      <c r="BO38" s="131" t="s">
        <v>374</v>
      </c>
      <c r="BP38" s="3" t="s">
        <v>373</v>
      </c>
      <c r="BQ38" s="129" t="str">
        <f>IFERROR(VLOOKUP(BN38,$K$9:$T$21,10,0),"")</f>
        <v/>
      </c>
      <c r="BR38" s="132" t="e">
        <f>IF(VLOOKUP($D$1,ورقة4!$A$2:$AW$4482,30,0)=0,"",(VLOOKUP($D$1,ورقة4!$A$2:$AW$4482,30,0)))</f>
        <v>#N/A</v>
      </c>
      <c r="BS38" s="78" t="e">
        <f t="shared" ref="BS38:BS42" si="21">IF(BR38="م",BL38,"")</f>
        <v>#N/A</v>
      </c>
      <c r="BT38" s="99" t="e">
        <f>IF(BR38="","",BL38)</f>
        <v>#N/A</v>
      </c>
      <c r="BX38" s="99"/>
      <c r="BY38" s="99"/>
    </row>
    <row r="39" spans="2:77" s="3" customFormat="1" ht="23.25" hidden="1" customHeight="1" thickTop="1" thickBot="1" x14ac:dyDescent="0.25">
      <c r="C39" s="4"/>
      <c r="D39" s="26"/>
      <c r="E39" s="26"/>
      <c r="F39" s="26"/>
      <c r="G39" s="26"/>
      <c r="J39" s="25"/>
      <c r="L39" s="4"/>
      <c r="M39" s="26"/>
      <c r="N39" s="26"/>
      <c r="O39" s="26"/>
      <c r="BC39" s="128"/>
      <c r="BD39" s="1"/>
      <c r="BK39" s="99" t="e">
        <f t="shared" si="1"/>
        <v>#N/A</v>
      </c>
      <c r="BL39" s="129">
        <v>35</v>
      </c>
      <c r="BM39" s="159">
        <v>27</v>
      </c>
      <c r="BN39" s="159" t="e">
        <f>IF(W11=BT1,"تحليل مالي باللغة الإنكليزية","تحليل مالي باللغة الفرنسية")</f>
        <v>#N/A</v>
      </c>
      <c r="BO39" s="131" t="s">
        <v>374</v>
      </c>
      <c r="BP39" s="3" t="s">
        <v>373</v>
      </c>
      <c r="BQ39" s="129" t="str">
        <f>IFERROR(VLOOKUP(BN39,$K$9:$T$21,10,0),"")</f>
        <v/>
      </c>
      <c r="BR39" s="136" t="e">
        <f>IF(VLOOKUP($D$1,ورقة4!$A$2:$AW$4482,31,0)=0,"",(VLOOKUP($D$1,ورقة4!$A$2:$AW$4482,31,0)))</f>
        <v>#N/A</v>
      </c>
      <c r="BS39" s="78" t="e">
        <f t="shared" si="21"/>
        <v>#N/A</v>
      </c>
      <c r="BT39" s="99" t="e">
        <f t="shared" ref="BT39:BT42" si="22">IF(BR39="","",BL39)</f>
        <v>#N/A</v>
      </c>
      <c r="BU39" s="159"/>
      <c r="BV39" s="159"/>
      <c r="BX39" s="99"/>
      <c r="BY39" s="99"/>
    </row>
    <row r="40" spans="2:77" s="3" customFormat="1" ht="23.25" hidden="1" customHeight="1" thickTop="1" thickBot="1" x14ac:dyDescent="0.25">
      <c r="C40" s="4"/>
      <c r="D40" s="26"/>
      <c r="E40" s="26"/>
      <c r="F40" s="26"/>
      <c r="G40" s="26"/>
      <c r="J40" s="25"/>
      <c r="L40" s="4"/>
      <c r="M40" s="26"/>
      <c r="N40" s="26"/>
      <c r="O40" s="26"/>
      <c r="BC40" s="128"/>
      <c r="BD40" s="1"/>
      <c r="BK40" s="99" t="e">
        <f t="shared" si="1"/>
        <v>#N/A</v>
      </c>
      <c r="BL40" s="159">
        <v>36</v>
      </c>
      <c r="BM40" s="159">
        <v>28</v>
      </c>
      <c r="BN40" s="159" t="s">
        <v>190</v>
      </c>
      <c r="BO40" s="131" t="s">
        <v>374</v>
      </c>
      <c r="BP40" s="3" t="s">
        <v>373</v>
      </c>
      <c r="BQ40" s="129" t="str">
        <f>IFERROR(VLOOKUP(BN40,$K$9:$T$21,10,0),"")</f>
        <v/>
      </c>
      <c r="BR40" s="136" t="e">
        <f>IF(VLOOKUP($D$1,ورقة4!$A$2:$AW$4482,32,0)=0,"",(VLOOKUP($D$1,ورقة4!$A$2:$AW$4482,32,0)))</f>
        <v>#N/A</v>
      </c>
      <c r="BS40" s="78" t="e">
        <f t="shared" si="21"/>
        <v>#N/A</v>
      </c>
      <c r="BT40" s="99" t="e">
        <f t="shared" si="22"/>
        <v>#N/A</v>
      </c>
      <c r="BX40" s="99"/>
      <c r="BY40" s="99"/>
    </row>
    <row r="41" spans="2:77" s="3" customFormat="1" ht="23.25" hidden="1" customHeight="1" thickTop="1" thickBot="1" x14ac:dyDescent="0.25">
      <c r="C41" s="4"/>
      <c r="D41" s="26"/>
      <c r="E41" s="26"/>
      <c r="F41" s="26"/>
      <c r="G41" s="26"/>
      <c r="J41" s="25"/>
      <c r="L41" s="4"/>
      <c r="M41" s="26"/>
      <c r="N41" s="26"/>
      <c r="O41" s="26"/>
      <c r="BC41" s="128"/>
      <c r="BD41" s="1"/>
      <c r="BK41" s="99" t="e">
        <f t="shared" si="1"/>
        <v>#N/A</v>
      </c>
      <c r="BL41" s="129">
        <v>37</v>
      </c>
      <c r="BM41" s="159">
        <v>29</v>
      </c>
      <c r="BN41" s="159" t="s">
        <v>191</v>
      </c>
      <c r="BO41" s="131" t="s">
        <v>374</v>
      </c>
      <c r="BP41" s="3" t="s">
        <v>373</v>
      </c>
      <c r="BQ41" s="129" t="str">
        <f>IFERROR(VLOOKUP(BN41,$K$9:$T$21,10,0),"")</f>
        <v/>
      </c>
      <c r="BR41" s="136" t="e">
        <f>IF(VLOOKUP($D$1,ورقة4!$A$2:$AW$4482,33,0)=0,"",(VLOOKUP($D$1,ورقة4!$A$2:$AW$4482,33,0)))</f>
        <v>#N/A</v>
      </c>
      <c r="BS41" s="78" t="e">
        <f t="shared" si="21"/>
        <v>#N/A</v>
      </c>
      <c r="BT41" s="99" t="e">
        <f t="shared" si="22"/>
        <v>#N/A</v>
      </c>
      <c r="BX41" s="99"/>
      <c r="BY41" s="99"/>
    </row>
    <row r="42" spans="2:77" s="3" customFormat="1" ht="23.25" hidden="1" customHeight="1" thickTop="1" thickBot="1" x14ac:dyDescent="0.25">
      <c r="C42" s="4"/>
      <c r="D42" s="26"/>
      <c r="E42" s="26"/>
      <c r="F42" s="26"/>
      <c r="G42" s="26"/>
      <c r="J42" s="25"/>
      <c r="L42" s="4"/>
      <c r="M42" s="26"/>
      <c r="N42" s="26"/>
      <c r="O42" s="26"/>
      <c r="BC42" s="128"/>
      <c r="BD42" s="1"/>
      <c r="BK42" s="99" t="e">
        <f t="shared" si="1"/>
        <v>#N/A</v>
      </c>
      <c r="BL42" s="159">
        <v>38</v>
      </c>
      <c r="BM42" s="159">
        <v>30</v>
      </c>
      <c r="BN42" s="159" t="s">
        <v>192</v>
      </c>
      <c r="BO42" s="131" t="s">
        <v>374</v>
      </c>
      <c r="BP42" s="3" t="s">
        <v>373</v>
      </c>
      <c r="BQ42" s="129" t="str">
        <f>IFERROR(VLOOKUP(BN42,$K$9:$T$21,10,0),"")</f>
        <v/>
      </c>
      <c r="BR42" s="137" t="e">
        <f>IF(VLOOKUP($D$1,ورقة4!$A$2:$AW$4482,34,0)=0,"",(VLOOKUP($D$1,ورقة4!$A$2:$AW$4482,34,0)))</f>
        <v>#N/A</v>
      </c>
      <c r="BS42" s="78" t="e">
        <f t="shared" si="21"/>
        <v>#N/A</v>
      </c>
      <c r="BT42" s="99" t="e">
        <f t="shared" si="22"/>
        <v>#N/A</v>
      </c>
      <c r="BX42" s="99"/>
      <c r="BY42" s="99"/>
    </row>
    <row r="43" spans="2:77" s="3" customFormat="1" ht="23.25" hidden="1" customHeight="1" thickTop="1" thickBot="1" x14ac:dyDescent="0.25">
      <c r="C43" s="4"/>
      <c r="D43" s="26"/>
      <c r="E43" s="26"/>
      <c r="F43" s="26"/>
      <c r="G43" s="26"/>
      <c r="J43" s="25"/>
      <c r="L43" s="4"/>
      <c r="M43" s="26"/>
      <c r="N43" s="26"/>
      <c r="O43" s="26"/>
      <c r="BC43" s="128"/>
      <c r="BD43" s="1"/>
      <c r="BK43" s="99" t="e">
        <f>IF(BR44="م",BL44,"")</f>
        <v>#N/A</v>
      </c>
      <c r="BL43" s="129">
        <v>39</v>
      </c>
      <c r="BN43" s="129" t="s">
        <v>3011</v>
      </c>
      <c r="BS43" s="78" t="e">
        <f>IF(BR44="م",BL44,"")</f>
        <v>#N/A</v>
      </c>
      <c r="BT43" s="99" t="e">
        <f>IF(AND(BT44="",BT45="",BT46="",BT47="",BT48=""),"",BL43)</f>
        <v>#N/A</v>
      </c>
      <c r="BY43" s="99"/>
    </row>
    <row r="44" spans="2:77" s="3" customFormat="1" ht="23.25" hidden="1" customHeight="1" thickTop="1" thickBot="1" x14ac:dyDescent="0.25">
      <c r="B44" s="5"/>
      <c r="C44" s="5"/>
      <c r="D44" s="5"/>
      <c r="E44" s="6"/>
      <c r="F44" s="7"/>
      <c r="H44" s="27"/>
      <c r="I44" s="27"/>
      <c r="J44" s="27"/>
      <c r="K44" s="27"/>
      <c r="L44" s="8"/>
      <c r="M44" s="8"/>
      <c r="N44" s="28"/>
      <c r="O44" s="28"/>
      <c r="P44" s="28"/>
      <c r="Q44" s="28"/>
      <c r="BC44" s="128"/>
      <c r="BD44" s="1"/>
      <c r="BK44" s="99" t="e">
        <f>IF(BR45="م",BL45,"")</f>
        <v>#N/A</v>
      </c>
      <c r="BL44" s="159">
        <v>40</v>
      </c>
      <c r="BM44" s="159">
        <v>31</v>
      </c>
      <c r="BN44" s="159" t="s">
        <v>202</v>
      </c>
      <c r="BQ44" s="129" t="str">
        <f>IFERROR(VLOOKUP(BN44,$K$9:$T$21,10,0),"")</f>
        <v/>
      </c>
      <c r="BR44" s="132" t="e">
        <f>IF(VLOOKUP($D$1,ورقة4!$A$2:$AW$4482,35,0)=0,"",(VLOOKUP($D$1,ورقة4!$A$2:$AW$4482,35,0)))</f>
        <v>#N/A</v>
      </c>
      <c r="BS44" s="78" t="e">
        <f>IF(BR45="م",BL45,"")</f>
        <v>#N/A</v>
      </c>
      <c r="BT44" s="99" t="e">
        <f>IF(BR44="","",BL44)</f>
        <v>#N/A</v>
      </c>
      <c r="BY44" s="99"/>
    </row>
    <row r="45" spans="2:77" s="3" customFormat="1" ht="23.25" hidden="1" customHeight="1" thickTop="1" thickBot="1" x14ac:dyDescent="0.25">
      <c r="B45" s="9"/>
      <c r="C45" s="9"/>
      <c r="D45" s="5"/>
      <c r="E45" s="5"/>
      <c r="F45" s="5"/>
      <c r="G45" s="7"/>
      <c r="H45" s="27"/>
      <c r="I45" s="27"/>
      <c r="J45" s="27"/>
      <c r="K45" s="27"/>
      <c r="L45" s="8"/>
      <c r="M45" s="8"/>
      <c r="N45" s="28"/>
      <c r="O45" s="28"/>
      <c r="P45" s="28"/>
      <c r="Q45" s="28"/>
      <c r="BC45" s="128"/>
      <c r="BD45" s="1"/>
      <c r="BK45" s="99" t="e">
        <f>IF(BR46="م",BL46,"")</f>
        <v>#N/A</v>
      </c>
      <c r="BL45" s="129">
        <v>41</v>
      </c>
      <c r="BM45" s="159">
        <v>32</v>
      </c>
      <c r="BN45" s="159" t="s">
        <v>203</v>
      </c>
      <c r="BQ45" s="129" t="str">
        <f>IFERROR(VLOOKUP(BN45,$K$9:$T$21,10,0),"")</f>
        <v/>
      </c>
      <c r="BR45" s="136" t="e">
        <f>IF(VLOOKUP($D$1,ورقة4!$A$2:$AW$4482,36,0)=0,"",(VLOOKUP($D$1,ورقة4!$A$2:$AW$4482,36,0)))</f>
        <v>#N/A</v>
      </c>
      <c r="BS45" s="78" t="e">
        <f>IF(BR46="م",BL46,"")</f>
        <v>#N/A</v>
      </c>
      <c r="BT45" s="99" t="e">
        <f t="shared" ref="BT45:BT48" si="23">IF(BR45="","",BL45)</f>
        <v>#N/A</v>
      </c>
      <c r="BY45" s="99"/>
    </row>
    <row r="46" spans="2:77" s="3" customFormat="1" ht="23.25" hidden="1" customHeight="1" thickTop="1" thickBot="1" x14ac:dyDescent="0.25">
      <c r="B46" s="10"/>
      <c r="C46" s="10"/>
      <c r="D46" s="10"/>
      <c r="E46" s="10"/>
      <c r="F46" s="10"/>
      <c r="G46" s="11"/>
      <c r="H46" s="9"/>
      <c r="I46" s="9"/>
      <c r="J46" s="9"/>
      <c r="K46" s="9"/>
      <c r="L46" s="26"/>
      <c r="M46" s="26"/>
      <c r="N46" s="28"/>
      <c r="O46" s="28"/>
      <c r="P46" s="28"/>
      <c r="Q46" s="28"/>
      <c r="BC46" s="128"/>
      <c r="BD46" s="1"/>
      <c r="BK46" s="99" t="e">
        <f>IF(BR47="م",BL47,"")</f>
        <v>#N/A</v>
      </c>
      <c r="BL46" s="159">
        <v>42</v>
      </c>
      <c r="BM46" s="159">
        <v>33</v>
      </c>
      <c r="BN46" s="159" t="e">
        <f>IF(W11=BT1,"محاسبة دولية باللغة الإنكليزية","محاسبة دولية باللغة الفرنسية")</f>
        <v>#N/A</v>
      </c>
      <c r="BQ46" s="129" t="str">
        <f>IFERROR(VLOOKUP(BN46,$K$9:$T$21,10,0),"")</f>
        <v/>
      </c>
      <c r="BR46" s="136" t="e">
        <f>IF(VLOOKUP($D$1,ورقة4!$A$2:$AW$4482,37,0)=0,"",(VLOOKUP($D$1,ورقة4!$A$2:$AW$4482,37,0)))</f>
        <v>#N/A</v>
      </c>
      <c r="BS46" s="78" t="e">
        <f>IF(BR47="م",BL47,"")</f>
        <v>#N/A</v>
      </c>
      <c r="BT46" s="99" t="e">
        <f t="shared" si="23"/>
        <v>#N/A</v>
      </c>
      <c r="BU46" s="159"/>
      <c r="BV46" s="159"/>
      <c r="BY46" s="99"/>
    </row>
    <row r="47" spans="2:77" s="3" customFormat="1" ht="23.25" hidden="1" customHeight="1" thickTop="1" thickBot="1" x14ac:dyDescent="0.25">
      <c r="B47" s="26"/>
      <c r="C47" s="26"/>
      <c r="D47" s="26"/>
      <c r="G47" s="26"/>
      <c r="H47" s="26"/>
      <c r="I47" s="26"/>
      <c r="J47" s="26"/>
      <c r="K47" s="26"/>
      <c r="L47" s="26"/>
      <c r="M47" s="12"/>
      <c r="N47" s="28"/>
      <c r="O47" s="28"/>
      <c r="P47" s="28"/>
      <c r="Q47" s="28"/>
      <c r="BC47" s="128"/>
      <c r="BD47" s="1"/>
      <c r="BK47" s="99" t="e">
        <f>IF(BR48="م",BL48,"")</f>
        <v>#N/A</v>
      </c>
      <c r="BL47" s="129">
        <v>43</v>
      </c>
      <c r="BM47" s="159">
        <v>34</v>
      </c>
      <c r="BN47" s="159" t="s">
        <v>204</v>
      </c>
      <c r="BQ47" s="129" t="str">
        <f>IFERROR(VLOOKUP(BN47,$K$9:$T$21,10,0),"")</f>
        <v/>
      </c>
      <c r="BR47" s="136" t="e">
        <f>IF(VLOOKUP($D$1,ورقة4!$A$2:$AW$4482,38,0)=0,"",(VLOOKUP($D$1,ورقة4!$A$2:$AW$4482,38,0)))</f>
        <v>#N/A</v>
      </c>
      <c r="BS47" s="78" t="e">
        <f>IF(BR48="م",BL48,"")</f>
        <v>#N/A</v>
      </c>
      <c r="BT47" s="99" t="e">
        <f t="shared" si="23"/>
        <v>#N/A</v>
      </c>
      <c r="BY47" s="99"/>
    </row>
    <row r="48" spans="2:77" s="3" customFormat="1" ht="23.25" hidden="1" customHeight="1" thickTop="1" thickBot="1" x14ac:dyDescent="0.25">
      <c r="B48" s="9"/>
      <c r="C48" s="11"/>
      <c r="D48" s="11"/>
      <c r="E48" s="11"/>
      <c r="F48" s="11"/>
      <c r="G48" s="26"/>
      <c r="H48" s="26"/>
      <c r="I48" s="26"/>
      <c r="J48" s="26"/>
      <c r="K48" s="26"/>
      <c r="L48" s="26"/>
      <c r="M48" s="8"/>
      <c r="N48" s="8"/>
      <c r="O48" s="13"/>
      <c r="P48" s="13"/>
      <c r="Q48" s="13"/>
      <c r="BC48" s="128"/>
      <c r="BD48" s="1"/>
      <c r="BK48" s="99" t="e">
        <f>IF(BR50="م",BL50,"")</f>
        <v>#N/A</v>
      </c>
      <c r="BL48" s="159">
        <v>44</v>
      </c>
      <c r="BM48" s="159">
        <v>35</v>
      </c>
      <c r="BN48" s="159" t="s">
        <v>205</v>
      </c>
      <c r="BQ48" s="129" t="str">
        <f>IFERROR(VLOOKUP(BN48,$K$9:$T$21,10,0),"")</f>
        <v/>
      </c>
      <c r="BR48" s="139" t="e">
        <f>IF(VLOOKUP($D$1,ورقة4!$A$2:$AW$4482,39,0)=0,"",(VLOOKUP($D$1,ورقة4!$A$2:$AW$4482,39,0)))</f>
        <v>#N/A</v>
      </c>
      <c r="BS48" s="78" t="e">
        <f>IF(BR50="م",BL50,"")</f>
        <v>#N/A</v>
      </c>
      <c r="BT48" s="99" t="e">
        <f t="shared" si="23"/>
        <v>#N/A</v>
      </c>
      <c r="BY48" s="99"/>
    </row>
    <row r="49" spans="2:77" s="3" customFormat="1" ht="23.25" hidden="1" customHeight="1" thickTop="1" thickBot="1" x14ac:dyDescent="0.25">
      <c r="BC49" s="128"/>
      <c r="BD49" s="1"/>
      <c r="BK49" s="99" t="e">
        <f>IF(BR51="م",BL51,"")</f>
        <v>#N/A</v>
      </c>
      <c r="BL49" s="129">
        <v>45</v>
      </c>
      <c r="BN49" s="129" t="s">
        <v>3012</v>
      </c>
      <c r="BS49" s="78" t="e">
        <f>IF(BR51="م",BL51,"")</f>
        <v>#N/A</v>
      </c>
      <c r="BT49" s="99" t="e">
        <f>IF(AND(BT50="",BT51="",BT52="",BT53="",BT54=""),"",BL49)</f>
        <v>#N/A</v>
      </c>
      <c r="BY49" s="99"/>
    </row>
    <row r="50" spans="2:77" s="3" customFormat="1" ht="23.25" hidden="1" customHeight="1" thickTop="1" thickBot="1" x14ac:dyDescent="0.25">
      <c r="B50" s="29"/>
      <c r="C50" s="29"/>
      <c r="D50" s="29"/>
      <c r="E50" s="29"/>
      <c r="F50" s="29"/>
      <c r="G50" s="29"/>
      <c r="H50" s="29"/>
      <c r="I50" s="29"/>
      <c r="J50" s="29"/>
      <c r="K50" s="29"/>
      <c r="L50" s="29"/>
      <c r="M50" s="29"/>
      <c r="N50" s="29"/>
      <c r="O50" s="29"/>
      <c r="P50" s="29"/>
      <c r="Q50" s="29"/>
      <c r="BC50" s="128"/>
      <c r="BD50" s="1"/>
      <c r="BK50" s="99" t="e">
        <f>IF(BR52="م",BL52,"")</f>
        <v>#N/A</v>
      </c>
      <c r="BL50" s="159">
        <v>46</v>
      </c>
      <c r="BM50" s="159">
        <v>36</v>
      </c>
      <c r="BN50" s="159" t="s">
        <v>198</v>
      </c>
      <c r="BQ50" s="129" t="str">
        <f>IFERROR(VLOOKUP(BN50,$K$9:$T$21,10,0),"")</f>
        <v/>
      </c>
      <c r="BR50" s="133" t="e">
        <f>IF(VLOOKUP($D$1,ورقة4!$A$2:$AW$4482,40,0)=0,"",(VLOOKUP($D$1,ورقة4!$A$2:$AW$4482,40,0)))</f>
        <v>#N/A</v>
      </c>
      <c r="BS50" s="78" t="e">
        <f>IF(BR52="م",BL52,"")</f>
        <v>#N/A</v>
      </c>
      <c r="BT50" s="99" t="e">
        <f>IF(BR50="","",BL50)</f>
        <v>#N/A</v>
      </c>
      <c r="BY50" s="99"/>
    </row>
    <row r="51" spans="2:77" s="3" customFormat="1" ht="23.25" hidden="1" customHeight="1" thickTop="1" thickBot="1" x14ac:dyDescent="0.25">
      <c r="B51" s="29"/>
      <c r="C51" s="29"/>
      <c r="D51" s="29"/>
      <c r="E51" s="29"/>
      <c r="F51" s="29"/>
      <c r="G51" s="29"/>
      <c r="H51" s="29"/>
      <c r="I51" s="29"/>
      <c r="J51" s="29"/>
      <c r="K51" s="29"/>
      <c r="L51" s="29"/>
      <c r="M51" s="29"/>
      <c r="N51" s="29"/>
      <c r="O51" s="29"/>
      <c r="P51" s="29"/>
      <c r="Q51" s="29"/>
      <c r="BC51" s="128"/>
      <c r="BD51" s="1"/>
      <c r="BK51" s="99" t="e">
        <f>IF(BR53="م",BL53,"")</f>
        <v>#N/A</v>
      </c>
      <c r="BL51" s="129">
        <v>47</v>
      </c>
      <c r="BM51" s="159">
        <v>37</v>
      </c>
      <c r="BN51" s="159" t="s">
        <v>199</v>
      </c>
      <c r="BQ51" s="129" t="str">
        <f>IFERROR(VLOOKUP(BN51,$K$9:$T$21,10,0),"")</f>
        <v/>
      </c>
      <c r="BR51" s="138" t="e">
        <f>IF(VLOOKUP($D$1,ورقة4!$A$2:$AW$4482,41,0)=0,"",(VLOOKUP($D$1,ورقة4!$A$2:$AW$4482,41,0)))</f>
        <v>#N/A</v>
      </c>
      <c r="BS51" s="78" t="e">
        <f>IF(BR53="م",BL53,"")</f>
        <v>#N/A</v>
      </c>
      <c r="BT51" s="99" t="e">
        <f t="shared" ref="BT51:BT54" si="24">IF(BR51="","",BL51)</f>
        <v>#N/A</v>
      </c>
      <c r="BY51" s="99"/>
    </row>
    <row r="52" spans="2:77" s="3" customFormat="1" ht="23.25" hidden="1" customHeight="1" thickTop="1" thickBot="1" x14ac:dyDescent="0.25">
      <c r="B52" s="14"/>
      <c r="C52" s="14"/>
      <c r="D52" s="14"/>
      <c r="E52" s="14"/>
      <c r="F52" s="14"/>
      <c r="G52" s="14"/>
      <c r="H52" s="15"/>
      <c r="I52" s="15"/>
      <c r="J52" s="15"/>
      <c r="K52" s="9"/>
      <c r="L52" s="9"/>
      <c r="M52" s="15"/>
      <c r="N52" s="15"/>
      <c r="O52" s="14"/>
      <c r="P52" s="14"/>
      <c r="Q52" s="14"/>
      <c r="BC52" s="128"/>
      <c r="BD52" s="1"/>
      <c r="BK52" s="99" t="e">
        <f>IF(BR54="م",BL54,"")</f>
        <v>#N/A</v>
      </c>
      <c r="BL52" s="159">
        <v>48</v>
      </c>
      <c r="BM52" s="159">
        <v>38</v>
      </c>
      <c r="BN52" s="159" t="s">
        <v>200</v>
      </c>
      <c r="BQ52" s="129" t="str">
        <f>IFERROR(VLOOKUP(BN52,$K$9:$T$21,10,0),"")</f>
        <v/>
      </c>
      <c r="BR52" s="138" t="e">
        <f>IF(VLOOKUP($D$1,ورقة4!$A$2:$AW$4482,42,0)=0,"",(VLOOKUP($D$1,ورقة4!$A$2:$AW$4482,42,0)))</f>
        <v>#N/A</v>
      </c>
      <c r="BS52" s="78" t="e">
        <f>IF(BR54="م",BL54,"")</f>
        <v>#N/A</v>
      </c>
      <c r="BT52" s="99" t="e">
        <f t="shared" si="24"/>
        <v>#N/A</v>
      </c>
      <c r="BY52" s="99"/>
    </row>
    <row r="53" spans="2:77" s="3" customFormat="1" ht="23.25" hidden="1" customHeight="1" thickTop="1" thickBot="1" x14ac:dyDescent="0.25">
      <c r="B53" s="15"/>
      <c r="C53" s="15"/>
      <c r="D53" s="15"/>
      <c r="E53" s="15"/>
      <c r="F53" s="15"/>
      <c r="G53" s="15"/>
      <c r="H53" s="7"/>
      <c r="I53" s="7"/>
      <c r="J53" s="7"/>
      <c r="K53" s="7"/>
      <c r="L53" s="7"/>
      <c r="M53" s="7"/>
      <c r="N53" s="7"/>
      <c r="O53" s="15"/>
      <c r="P53" s="15"/>
      <c r="Q53" s="15"/>
      <c r="BC53" s="128"/>
      <c r="BD53" s="1"/>
      <c r="BL53" s="129">
        <v>49</v>
      </c>
      <c r="BM53" s="159">
        <v>39</v>
      </c>
      <c r="BN53" s="159" t="s">
        <v>201</v>
      </c>
      <c r="BQ53" s="129" t="str">
        <f>IFERROR(VLOOKUP(BN53,$K$9:$T$21,10,0),"")</f>
        <v/>
      </c>
      <c r="BR53" s="138" t="e">
        <f>IF(VLOOKUP($D$1,ورقة4!$A$2:$AW$4482,43,0)=0,"",(VLOOKUP($D$1,ورقة4!$A$2:$AW$4482,43,0)))</f>
        <v>#N/A</v>
      </c>
      <c r="BT53" s="99" t="e">
        <f t="shared" si="24"/>
        <v>#N/A</v>
      </c>
    </row>
    <row r="54" spans="2:77" s="3" customFormat="1" ht="23.25" hidden="1" customHeight="1" thickTop="1" thickBot="1" x14ac:dyDescent="0.6">
      <c r="B54" s="30"/>
      <c r="C54" s="30"/>
      <c r="D54" s="30"/>
      <c r="E54" s="30"/>
      <c r="F54" s="30"/>
      <c r="G54" s="30"/>
      <c r="H54" s="30"/>
      <c r="I54" s="30"/>
      <c r="J54" s="30"/>
      <c r="K54" s="30"/>
      <c r="L54" s="30"/>
      <c r="M54" s="30"/>
      <c r="N54" s="30"/>
      <c r="O54" s="30"/>
      <c r="P54" s="30"/>
      <c r="Q54" s="30"/>
      <c r="AN54" s="1"/>
      <c r="AV54" s="159"/>
      <c r="AW54" s="159"/>
      <c r="AX54" s="159"/>
      <c r="AY54" s="130"/>
      <c r="AZ54" s="130"/>
      <c r="BA54" s="78"/>
      <c r="BL54" s="159">
        <v>50</v>
      </c>
      <c r="BM54" s="159">
        <v>40</v>
      </c>
      <c r="BN54" s="159" t="e">
        <f>IF(W11=BT1,"دراسات محاسبية باللغة الإنكليزية","دراسات محاسبية باللغة الفرنسية")</f>
        <v>#N/A</v>
      </c>
      <c r="BQ54" s="129" t="str">
        <f>IFERROR(VLOOKUP(BN54,$K$9:$T$21,10,0),"")</f>
        <v/>
      </c>
      <c r="BR54" s="139" t="e">
        <f>IF(VLOOKUP($D$1,ورقة4!$A$2:$AW$4482,44,0)=0,"",(VLOOKUP($D$1,ورقة4!$A$2:$AW$4482,44,0)))</f>
        <v>#N/A</v>
      </c>
      <c r="BT54" s="99" t="e">
        <f t="shared" si="24"/>
        <v>#N/A</v>
      </c>
      <c r="BU54" s="159"/>
      <c r="BV54" s="159"/>
    </row>
    <row r="55" spans="2:77" s="3" customFormat="1" ht="23.25" hidden="1" customHeight="1" x14ac:dyDescent="0.2">
      <c r="B55" s="16"/>
      <c r="C55" s="16"/>
      <c r="D55" s="16"/>
      <c r="E55" s="16"/>
      <c r="F55" s="16"/>
      <c r="G55" s="16"/>
      <c r="H55" s="16"/>
      <c r="I55" s="16"/>
      <c r="J55" s="16"/>
      <c r="K55" s="16"/>
      <c r="L55" s="16"/>
      <c r="M55" s="16"/>
      <c r="N55" s="9"/>
      <c r="O55" s="9"/>
      <c r="P55" s="9"/>
      <c r="Q55" s="9"/>
      <c r="AN55" s="1"/>
      <c r="AV55" s="159"/>
      <c r="AW55" s="159"/>
      <c r="AX55" s="159"/>
      <c r="AY55" s="130"/>
      <c r="AZ55" s="130"/>
      <c r="BA55" s="78"/>
      <c r="BQ55" s="78"/>
      <c r="BR55" s="3">
        <f>COUNTIFS(BR6:BR54,"ج")</f>
        <v>0</v>
      </c>
    </row>
    <row r="56" spans="2:77" s="3" customFormat="1" ht="23.25" hidden="1" customHeight="1" x14ac:dyDescent="0.2">
      <c r="B56" s="17"/>
      <c r="C56" s="17"/>
      <c r="D56" s="17"/>
      <c r="E56" s="16"/>
      <c r="F56" s="17"/>
      <c r="G56" s="17"/>
      <c r="H56" s="17"/>
      <c r="I56" s="17"/>
      <c r="J56" s="17"/>
      <c r="K56" s="17"/>
      <c r="L56" s="17"/>
      <c r="M56" s="17"/>
      <c r="N56" s="10"/>
      <c r="O56" s="10"/>
      <c r="P56" s="10"/>
      <c r="Q56" s="10"/>
      <c r="AN56" s="1"/>
      <c r="AV56" s="159"/>
      <c r="AW56" s="159"/>
      <c r="AX56" s="159"/>
      <c r="AY56" s="130"/>
      <c r="AZ56" s="130"/>
      <c r="BA56" s="78"/>
      <c r="BR56" s="3">
        <f>COUNTIFS(BR6:BR54,"ر1")</f>
        <v>0</v>
      </c>
    </row>
    <row r="57" spans="2:77" s="3" customFormat="1" ht="20.25" hidden="1" x14ac:dyDescent="0.3">
      <c r="B57" s="18"/>
      <c r="C57" s="31"/>
      <c r="D57" s="31"/>
      <c r="E57" s="31"/>
      <c r="F57" s="31"/>
      <c r="G57" s="31"/>
      <c r="H57" s="31"/>
      <c r="I57" s="18"/>
      <c r="J57" s="18"/>
      <c r="K57" s="19"/>
      <c r="L57" s="20"/>
      <c r="M57" s="20"/>
      <c r="N57" s="21"/>
      <c r="O57" s="21"/>
      <c r="P57" s="21"/>
      <c r="Q57" s="21"/>
      <c r="AN57" s="1"/>
      <c r="AV57" s="159"/>
      <c r="AW57" s="130"/>
      <c r="AX57" s="130"/>
      <c r="AY57" s="130"/>
      <c r="AZ57" s="130"/>
      <c r="BA57" s="130"/>
      <c r="BB57" s="130"/>
      <c r="BC57" s="130"/>
      <c r="BR57" s="3">
        <f>COUNTIFS(BR6:BR54,"ر2")</f>
        <v>0</v>
      </c>
    </row>
    <row r="58" spans="2:77" s="3" customFormat="1" ht="20.25" hidden="1" x14ac:dyDescent="0.3">
      <c r="B58" s="19"/>
      <c r="C58" s="19"/>
      <c r="D58" s="19"/>
      <c r="E58" s="19"/>
      <c r="F58" s="19"/>
      <c r="G58" s="19"/>
      <c r="H58" s="22"/>
      <c r="I58" s="22"/>
      <c r="J58" s="22"/>
      <c r="K58" s="22"/>
      <c r="L58" s="22"/>
      <c r="M58" s="22"/>
      <c r="O58" s="23"/>
      <c r="P58" s="23"/>
      <c r="Q58" s="23"/>
      <c r="AN58" s="1"/>
      <c r="AV58" s="130"/>
      <c r="AW58" s="130"/>
      <c r="AX58" s="130"/>
      <c r="AY58" s="130"/>
      <c r="AZ58" s="130"/>
      <c r="BA58" s="130"/>
      <c r="BB58" s="130"/>
      <c r="BC58" s="130"/>
      <c r="BR58" s="3">
        <f>SUM(BR55:BR57)</f>
        <v>0</v>
      </c>
    </row>
    <row r="59" spans="2:77" ht="21" hidden="1" thickBot="1" x14ac:dyDescent="0.35">
      <c r="B59" s="2"/>
      <c r="C59" s="2"/>
      <c r="D59" s="2"/>
      <c r="E59" s="2"/>
      <c r="F59" s="2"/>
      <c r="G59" s="2"/>
      <c r="H59" s="2"/>
      <c r="I59" s="2"/>
      <c r="J59" s="2"/>
      <c r="K59" s="2"/>
      <c r="L59" s="2"/>
      <c r="M59" s="2"/>
      <c r="AM59" s="128"/>
    </row>
    <row r="60" spans="2:77" ht="14.25" hidden="1" customHeight="1" thickTop="1" x14ac:dyDescent="0.2"/>
  </sheetData>
  <sheetProtection password="DA5B" sheet="1" objects="1" scenarios="1" selectLockedCells="1"/>
  <mergeCells count="102">
    <mergeCell ref="K14:R14"/>
    <mergeCell ref="K15:R15"/>
    <mergeCell ref="K8:T8"/>
    <mergeCell ref="K9:R9"/>
    <mergeCell ref="K10:R10"/>
    <mergeCell ref="K11:R11"/>
    <mergeCell ref="K12:R12"/>
    <mergeCell ref="K13:R13"/>
    <mergeCell ref="AK1:AL1"/>
    <mergeCell ref="AH2:AJ2"/>
    <mergeCell ref="AK2:AL2"/>
    <mergeCell ref="AK3:AL3"/>
    <mergeCell ref="AH1:AJ1"/>
    <mergeCell ref="AH3:AJ3"/>
    <mergeCell ref="AH4:AL4"/>
    <mergeCell ref="V9:AA10"/>
    <mergeCell ref="AE4:AG4"/>
    <mergeCell ref="AE2:AG2"/>
    <mergeCell ref="AB2:AD2"/>
    <mergeCell ref="AB1:AD1"/>
    <mergeCell ref="AB3:AD3"/>
    <mergeCell ref="AB4:AD4"/>
    <mergeCell ref="AE1:AG1"/>
    <mergeCell ref="AE3:AG3"/>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M4:O4"/>
    <mergeCell ref="D4:F4"/>
    <mergeCell ref="D1:F1"/>
    <mergeCell ref="D3:F3"/>
    <mergeCell ref="D2:F2"/>
    <mergeCell ref="S3:U3"/>
    <mergeCell ref="S4:U4"/>
    <mergeCell ref="V1:X1"/>
    <mergeCell ref="V4:X4"/>
    <mergeCell ref="Y2:AA2"/>
    <mergeCell ref="Y4:AA4"/>
    <mergeCell ref="S1:U1"/>
    <mergeCell ref="S2:U2"/>
    <mergeCell ref="Y3:AA3"/>
    <mergeCell ref="V2:X2"/>
    <mergeCell ref="V3:X3"/>
    <mergeCell ref="Y1:AA1"/>
    <mergeCell ref="AC8:AG8"/>
    <mergeCell ref="AC9:AG9"/>
    <mergeCell ref="AC10:AG10"/>
    <mergeCell ref="AC11:AG11"/>
    <mergeCell ref="AC12:AG12"/>
    <mergeCell ref="AH8:AJ8"/>
    <mergeCell ref="AH9:AJ9"/>
    <mergeCell ref="AH11:AJ11"/>
    <mergeCell ref="AH12:AJ12"/>
    <mergeCell ref="AH10:AJ10"/>
    <mergeCell ref="AH16:AJ16"/>
    <mergeCell ref="AC17:AG17"/>
    <mergeCell ref="AH17:AJ17"/>
    <mergeCell ref="W11:Z12"/>
    <mergeCell ref="AH14:AJ14"/>
    <mergeCell ref="AH15:AJ15"/>
    <mergeCell ref="AC13:AG13"/>
    <mergeCell ref="AC14:AG14"/>
    <mergeCell ref="AC15:AG15"/>
    <mergeCell ref="AH13:AJ13"/>
    <mergeCell ref="K24:R24"/>
    <mergeCell ref="K25:R25"/>
    <mergeCell ref="K26:R26"/>
    <mergeCell ref="K27:R27"/>
    <mergeCell ref="AC16:AG16"/>
    <mergeCell ref="K17:R17"/>
    <mergeCell ref="K18:R18"/>
    <mergeCell ref="K19:R19"/>
    <mergeCell ref="K20:R20"/>
    <mergeCell ref="K21:R21"/>
    <mergeCell ref="K22:R22"/>
    <mergeCell ref="K23:R23"/>
    <mergeCell ref="K16:R16"/>
    <mergeCell ref="AC7:AG7"/>
    <mergeCell ref="AH7:AJ7"/>
    <mergeCell ref="D5:L5"/>
    <mergeCell ref="M5:O5"/>
    <mergeCell ref="P5:R5"/>
    <mergeCell ref="S5:U5"/>
    <mergeCell ref="V5:X5"/>
    <mergeCell ref="Y5:AA5"/>
    <mergeCell ref="AB5:AD5"/>
  </mergeCells>
  <conditionalFormatting sqref="K9:R27">
    <cfRule type="containsText" dxfId="13" priority="16" operator="containsText" text="مقررات">
      <formula>NOT(ISERROR(SEARCH("مقررات",K9)))</formula>
    </cfRule>
  </conditionalFormatting>
  <conditionalFormatting sqref="K8 K9:R27">
    <cfRule type="containsBlanks" dxfId="12" priority="11">
      <formula>LEN(TRIM(K8))=0</formula>
    </cfRule>
  </conditionalFormatting>
  <conditionalFormatting sqref="AA28">
    <cfRule type="expression" dxfId="11" priority="10">
      <formula>OR($R28=$BN$5,$R28=$BN$12,$R28=$BN$18)</formula>
    </cfRule>
  </conditionalFormatting>
  <conditionalFormatting sqref="AA28">
    <cfRule type="expression" dxfId="10" priority="5">
      <formula>$R28=""</formula>
    </cfRule>
  </conditionalFormatting>
  <conditionalFormatting sqref="AA27">
    <cfRule type="expression" dxfId="9" priority="35">
      <formula>OR(#REF!=$BN$5,#REF!=$BN$12,#REF!=$BN$18)</formula>
    </cfRule>
  </conditionalFormatting>
  <conditionalFormatting sqref="AA27">
    <cfRule type="expression" dxfId="8" priority="37">
      <formula>#REF!=""</formula>
    </cfRule>
  </conditionalFormatting>
  <conditionalFormatting sqref="S9:T27 J9:J27">
    <cfRule type="expression" dxfId="7" priority="38">
      <formula>OR($K9=$BN$5,$K9=$BN$12,$K9=$BN$18)</formula>
    </cfRule>
  </conditionalFormatting>
  <conditionalFormatting sqref="S9:T27">
    <cfRule type="expression" dxfId="6" priority="39">
      <formula>$K9=""</formula>
    </cfRule>
  </conditionalFormatting>
  <conditionalFormatting sqref="J9:J27">
    <cfRule type="expression" dxfId="5" priority="2">
      <formula>$K9=""</formula>
    </cfRule>
  </conditionalFormatting>
  <dataValidations count="4">
    <dataValidation type="list" allowBlank="1" showInputMessage="1" showErrorMessage="1" sqref="N29 AH11:AJ11" xr:uid="{00000000-0002-0000-0200-000000000000}">
      <formula1>$BS$1:$BS$2</formula1>
    </dataValidation>
    <dataValidation type="custom" allowBlank="1" showInputMessage="1" showErrorMessage="1" error="أكملت الخطة الدرسية" sqref="AA27:AA28" xr:uid="{00000000-0002-0000-0200-000001000000}">
      <formula1>OR($D$2="الثانية حديث",#REF!&lt;7,$BZ$25&lt;6)</formula1>
    </dataValidation>
    <dataValidation type="custom" allowBlank="1" showInputMessage="1" showErrorMessage="1" error="أكملت الخطة الدرسية" sqref="T10:T27" xr:uid="{00000000-0002-0000-0200-000002000000}">
      <formula1>OR($D$2="الثانية حديث",H10&lt;7,$BZ$25&lt;6)</formula1>
    </dataValidation>
    <dataValidation type="list" allowBlank="1" showInputMessage="1" showErrorMessage="1" sqref="D5:L5" xr:uid="{00000000-0002-0000-0200-000003000000}">
      <formula1>$AO$1:$AO$8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1580"/>
  <sheetViews>
    <sheetView rightToLeft="1" topLeftCell="AL1" workbookViewId="0">
      <selection activeCell="AL1" sqref="A1:XFD1048576"/>
    </sheetView>
  </sheetViews>
  <sheetFormatPr defaultRowHeight="14.25" x14ac:dyDescent="0.2"/>
  <cols>
    <col min="1" max="44" width="9.125" style="225" bestFit="1" customWidth="1"/>
    <col min="45" max="16384" width="9" style="225"/>
  </cols>
  <sheetData>
    <row r="1" spans="1:45" x14ac:dyDescent="0.2">
      <c r="A1" s="225" t="s">
        <v>160</v>
      </c>
      <c r="C1" s="225">
        <v>1</v>
      </c>
      <c r="D1" s="225">
        <v>2</v>
      </c>
      <c r="E1" s="225">
        <v>3</v>
      </c>
      <c r="F1" s="225">
        <v>4</v>
      </c>
      <c r="G1" s="225">
        <v>5</v>
      </c>
      <c r="H1" s="225">
        <v>102</v>
      </c>
      <c r="I1" s="225">
        <v>6</v>
      </c>
      <c r="J1" s="225">
        <v>7</v>
      </c>
      <c r="K1" s="225">
        <v>8</v>
      </c>
      <c r="L1" s="225">
        <v>9</v>
      </c>
      <c r="M1" s="225">
        <v>10</v>
      </c>
      <c r="N1" s="225">
        <v>11</v>
      </c>
      <c r="O1" s="225">
        <v>12</v>
      </c>
      <c r="P1" s="225">
        <v>13</v>
      </c>
      <c r="Q1" s="225">
        <v>14</v>
      </c>
      <c r="R1" s="225">
        <v>15</v>
      </c>
      <c r="S1" s="225">
        <v>302</v>
      </c>
      <c r="T1" s="225">
        <v>16</v>
      </c>
      <c r="U1" s="225">
        <v>17</v>
      </c>
      <c r="V1" s="225">
        <v>18</v>
      </c>
      <c r="W1" s="225">
        <v>19</v>
      </c>
      <c r="X1" s="225">
        <v>20</v>
      </c>
      <c r="Y1" s="225">
        <v>21</v>
      </c>
      <c r="Z1" s="225">
        <v>22</v>
      </c>
      <c r="AA1" s="225">
        <v>23</v>
      </c>
      <c r="AB1" s="225">
        <v>24</v>
      </c>
      <c r="AC1" s="225">
        <v>25</v>
      </c>
      <c r="AD1" s="225">
        <v>26</v>
      </c>
      <c r="AE1" s="225">
        <v>27</v>
      </c>
      <c r="AF1" s="225">
        <v>28</v>
      </c>
      <c r="AG1" s="225">
        <v>29</v>
      </c>
      <c r="AH1" s="225">
        <v>30</v>
      </c>
      <c r="AI1" s="225">
        <v>31</v>
      </c>
      <c r="AJ1" s="225">
        <v>32</v>
      </c>
      <c r="AK1" s="225">
        <v>33</v>
      </c>
      <c r="AL1" s="225">
        <v>34</v>
      </c>
      <c r="AM1" s="225">
        <v>35</v>
      </c>
      <c r="AN1" s="225">
        <v>36</v>
      </c>
      <c r="AO1" s="225">
        <v>37</v>
      </c>
      <c r="AP1" s="225">
        <v>38</v>
      </c>
      <c r="AQ1" s="225">
        <v>39</v>
      </c>
      <c r="AR1" s="225">
        <v>40</v>
      </c>
    </row>
    <row r="2" spans="1:45" x14ac:dyDescent="0.2">
      <c r="A2" s="225">
        <v>400262</v>
      </c>
      <c r="B2" s="225" t="s">
        <v>400</v>
      </c>
      <c r="P2" s="225" t="s">
        <v>161</v>
      </c>
      <c r="Q2" s="225" t="s">
        <v>161</v>
      </c>
      <c r="R2" s="225" t="s">
        <v>163</v>
      </c>
      <c r="Y2" s="225" t="s">
        <v>162</v>
      </c>
      <c r="Z2" s="225" t="s">
        <v>162</v>
      </c>
      <c r="AA2" s="225" t="s">
        <v>162</v>
      </c>
      <c r="AB2" s="225" t="s">
        <v>162</v>
      </c>
      <c r="AC2" s="225" t="s">
        <v>162</v>
      </c>
      <c r="AS2" s="225" t="s">
        <v>3017</v>
      </c>
    </row>
    <row r="3" spans="1:45" x14ac:dyDescent="0.2">
      <c r="A3" s="225">
        <v>400384</v>
      </c>
      <c r="B3" s="225" t="s">
        <v>374</v>
      </c>
      <c r="X3" s="225" t="s">
        <v>161</v>
      </c>
      <c r="Y3" s="225" t="s">
        <v>161</v>
      </c>
      <c r="AA3" s="225" t="s">
        <v>161</v>
      </c>
      <c r="AB3" s="225" t="s">
        <v>161</v>
      </c>
      <c r="AD3" s="225" t="s">
        <v>161</v>
      </c>
      <c r="AF3" s="225" t="s">
        <v>161</v>
      </c>
      <c r="AH3" s="225" t="s">
        <v>161</v>
      </c>
      <c r="AS3" s="225" t="s">
        <v>3017</v>
      </c>
    </row>
    <row r="4" spans="1:45" x14ac:dyDescent="0.2">
      <c r="A4" s="225">
        <v>400389</v>
      </c>
      <c r="B4" s="225" t="s">
        <v>374</v>
      </c>
      <c r="D4" s="225" t="s">
        <v>162</v>
      </c>
      <c r="K4" s="225" t="s">
        <v>162</v>
      </c>
      <c r="L4" s="225" t="s">
        <v>162</v>
      </c>
      <c r="R4" s="225" t="s">
        <v>163</v>
      </c>
      <c r="Y4" s="225" t="s">
        <v>161</v>
      </c>
      <c r="AA4" s="225" t="s">
        <v>163</v>
      </c>
      <c r="AB4" s="225" t="s">
        <v>161</v>
      </c>
      <c r="AD4" s="225" t="s">
        <v>161</v>
      </c>
      <c r="AE4" s="225" t="s">
        <v>163</v>
      </c>
      <c r="AF4" s="225" t="s">
        <v>162</v>
      </c>
      <c r="AH4" s="225" t="s">
        <v>161</v>
      </c>
      <c r="AS4" s="225" t="s">
        <v>3017</v>
      </c>
    </row>
    <row r="5" spans="1:45" x14ac:dyDescent="0.2">
      <c r="A5" s="225">
        <v>400420</v>
      </c>
      <c r="B5" s="225" t="s">
        <v>374</v>
      </c>
      <c r="L5" s="225" t="s">
        <v>162</v>
      </c>
      <c r="R5" s="225" t="s">
        <v>162</v>
      </c>
      <c r="W5" s="225" t="s">
        <v>161</v>
      </c>
      <c r="Z5" s="225" t="s">
        <v>163</v>
      </c>
      <c r="AC5" s="225" t="s">
        <v>162</v>
      </c>
      <c r="AD5" s="225" t="s">
        <v>163</v>
      </c>
      <c r="AE5" s="225" t="s">
        <v>162</v>
      </c>
      <c r="AG5" s="225" t="s">
        <v>162</v>
      </c>
      <c r="AS5" s="225" t="s">
        <v>3017</v>
      </c>
    </row>
    <row r="6" spans="1:45" x14ac:dyDescent="0.2">
      <c r="A6" s="225">
        <v>400484</v>
      </c>
      <c r="B6" s="225" t="s">
        <v>374</v>
      </c>
      <c r="Y6" s="225" t="s">
        <v>161</v>
      </c>
      <c r="AA6" s="225" t="s">
        <v>161</v>
      </c>
      <c r="AB6" s="225" t="s">
        <v>161</v>
      </c>
      <c r="AC6" s="225" t="s">
        <v>161</v>
      </c>
      <c r="AD6" s="225" t="s">
        <v>163</v>
      </c>
      <c r="AE6" s="225" t="s">
        <v>163</v>
      </c>
      <c r="AF6" s="225" t="s">
        <v>163</v>
      </c>
      <c r="AH6" s="225" t="s">
        <v>162</v>
      </c>
      <c r="AS6" s="225" t="s">
        <v>3017</v>
      </c>
    </row>
    <row r="7" spans="1:45" x14ac:dyDescent="0.2">
      <c r="A7" s="225">
        <v>400520</v>
      </c>
      <c r="B7" s="225" t="s">
        <v>374</v>
      </c>
      <c r="X7" s="225" t="s">
        <v>161</v>
      </c>
      <c r="Y7" s="225" t="s">
        <v>161</v>
      </c>
      <c r="AA7" s="225" t="s">
        <v>161</v>
      </c>
      <c r="AB7" s="225" t="s">
        <v>162</v>
      </c>
      <c r="AD7" s="225" t="s">
        <v>162</v>
      </c>
      <c r="AE7" s="225" t="s">
        <v>162</v>
      </c>
      <c r="AF7" s="225" t="s">
        <v>161</v>
      </c>
      <c r="AG7" s="225" t="s">
        <v>161</v>
      </c>
      <c r="AH7" s="225" t="s">
        <v>162</v>
      </c>
      <c r="AS7" s="225" t="s">
        <v>3017</v>
      </c>
    </row>
    <row r="8" spans="1:45" x14ac:dyDescent="0.2">
      <c r="A8" s="225">
        <v>400544</v>
      </c>
      <c r="B8" s="225" t="s">
        <v>374</v>
      </c>
      <c r="R8" s="225" t="s">
        <v>161</v>
      </c>
      <c r="AA8" s="225" t="s">
        <v>161</v>
      </c>
      <c r="AB8" s="225" t="s">
        <v>162</v>
      </c>
      <c r="AD8" s="225" t="s">
        <v>163</v>
      </c>
      <c r="AF8" s="225" t="s">
        <v>162</v>
      </c>
      <c r="AH8" s="225" t="s">
        <v>161</v>
      </c>
      <c r="AS8" s="225" t="s">
        <v>3017</v>
      </c>
    </row>
    <row r="9" spans="1:45" x14ac:dyDescent="0.2">
      <c r="A9" s="225">
        <v>400583</v>
      </c>
      <c r="B9" s="225" t="s">
        <v>374</v>
      </c>
      <c r="T9" s="225" t="s">
        <v>161</v>
      </c>
      <c r="Y9" s="225" t="s">
        <v>161</v>
      </c>
      <c r="AA9" s="225" t="s">
        <v>161</v>
      </c>
      <c r="AB9" s="225" t="s">
        <v>161</v>
      </c>
      <c r="AE9" s="225" t="s">
        <v>163</v>
      </c>
      <c r="AF9" s="225" t="s">
        <v>162</v>
      </c>
      <c r="AH9" s="225" t="s">
        <v>161</v>
      </c>
      <c r="AS9" s="225" t="s">
        <v>3017</v>
      </c>
    </row>
    <row r="10" spans="1:45" x14ac:dyDescent="0.2">
      <c r="A10" s="225">
        <v>400630</v>
      </c>
      <c r="B10" s="225" t="s">
        <v>374</v>
      </c>
      <c r="AA10" s="225" t="s">
        <v>161</v>
      </c>
      <c r="AB10" s="225" t="s">
        <v>161</v>
      </c>
      <c r="AD10" s="225" t="s">
        <v>161</v>
      </c>
      <c r="AE10" s="225" t="s">
        <v>162</v>
      </c>
      <c r="AF10" s="225" t="s">
        <v>163</v>
      </c>
      <c r="AH10" s="225" t="s">
        <v>161</v>
      </c>
      <c r="AS10" s="225" t="s">
        <v>3017</v>
      </c>
    </row>
    <row r="11" spans="1:45" x14ac:dyDescent="0.2">
      <c r="A11" s="225">
        <v>400745</v>
      </c>
      <c r="B11" s="225" t="s">
        <v>374</v>
      </c>
      <c r="R11" s="225" t="s">
        <v>163</v>
      </c>
      <c r="Y11" s="225" t="s">
        <v>161</v>
      </c>
      <c r="AA11" s="225" t="s">
        <v>161</v>
      </c>
      <c r="AD11" s="225" t="s">
        <v>163</v>
      </c>
      <c r="AE11" s="225" t="s">
        <v>162</v>
      </c>
      <c r="AF11" s="225" t="s">
        <v>163</v>
      </c>
      <c r="AG11" s="225" t="s">
        <v>161</v>
      </c>
      <c r="AH11" s="225" t="s">
        <v>163</v>
      </c>
      <c r="AS11" s="225" t="s">
        <v>3017</v>
      </c>
    </row>
    <row r="12" spans="1:45" x14ac:dyDescent="0.2">
      <c r="A12" s="225">
        <v>400874</v>
      </c>
      <c r="B12" s="225" t="s">
        <v>374</v>
      </c>
      <c r="AA12" s="225" t="s">
        <v>161</v>
      </c>
      <c r="AB12" s="225" t="s">
        <v>161</v>
      </c>
      <c r="AD12" s="225" t="s">
        <v>161</v>
      </c>
      <c r="AE12" s="225" t="s">
        <v>161</v>
      </c>
      <c r="AF12" s="225" t="s">
        <v>161</v>
      </c>
      <c r="AS12" s="225" t="s">
        <v>3017</v>
      </c>
    </row>
    <row r="13" spans="1:45" x14ac:dyDescent="0.2">
      <c r="A13" s="225">
        <v>400981</v>
      </c>
      <c r="B13" s="225" t="s">
        <v>374</v>
      </c>
      <c r="P13" s="225" t="s">
        <v>161</v>
      </c>
      <c r="T13" s="225" t="s">
        <v>161</v>
      </c>
      <c r="Y13" s="225" t="s">
        <v>161</v>
      </c>
      <c r="AA13" s="225" t="s">
        <v>161</v>
      </c>
      <c r="AB13" s="225" t="s">
        <v>161</v>
      </c>
      <c r="AD13" s="225" t="s">
        <v>161</v>
      </c>
      <c r="AE13" s="225" t="s">
        <v>162</v>
      </c>
      <c r="AF13" s="225" t="s">
        <v>162</v>
      </c>
      <c r="AG13" s="225" t="s">
        <v>162</v>
      </c>
      <c r="AH13" s="225" t="s">
        <v>162</v>
      </c>
      <c r="AS13" s="225" t="s">
        <v>3017</v>
      </c>
    </row>
    <row r="14" spans="1:45" x14ac:dyDescent="0.2">
      <c r="A14" s="225">
        <v>401018</v>
      </c>
      <c r="B14" s="225" t="s">
        <v>374</v>
      </c>
      <c r="X14" s="225" t="s">
        <v>161</v>
      </c>
      <c r="Y14" s="225" t="s">
        <v>161</v>
      </c>
      <c r="AA14" s="225" t="s">
        <v>161</v>
      </c>
      <c r="AB14" s="225" t="s">
        <v>161</v>
      </c>
      <c r="AD14" s="225" t="s">
        <v>162</v>
      </c>
      <c r="AE14" s="225" t="s">
        <v>162</v>
      </c>
      <c r="AF14" s="225" t="s">
        <v>162</v>
      </c>
      <c r="AG14" s="225" t="s">
        <v>162</v>
      </c>
      <c r="AH14" s="225" t="s">
        <v>162</v>
      </c>
      <c r="AS14" s="225" t="s">
        <v>3017</v>
      </c>
    </row>
    <row r="15" spans="1:45" x14ac:dyDescent="0.2">
      <c r="A15" s="225">
        <v>401092</v>
      </c>
      <c r="B15" s="225" t="s">
        <v>400</v>
      </c>
      <c r="D15" s="225" t="s">
        <v>161</v>
      </c>
      <c r="L15" s="225" t="s">
        <v>161</v>
      </c>
      <c r="R15" s="225" t="s">
        <v>162</v>
      </c>
      <c r="X15" s="225" t="s">
        <v>161</v>
      </c>
      <c r="Y15" s="225" t="s">
        <v>162</v>
      </c>
      <c r="Z15" s="225" t="s">
        <v>162</v>
      </c>
      <c r="AA15" s="225" t="s">
        <v>162</v>
      </c>
      <c r="AB15" s="225" t="s">
        <v>162</v>
      </c>
      <c r="AC15" s="225" t="s">
        <v>162</v>
      </c>
      <c r="AS15" s="225" t="s">
        <v>3017</v>
      </c>
    </row>
    <row r="16" spans="1:45" x14ac:dyDescent="0.2">
      <c r="A16" s="225">
        <v>401185</v>
      </c>
      <c r="B16" s="225" t="s">
        <v>374</v>
      </c>
      <c r="J16" s="225" t="s">
        <v>161</v>
      </c>
      <c r="R16" s="225" t="s">
        <v>161</v>
      </c>
      <c r="W16" s="225" t="s">
        <v>161</v>
      </c>
      <c r="Z16" s="225" t="s">
        <v>161</v>
      </c>
      <c r="AA16" s="225" t="s">
        <v>161</v>
      </c>
      <c r="AB16" s="225" t="s">
        <v>162</v>
      </c>
      <c r="AC16" s="225" t="s">
        <v>162</v>
      </c>
      <c r="AD16" s="225" t="s">
        <v>162</v>
      </c>
      <c r="AE16" s="225" t="s">
        <v>162</v>
      </c>
      <c r="AF16" s="225" t="s">
        <v>162</v>
      </c>
      <c r="AG16" s="225" t="s">
        <v>162</v>
      </c>
      <c r="AH16" s="225" t="s">
        <v>162</v>
      </c>
      <c r="AS16" s="225" t="s">
        <v>3017</v>
      </c>
    </row>
    <row r="17" spans="1:45" x14ac:dyDescent="0.2">
      <c r="A17" s="225">
        <v>401410</v>
      </c>
      <c r="B17" s="225" t="s">
        <v>374</v>
      </c>
      <c r="Q17" s="225" t="s">
        <v>163</v>
      </c>
      <c r="Y17" s="225" t="s">
        <v>161</v>
      </c>
      <c r="AA17" s="225" t="s">
        <v>161</v>
      </c>
      <c r="AD17" s="225" t="s">
        <v>163</v>
      </c>
      <c r="AE17" s="225" t="s">
        <v>162</v>
      </c>
      <c r="AF17" s="225" t="s">
        <v>162</v>
      </c>
      <c r="AG17" s="225" t="s">
        <v>163</v>
      </c>
      <c r="AH17" s="225" t="s">
        <v>162</v>
      </c>
      <c r="AS17" s="225" t="s">
        <v>3017</v>
      </c>
    </row>
    <row r="18" spans="1:45" x14ac:dyDescent="0.2">
      <c r="A18" s="225">
        <v>401531</v>
      </c>
      <c r="B18" s="225" t="s">
        <v>374</v>
      </c>
      <c r="W18" s="225" t="s">
        <v>161</v>
      </c>
      <c r="X18" s="225" t="s">
        <v>161</v>
      </c>
      <c r="Y18" s="225" t="s">
        <v>161</v>
      </c>
      <c r="AA18" s="225" t="s">
        <v>162</v>
      </c>
      <c r="AB18" s="225" t="s">
        <v>161</v>
      </c>
      <c r="AD18" s="225" t="s">
        <v>162</v>
      </c>
      <c r="AE18" s="225" t="s">
        <v>161</v>
      </c>
      <c r="AF18" s="225" t="s">
        <v>162</v>
      </c>
      <c r="AH18" s="225" t="s">
        <v>163</v>
      </c>
      <c r="AS18" s="225" t="s">
        <v>3017</v>
      </c>
    </row>
    <row r="19" spans="1:45" x14ac:dyDescent="0.2">
      <c r="A19" s="225">
        <v>401538</v>
      </c>
      <c r="B19" s="225" t="s">
        <v>374</v>
      </c>
      <c r="Q19" s="225" t="s">
        <v>161</v>
      </c>
      <c r="R19" s="225" t="s">
        <v>161</v>
      </c>
      <c r="W19" s="225" t="s">
        <v>161</v>
      </c>
      <c r="X19" s="225" t="s">
        <v>161</v>
      </c>
      <c r="Y19" s="225" t="s">
        <v>163</v>
      </c>
      <c r="Z19" s="225" t="s">
        <v>163</v>
      </c>
      <c r="AA19" s="225" t="s">
        <v>163</v>
      </c>
      <c r="AB19" s="225" t="s">
        <v>163</v>
      </c>
      <c r="AC19" s="225" t="s">
        <v>163</v>
      </c>
      <c r="AD19" s="225" t="s">
        <v>162</v>
      </c>
      <c r="AE19" s="225" t="s">
        <v>162</v>
      </c>
      <c r="AF19" s="225" t="s">
        <v>163</v>
      </c>
      <c r="AH19" s="225" t="s">
        <v>163</v>
      </c>
      <c r="AS19" s="225" t="s">
        <v>3017</v>
      </c>
    </row>
    <row r="20" spans="1:45" x14ac:dyDescent="0.2">
      <c r="A20" s="225">
        <v>401590</v>
      </c>
      <c r="B20" s="225" t="s">
        <v>374</v>
      </c>
      <c r="X20" s="225" t="s">
        <v>161</v>
      </c>
      <c r="Y20" s="225" t="s">
        <v>161</v>
      </c>
      <c r="Z20" s="225" t="s">
        <v>161</v>
      </c>
      <c r="AA20" s="225" t="s">
        <v>163</v>
      </c>
      <c r="AB20" s="225" t="s">
        <v>163</v>
      </c>
      <c r="AC20" s="225" t="s">
        <v>161</v>
      </c>
      <c r="AD20" s="225" t="s">
        <v>162</v>
      </c>
      <c r="AE20" s="225" t="s">
        <v>162</v>
      </c>
      <c r="AF20" s="225" t="s">
        <v>162</v>
      </c>
      <c r="AG20" s="225" t="s">
        <v>162</v>
      </c>
      <c r="AH20" s="225" t="s">
        <v>162</v>
      </c>
      <c r="AS20" s="225" t="s">
        <v>3017</v>
      </c>
    </row>
    <row r="21" spans="1:45" x14ac:dyDescent="0.2">
      <c r="A21" s="225">
        <v>401613</v>
      </c>
      <c r="B21" s="225" t="s">
        <v>374</v>
      </c>
      <c r="L21" s="225" t="s">
        <v>161</v>
      </c>
      <c r="R21" s="225" t="s">
        <v>162</v>
      </c>
      <c r="T21" s="225" t="s">
        <v>162</v>
      </c>
      <c r="W21" s="225" t="s">
        <v>161</v>
      </c>
      <c r="Y21" s="225" t="s">
        <v>162</v>
      </c>
      <c r="Z21" s="225" t="s">
        <v>162</v>
      </c>
      <c r="AA21" s="225" t="s">
        <v>162</v>
      </c>
      <c r="AB21" s="225" t="s">
        <v>162</v>
      </c>
      <c r="AC21" s="225" t="s">
        <v>162</v>
      </c>
      <c r="AD21" s="225" t="s">
        <v>162</v>
      </c>
      <c r="AE21" s="225" t="s">
        <v>162</v>
      </c>
      <c r="AF21" s="225" t="s">
        <v>162</v>
      </c>
      <c r="AG21" s="225" t="s">
        <v>162</v>
      </c>
      <c r="AH21" s="225" t="s">
        <v>162</v>
      </c>
      <c r="AS21" s="225" t="s">
        <v>3017</v>
      </c>
    </row>
    <row r="22" spans="1:45" x14ac:dyDescent="0.2">
      <c r="A22" s="225">
        <v>401717</v>
      </c>
      <c r="B22" s="225" t="s">
        <v>374</v>
      </c>
      <c r="R22" s="225" t="s">
        <v>161</v>
      </c>
      <c r="Y22" s="225" t="s">
        <v>161</v>
      </c>
      <c r="AA22" s="225" t="s">
        <v>161</v>
      </c>
      <c r="AD22" s="225" t="s">
        <v>162</v>
      </c>
      <c r="AE22" s="225" t="s">
        <v>162</v>
      </c>
      <c r="AF22" s="225" t="s">
        <v>162</v>
      </c>
      <c r="AS22" s="225" t="s">
        <v>3017</v>
      </c>
    </row>
    <row r="23" spans="1:45" x14ac:dyDescent="0.2">
      <c r="A23" s="225">
        <v>401826</v>
      </c>
      <c r="B23" s="225" t="s">
        <v>374</v>
      </c>
      <c r="K23" s="225" t="s">
        <v>163</v>
      </c>
      <c r="W23" s="225" t="s">
        <v>162</v>
      </c>
      <c r="Y23" s="225" t="s">
        <v>161</v>
      </c>
      <c r="AA23" s="225" t="s">
        <v>161</v>
      </c>
      <c r="AB23" s="225" t="s">
        <v>161</v>
      </c>
      <c r="AD23" s="225" t="s">
        <v>161</v>
      </c>
      <c r="AF23" s="225" t="s">
        <v>161</v>
      </c>
      <c r="AS23" s="225" t="s">
        <v>3017</v>
      </c>
    </row>
    <row r="24" spans="1:45" x14ac:dyDescent="0.2">
      <c r="A24" s="225">
        <v>401956</v>
      </c>
      <c r="B24" s="225" t="s">
        <v>374</v>
      </c>
      <c r="R24" s="225" t="s">
        <v>163</v>
      </c>
      <c r="V24" s="225" t="s">
        <v>161</v>
      </c>
      <c r="Y24" s="225" t="s">
        <v>161</v>
      </c>
      <c r="Z24" s="225" t="s">
        <v>163</v>
      </c>
      <c r="AA24" s="225" t="s">
        <v>161</v>
      </c>
      <c r="AB24" s="225" t="s">
        <v>161</v>
      </c>
      <c r="AD24" s="225" t="s">
        <v>161</v>
      </c>
      <c r="AE24" s="225" t="s">
        <v>162</v>
      </c>
      <c r="AF24" s="225" t="s">
        <v>161</v>
      </c>
      <c r="AG24" s="225" t="s">
        <v>163</v>
      </c>
      <c r="AH24" s="225" t="s">
        <v>162</v>
      </c>
      <c r="AS24" s="225" t="s">
        <v>3017</v>
      </c>
    </row>
    <row r="25" spans="1:45" x14ac:dyDescent="0.2">
      <c r="A25" s="225">
        <v>402104</v>
      </c>
      <c r="B25" s="225" t="s">
        <v>374</v>
      </c>
      <c r="Y25" s="225" t="s">
        <v>161</v>
      </c>
      <c r="AA25" s="225" t="s">
        <v>161</v>
      </c>
      <c r="AB25" s="225" t="s">
        <v>163</v>
      </c>
      <c r="AD25" s="225" t="s">
        <v>162</v>
      </c>
      <c r="AF25" s="225" t="s">
        <v>162</v>
      </c>
      <c r="AS25" s="225" t="s">
        <v>3017</v>
      </c>
    </row>
    <row r="26" spans="1:45" x14ac:dyDescent="0.2">
      <c r="A26" s="225">
        <v>402218</v>
      </c>
      <c r="B26" s="225" t="s">
        <v>374</v>
      </c>
      <c r="L26" s="225" t="s">
        <v>162</v>
      </c>
      <c r="R26" s="225" t="s">
        <v>162</v>
      </c>
      <c r="T26" s="225" t="s">
        <v>161</v>
      </c>
      <c r="W26" s="225" t="s">
        <v>161</v>
      </c>
      <c r="Z26" s="225" t="s">
        <v>163</v>
      </c>
      <c r="AA26" s="225" t="s">
        <v>161</v>
      </c>
      <c r="AB26" s="225" t="s">
        <v>163</v>
      </c>
      <c r="AC26" s="225" t="s">
        <v>163</v>
      </c>
      <c r="AD26" s="225" t="s">
        <v>162</v>
      </c>
      <c r="AE26" s="225" t="s">
        <v>162</v>
      </c>
      <c r="AF26" s="225" t="s">
        <v>162</v>
      </c>
      <c r="AG26" s="225" t="s">
        <v>162</v>
      </c>
      <c r="AH26" s="225" t="s">
        <v>162</v>
      </c>
      <c r="AS26" s="225" t="s">
        <v>3017</v>
      </c>
    </row>
    <row r="27" spans="1:45" x14ac:dyDescent="0.2">
      <c r="A27" s="225">
        <v>402220</v>
      </c>
      <c r="B27" s="225" t="s">
        <v>374</v>
      </c>
      <c r="D27" s="225" t="s">
        <v>161</v>
      </c>
      <c r="R27" s="225" t="s">
        <v>161</v>
      </c>
      <c r="W27" s="225" t="s">
        <v>161</v>
      </c>
      <c r="Y27" s="225" t="s">
        <v>161</v>
      </c>
      <c r="AA27" s="225" t="s">
        <v>161</v>
      </c>
      <c r="AB27" s="225" t="s">
        <v>162</v>
      </c>
      <c r="AC27" s="225" t="s">
        <v>162</v>
      </c>
      <c r="AD27" s="225" t="s">
        <v>162</v>
      </c>
      <c r="AE27" s="225" t="s">
        <v>162</v>
      </c>
      <c r="AF27" s="225" t="s">
        <v>162</v>
      </c>
      <c r="AG27" s="225" t="s">
        <v>162</v>
      </c>
      <c r="AH27" s="225" t="s">
        <v>162</v>
      </c>
      <c r="AS27" s="225" t="s">
        <v>3017</v>
      </c>
    </row>
    <row r="28" spans="1:45" x14ac:dyDescent="0.2">
      <c r="A28" s="225">
        <v>402288</v>
      </c>
      <c r="B28" s="225" t="s">
        <v>374</v>
      </c>
      <c r="Q28" s="225" t="s">
        <v>161</v>
      </c>
      <c r="W28" s="225" t="s">
        <v>161</v>
      </c>
      <c r="X28" s="225" t="s">
        <v>161</v>
      </c>
      <c r="Y28" s="225" t="s">
        <v>163</v>
      </c>
      <c r="AA28" s="225" t="s">
        <v>163</v>
      </c>
      <c r="AB28" s="225" t="s">
        <v>163</v>
      </c>
      <c r="AD28" s="225" t="s">
        <v>162</v>
      </c>
      <c r="AE28" s="225" t="s">
        <v>162</v>
      </c>
      <c r="AF28" s="225" t="s">
        <v>162</v>
      </c>
      <c r="AH28" s="225" t="s">
        <v>162</v>
      </c>
      <c r="AS28" s="225" t="s">
        <v>3017</v>
      </c>
    </row>
    <row r="29" spans="1:45" x14ac:dyDescent="0.2">
      <c r="A29" s="225">
        <v>402503</v>
      </c>
      <c r="B29" s="225" t="s">
        <v>374</v>
      </c>
      <c r="T29" s="225" t="s">
        <v>163</v>
      </c>
      <c r="AD29" s="225" t="s">
        <v>161</v>
      </c>
      <c r="AF29" s="225" t="s">
        <v>163</v>
      </c>
      <c r="AG29" s="225" t="s">
        <v>161</v>
      </c>
      <c r="AH29" s="225" t="s">
        <v>161</v>
      </c>
      <c r="AS29" s="225" t="s">
        <v>3017</v>
      </c>
    </row>
    <row r="30" spans="1:45" x14ac:dyDescent="0.2">
      <c r="A30" s="225">
        <v>402625</v>
      </c>
      <c r="B30" s="225" t="s">
        <v>374</v>
      </c>
      <c r="G30" s="225" t="s">
        <v>161</v>
      </c>
      <c r="O30" s="225" t="s">
        <v>161</v>
      </c>
      <c r="R30" s="225" t="s">
        <v>162</v>
      </c>
      <c r="U30" s="225" t="s">
        <v>161</v>
      </c>
      <c r="Y30" s="225" t="s">
        <v>161</v>
      </c>
      <c r="Z30" s="225" t="s">
        <v>162</v>
      </c>
      <c r="AA30" s="225" t="s">
        <v>161</v>
      </c>
      <c r="AB30" s="225" t="s">
        <v>161</v>
      </c>
      <c r="AE30" s="225" t="s">
        <v>162</v>
      </c>
      <c r="AG30" s="225" t="s">
        <v>161</v>
      </c>
      <c r="AH30" s="225" t="s">
        <v>161</v>
      </c>
      <c r="AS30" s="225" t="s">
        <v>3017</v>
      </c>
    </row>
    <row r="31" spans="1:45" x14ac:dyDescent="0.2">
      <c r="A31" s="225">
        <v>402677</v>
      </c>
      <c r="B31" s="225" t="s">
        <v>374</v>
      </c>
      <c r="G31" s="225" t="s">
        <v>161</v>
      </c>
      <c r="Q31" s="225" t="s">
        <v>161</v>
      </c>
      <c r="X31" s="225" t="s">
        <v>161</v>
      </c>
      <c r="Y31" s="225" t="s">
        <v>162</v>
      </c>
      <c r="AA31" s="225" t="s">
        <v>163</v>
      </c>
      <c r="AD31" s="225" t="s">
        <v>162</v>
      </c>
      <c r="AF31" s="225" t="s">
        <v>161</v>
      </c>
      <c r="AH31" s="225" t="s">
        <v>161</v>
      </c>
      <c r="AS31" s="225" t="s">
        <v>3017</v>
      </c>
    </row>
    <row r="32" spans="1:45" x14ac:dyDescent="0.2">
      <c r="A32" s="225">
        <v>402843</v>
      </c>
      <c r="B32" s="225" t="s">
        <v>374</v>
      </c>
      <c r="J32" s="225" t="s">
        <v>161</v>
      </c>
      <c r="R32" s="225" t="s">
        <v>161</v>
      </c>
      <c r="W32" s="225" t="s">
        <v>161</v>
      </c>
      <c r="Y32" s="225" t="s">
        <v>161</v>
      </c>
      <c r="AA32" s="225" t="s">
        <v>163</v>
      </c>
      <c r="AB32" s="225" t="s">
        <v>163</v>
      </c>
      <c r="AD32" s="225" t="s">
        <v>163</v>
      </c>
      <c r="AE32" s="225" t="s">
        <v>161</v>
      </c>
      <c r="AF32" s="225" t="s">
        <v>162</v>
      </c>
      <c r="AG32" s="225" t="s">
        <v>161</v>
      </c>
      <c r="AH32" s="225" t="s">
        <v>162</v>
      </c>
      <c r="AS32" s="225" t="s">
        <v>3017</v>
      </c>
    </row>
    <row r="33" spans="1:45" x14ac:dyDescent="0.2">
      <c r="A33" s="225">
        <v>402856</v>
      </c>
      <c r="B33" s="225" t="s">
        <v>374</v>
      </c>
      <c r="I33" s="225" t="s">
        <v>161</v>
      </c>
      <c r="Y33" s="225" t="s">
        <v>161</v>
      </c>
      <c r="AA33" s="225" t="s">
        <v>162</v>
      </c>
      <c r="AB33" s="225" t="s">
        <v>161</v>
      </c>
      <c r="AD33" s="225" t="s">
        <v>162</v>
      </c>
      <c r="AE33" s="225" t="s">
        <v>161</v>
      </c>
      <c r="AF33" s="225" t="s">
        <v>162</v>
      </c>
      <c r="AH33" s="225" t="s">
        <v>161</v>
      </c>
      <c r="AS33" s="225" t="s">
        <v>3017</v>
      </c>
    </row>
    <row r="34" spans="1:45" x14ac:dyDescent="0.2">
      <c r="A34" s="225">
        <v>402866</v>
      </c>
      <c r="B34" s="225" t="s">
        <v>374</v>
      </c>
      <c r="W34" s="225" t="s">
        <v>161</v>
      </c>
      <c r="Y34" s="225" t="s">
        <v>161</v>
      </c>
      <c r="Z34" s="225" t="s">
        <v>161</v>
      </c>
      <c r="AA34" s="225" t="s">
        <v>161</v>
      </c>
      <c r="AB34" s="225" t="s">
        <v>163</v>
      </c>
      <c r="AD34" s="225" t="s">
        <v>162</v>
      </c>
      <c r="AE34" s="225" t="s">
        <v>163</v>
      </c>
      <c r="AF34" s="225" t="s">
        <v>162</v>
      </c>
      <c r="AG34" s="225" t="s">
        <v>161</v>
      </c>
      <c r="AH34" s="225" t="s">
        <v>163</v>
      </c>
      <c r="AS34" s="225" t="s">
        <v>3017</v>
      </c>
    </row>
    <row r="35" spans="1:45" x14ac:dyDescent="0.2">
      <c r="A35" s="225">
        <v>402906</v>
      </c>
      <c r="B35" s="225" t="s">
        <v>374</v>
      </c>
      <c r="I35" s="225" t="s">
        <v>161</v>
      </c>
      <c r="R35" s="225" t="s">
        <v>161</v>
      </c>
      <c r="T35" s="225" t="s">
        <v>161</v>
      </c>
      <c r="AA35" s="225" t="s">
        <v>162</v>
      </c>
      <c r="AB35" s="225" t="s">
        <v>161</v>
      </c>
      <c r="AE35" s="225" t="s">
        <v>162</v>
      </c>
      <c r="AF35" s="225" t="s">
        <v>161</v>
      </c>
      <c r="AG35" s="225" t="s">
        <v>163</v>
      </c>
      <c r="AH35" s="225" t="s">
        <v>161</v>
      </c>
      <c r="AS35" s="225" t="s">
        <v>3017</v>
      </c>
    </row>
    <row r="36" spans="1:45" x14ac:dyDescent="0.2">
      <c r="A36" s="225">
        <v>402915</v>
      </c>
      <c r="B36" s="225" t="s">
        <v>374</v>
      </c>
      <c r="AA36" s="225" t="s">
        <v>161</v>
      </c>
      <c r="AB36" s="225" t="s">
        <v>161</v>
      </c>
      <c r="AD36" s="225" t="s">
        <v>161</v>
      </c>
      <c r="AF36" s="225" t="s">
        <v>162</v>
      </c>
      <c r="AH36" s="225" t="s">
        <v>161</v>
      </c>
      <c r="AS36" s="225" t="s">
        <v>3017</v>
      </c>
    </row>
    <row r="37" spans="1:45" x14ac:dyDescent="0.2">
      <c r="A37" s="225">
        <v>402922</v>
      </c>
      <c r="B37" s="225" t="s">
        <v>374</v>
      </c>
      <c r="R37" s="225" t="s">
        <v>161</v>
      </c>
      <c r="W37" s="225" t="s">
        <v>161</v>
      </c>
      <c r="X37" s="225" t="s">
        <v>161</v>
      </c>
      <c r="Y37" s="225" t="s">
        <v>161</v>
      </c>
      <c r="Z37" s="225" t="s">
        <v>161</v>
      </c>
      <c r="AA37" s="225" t="s">
        <v>161</v>
      </c>
      <c r="AB37" s="225" t="s">
        <v>161</v>
      </c>
      <c r="AC37" s="225" t="s">
        <v>161</v>
      </c>
      <c r="AD37" s="225" t="s">
        <v>162</v>
      </c>
      <c r="AE37" s="225" t="s">
        <v>162</v>
      </c>
      <c r="AF37" s="225" t="s">
        <v>162</v>
      </c>
      <c r="AG37" s="225" t="s">
        <v>162</v>
      </c>
      <c r="AH37" s="225" t="s">
        <v>162</v>
      </c>
      <c r="AS37" s="225" t="s">
        <v>3017</v>
      </c>
    </row>
    <row r="38" spans="1:45" x14ac:dyDescent="0.2">
      <c r="A38" s="225">
        <v>403035</v>
      </c>
      <c r="B38" s="225" t="s">
        <v>374</v>
      </c>
      <c r="L38" s="225" t="s">
        <v>161</v>
      </c>
      <c r="Y38" s="225" t="s">
        <v>162</v>
      </c>
      <c r="AA38" s="225" t="s">
        <v>163</v>
      </c>
      <c r="AB38" s="225" t="s">
        <v>161</v>
      </c>
      <c r="AD38" s="225" t="s">
        <v>161</v>
      </c>
      <c r="AE38" s="225" t="s">
        <v>162</v>
      </c>
      <c r="AF38" s="225" t="s">
        <v>163</v>
      </c>
      <c r="AG38" s="225" t="s">
        <v>161</v>
      </c>
      <c r="AH38" s="225" t="s">
        <v>162</v>
      </c>
      <c r="AS38" s="225" t="s">
        <v>3017</v>
      </c>
    </row>
    <row r="39" spans="1:45" x14ac:dyDescent="0.2">
      <c r="A39" s="225">
        <v>403132</v>
      </c>
      <c r="B39" s="225" t="s">
        <v>374</v>
      </c>
      <c r="L39" s="225" t="s">
        <v>161</v>
      </c>
      <c r="P39" s="225" t="s">
        <v>161</v>
      </c>
      <c r="Q39" s="225" t="s">
        <v>161</v>
      </c>
      <c r="R39" s="225" t="s">
        <v>162</v>
      </c>
      <c r="Y39" s="225" t="s">
        <v>162</v>
      </c>
      <c r="Z39" s="225" t="s">
        <v>161</v>
      </c>
      <c r="AA39" s="225" t="s">
        <v>161</v>
      </c>
      <c r="AB39" s="225" t="s">
        <v>163</v>
      </c>
      <c r="AC39" s="225" t="s">
        <v>161</v>
      </c>
      <c r="AD39" s="225" t="s">
        <v>162</v>
      </c>
      <c r="AE39" s="225" t="s">
        <v>162</v>
      </c>
      <c r="AF39" s="225" t="s">
        <v>162</v>
      </c>
      <c r="AG39" s="225" t="s">
        <v>162</v>
      </c>
      <c r="AH39" s="225" t="s">
        <v>162</v>
      </c>
      <c r="AS39" s="225" t="s">
        <v>3017</v>
      </c>
    </row>
    <row r="40" spans="1:45" x14ac:dyDescent="0.2">
      <c r="A40" s="225">
        <v>403159</v>
      </c>
      <c r="B40" s="225" t="s">
        <v>374</v>
      </c>
      <c r="J40" s="225" t="s">
        <v>161</v>
      </c>
      <c r="T40" s="225" t="s">
        <v>162</v>
      </c>
      <c r="U40" s="225" t="s">
        <v>161</v>
      </c>
      <c r="Y40" s="225" t="s">
        <v>161</v>
      </c>
      <c r="AD40" s="225" t="s">
        <v>161</v>
      </c>
      <c r="AE40" s="225" t="s">
        <v>163</v>
      </c>
      <c r="AS40" s="225" t="s">
        <v>3017</v>
      </c>
    </row>
    <row r="41" spans="1:45" x14ac:dyDescent="0.2">
      <c r="A41" s="225">
        <v>403161</v>
      </c>
      <c r="B41" s="225" t="s">
        <v>374</v>
      </c>
      <c r="J41" s="225" t="s">
        <v>161</v>
      </c>
      <c r="L41" s="225" t="s">
        <v>161</v>
      </c>
      <c r="R41" s="225" t="s">
        <v>162</v>
      </c>
      <c r="T41" s="225" t="s">
        <v>161</v>
      </c>
      <c r="Y41" s="225" t="s">
        <v>162</v>
      </c>
      <c r="Z41" s="225" t="s">
        <v>162</v>
      </c>
      <c r="AA41" s="225" t="s">
        <v>162</v>
      </c>
      <c r="AB41" s="225" t="s">
        <v>162</v>
      </c>
      <c r="AC41" s="225" t="s">
        <v>162</v>
      </c>
      <c r="AD41" s="225" t="s">
        <v>162</v>
      </c>
      <c r="AE41" s="225" t="s">
        <v>162</v>
      </c>
      <c r="AF41" s="225" t="s">
        <v>162</v>
      </c>
      <c r="AG41" s="225" t="s">
        <v>162</v>
      </c>
      <c r="AH41" s="225" t="s">
        <v>162</v>
      </c>
      <c r="AS41" s="225" t="s">
        <v>3017</v>
      </c>
    </row>
    <row r="42" spans="1:45" x14ac:dyDescent="0.2">
      <c r="A42" s="225">
        <v>403190</v>
      </c>
      <c r="B42" s="225" t="s">
        <v>374</v>
      </c>
      <c r="D42" s="225" t="s">
        <v>161</v>
      </c>
      <c r="X42" s="225" t="s">
        <v>163</v>
      </c>
      <c r="AA42" s="225" t="s">
        <v>161</v>
      </c>
      <c r="AD42" s="225" t="s">
        <v>161</v>
      </c>
      <c r="AF42" s="225" t="s">
        <v>162</v>
      </c>
      <c r="AS42" s="225" t="s">
        <v>3017</v>
      </c>
    </row>
    <row r="43" spans="1:45" x14ac:dyDescent="0.2">
      <c r="A43" s="225">
        <v>403240</v>
      </c>
      <c r="B43" s="225" t="s">
        <v>374</v>
      </c>
      <c r="Y43" s="225" t="s">
        <v>161</v>
      </c>
      <c r="Z43" s="225" t="s">
        <v>161</v>
      </c>
      <c r="AA43" s="225" t="s">
        <v>163</v>
      </c>
      <c r="AB43" s="225" t="s">
        <v>163</v>
      </c>
      <c r="AD43" s="225" t="s">
        <v>163</v>
      </c>
      <c r="AF43" s="225" t="s">
        <v>163</v>
      </c>
      <c r="AG43" s="225" t="s">
        <v>163</v>
      </c>
      <c r="AH43" s="225" t="s">
        <v>162</v>
      </c>
      <c r="AS43" s="225" t="s">
        <v>3017</v>
      </c>
    </row>
    <row r="44" spans="1:45" x14ac:dyDescent="0.2">
      <c r="A44" s="225">
        <v>403337</v>
      </c>
      <c r="B44" s="225" t="s">
        <v>374</v>
      </c>
      <c r="G44" s="225" t="s">
        <v>161</v>
      </c>
      <c r="I44" s="225" t="s">
        <v>161</v>
      </c>
      <c r="L44" s="225" t="s">
        <v>161</v>
      </c>
      <c r="R44" s="225" t="s">
        <v>163</v>
      </c>
      <c r="Y44" s="225" t="s">
        <v>163</v>
      </c>
      <c r="Z44" s="225" t="s">
        <v>162</v>
      </c>
      <c r="AA44" s="225" t="s">
        <v>163</v>
      </c>
      <c r="AB44" s="225" t="s">
        <v>162</v>
      </c>
      <c r="AD44" s="225" t="s">
        <v>162</v>
      </c>
      <c r="AE44" s="225" t="s">
        <v>162</v>
      </c>
      <c r="AF44" s="225" t="s">
        <v>162</v>
      </c>
      <c r="AG44" s="225" t="s">
        <v>162</v>
      </c>
      <c r="AH44" s="225" t="s">
        <v>162</v>
      </c>
      <c r="AS44" s="225" t="s">
        <v>3017</v>
      </c>
    </row>
    <row r="45" spans="1:45" x14ac:dyDescent="0.2">
      <c r="A45" s="225">
        <v>403419</v>
      </c>
      <c r="B45" s="225" t="s">
        <v>374</v>
      </c>
      <c r="X45" s="225" t="s">
        <v>161</v>
      </c>
      <c r="AB45" s="225" t="s">
        <v>161</v>
      </c>
      <c r="AD45" s="225" t="s">
        <v>161</v>
      </c>
      <c r="AF45" s="225" t="s">
        <v>161</v>
      </c>
      <c r="AG45" s="225" t="s">
        <v>161</v>
      </c>
      <c r="AS45" s="225" t="s">
        <v>3017</v>
      </c>
    </row>
    <row r="46" spans="1:45" x14ac:dyDescent="0.2">
      <c r="A46" s="225">
        <v>403437</v>
      </c>
      <c r="B46" s="225" t="s">
        <v>374</v>
      </c>
      <c r="L46" s="225" t="s">
        <v>161</v>
      </c>
      <c r="Y46" s="225" t="s">
        <v>161</v>
      </c>
      <c r="AA46" s="225" t="s">
        <v>163</v>
      </c>
      <c r="AB46" s="225" t="s">
        <v>161</v>
      </c>
      <c r="AC46" s="225" t="s">
        <v>161</v>
      </c>
      <c r="AD46" s="225" t="s">
        <v>163</v>
      </c>
      <c r="AE46" s="225" t="s">
        <v>163</v>
      </c>
      <c r="AF46" s="225" t="s">
        <v>163</v>
      </c>
      <c r="AG46" s="225" t="s">
        <v>163</v>
      </c>
      <c r="AH46" s="225" t="s">
        <v>162</v>
      </c>
      <c r="AS46" s="225" t="s">
        <v>3017</v>
      </c>
    </row>
    <row r="47" spans="1:45" x14ac:dyDescent="0.2">
      <c r="A47" s="225">
        <v>403447</v>
      </c>
      <c r="B47" s="225" t="s">
        <v>374</v>
      </c>
      <c r="AA47" s="225" t="s">
        <v>161</v>
      </c>
      <c r="AB47" s="225" t="s">
        <v>161</v>
      </c>
      <c r="AD47" s="225" t="s">
        <v>162</v>
      </c>
      <c r="AE47" s="225" t="s">
        <v>162</v>
      </c>
      <c r="AF47" s="225" t="s">
        <v>162</v>
      </c>
      <c r="AG47" s="225" t="s">
        <v>162</v>
      </c>
      <c r="AH47" s="225" t="s">
        <v>162</v>
      </c>
      <c r="AS47" s="225" t="s">
        <v>3017</v>
      </c>
    </row>
    <row r="48" spans="1:45" x14ac:dyDescent="0.2">
      <c r="A48" s="225">
        <v>403471</v>
      </c>
      <c r="B48" s="225" t="s">
        <v>374</v>
      </c>
      <c r="D48" s="225" t="s">
        <v>163</v>
      </c>
      <c r="Z48" s="225" t="s">
        <v>163</v>
      </c>
      <c r="AA48" s="225" t="s">
        <v>163</v>
      </c>
      <c r="AD48" s="225" t="s">
        <v>162</v>
      </c>
      <c r="AE48" s="225" t="s">
        <v>162</v>
      </c>
      <c r="AF48" s="225" t="s">
        <v>162</v>
      </c>
      <c r="AG48" s="225" t="s">
        <v>162</v>
      </c>
      <c r="AH48" s="225" t="s">
        <v>162</v>
      </c>
      <c r="AS48" s="225" t="s">
        <v>3017</v>
      </c>
    </row>
    <row r="49" spans="1:45" x14ac:dyDescent="0.2">
      <c r="A49" s="225">
        <v>403473</v>
      </c>
      <c r="B49" s="225" t="s">
        <v>374</v>
      </c>
      <c r="G49" s="225" t="s">
        <v>161</v>
      </c>
      <c r="L49" s="225" t="s">
        <v>161</v>
      </c>
      <c r="R49" s="225" t="s">
        <v>162</v>
      </c>
      <c r="X49" s="225" t="s">
        <v>161</v>
      </c>
      <c r="Y49" s="225" t="s">
        <v>161</v>
      </c>
      <c r="Z49" s="225" t="s">
        <v>161</v>
      </c>
      <c r="AA49" s="225" t="s">
        <v>161</v>
      </c>
      <c r="AB49" s="225" t="s">
        <v>162</v>
      </c>
      <c r="AD49" s="225" t="s">
        <v>162</v>
      </c>
      <c r="AE49" s="225" t="s">
        <v>162</v>
      </c>
      <c r="AF49" s="225" t="s">
        <v>162</v>
      </c>
      <c r="AG49" s="225" t="s">
        <v>162</v>
      </c>
      <c r="AH49" s="225" t="s">
        <v>163</v>
      </c>
      <c r="AS49" s="225" t="s">
        <v>3017</v>
      </c>
    </row>
    <row r="50" spans="1:45" x14ac:dyDescent="0.2">
      <c r="A50" s="225">
        <v>403628</v>
      </c>
      <c r="B50" s="225" t="s">
        <v>374</v>
      </c>
      <c r="E50" s="225" t="s">
        <v>161</v>
      </c>
      <c r="K50" s="225" t="s">
        <v>161</v>
      </c>
      <c r="W50" s="225" t="s">
        <v>161</v>
      </c>
      <c r="AA50" s="225" t="s">
        <v>161</v>
      </c>
      <c r="AD50" s="225" t="s">
        <v>161</v>
      </c>
      <c r="AF50" s="225" t="s">
        <v>161</v>
      </c>
      <c r="AG50" s="225" t="s">
        <v>161</v>
      </c>
      <c r="AH50" s="225" t="s">
        <v>161</v>
      </c>
      <c r="AS50" s="225" t="s">
        <v>3016</v>
      </c>
    </row>
    <row r="51" spans="1:45" x14ac:dyDescent="0.2">
      <c r="A51" s="225">
        <v>403666</v>
      </c>
      <c r="B51" s="225" t="s">
        <v>374</v>
      </c>
      <c r="I51" s="225" t="s">
        <v>161</v>
      </c>
      <c r="X51" s="225" t="s">
        <v>161</v>
      </c>
      <c r="Y51" s="225" t="s">
        <v>161</v>
      </c>
      <c r="AB51" s="225" t="s">
        <v>161</v>
      </c>
      <c r="AD51" s="225" t="s">
        <v>161</v>
      </c>
      <c r="AF51" s="225" t="s">
        <v>161</v>
      </c>
      <c r="AH51" s="225" t="s">
        <v>161</v>
      </c>
      <c r="AS51" s="225" t="s">
        <v>3017</v>
      </c>
    </row>
    <row r="52" spans="1:45" x14ac:dyDescent="0.2">
      <c r="A52" s="225">
        <v>403696</v>
      </c>
      <c r="B52" s="225" t="s">
        <v>374</v>
      </c>
      <c r="L52" s="225" t="s">
        <v>161</v>
      </c>
      <c r="R52" s="225" t="s">
        <v>163</v>
      </c>
      <c r="AA52" s="225" t="s">
        <v>161</v>
      </c>
      <c r="AF52" s="225" t="s">
        <v>162</v>
      </c>
      <c r="AH52" s="225" t="s">
        <v>161</v>
      </c>
      <c r="AS52" s="225" t="s">
        <v>3017</v>
      </c>
    </row>
    <row r="53" spans="1:45" x14ac:dyDescent="0.2">
      <c r="A53" s="225">
        <v>403721</v>
      </c>
      <c r="B53" s="225" t="s">
        <v>374</v>
      </c>
      <c r="Q53" s="225" t="s">
        <v>161</v>
      </c>
      <c r="AB53" s="225" t="s">
        <v>162</v>
      </c>
      <c r="AD53" s="225" t="s">
        <v>162</v>
      </c>
      <c r="AE53" s="225" t="s">
        <v>162</v>
      </c>
      <c r="AF53" s="225" t="s">
        <v>162</v>
      </c>
      <c r="AG53" s="225" t="s">
        <v>161</v>
      </c>
      <c r="AH53" s="225" t="s">
        <v>161</v>
      </c>
      <c r="AS53" s="225" t="s">
        <v>3017</v>
      </c>
    </row>
    <row r="54" spans="1:45" x14ac:dyDescent="0.2">
      <c r="A54" s="225">
        <v>403747</v>
      </c>
      <c r="B54" s="225" t="s">
        <v>374</v>
      </c>
      <c r="L54" s="225" t="s">
        <v>161</v>
      </c>
      <c r="R54" s="225" t="s">
        <v>162</v>
      </c>
      <c r="V54" s="225" t="s">
        <v>161</v>
      </c>
      <c r="W54" s="225" t="s">
        <v>161</v>
      </c>
      <c r="Y54" s="225" t="s">
        <v>161</v>
      </c>
      <c r="AC54" s="225" t="s">
        <v>161</v>
      </c>
      <c r="AD54" s="225" t="s">
        <v>162</v>
      </c>
      <c r="AE54" s="225" t="s">
        <v>162</v>
      </c>
      <c r="AF54" s="225" t="s">
        <v>163</v>
      </c>
      <c r="AG54" s="225" t="s">
        <v>162</v>
      </c>
      <c r="AH54" s="225" t="s">
        <v>162</v>
      </c>
      <c r="AS54" s="225" t="s">
        <v>3017</v>
      </c>
    </row>
    <row r="55" spans="1:45" x14ac:dyDescent="0.2">
      <c r="A55" s="225">
        <v>403753</v>
      </c>
      <c r="B55" s="225" t="s">
        <v>374</v>
      </c>
      <c r="G55" s="225" t="s">
        <v>161</v>
      </c>
      <c r="L55" s="225" t="s">
        <v>162</v>
      </c>
      <c r="R55" s="225" t="s">
        <v>162</v>
      </c>
      <c r="AE55" s="225" t="s">
        <v>162</v>
      </c>
      <c r="AG55" s="225" t="s">
        <v>161</v>
      </c>
      <c r="AH55" s="225" t="s">
        <v>161</v>
      </c>
      <c r="AS55" s="225" t="s">
        <v>3017</v>
      </c>
    </row>
    <row r="56" spans="1:45" x14ac:dyDescent="0.2">
      <c r="A56" s="225">
        <v>403838</v>
      </c>
      <c r="B56" s="225" t="s">
        <v>374</v>
      </c>
      <c r="L56" s="225" t="s">
        <v>161</v>
      </c>
      <c r="R56" s="225" t="s">
        <v>162</v>
      </c>
      <c r="Y56" s="225" t="s">
        <v>161</v>
      </c>
      <c r="AD56" s="225" t="s">
        <v>161</v>
      </c>
      <c r="AE56" s="225" t="s">
        <v>163</v>
      </c>
      <c r="AH56" s="225" t="s">
        <v>161</v>
      </c>
      <c r="AS56" s="225" t="s">
        <v>3017</v>
      </c>
    </row>
    <row r="57" spans="1:45" x14ac:dyDescent="0.2">
      <c r="A57" s="225">
        <v>404042</v>
      </c>
      <c r="B57" s="225" t="s">
        <v>374</v>
      </c>
      <c r="L57" s="225" t="s">
        <v>161</v>
      </c>
      <c r="R57" s="225" t="s">
        <v>162</v>
      </c>
      <c r="U57" s="225" t="s">
        <v>161</v>
      </c>
      <c r="W57" s="225" t="s">
        <v>163</v>
      </c>
      <c r="AD57" s="225" t="s">
        <v>163</v>
      </c>
      <c r="AE57" s="225" t="s">
        <v>162</v>
      </c>
      <c r="AF57" s="225" t="s">
        <v>163</v>
      </c>
      <c r="AG57" s="225" t="s">
        <v>163</v>
      </c>
      <c r="AH57" s="225" t="s">
        <v>163</v>
      </c>
      <c r="AS57" s="225" t="s">
        <v>3017</v>
      </c>
    </row>
    <row r="58" spans="1:45" x14ac:dyDescent="0.2">
      <c r="A58" s="225">
        <v>404084</v>
      </c>
      <c r="B58" s="225" t="s">
        <v>374</v>
      </c>
      <c r="J58" s="225" t="s">
        <v>163</v>
      </c>
      <c r="L58" s="225" t="s">
        <v>162</v>
      </c>
      <c r="V58" s="225" t="s">
        <v>162</v>
      </c>
      <c r="AA58" s="225" t="s">
        <v>163</v>
      </c>
      <c r="AB58" s="225" t="s">
        <v>162</v>
      </c>
      <c r="AC58" s="225" t="s">
        <v>162</v>
      </c>
      <c r="AD58" s="225" t="s">
        <v>162</v>
      </c>
      <c r="AE58" s="225" t="s">
        <v>162</v>
      </c>
      <c r="AF58" s="225" t="s">
        <v>162</v>
      </c>
      <c r="AG58" s="225" t="s">
        <v>162</v>
      </c>
      <c r="AH58" s="225" t="s">
        <v>162</v>
      </c>
      <c r="AS58" s="225" t="s">
        <v>3017</v>
      </c>
    </row>
    <row r="59" spans="1:45" x14ac:dyDescent="0.2">
      <c r="A59" s="225">
        <v>404288</v>
      </c>
      <c r="B59" s="225" t="s">
        <v>374</v>
      </c>
      <c r="X59" s="225" t="s">
        <v>161</v>
      </c>
      <c r="Y59" s="225" t="s">
        <v>161</v>
      </c>
      <c r="AA59" s="225" t="s">
        <v>161</v>
      </c>
      <c r="AD59" s="225" t="s">
        <v>162</v>
      </c>
      <c r="AE59" s="225" t="s">
        <v>161</v>
      </c>
      <c r="AF59" s="225" t="s">
        <v>162</v>
      </c>
      <c r="AG59" s="225" t="s">
        <v>163</v>
      </c>
      <c r="AH59" s="225" t="s">
        <v>162</v>
      </c>
      <c r="AS59" s="225" t="s">
        <v>3017</v>
      </c>
    </row>
    <row r="60" spans="1:45" x14ac:dyDescent="0.2">
      <c r="A60" s="225">
        <v>404291</v>
      </c>
      <c r="B60" s="225" t="s">
        <v>374</v>
      </c>
      <c r="L60" s="225" t="s">
        <v>161</v>
      </c>
      <c r="R60" s="225" t="s">
        <v>161</v>
      </c>
      <c r="X60" s="225" t="s">
        <v>161</v>
      </c>
      <c r="Y60" s="225" t="s">
        <v>161</v>
      </c>
      <c r="AD60" s="225" t="s">
        <v>161</v>
      </c>
      <c r="AE60" s="225" t="s">
        <v>162</v>
      </c>
      <c r="AF60" s="225" t="s">
        <v>161</v>
      </c>
      <c r="AH60" s="225" t="s">
        <v>161</v>
      </c>
      <c r="AS60" s="225" t="s">
        <v>3017</v>
      </c>
    </row>
    <row r="61" spans="1:45" x14ac:dyDescent="0.2">
      <c r="A61" s="225">
        <v>404329</v>
      </c>
      <c r="B61" s="225" t="s">
        <v>374</v>
      </c>
      <c r="L61" s="225" t="s">
        <v>161</v>
      </c>
      <c r="P61" s="225" t="s">
        <v>161</v>
      </c>
      <c r="R61" s="225" t="s">
        <v>162</v>
      </c>
      <c r="X61" s="225" t="s">
        <v>161</v>
      </c>
      <c r="Y61" s="225" t="s">
        <v>162</v>
      </c>
      <c r="Z61" s="225" t="s">
        <v>161</v>
      </c>
      <c r="AA61" s="225" t="s">
        <v>162</v>
      </c>
      <c r="AB61" s="225" t="s">
        <v>162</v>
      </c>
      <c r="AC61" s="225" t="s">
        <v>162</v>
      </c>
      <c r="AD61" s="225" t="s">
        <v>162</v>
      </c>
      <c r="AE61" s="225" t="s">
        <v>162</v>
      </c>
      <c r="AF61" s="225" t="s">
        <v>162</v>
      </c>
      <c r="AG61" s="225" t="s">
        <v>162</v>
      </c>
      <c r="AH61" s="225" t="s">
        <v>162</v>
      </c>
      <c r="AS61" s="225" t="s">
        <v>3017</v>
      </c>
    </row>
    <row r="62" spans="1:45" x14ac:dyDescent="0.2">
      <c r="A62" s="225">
        <v>404388</v>
      </c>
      <c r="B62" s="225" t="s">
        <v>374</v>
      </c>
      <c r="D62" s="225" t="s">
        <v>161</v>
      </c>
      <c r="O62" s="225" t="s">
        <v>161</v>
      </c>
      <c r="Z62" s="225" t="s">
        <v>163</v>
      </c>
      <c r="AA62" s="225" t="s">
        <v>163</v>
      </c>
      <c r="AB62" s="225" t="s">
        <v>163</v>
      </c>
      <c r="AC62" s="225" t="s">
        <v>163</v>
      </c>
      <c r="AD62" s="225" t="s">
        <v>162</v>
      </c>
      <c r="AE62" s="225" t="s">
        <v>162</v>
      </c>
      <c r="AF62" s="225" t="s">
        <v>162</v>
      </c>
      <c r="AG62" s="225" t="s">
        <v>162</v>
      </c>
      <c r="AH62" s="225" t="s">
        <v>162</v>
      </c>
      <c r="AS62" s="225" t="s">
        <v>3017</v>
      </c>
    </row>
    <row r="63" spans="1:45" x14ac:dyDescent="0.2">
      <c r="A63" s="225">
        <v>404390</v>
      </c>
      <c r="B63" s="225" t="s">
        <v>374</v>
      </c>
      <c r="G63" s="225" t="s">
        <v>161</v>
      </c>
      <c r="Y63" s="225" t="s">
        <v>163</v>
      </c>
      <c r="AD63" s="225" t="s">
        <v>161</v>
      </c>
      <c r="AE63" s="225" t="s">
        <v>161</v>
      </c>
      <c r="AF63" s="225" t="s">
        <v>161</v>
      </c>
      <c r="AH63" s="225" t="s">
        <v>161</v>
      </c>
      <c r="AS63" s="225" t="s">
        <v>3017</v>
      </c>
    </row>
    <row r="64" spans="1:45" x14ac:dyDescent="0.2">
      <c r="A64" s="225">
        <v>404395</v>
      </c>
      <c r="B64" s="225" t="s">
        <v>374</v>
      </c>
      <c r="R64" s="225" t="s">
        <v>163</v>
      </c>
      <c r="AA64" s="225" t="s">
        <v>161</v>
      </c>
      <c r="AB64" s="225" t="s">
        <v>161</v>
      </c>
      <c r="AE64" s="225" t="s">
        <v>162</v>
      </c>
      <c r="AF64" s="225" t="s">
        <v>162</v>
      </c>
      <c r="AS64" s="225" t="s">
        <v>3017</v>
      </c>
    </row>
    <row r="65" spans="1:45" x14ac:dyDescent="0.2">
      <c r="A65" s="225">
        <v>404440</v>
      </c>
      <c r="B65" s="225" t="s">
        <v>374</v>
      </c>
      <c r="L65" s="225" t="s">
        <v>161</v>
      </c>
      <c r="Y65" s="225" t="s">
        <v>161</v>
      </c>
      <c r="AA65" s="225" t="s">
        <v>161</v>
      </c>
      <c r="AB65" s="225" t="s">
        <v>161</v>
      </c>
      <c r="AD65" s="225" t="s">
        <v>161</v>
      </c>
      <c r="AE65" s="225" t="s">
        <v>163</v>
      </c>
      <c r="AS65" s="225" t="s">
        <v>3017</v>
      </c>
    </row>
    <row r="66" spans="1:45" x14ac:dyDescent="0.2">
      <c r="A66" s="225">
        <v>404529</v>
      </c>
      <c r="B66" s="225" t="s">
        <v>400</v>
      </c>
      <c r="L66" s="225" t="s">
        <v>163</v>
      </c>
      <c r="O66" s="225" t="s">
        <v>161</v>
      </c>
      <c r="R66" s="225" t="s">
        <v>163</v>
      </c>
      <c r="W66" s="225" t="s">
        <v>161</v>
      </c>
      <c r="Y66" s="225" t="s">
        <v>162</v>
      </c>
      <c r="Z66" s="225" t="s">
        <v>162</v>
      </c>
      <c r="AA66" s="225" t="s">
        <v>162</v>
      </c>
      <c r="AB66" s="225" t="s">
        <v>162</v>
      </c>
      <c r="AC66" s="225" t="s">
        <v>162</v>
      </c>
      <c r="AS66" s="225" t="s">
        <v>3017</v>
      </c>
    </row>
    <row r="67" spans="1:45" x14ac:dyDescent="0.2">
      <c r="A67" s="225">
        <v>404559</v>
      </c>
      <c r="B67" s="225" t="s">
        <v>374</v>
      </c>
      <c r="L67" s="225" t="s">
        <v>161</v>
      </c>
      <c r="R67" s="225" t="s">
        <v>162</v>
      </c>
      <c r="T67" s="225" t="s">
        <v>163</v>
      </c>
      <c r="Y67" s="225" t="s">
        <v>163</v>
      </c>
      <c r="AA67" s="225" t="s">
        <v>162</v>
      </c>
      <c r="AB67" s="225" t="s">
        <v>162</v>
      </c>
      <c r="AC67" s="225" t="s">
        <v>162</v>
      </c>
      <c r="AD67" s="225" t="s">
        <v>163</v>
      </c>
      <c r="AE67" s="225" t="s">
        <v>163</v>
      </c>
      <c r="AF67" s="225" t="s">
        <v>162</v>
      </c>
      <c r="AG67" s="225" t="s">
        <v>162</v>
      </c>
      <c r="AH67" s="225" t="s">
        <v>162</v>
      </c>
      <c r="AS67" s="225" t="s">
        <v>3017</v>
      </c>
    </row>
    <row r="68" spans="1:45" x14ac:dyDescent="0.2">
      <c r="A68" s="225">
        <v>404777</v>
      </c>
      <c r="B68" s="225" t="s">
        <v>374</v>
      </c>
      <c r="I68" s="225" t="s">
        <v>161</v>
      </c>
      <c r="L68" s="225" t="s">
        <v>161</v>
      </c>
      <c r="R68" s="225" t="s">
        <v>163</v>
      </c>
      <c r="T68" s="225" t="s">
        <v>162</v>
      </c>
      <c r="Y68" s="225" t="s">
        <v>161</v>
      </c>
      <c r="AA68" s="225" t="s">
        <v>163</v>
      </c>
      <c r="AB68" s="225" t="s">
        <v>163</v>
      </c>
      <c r="AC68" s="225" t="s">
        <v>161</v>
      </c>
      <c r="AD68" s="225" t="s">
        <v>162</v>
      </c>
      <c r="AE68" s="225" t="s">
        <v>162</v>
      </c>
      <c r="AF68" s="225" t="s">
        <v>162</v>
      </c>
      <c r="AG68" s="225" t="s">
        <v>162</v>
      </c>
      <c r="AH68" s="225" t="s">
        <v>162</v>
      </c>
      <c r="AS68" s="225" t="s">
        <v>3017</v>
      </c>
    </row>
    <row r="69" spans="1:45" x14ac:dyDescent="0.2">
      <c r="A69" s="225">
        <v>404797</v>
      </c>
      <c r="B69" s="225" t="s">
        <v>374</v>
      </c>
      <c r="Y69" s="225" t="s">
        <v>161</v>
      </c>
      <c r="AB69" s="225" t="s">
        <v>161</v>
      </c>
      <c r="AD69" s="225" t="s">
        <v>162</v>
      </c>
      <c r="AE69" s="225" t="s">
        <v>162</v>
      </c>
      <c r="AF69" s="225" t="s">
        <v>162</v>
      </c>
      <c r="AS69" s="225" t="s">
        <v>3017</v>
      </c>
    </row>
    <row r="70" spans="1:45" x14ac:dyDescent="0.2">
      <c r="A70" s="225">
        <v>404840</v>
      </c>
      <c r="B70" s="225" t="s">
        <v>374</v>
      </c>
      <c r="L70" s="225" t="s">
        <v>163</v>
      </c>
      <c r="U70" s="225" t="s">
        <v>161</v>
      </c>
      <c r="X70" s="225" t="s">
        <v>161</v>
      </c>
      <c r="Y70" s="225" t="s">
        <v>161</v>
      </c>
      <c r="Z70" s="225" t="s">
        <v>161</v>
      </c>
      <c r="AA70" s="225" t="s">
        <v>161</v>
      </c>
      <c r="AB70" s="225" t="s">
        <v>161</v>
      </c>
      <c r="AD70" s="225" t="s">
        <v>163</v>
      </c>
      <c r="AF70" s="225" t="s">
        <v>163</v>
      </c>
      <c r="AG70" s="225" t="s">
        <v>163</v>
      </c>
      <c r="AH70" s="225" t="s">
        <v>161</v>
      </c>
      <c r="AS70" s="225" t="s">
        <v>3017</v>
      </c>
    </row>
    <row r="71" spans="1:45" x14ac:dyDescent="0.2">
      <c r="A71" s="225">
        <v>404845</v>
      </c>
      <c r="B71" s="225" t="s">
        <v>374</v>
      </c>
      <c r="R71" s="225" t="s">
        <v>163</v>
      </c>
      <c r="W71" s="225" t="s">
        <v>163</v>
      </c>
      <c r="Y71" s="225" t="s">
        <v>161</v>
      </c>
      <c r="AD71" s="225" t="s">
        <v>163</v>
      </c>
      <c r="AE71" s="225" t="s">
        <v>163</v>
      </c>
      <c r="AF71" s="225" t="s">
        <v>161</v>
      </c>
      <c r="AS71" s="225" t="s">
        <v>3017</v>
      </c>
    </row>
    <row r="72" spans="1:45" x14ac:dyDescent="0.2">
      <c r="A72" s="225">
        <v>404977</v>
      </c>
      <c r="B72" s="225" t="s">
        <v>400</v>
      </c>
      <c r="D72" s="225" t="s">
        <v>161</v>
      </c>
      <c r="K72" s="225" t="s">
        <v>161</v>
      </c>
      <c r="T72" s="225" t="s">
        <v>161</v>
      </c>
      <c r="Y72" s="225" t="s">
        <v>162</v>
      </c>
      <c r="Z72" s="225" t="s">
        <v>162</v>
      </c>
      <c r="AA72" s="225" t="s">
        <v>162</v>
      </c>
      <c r="AB72" s="225" t="s">
        <v>162</v>
      </c>
      <c r="AC72" s="225" t="s">
        <v>162</v>
      </c>
      <c r="AS72" s="225" t="s">
        <v>3017</v>
      </c>
    </row>
    <row r="73" spans="1:45" x14ac:dyDescent="0.2">
      <c r="A73" s="225">
        <v>404989</v>
      </c>
      <c r="B73" s="225" t="s">
        <v>374</v>
      </c>
      <c r="T73" s="225" t="s">
        <v>161</v>
      </c>
      <c r="AA73" s="225" t="s">
        <v>161</v>
      </c>
      <c r="AD73" s="225" t="s">
        <v>161</v>
      </c>
      <c r="AE73" s="225" t="s">
        <v>161</v>
      </c>
      <c r="AF73" s="225" t="s">
        <v>161</v>
      </c>
      <c r="AG73" s="225" t="s">
        <v>161</v>
      </c>
      <c r="AS73" s="225" t="s">
        <v>3017</v>
      </c>
    </row>
    <row r="74" spans="1:45" x14ac:dyDescent="0.2">
      <c r="A74" s="225">
        <v>404993</v>
      </c>
      <c r="B74" s="225" t="s">
        <v>374</v>
      </c>
      <c r="L74" s="225" t="s">
        <v>161</v>
      </c>
      <c r="R74" s="225" t="s">
        <v>161</v>
      </c>
      <c r="X74" s="225" t="s">
        <v>161</v>
      </c>
      <c r="Y74" s="225" t="s">
        <v>161</v>
      </c>
      <c r="Z74" s="225" t="s">
        <v>161</v>
      </c>
      <c r="AA74" s="225" t="s">
        <v>163</v>
      </c>
      <c r="AB74" s="225" t="s">
        <v>163</v>
      </c>
      <c r="AC74" s="225" t="s">
        <v>162</v>
      </c>
      <c r="AD74" s="225" t="s">
        <v>162</v>
      </c>
      <c r="AE74" s="225" t="s">
        <v>162</v>
      </c>
      <c r="AF74" s="225" t="s">
        <v>162</v>
      </c>
      <c r="AG74" s="225" t="s">
        <v>163</v>
      </c>
      <c r="AH74" s="225" t="s">
        <v>162</v>
      </c>
      <c r="AS74" s="225" t="s">
        <v>3017</v>
      </c>
    </row>
    <row r="75" spans="1:45" x14ac:dyDescent="0.2">
      <c r="A75" s="225">
        <v>405059</v>
      </c>
      <c r="B75" s="225" t="s">
        <v>374</v>
      </c>
      <c r="G75" s="225" t="s">
        <v>161</v>
      </c>
      <c r="L75" s="225" t="s">
        <v>161</v>
      </c>
      <c r="R75" s="225" t="s">
        <v>163</v>
      </c>
      <c r="Y75" s="225" t="s">
        <v>161</v>
      </c>
      <c r="AB75" s="225" t="s">
        <v>161</v>
      </c>
      <c r="AC75" s="225" t="s">
        <v>161</v>
      </c>
      <c r="AD75" s="225" t="s">
        <v>163</v>
      </c>
      <c r="AE75" s="225" t="s">
        <v>163</v>
      </c>
      <c r="AF75" s="225" t="s">
        <v>161</v>
      </c>
      <c r="AG75" s="225" t="s">
        <v>161</v>
      </c>
      <c r="AH75" s="225" t="s">
        <v>162</v>
      </c>
      <c r="AS75" s="225" t="s">
        <v>3017</v>
      </c>
    </row>
    <row r="76" spans="1:45" x14ac:dyDescent="0.2">
      <c r="A76" s="225">
        <v>405291</v>
      </c>
      <c r="B76" s="225" t="s">
        <v>374</v>
      </c>
      <c r="AA76" s="225" t="s">
        <v>161</v>
      </c>
      <c r="AB76" s="225" t="s">
        <v>161</v>
      </c>
      <c r="AD76" s="225" t="s">
        <v>161</v>
      </c>
      <c r="AF76" s="225" t="s">
        <v>163</v>
      </c>
      <c r="AH76" s="225" t="s">
        <v>161</v>
      </c>
      <c r="AS76" s="225" t="s">
        <v>3017</v>
      </c>
    </row>
    <row r="77" spans="1:45" x14ac:dyDescent="0.2">
      <c r="A77" s="225">
        <v>405365</v>
      </c>
      <c r="B77" s="225" t="s">
        <v>374</v>
      </c>
      <c r="T77" s="225" t="s">
        <v>161</v>
      </c>
      <c r="AA77" s="225" t="s">
        <v>161</v>
      </c>
      <c r="AD77" s="225" t="s">
        <v>161</v>
      </c>
      <c r="AF77" s="225" t="s">
        <v>162</v>
      </c>
      <c r="AH77" s="225" t="s">
        <v>161</v>
      </c>
      <c r="AS77" s="225" t="s">
        <v>3017</v>
      </c>
    </row>
    <row r="78" spans="1:45" x14ac:dyDescent="0.2">
      <c r="A78" s="225">
        <v>405369</v>
      </c>
      <c r="B78" s="225" t="s">
        <v>374</v>
      </c>
      <c r="N78" s="225" t="s">
        <v>161</v>
      </c>
      <c r="Y78" s="225" t="s">
        <v>162</v>
      </c>
      <c r="Z78" s="225" t="s">
        <v>162</v>
      </c>
      <c r="AA78" s="225" t="s">
        <v>162</v>
      </c>
      <c r="AB78" s="225" t="s">
        <v>162</v>
      </c>
      <c r="AC78" s="225" t="s">
        <v>162</v>
      </c>
      <c r="AD78" s="225" t="s">
        <v>162</v>
      </c>
      <c r="AE78" s="225" t="s">
        <v>162</v>
      </c>
      <c r="AF78" s="225" t="s">
        <v>162</v>
      </c>
      <c r="AG78" s="225" t="s">
        <v>162</v>
      </c>
      <c r="AH78" s="225" t="s">
        <v>162</v>
      </c>
      <c r="AS78" s="225" t="s">
        <v>3017</v>
      </c>
    </row>
    <row r="79" spans="1:45" x14ac:dyDescent="0.2">
      <c r="A79" s="225">
        <v>405421</v>
      </c>
      <c r="B79" s="225" t="s">
        <v>374</v>
      </c>
      <c r="F79" s="225" t="s">
        <v>161</v>
      </c>
      <c r="L79" s="225" t="s">
        <v>163</v>
      </c>
      <c r="AC79" s="225" t="s">
        <v>163</v>
      </c>
      <c r="AD79" s="225" t="s">
        <v>162</v>
      </c>
      <c r="AE79" s="225" t="s">
        <v>162</v>
      </c>
      <c r="AF79" s="225" t="s">
        <v>162</v>
      </c>
      <c r="AG79" s="225" t="s">
        <v>162</v>
      </c>
      <c r="AH79" s="225" t="s">
        <v>162</v>
      </c>
      <c r="AS79" s="225" t="s">
        <v>3017</v>
      </c>
    </row>
    <row r="80" spans="1:45" x14ac:dyDescent="0.2">
      <c r="A80" s="225">
        <v>405433</v>
      </c>
      <c r="B80" s="225" t="s">
        <v>374</v>
      </c>
      <c r="R80" s="225" t="s">
        <v>161</v>
      </c>
      <c r="X80" s="225" t="s">
        <v>161</v>
      </c>
      <c r="AA80" s="225" t="s">
        <v>161</v>
      </c>
      <c r="AB80" s="225" t="s">
        <v>163</v>
      </c>
      <c r="AD80" s="225" t="s">
        <v>161</v>
      </c>
      <c r="AF80" s="225" t="s">
        <v>163</v>
      </c>
      <c r="AH80" s="225" t="s">
        <v>162</v>
      </c>
      <c r="AS80" s="225" t="s">
        <v>3017</v>
      </c>
    </row>
    <row r="81" spans="1:45" x14ac:dyDescent="0.2">
      <c r="A81" s="225">
        <v>405467</v>
      </c>
      <c r="B81" s="225" t="s">
        <v>374</v>
      </c>
      <c r="J81" s="225" t="s">
        <v>161</v>
      </c>
      <c r="L81" s="225" t="s">
        <v>161</v>
      </c>
      <c r="R81" s="225" t="s">
        <v>161</v>
      </c>
      <c r="Y81" s="225" t="s">
        <v>162</v>
      </c>
      <c r="Z81" s="225" t="s">
        <v>162</v>
      </c>
      <c r="AA81" s="225" t="s">
        <v>162</v>
      </c>
      <c r="AB81" s="225" t="s">
        <v>162</v>
      </c>
      <c r="AC81" s="225" t="s">
        <v>162</v>
      </c>
      <c r="AD81" s="225" t="s">
        <v>162</v>
      </c>
      <c r="AE81" s="225" t="s">
        <v>162</v>
      </c>
      <c r="AF81" s="225" t="s">
        <v>162</v>
      </c>
      <c r="AG81" s="225" t="s">
        <v>162</v>
      </c>
      <c r="AH81" s="225" t="s">
        <v>162</v>
      </c>
      <c r="AS81" s="225" t="s">
        <v>3017</v>
      </c>
    </row>
    <row r="82" spans="1:45" x14ac:dyDescent="0.2">
      <c r="A82" s="225">
        <v>405643</v>
      </c>
      <c r="B82" s="225" t="s">
        <v>400</v>
      </c>
      <c r="J82" s="225" t="s">
        <v>163</v>
      </c>
      <c r="Q82" s="225" t="s">
        <v>163</v>
      </c>
      <c r="X82" s="225" t="s">
        <v>161</v>
      </c>
      <c r="Y82" s="225" t="s">
        <v>162</v>
      </c>
      <c r="Z82" s="225" t="s">
        <v>162</v>
      </c>
      <c r="AA82" s="225" t="s">
        <v>162</v>
      </c>
      <c r="AB82" s="225" t="s">
        <v>162</v>
      </c>
      <c r="AC82" s="225" t="s">
        <v>162</v>
      </c>
      <c r="AS82" s="225" t="s">
        <v>3017</v>
      </c>
    </row>
    <row r="83" spans="1:45" x14ac:dyDescent="0.2">
      <c r="A83" s="225">
        <v>405682</v>
      </c>
      <c r="B83" s="225" t="s">
        <v>374</v>
      </c>
      <c r="AA83" s="225" t="s">
        <v>161</v>
      </c>
      <c r="AB83" s="225" t="s">
        <v>163</v>
      </c>
      <c r="AC83" s="225" t="s">
        <v>163</v>
      </c>
      <c r="AE83" s="225" t="s">
        <v>163</v>
      </c>
      <c r="AF83" s="225" t="s">
        <v>161</v>
      </c>
      <c r="AH83" s="225" t="s">
        <v>163</v>
      </c>
      <c r="AS83" s="225" t="s">
        <v>3017</v>
      </c>
    </row>
    <row r="84" spans="1:45" x14ac:dyDescent="0.2">
      <c r="A84" s="225">
        <v>405841</v>
      </c>
      <c r="B84" s="225" t="s">
        <v>374</v>
      </c>
      <c r="Q84" s="225" t="s">
        <v>161</v>
      </c>
      <c r="AB84" s="225" t="s">
        <v>161</v>
      </c>
      <c r="AD84" s="225" t="s">
        <v>161</v>
      </c>
      <c r="AE84" s="225" t="s">
        <v>163</v>
      </c>
      <c r="AF84" s="225" t="s">
        <v>163</v>
      </c>
      <c r="AS84" s="225" t="s">
        <v>3017</v>
      </c>
    </row>
    <row r="85" spans="1:45" x14ac:dyDescent="0.2">
      <c r="A85" s="225">
        <v>405903</v>
      </c>
      <c r="B85" s="225" t="s">
        <v>374</v>
      </c>
      <c r="J85" s="225" t="s">
        <v>163</v>
      </c>
      <c r="Y85" s="225" t="s">
        <v>163</v>
      </c>
      <c r="AD85" s="225" t="s">
        <v>162</v>
      </c>
      <c r="AE85" s="225" t="s">
        <v>162</v>
      </c>
      <c r="AF85" s="225" t="s">
        <v>162</v>
      </c>
      <c r="AG85" s="225" t="s">
        <v>162</v>
      </c>
      <c r="AH85" s="225" t="s">
        <v>162</v>
      </c>
      <c r="AS85" s="225" t="s">
        <v>3017</v>
      </c>
    </row>
    <row r="86" spans="1:45" x14ac:dyDescent="0.2">
      <c r="A86" s="225">
        <v>405932</v>
      </c>
      <c r="B86" s="225" t="s">
        <v>400</v>
      </c>
      <c r="Q86" s="225" t="s">
        <v>161</v>
      </c>
      <c r="X86" s="225" t="s">
        <v>163</v>
      </c>
      <c r="Y86" s="225" t="s">
        <v>162</v>
      </c>
      <c r="Z86" s="225" t="s">
        <v>162</v>
      </c>
      <c r="AA86" s="225" t="s">
        <v>162</v>
      </c>
      <c r="AB86" s="225" t="s">
        <v>162</v>
      </c>
      <c r="AC86" s="225" t="s">
        <v>162</v>
      </c>
      <c r="AS86" s="225" t="s">
        <v>3017</v>
      </c>
    </row>
    <row r="87" spans="1:45" x14ac:dyDescent="0.2">
      <c r="A87" s="225">
        <v>406082</v>
      </c>
      <c r="B87" s="225" t="s">
        <v>374</v>
      </c>
      <c r="T87" s="225" t="s">
        <v>163</v>
      </c>
      <c r="Y87" s="225" t="s">
        <v>163</v>
      </c>
      <c r="AA87" s="225" t="s">
        <v>161</v>
      </c>
      <c r="AD87" s="225" t="s">
        <v>162</v>
      </c>
      <c r="AF87" s="225" t="s">
        <v>161</v>
      </c>
      <c r="AH87" s="225" t="s">
        <v>162</v>
      </c>
      <c r="AS87" s="225" t="s">
        <v>3017</v>
      </c>
    </row>
    <row r="88" spans="1:45" x14ac:dyDescent="0.2">
      <c r="A88" s="225">
        <v>406251</v>
      </c>
      <c r="B88" s="225" t="s">
        <v>374</v>
      </c>
      <c r="X88" s="225" t="s">
        <v>161</v>
      </c>
      <c r="AA88" s="225" t="s">
        <v>161</v>
      </c>
      <c r="AB88" s="225" t="s">
        <v>161</v>
      </c>
      <c r="AD88" s="225" t="s">
        <v>163</v>
      </c>
      <c r="AE88" s="225" t="s">
        <v>161</v>
      </c>
      <c r="AF88" s="225" t="s">
        <v>163</v>
      </c>
      <c r="AH88" s="225" t="s">
        <v>162</v>
      </c>
      <c r="AS88" s="225" t="s">
        <v>3017</v>
      </c>
    </row>
    <row r="89" spans="1:45" x14ac:dyDescent="0.2">
      <c r="A89" s="225">
        <v>406316</v>
      </c>
      <c r="B89" s="225" t="s">
        <v>374</v>
      </c>
      <c r="L89" s="225" t="s">
        <v>161</v>
      </c>
      <c r="R89" s="225" t="s">
        <v>162</v>
      </c>
      <c r="Y89" s="225" t="s">
        <v>161</v>
      </c>
      <c r="AA89" s="225" t="s">
        <v>161</v>
      </c>
      <c r="AB89" s="225" t="s">
        <v>162</v>
      </c>
      <c r="AD89" s="225" t="s">
        <v>161</v>
      </c>
      <c r="AE89" s="225" t="s">
        <v>163</v>
      </c>
      <c r="AF89" s="225" t="s">
        <v>161</v>
      </c>
      <c r="AG89" s="225" t="s">
        <v>163</v>
      </c>
      <c r="AH89" s="225" t="s">
        <v>161</v>
      </c>
      <c r="AS89" s="225" t="s">
        <v>3017</v>
      </c>
    </row>
    <row r="90" spans="1:45" x14ac:dyDescent="0.2">
      <c r="A90" s="225">
        <v>406337</v>
      </c>
      <c r="B90" s="225" t="s">
        <v>374</v>
      </c>
      <c r="L90" s="225" t="s">
        <v>161</v>
      </c>
      <c r="R90" s="225" t="s">
        <v>162</v>
      </c>
      <c r="Y90" s="225" t="s">
        <v>163</v>
      </c>
      <c r="AB90" s="225" t="s">
        <v>161</v>
      </c>
      <c r="AD90" s="225" t="s">
        <v>161</v>
      </c>
      <c r="AE90" s="225" t="s">
        <v>162</v>
      </c>
      <c r="AF90" s="225" t="s">
        <v>161</v>
      </c>
      <c r="AH90" s="225" t="s">
        <v>163</v>
      </c>
      <c r="AS90" s="225" t="s">
        <v>3017</v>
      </c>
    </row>
    <row r="91" spans="1:45" x14ac:dyDescent="0.2">
      <c r="A91" s="225">
        <v>406357</v>
      </c>
      <c r="B91" s="225" t="s">
        <v>374</v>
      </c>
      <c r="L91" s="225" t="s">
        <v>161</v>
      </c>
      <c r="R91" s="225" t="s">
        <v>161</v>
      </c>
      <c r="U91" s="225" t="s">
        <v>161</v>
      </c>
      <c r="Y91" s="225" t="s">
        <v>161</v>
      </c>
      <c r="AA91" s="225" t="s">
        <v>161</v>
      </c>
      <c r="AB91" s="225" t="s">
        <v>161</v>
      </c>
      <c r="AD91" s="225" t="s">
        <v>161</v>
      </c>
      <c r="AE91" s="225" t="s">
        <v>161</v>
      </c>
      <c r="AF91" s="225" t="s">
        <v>161</v>
      </c>
      <c r="AG91" s="225" t="s">
        <v>161</v>
      </c>
      <c r="AH91" s="225" t="s">
        <v>161</v>
      </c>
      <c r="AS91" s="225" t="s">
        <v>3017</v>
      </c>
    </row>
    <row r="92" spans="1:45" x14ac:dyDescent="0.2">
      <c r="A92" s="225">
        <v>406646</v>
      </c>
      <c r="B92" s="225" t="s">
        <v>374</v>
      </c>
      <c r="L92" s="225" t="s">
        <v>162</v>
      </c>
      <c r="R92" s="225" t="s">
        <v>162</v>
      </c>
      <c r="U92" s="225" t="s">
        <v>161</v>
      </c>
      <c r="Y92" s="225" t="s">
        <v>163</v>
      </c>
      <c r="AA92" s="225" t="s">
        <v>161</v>
      </c>
      <c r="AB92" s="225" t="s">
        <v>162</v>
      </c>
      <c r="AC92" s="225" t="s">
        <v>162</v>
      </c>
      <c r="AE92" s="225" t="s">
        <v>162</v>
      </c>
      <c r="AF92" s="225" t="s">
        <v>163</v>
      </c>
      <c r="AG92" s="225" t="s">
        <v>161</v>
      </c>
      <c r="AS92" s="225" t="s">
        <v>3017</v>
      </c>
    </row>
    <row r="93" spans="1:45" x14ac:dyDescent="0.2">
      <c r="A93" s="225">
        <v>406704</v>
      </c>
      <c r="B93" s="225" t="s">
        <v>374</v>
      </c>
      <c r="T93" s="225" t="s">
        <v>161</v>
      </c>
      <c r="AA93" s="225" t="s">
        <v>163</v>
      </c>
      <c r="AB93" s="225" t="s">
        <v>161</v>
      </c>
      <c r="AD93" s="225" t="s">
        <v>162</v>
      </c>
      <c r="AE93" s="225" t="s">
        <v>162</v>
      </c>
      <c r="AF93" s="225" t="s">
        <v>162</v>
      </c>
      <c r="AG93" s="225" t="s">
        <v>161</v>
      </c>
      <c r="AH93" s="225" t="s">
        <v>162</v>
      </c>
      <c r="AS93" s="225" t="s">
        <v>3017</v>
      </c>
    </row>
    <row r="94" spans="1:45" x14ac:dyDescent="0.2">
      <c r="A94" s="225">
        <v>406785</v>
      </c>
      <c r="B94" s="225" t="s">
        <v>374</v>
      </c>
      <c r="P94" s="225" t="s">
        <v>161</v>
      </c>
      <c r="Q94" s="225" t="s">
        <v>162</v>
      </c>
      <c r="V94" s="225" t="s">
        <v>163</v>
      </c>
      <c r="Z94" s="225" t="s">
        <v>162</v>
      </c>
      <c r="AC94" s="225" t="s">
        <v>162</v>
      </c>
      <c r="AD94" s="225" t="s">
        <v>162</v>
      </c>
      <c r="AE94" s="225" t="s">
        <v>162</v>
      </c>
      <c r="AF94" s="225" t="s">
        <v>162</v>
      </c>
      <c r="AG94" s="225" t="s">
        <v>162</v>
      </c>
      <c r="AH94" s="225" t="s">
        <v>162</v>
      </c>
      <c r="AS94" s="225" t="s">
        <v>3017</v>
      </c>
    </row>
    <row r="95" spans="1:45" x14ac:dyDescent="0.2">
      <c r="A95" s="225">
        <v>406883</v>
      </c>
      <c r="B95" s="225" t="s">
        <v>400</v>
      </c>
      <c r="X95" s="225" t="s">
        <v>163</v>
      </c>
      <c r="Y95" s="225" t="s">
        <v>162</v>
      </c>
      <c r="Z95" s="225" t="s">
        <v>162</v>
      </c>
      <c r="AA95" s="225" t="s">
        <v>162</v>
      </c>
      <c r="AB95" s="225" t="s">
        <v>162</v>
      </c>
      <c r="AC95" s="225" t="s">
        <v>162</v>
      </c>
      <c r="AS95" s="225" t="s">
        <v>3017</v>
      </c>
    </row>
    <row r="96" spans="1:45" x14ac:dyDescent="0.2">
      <c r="A96" s="225">
        <v>406948</v>
      </c>
      <c r="B96" s="225" t="s">
        <v>374</v>
      </c>
      <c r="X96" s="225" t="s">
        <v>161</v>
      </c>
      <c r="Z96" s="225" t="s">
        <v>161</v>
      </c>
      <c r="AB96" s="225" t="s">
        <v>161</v>
      </c>
      <c r="AD96" s="225" t="s">
        <v>162</v>
      </c>
      <c r="AE96" s="225" t="s">
        <v>162</v>
      </c>
      <c r="AF96" s="225" t="s">
        <v>161</v>
      </c>
      <c r="AG96" s="225" t="s">
        <v>161</v>
      </c>
      <c r="AS96" s="225" t="s">
        <v>3017</v>
      </c>
    </row>
    <row r="97" spans="1:45" x14ac:dyDescent="0.2">
      <c r="A97" s="225">
        <v>406971</v>
      </c>
      <c r="B97" s="225" t="s">
        <v>374</v>
      </c>
      <c r="AB97" s="225" t="s">
        <v>161</v>
      </c>
      <c r="AD97" s="225" t="s">
        <v>161</v>
      </c>
      <c r="AE97" s="225" t="s">
        <v>162</v>
      </c>
      <c r="AF97" s="225" t="s">
        <v>163</v>
      </c>
      <c r="AH97" s="225" t="s">
        <v>163</v>
      </c>
      <c r="AS97" s="225" t="s">
        <v>3017</v>
      </c>
    </row>
    <row r="98" spans="1:45" x14ac:dyDescent="0.2">
      <c r="A98" s="225">
        <v>406983</v>
      </c>
      <c r="B98" s="225" t="s">
        <v>374</v>
      </c>
      <c r="L98" s="225" t="s">
        <v>163</v>
      </c>
      <c r="R98" s="225" t="s">
        <v>162</v>
      </c>
      <c r="X98" s="225" t="s">
        <v>161</v>
      </c>
      <c r="Y98" s="225" t="s">
        <v>161</v>
      </c>
      <c r="AA98" s="225" t="s">
        <v>161</v>
      </c>
      <c r="AB98" s="225" t="s">
        <v>161</v>
      </c>
      <c r="AD98" s="225" t="s">
        <v>163</v>
      </c>
      <c r="AE98" s="225" t="s">
        <v>162</v>
      </c>
      <c r="AF98" s="225" t="s">
        <v>161</v>
      </c>
      <c r="AH98" s="225" t="s">
        <v>161</v>
      </c>
      <c r="AS98" s="225" t="s">
        <v>3017</v>
      </c>
    </row>
    <row r="99" spans="1:45" x14ac:dyDescent="0.2">
      <c r="A99" s="225">
        <v>407059</v>
      </c>
      <c r="B99" s="225" t="s">
        <v>374</v>
      </c>
      <c r="T99" s="225" t="s">
        <v>161</v>
      </c>
      <c r="Y99" s="225" t="s">
        <v>161</v>
      </c>
      <c r="AD99" s="225" t="s">
        <v>163</v>
      </c>
      <c r="AE99" s="225" t="s">
        <v>162</v>
      </c>
      <c r="AF99" s="225" t="s">
        <v>162</v>
      </c>
      <c r="AG99" s="225" t="s">
        <v>163</v>
      </c>
      <c r="AH99" s="225" t="s">
        <v>161</v>
      </c>
      <c r="AS99" s="225" t="s">
        <v>3017</v>
      </c>
    </row>
    <row r="100" spans="1:45" x14ac:dyDescent="0.2">
      <c r="A100" s="225">
        <v>407060</v>
      </c>
      <c r="B100" s="225" t="s">
        <v>374</v>
      </c>
      <c r="L100" s="225" t="s">
        <v>161</v>
      </c>
      <c r="R100" s="225" t="s">
        <v>162</v>
      </c>
      <c r="AB100" s="225" t="s">
        <v>161</v>
      </c>
      <c r="AD100" s="225" t="s">
        <v>161</v>
      </c>
      <c r="AE100" s="225" t="s">
        <v>162</v>
      </c>
      <c r="AF100" s="225" t="s">
        <v>161</v>
      </c>
      <c r="AG100" s="225" t="s">
        <v>163</v>
      </c>
      <c r="AH100" s="225" t="s">
        <v>162</v>
      </c>
      <c r="AS100" s="225" t="s">
        <v>3017</v>
      </c>
    </row>
    <row r="101" spans="1:45" x14ac:dyDescent="0.2">
      <c r="A101" s="225">
        <v>407157</v>
      </c>
      <c r="B101" s="225" t="s">
        <v>374</v>
      </c>
      <c r="L101" s="225" t="s">
        <v>163</v>
      </c>
      <c r="R101" s="225" t="s">
        <v>162</v>
      </c>
      <c r="U101" s="225" t="s">
        <v>161</v>
      </c>
      <c r="AB101" s="225" t="s">
        <v>163</v>
      </c>
      <c r="AC101" s="225" t="s">
        <v>162</v>
      </c>
      <c r="AD101" s="225" t="s">
        <v>162</v>
      </c>
      <c r="AE101" s="225" t="s">
        <v>162</v>
      </c>
      <c r="AF101" s="225" t="s">
        <v>162</v>
      </c>
      <c r="AG101" s="225" t="s">
        <v>162</v>
      </c>
      <c r="AH101" s="225" t="s">
        <v>161</v>
      </c>
      <c r="AS101" s="225" t="s">
        <v>3017</v>
      </c>
    </row>
    <row r="102" spans="1:45" x14ac:dyDescent="0.2">
      <c r="A102" s="225">
        <v>407165</v>
      </c>
      <c r="B102" s="225" t="s">
        <v>374</v>
      </c>
      <c r="X102" s="225" t="s">
        <v>161</v>
      </c>
      <c r="AA102" s="225" t="s">
        <v>161</v>
      </c>
      <c r="AD102" s="225" t="s">
        <v>163</v>
      </c>
      <c r="AE102" s="225" t="s">
        <v>163</v>
      </c>
      <c r="AF102" s="225" t="s">
        <v>163</v>
      </c>
      <c r="AG102" s="225" t="s">
        <v>162</v>
      </c>
      <c r="AH102" s="225" t="s">
        <v>163</v>
      </c>
      <c r="AS102" s="225" t="s">
        <v>3017</v>
      </c>
    </row>
    <row r="103" spans="1:45" x14ac:dyDescent="0.2">
      <c r="A103" s="225">
        <v>407221</v>
      </c>
      <c r="B103" s="225" t="s">
        <v>374</v>
      </c>
      <c r="R103" s="225" t="s">
        <v>162</v>
      </c>
      <c r="W103" s="225" t="s">
        <v>161</v>
      </c>
      <c r="X103" s="225" t="s">
        <v>161</v>
      </c>
      <c r="Y103" s="225" t="s">
        <v>162</v>
      </c>
      <c r="AA103" s="225" t="s">
        <v>163</v>
      </c>
      <c r="AB103" s="225" t="s">
        <v>163</v>
      </c>
      <c r="AC103" s="225" t="s">
        <v>163</v>
      </c>
      <c r="AD103" s="225" t="s">
        <v>162</v>
      </c>
      <c r="AE103" s="225" t="s">
        <v>162</v>
      </c>
      <c r="AF103" s="225" t="s">
        <v>162</v>
      </c>
      <c r="AG103" s="225" t="s">
        <v>162</v>
      </c>
      <c r="AH103" s="225" t="s">
        <v>162</v>
      </c>
      <c r="AS103" s="225" t="s">
        <v>3017</v>
      </c>
    </row>
    <row r="104" spans="1:45" x14ac:dyDescent="0.2">
      <c r="A104" s="225">
        <v>407310</v>
      </c>
      <c r="B104" s="225" t="s">
        <v>374</v>
      </c>
      <c r="W104" s="225" t="s">
        <v>161</v>
      </c>
      <c r="AA104" s="225" t="s">
        <v>161</v>
      </c>
      <c r="AD104" s="225" t="s">
        <v>162</v>
      </c>
      <c r="AE104" s="225" t="s">
        <v>161</v>
      </c>
      <c r="AF104" s="225" t="s">
        <v>162</v>
      </c>
      <c r="AH104" s="225" t="s">
        <v>161</v>
      </c>
      <c r="AS104" s="225" t="s">
        <v>3017</v>
      </c>
    </row>
    <row r="105" spans="1:45" x14ac:dyDescent="0.2">
      <c r="A105" s="225">
        <v>407335</v>
      </c>
      <c r="B105" s="225" t="s">
        <v>374</v>
      </c>
      <c r="F105" s="225" t="s">
        <v>162</v>
      </c>
      <c r="T105" s="225" t="s">
        <v>163</v>
      </c>
      <c r="X105" s="225" t="s">
        <v>161</v>
      </c>
      <c r="Y105" s="225" t="s">
        <v>161</v>
      </c>
      <c r="AA105" s="225" t="s">
        <v>161</v>
      </c>
      <c r="AB105" s="225" t="s">
        <v>161</v>
      </c>
      <c r="AD105" s="225" t="s">
        <v>162</v>
      </c>
      <c r="AF105" s="225" t="s">
        <v>163</v>
      </c>
      <c r="AH105" s="225" t="s">
        <v>161</v>
      </c>
      <c r="AS105" s="225" t="s">
        <v>3017</v>
      </c>
    </row>
    <row r="106" spans="1:45" x14ac:dyDescent="0.2">
      <c r="A106" s="225">
        <v>407387</v>
      </c>
      <c r="B106" s="225" t="s">
        <v>374</v>
      </c>
      <c r="I106" s="225" t="s">
        <v>161</v>
      </c>
      <c r="Y106" s="225" t="s">
        <v>163</v>
      </c>
      <c r="AA106" s="225" t="s">
        <v>162</v>
      </c>
      <c r="AB106" s="225" t="s">
        <v>162</v>
      </c>
      <c r="AD106" s="225" t="s">
        <v>162</v>
      </c>
      <c r="AE106" s="225" t="s">
        <v>162</v>
      </c>
      <c r="AF106" s="225" t="s">
        <v>162</v>
      </c>
      <c r="AH106" s="225" t="s">
        <v>162</v>
      </c>
      <c r="AS106" s="225" t="s">
        <v>3017</v>
      </c>
    </row>
    <row r="107" spans="1:45" x14ac:dyDescent="0.2">
      <c r="A107" s="225">
        <v>407425</v>
      </c>
      <c r="B107" s="225" t="s">
        <v>374</v>
      </c>
      <c r="G107" s="225" t="s">
        <v>163</v>
      </c>
      <c r="U107" s="225" t="s">
        <v>161</v>
      </c>
      <c r="Y107" s="225" t="s">
        <v>161</v>
      </c>
      <c r="AA107" s="225" t="s">
        <v>163</v>
      </c>
      <c r="AB107" s="225" t="s">
        <v>163</v>
      </c>
      <c r="AC107" s="225" t="s">
        <v>163</v>
      </c>
      <c r="AD107" s="225" t="s">
        <v>162</v>
      </c>
      <c r="AE107" s="225" t="s">
        <v>161</v>
      </c>
      <c r="AF107" s="225" t="s">
        <v>162</v>
      </c>
      <c r="AG107" s="225" t="s">
        <v>162</v>
      </c>
      <c r="AH107" s="225" t="s">
        <v>162</v>
      </c>
      <c r="AS107" s="225" t="s">
        <v>3017</v>
      </c>
    </row>
    <row r="108" spans="1:45" x14ac:dyDescent="0.2">
      <c r="A108" s="225">
        <v>407638</v>
      </c>
      <c r="B108" s="225" t="s">
        <v>374</v>
      </c>
      <c r="R108" s="225" t="s">
        <v>162</v>
      </c>
      <c r="AA108" s="225" t="s">
        <v>161</v>
      </c>
      <c r="AB108" s="225" t="s">
        <v>161</v>
      </c>
      <c r="AE108" s="225" t="s">
        <v>162</v>
      </c>
      <c r="AF108" s="225" t="s">
        <v>162</v>
      </c>
      <c r="AH108" s="225" t="s">
        <v>162</v>
      </c>
      <c r="AS108" s="225" t="s">
        <v>3017</v>
      </c>
    </row>
    <row r="109" spans="1:45" x14ac:dyDescent="0.2">
      <c r="A109" s="225">
        <v>407652</v>
      </c>
      <c r="B109" s="225" t="s">
        <v>374</v>
      </c>
      <c r="Q109" s="225" t="s">
        <v>161</v>
      </c>
      <c r="R109" s="225" t="s">
        <v>161</v>
      </c>
      <c r="AB109" s="225" t="s">
        <v>161</v>
      </c>
      <c r="AD109" s="225" t="s">
        <v>161</v>
      </c>
      <c r="AE109" s="225" t="s">
        <v>161</v>
      </c>
      <c r="AF109" s="225" t="s">
        <v>161</v>
      </c>
      <c r="AG109" s="225" t="s">
        <v>161</v>
      </c>
      <c r="AH109" s="225" t="s">
        <v>161</v>
      </c>
      <c r="AS109" s="225" t="s">
        <v>3017</v>
      </c>
    </row>
    <row r="110" spans="1:45" x14ac:dyDescent="0.2">
      <c r="A110" s="225">
        <v>407760</v>
      </c>
      <c r="B110" s="225" t="s">
        <v>374</v>
      </c>
      <c r="K110" s="225" t="s">
        <v>163</v>
      </c>
      <c r="R110" s="225" t="s">
        <v>163</v>
      </c>
      <c r="W110" s="225" t="s">
        <v>163</v>
      </c>
      <c r="Z110" s="225" t="s">
        <v>161</v>
      </c>
      <c r="AC110" s="225" t="s">
        <v>163</v>
      </c>
      <c r="AD110" s="225" t="s">
        <v>163</v>
      </c>
      <c r="AE110" s="225" t="s">
        <v>162</v>
      </c>
      <c r="AF110" s="225" t="s">
        <v>162</v>
      </c>
      <c r="AG110" s="225" t="s">
        <v>162</v>
      </c>
      <c r="AH110" s="225" t="s">
        <v>163</v>
      </c>
      <c r="AS110" s="225" t="s">
        <v>3017</v>
      </c>
    </row>
    <row r="111" spans="1:45" x14ac:dyDescent="0.2">
      <c r="A111" s="225">
        <v>407774</v>
      </c>
      <c r="B111" s="225" t="s">
        <v>374</v>
      </c>
      <c r="D111" s="225" t="s">
        <v>161</v>
      </c>
      <c r="G111" s="225" t="s">
        <v>161</v>
      </c>
      <c r="J111" s="225" t="s">
        <v>161</v>
      </c>
      <c r="U111" s="225" t="s">
        <v>162</v>
      </c>
      <c r="AA111" s="225" t="s">
        <v>161</v>
      </c>
      <c r="AS111" s="225" t="s">
        <v>3017</v>
      </c>
    </row>
    <row r="112" spans="1:45" x14ac:dyDescent="0.2">
      <c r="A112" s="225">
        <v>407780</v>
      </c>
      <c r="B112" s="225" t="s">
        <v>374</v>
      </c>
      <c r="I112" s="225" t="s">
        <v>161</v>
      </c>
      <c r="X112" s="225" t="s">
        <v>161</v>
      </c>
      <c r="AA112" s="225" t="s">
        <v>163</v>
      </c>
      <c r="AB112" s="225" t="s">
        <v>161</v>
      </c>
      <c r="AF112" s="225" t="s">
        <v>162</v>
      </c>
      <c r="AH112" s="225" t="s">
        <v>163</v>
      </c>
      <c r="AS112" s="225" t="s">
        <v>3017</v>
      </c>
    </row>
    <row r="113" spans="1:45" x14ac:dyDescent="0.2">
      <c r="A113" s="225">
        <v>407918</v>
      </c>
      <c r="B113" s="225" t="s">
        <v>374</v>
      </c>
      <c r="D113" s="225" t="s">
        <v>161</v>
      </c>
      <c r="L113" s="225" t="s">
        <v>161</v>
      </c>
      <c r="X113" s="225" t="s">
        <v>162</v>
      </c>
      <c r="AA113" s="225" t="s">
        <v>163</v>
      </c>
      <c r="AD113" s="225" t="s">
        <v>162</v>
      </c>
      <c r="AE113" s="225" t="s">
        <v>162</v>
      </c>
      <c r="AF113" s="225" t="s">
        <v>162</v>
      </c>
      <c r="AG113" s="225" t="s">
        <v>162</v>
      </c>
      <c r="AH113" s="225" t="s">
        <v>162</v>
      </c>
      <c r="AS113" s="225" t="s">
        <v>3017</v>
      </c>
    </row>
    <row r="114" spans="1:45" x14ac:dyDescent="0.2">
      <c r="A114" s="225">
        <v>408007</v>
      </c>
      <c r="B114" s="225" t="s">
        <v>374</v>
      </c>
      <c r="Y114" s="225" t="s">
        <v>161</v>
      </c>
      <c r="Z114" s="225" t="s">
        <v>161</v>
      </c>
      <c r="AA114" s="225" t="s">
        <v>161</v>
      </c>
      <c r="AB114" s="225" t="s">
        <v>161</v>
      </c>
      <c r="AC114" s="225" t="s">
        <v>161</v>
      </c>
      <c r="AD114" s="225" t="s">
        <v>162</v>
      </c>
      <c r="AE114" s="225" t="s">
        <v>162</v>
      </c>
      <c r="AF114" s="225" t="s">
        <v>162</v>
      </c>
      <c r="AG114" s="225" t="s">
        <v>162</v>
      </c>
      <c r="AH114" s="225" t="s">
        <v>162</v>
      </c>
      <c r="AS114" s="225" t="s">
        <v>3017</v>
      </c>
    </row>
    <row r="115" spans="1:45" x14ac:dyDescent="0.2">
      <c r="A115" s="225">
        <v>408012</v>
      </c>
      <c r="B115" s="225" t="s">
        <v>374</v>
      </c>
      <c r="L115" s="225" t="s">
        <v>161</v>
      </c>
      <c r="R115" s="225" t="s">
        <v>162</v>
      </c>
      <c r="AA115" s="225" t="s">
        <v>161</v>
      </c>
      <c r="AB115" s="225" t="s">
        <v>161</v>
      </c>
      <c r="AC115" s="225" t="s">
        <v>161</v>
      </c>
      <c r="AD115" s="225" t="s">
        <v>161</v>
      </c>
      <c r="AE115" s="225" t="s">
        <v>163</v>
      </c>
      <c r="AF115" s="225" t="s">
        <v>162</v>
      </c>
      <c r="AG115" s="225" t="s">
        <v>163</v>
      </c>
      <c r="AH115" s="225" t="s">
        <v>163</v>
      </c>
      <c r="AS115" s="225" t="s">
        <v>3017</v>
      </c>
    </row>
    <row r="116" spans="1:45" x14ac:dyDescent="0.2">
      <c r="A116" s="225">
        <v>408018</v>
      </c>
      <c r="B116" s="225" t="s">
        <v>374</v>
      </c>
      <c r="L116" s="225" t="s">
        <v>161</v>
      </c>
      <c r="P116" s="225" t="s">
        <v>161</v>
      </c>
      <c r="R116" s="225" t="s">
        <v>161</v>
      </c>
      <c r="X116" s="225" t="s">
        <v>162</v>
      </c>
      <c r="Y116" s="225" t="s">
        <v>161</v>
      </c>
      <c r="AA116" s="225" t="s">
        <v>161</v>
      </c>
      <c r="AD116" s="225" t="s">
        <v>162</v>
      </c>
      <c r="AE116" s="225" t="s">
        <v>163</v>
      </c>
      <c r="AF116" s="225" t="s">
        <v>163</v>
      </c>
      <c r="AG116" s="225" t="s">
        <v>162</v>
      </c>
      <c r="AH116" s="225" t="s">
        <v>162</v>
      </c>
      <c r="AS116" s="225" t="s">
        <v>3017</v>
      </c>
    </row>
    <row r="117" spans="1:45" x14ac:dyDescent="0.2">
      <c r="A117" s="225">
        <v>408048</v>
      </c>
      <c r="B117" s="225" t="s">
        <v>374</v>
      </c>
      <c r="X117" s="225" t="s">
        <v>161</v>
      </c>
      <c r="Y117" s="225" t="s">
        <v>161</v>
      </c>
      <c r="AA117" s="225" t="s">
        <v>161</v>
      </c>
      <c r="AD117" s="225" t="s">
        <v>161</v>
      </c>
      <c r="AE117" s="225" t="s">
        <v>161</v>
      </c>
      <c r="AF117" s="225" t="s">
        <v>161</v>
      </c>
      <c r="AH117" s="225" t="s">
        <v>161</v>
      </c>
      <c r="AS117" s="225" t="s">
        <v>3017</v>
      </c>
    </row>
    <row r="118" spans="1:45" x14ac:dyDescent="0.2">
      <c r="A118" s="225">
        <v>408192</v>
      </c>
      <c r="B118" s="225" t="s">
        <v>374</v>
      </c>
      <c r="L118" s="225" t="s">
        <v>162</v>
      </c>
      <c r="W118" s="225" t="s">
        <v>161</v>
      </c>
      <c r="Y118" s="225" t="s">
        <v>161</v>
      </c>
      <c r="AA118" s="225" t="s">
        <v>161</v>
      </c>
      <c r="AB118" s="225" t="s">
        <v>161</v>
      </c>
      <c r="AD118" s="225" t="s">
        <v>161</v>
      </c>
      <c r="AE118" s="225" t="s">
        <v>162</v>
      </c>
      <c r="AF118" s="225" t="s">
        <v>163</v>
      </c>
      <c r="AS118" s="225" t="s">
        <v>3017</v>
      </c>
    </row>
    <row r="119" spans="1:45" x14ac:dyDescent="0.2">
      <c r="A119" s="225">
        <v>408198</v>
      </c>
      <c r="B119" s="225" t="s">
        <v>374</v>
      </c>
      <c r="L119" s="225" t="s">
        <v>161</v>
      </c>
      <c r="R119" s="225" t="s">
        <v>163</v>
      </c>
      <c r="W119" s="225" t="s">
        <v>161</v>
      </c>
      <c r="AA119" s="225" t="s">
        <v>161</v>
      </c>
      <c r="AB119" s="225" t="s">
        <v>161</v>
      </c>
      <c r="AD119" s="225" t="s">
        <v>161</v>
      </c>
      <c r="AE119" s="225" t="s">
        <v>163</v>
      </c>
      <c r="AF119" s="225" t="s">
        <v>162</v>
      </c>
      <c r="AG119" s="225" t="s">
        <v>162</v>
      </c>
      <c r="AH119" s="225" t="s">
        <v>163</v>
      </c>
      <c r="AS119" s="225" t="s">
        <v>3017</v>
      </c>
    </row>
    <row r="120" spans="1:45" x14ac:dyDescent="0.2">
      <c r="A120" s="225">
        <v>408246</v>
      </c>
      <c r="B120" s="225" t="s">
        <v>374</v>
      </c>
      <c r="R120" s="225" t="s">
        <v>162</v>
      </c>
      <c r="Y120" s="225" t="s">
        <v>161</v>
      </c>
      <c r="AD120" s="225" t="s">
        <v>161</v>
      </c>
      <c r="AE120" s="225" t="s">
        <v>163</v>
      </c>
      <c r="AF120" s="225" t="s">
        <v>163</v>
      </c>
      <c r="AG120" s="225" t="s">
        <v>161</v>
      </c>
      <c r="AS120" s="225" t="s">
        <v>3017</v>
      </c>
    </row>
    <row r="121" spans="1:45" x14ac:dyDescent="0.2">
      <c r="A121" s="225">
        <v>408273</v>
      </c>
      <c r="B121" s="225" t="s">
        <v>374</v>
      </c>
      <c r="R121" s="225" t="s">
        <v>161</v>
      </c>
      <c r="Y121" s="225" t="s">
        <v>163</v>
      </c>
      <c r="AA121" s="225" t="s">
        <v>161</v>
      </c>
      <c r="AB121" s="225" t="s">
        <v>162</v>
      </c>
      <c r="AC121" s="225" t="s">
        <v>161</v>
      </c>
      <c r="AD121" s="225" t="s">
        <v>162</v>
      </c>
      <c r="AE121" s="225" t="s">
        <v>162</v>
      </c>
      <c r="AF121" s="225" t="s">
        <v>162</v>
      </c>
      <c r="AG121" s="225" t="s">
        <v>162</v>
      </c>
      <c r="AH121" s="225" t="s">
        <v>162</v>
      </c>
      <c r="AS121" s="225" t="s">
        <v>3017</v>
      </c>
    </row>
    <row r="122" spans="1:45" x14ac:dyDescent="0.2">
      <c r="A122" s="225">
        <v>408320</v>
      </c>
      <c r="B122" s="225" t="s">
        <v>374</v>
      </c>
      <c r="W122" s="225" t="s">
        <v>161</v>
      </c>
      <c r="X122" s="225" t="s">
        <v>161</v>
      </c>
      <c r="Y122" s="225" t="s">
        <v>161</v>
      </c>
      <c r="AA122" s="225" t="s">
        <v>163</v>
      </c>
      <c r="AB122" s="225" t="s">
        <v>162</v>
      </c>
      <c r="AC122" s="225" t="s">
        <v>161</v>
      </c>
      <c r="AD122" s="225" t="s">
        <v>162</v>
      </c>
      <c r="AE122" s="225" t="s">
        <v>162</v>
      </c>
      <c r="AF122" s="225" t="s">
        <v>162</v>
      </c>
      <c r="AG122" s="225" t="s">
        <v>161</v>
      </c>
      <c r="AH122" s="225" t="s">
        <v>162</v>
      </c>
      <c r="AS122" s="225" t="s">
        <v>3017</v>
      </c>
    </row>
    <row r="123" spans="1:45" x14ac:dyDescent="0.2">
      <c r="A123" s="225">
        <v>408382</v>
      </c>
      <c r="B123" s="225" t="s">
        <v>374</v>
      </c>
      <c r="J123" s="225" t="s">
        <v>162</v>
      </c>
      <c r="T123" s="225" t="s">
        <v>162</v>
      </c>
      <c r="AA123" s="225" t="s">
        <v>161</v>
      </c>
      <c r="AB123" s="225" t="s">
        <v>163</v>
      </c>
      <c r="AD123" s="225" t="s">
        <v>163</v>
      </c>
      <c r="AE123" s="225" t="s">
        <v>162</v>
      </c>
      <c r="AF123" s="225" t="s">
        <v>163</v>
      </c>
      <c r="AH123" s="225" t="s">
        <v>161</v>
      </c>
      <c r="AS123" s="225" t="s">
        <v>3017</v>
      </c>
    </row>
    <row r="124" spans="1:45" x14ac:dyDescent="0.2">
      <c r="A124" s="225">
        <v>408444</v>
      </c>
      <c r="B124" s="225" t="s">
        <v>374</v>
      </c>
      <c r="L124" s="225" t="s">
        <v>162</v>
      </c>
      <c r="R124" s="225" t="s">
        <v>162</v>
      </c>
      <c r="W124" s="225" t="s">
        <v>163</v>
      </c>
      <c r="Z124" s="225" t="s">
        <v>163</v>
      </c>
      <c r="AA124" s="225" t="s">
        <v>161</v>
      </c>
      <c r="AB124" s="225" t="s">
        <v>161</v>
      </c>
      <c r="AC124" s="225" t="s">
        <v>162</v>
      </c>
      <c r="AD124" s="225" t="s">
        <v>163</v>
      </c>
      <c r="AE124" s="225" t="s">
        <v>163</v>
      </c>
      <c r="AF124" s="225" t="s">
        <v>163</v>
      </c>
      <c r="AG124" s="225" t="s">
        <v>162</v>
      </c>
      <c r="AH124" s="225" t="s">
        <v>163</v>
      </c>
      <c r="AS124" s="225" t="s">
        <v>3017</v>
      </c>
    </row>
    <row r="125" spans="1:45" x14ac:dyDescent="0.2">
      <c r="A125" s="225">
        <v>408470</v>
      </c>
      <c r="B125" s="225" t="s">
        <v>374</v>
      </c>
      <c r="Y125" s="225" t="s">
        <v>161</v>
      </c>
      <c r="AA125" s="225" t="s">
        <v>161</v>
      </c>
      <c r="AB125" s="225" t="s">
        <v>161</v>
      </c>
      <c r="AD125" s="225" t="s">
        <v>162</v>
      </c>
      <c r="AF125" s="225" t="s">
        <v>163</v>
      </c>
      <c r="AS125" s="225" t="s">
        <v>3017</v>
      </c>
    </row>
    <row r="126" spans="1:45" x14ac:dyDescent="0.2">
      <c r="A126" s="225">
        <v>408536</v>
      </c>
      <c r="B126" s="225" t="s">
        <v>374</v>
      </c>
      <c r="L126" s="225" t="s">
        <v>161</v>
      </c>
      <c r="R126" s="225" t="s">
        <v>162</v>
      </c>
      <c r="AB126" s="225" t="s">
        <v>161</v>
      </c>
      <c r="AD126" s="225" t="s">
        <v>161</v>
      </c>
      <c r="AE126" s="225" t="s">
        <v>162</v>
      </c>
      <c r="AF126" s="225" t="s">
        <v>161</v>
      </c>
      <c r="AH126" s="225" t="s">
        <v>161</v>
      </c>
      <c r="AS126" s="225" t="s">
        <v>3017</v>
      </c>
    </row>
    <row r="127" spans="1:45" x14ac:dyDescent="0.2">
      <c r="A127" s="225">
        <v>408556</v>
      </c>
      <c r="B127" s="225" t="s">
        <v>374</v>
      </c>
      <c r="R127" s="225" t="s">
        <v>163</v>
      </c>
      <c r="X127" s="225" t="s">
        <v>161</v>
      </c>
      <c r="AB127" s="225" t="s">
        <v>163</v>
      </c>
      <c r="AE127" s="225" t="s">
        <v>161</v>
      </c>
      <c r="AF127" s="225" t="s">
        <v>161</v>
      </c>
      <c r="AS127" s="225" t="s">
        <v>3017</v>
      </c>
    </row>
    <row r="128" spans="1:45" x14ac:dyDescent="0.2">
      <c r="A128" s="225">
        <v>408596</v>
      </c>
      <c r="B128" s="225" t="s">
        <v>400</v>
      </c>
      <c r="L128" s="225" t="s">
        <v>161</v>
      </c>
      <c r="R128" s="225" t="s">
        <v>162</v>
      </c>
      <c r="W128" s="225" t="s">
        <v>162</v>
      </c>
      <c r="X128" s="225" t="s">
        <v>161</v>
      </c>
      <c r="Y128" s="225" t="s">
        <v>162</v>
      </c>
      <c r="Z128" s="225" t="s">
        <v>162</v>
      </c>
      <c r="AA128" s="225" t="s">
        <v>162</v>
      </c>
      <c r="AB128" s="225" t="s">
        <v>162</v>
      </c>
      <c r="AC128" s="225" t="s">
        <v>162</v>
      </c>
      <c r="AS128" s="225" t="s">
        <v>3017</v>
      </c>
    </row>
    <row r="129" spans="1:45" x14ac:dyDescent="0.2">
      <c r="A129" s="225">
        <v>408704</v>
      </c>
      <c r="B129" s="225" t="s">
        <v>374</v>
      </c>
      <c r="D129" s="225" t="s">
        <v>161</v>
      </c>
      <c r="J129" s="225" t="s">
        <v>162</v>
      </c>
      <c r="L129" s="225" t="s">
        <v>161</v>
      </c>
      <c r="R129" s="225" t="s">
        <v>163</v>
      </c>
      <c r="AD129" s="225" t="s">
        <v>161</v>
      </c>
      <c r="AE129" s="225" t="s">
        <v>162</v>
      </c>
      <c r="AF129" s="225" t="s">
        <v>161</v>
      </c>
      <c r="AS129" s="225" t="s">
        <v>3017</v>
      </c>
    </row>
    <row r="130" spans="1:45" x14ac:dyDescent="0.2">
      <c r="A130" s="225">
        <v>408783</v>
      </c>
      <c r="B130" s="225" t="s">
        <v>374</v>
      </c>
      <c r="R130" s="225" t="s">
        <v>161</v>
      </c>
      <c r="T130" s="225" t="s">
        <v>161</v>
      </c>
      <c r="W130" s="225" t="s">
        <v>163</v>
      </c>
      <c r="X130" s="225" t="s">
        <v>162</v>
      </c>
      <c r="Y130" s="225" t="s">
        <v>161</v>
      </c>
      <c r="AB130" s="225" t="s">
        <v>161</v>
      </c>
      <c r="AC130" s="225" t="s">
        <v>161</v>
      </c>
      <c r="AD130" s="225" t="s">
        <v>162</v>
      </c>
      <c r="AE130" s="225" t="s">
        <v>162</v>
      </c>
      <c r="AH130" s="225" t="s">
        <v>163</v>
      </c>
      <c r="AS130" s="225" t="s">
        <v>3017</v>
      </c>
    </row>
    <row r="131" spans="1:45" x14ac:dyDescent="0.2">
      <c r="A131" s="225">
        <v>408809</v>
      </c>
      <c r="B131" s="225" t="s">
        <v>400</v>
      </c>
      <c r="L131" s="225" t="s">
        <v>162</v>
      </c>
      <c r="R131" s="225" t="s">
        <v>162</v>
      </c>
      <c r="Y131" s="225" t="s">
        <v>162</v>
      </c>
      <c r="Z131" s="225" t="s">
        <v>162</v>
      </c>
      <c r="AA131" s="225" t="s">
        <v>162</v>
      </c>
      <c r="AB131" s="225" t="s">
        <v>162</v>
      </c>
      <c r="AC131" s="225" t="s">
        <v>162</v>
      </c>
      <c r="AS131" s="225" t="s">
        <v>3017</v>
      </c>
    </row>
    <row r="132" spans="1:45" x14ac:dyDescent="0.2">
      <c r="A132" s="225">
        <v>408918</v>
      </c>
      <c r="B132" s="225" t="s">
        <v>374</v>
      </c>
      <c r="L132" s="225" t="s">
        <v>161</v>
      </c>
      <c r="R132" s="225" t="s">
        <v>163</v>
      </c>
      <c r="U132" s="225" t="s">
        <v>161</v>
      </c>
      <c r="Y132" s="225" t="s">
        <v>161</v>
      </c>
      <c r="AA132" s="225" t="s">
        <v>161</v>
      </c>
      <c r="AB132" s="225" t="s">
        <v>161</v>
      </c>
      <c r="AC132" s="225" t="s">
        <v>161</v>
      </c>
      <c r="AD132" s="225" t="s">
        <v>162</v>
      </c>
      <c r="AE132" s="225" t="s">
        <v>163</v>
      </c>
      <c r="AF132" s="225" t="s">
        <v>162</v>
      </c>
      <c r="AG132" s="225" t="s">
        <v>163</v>
      </c>
      <c r="AH132" s="225" t="s">
        <v>161</v>
      </c>
      <c r="AS132" s="225" t="s">
        <v>3017</v>
      </c>
    </row>
    <row r="133" spans="1:45" x14ac:dyDescent="0.2">
      <c r="A133" s="225">
        <v>408987</v>
      </c>
      <c r="B133" s="225" t="s">
        <v>374</v>
      </c>
      <c r="AA133" s="225" t="s">
        <v>161</v>
      </c>
      <c r="AB133" s="225" t="s">
        <v>161</v>
      </c>
      <c r="AD133" s="225" t="s">
        <v>161</v>
      </c>
      <c r="AF133" s="225" t="s">
        <v>162</v>
      </c>
      <c r="AH133" s="225" t="s">
        <v>161</v>
      </c>
      <c r="AS133" s="225" t="s">
        <v>3017</v>
      </c>
    </row>
    <row r="134" spans="1:45" x14ac:dyDescent="0.2">
      <c r="A134" s="225">
        <v>409016</v>
      </c>
      <c r="B134" s="225" t="s">
        <v>374</v>
      </c>
      <c r="W134" s="225" t="s">
        <v>163</v>
      </c>
      <c r="Y134" s="225" t="s">
        <v>162</v>
      </c>
      <c r="Z134" s="225" t="s">
        <v>162</v>
      </c>
      <c r="AA134" s="225" t="s">
        <v>162</v>
      </c>
      <c r="AB134" s="225" t="s">
        <v>162</v>
      </c>
      <c r="AC134" s="225" t="s">
        <v>162</v>
      </c>
      <c r="AD134" s="225" t="s">
        <v>162</v>
      </c>
      <c r="AE134" s="225" t="s">
        <v>162</v>
      </c>
      <c r="AF134" s="225" t="s">
        <v>162</v>
      </c>
      <c r="AG134" s="225" t="s">
        <v>162</v>
      </c>
      <c r="AH134" s="225" t="s">
        <v>162</v>
      </c>
      <c r="AS134" s="225" t="s">
        <v>3017</v>
      </c>
    </row>
    <row r="135" spans="1:45" x14ac:dyDescent="0.2">
      <c r="A135" s="225">
        <v>409030</v>
      </c>
      <c r="B135" s="225" t="s">
        <v>374</v>
      </c>
      <c r="Q135" s="225" t="s">
        <v>161</v>
      </c>
      <c r="R135" s="225" t="s">
        <v>161</v>
      </c>
      <c r="W135" s="225" t="s">
        <v>161</v>
      </c>
      <c r="Y135" s="225" t="s">
        <v>163</v>
      </c>
      <c r="Z135" s="225" t="s">
        <v>163</v>
      </c>
      <c r="AA135" s="225" t="s">
        <v>162</v>
      </c>
      <c r="AB135" s="225" t="s">
        <v>162</v>
      </c>
      <c r="AC135" s="225" t="s">
        <v>163</v>
      </c>
      <c r="AD135" s="225" t="s">
        <v>163</v>
      </c>
      <c r="AE135" s="225" t="s">
        <v>162</v>
      </c>
      <c r="AF135" s="225" t="s">
        <v>163</v>
      </c>
      <c r="AG135" s="225" t="s">
        <v>163</v>
      </c>
      <c r="AH135" s="225" t="s">
        <v>162</v>
      </c>
      <c r="AS135" s="225" t="s">
        <v>3017</v>
      </c>
    </row>
    <row r="136" spans="1:45" x14ac:dyDescent="0.2">
      <c r="A136" s="225">
        <v>409034</v>
      </c>
      <c r="B136" s="225" t="s">
        <v>374</v>
      </c>
      <c r="I136" s="225" t="s">
        <v>161</v>
      </c>
      <c r="J136" s="225" t="s">
        <v>163</v>
      </c>
      <c r="R136" s="225" t="s">
        <v>161</v>
      </c>
      <c r="Y136" s="225" t="s">
        <v>161</v>
      </c>
      <c r="AA136" s="225" t="s">
        <v>163</v>
      </c>
      <c r="AB136" s="225" t="s">
        <v>161</v>
      </c>
      <c r="AD136" s="225" t="s">
        <v>162</v>
      </c>
      <c r="AE136" s="225" t="s">
        <v>162</v>
      </c>
      <c r="AF136" s="225" t="s">
        <v>162</v>
      </c>
      <c r="AG136" s="225" t="s">
        <v>162</v>
      </c>
      <c r="AH136" s="225" t="s">
        <v>162</v>
      </c>
      <c r="AS136" s="225" t="s">
        <v>3017</v>
      </c>
    </row>
    <row r="137" spans="1:45" x14ac:dyDescent="0.2">
      <c r="A137" s="225">
        <v>409059</v>
      </c>
      <c r="B137" s="225" t="s">
        <v>374</v>
      </c>
      <c r="R137" s="225" t="s">
        <v>163</v>
      </c>
      <c r="S137" s="225" t="s">
        <v>162</v>
      </c>
      <c r="T137" s="225" t="s">
        <v>162</v>
      </c>
      <c r="W137" s="225" t="s">
        <v>162</v>
      </c>
      <c r="Z137" s="225" t="s">
        <v>162</v>
      </c>
      <c r="AA137" s="225" t="s">
        <v>161</v>
      </c>
      <c r="AB137" s="225" t="s">
        <v>161</v>
      </c>
      <c r="AC137" s="225" t="s">
        <v>163</v>
      </c>
      <c r="AD137" s="225" t="s">
        <v>161</v>
      </c>
      <c r="AF137" s="225" t="s">
        <v>161</v>
      </c>
      <c r="AS137" s="225" t="s">
        <v>3017</v>
      </c>
    </row>
    <row r="138" spans="1:45" x14ac:dyDescent="0.2">
      <c r="A138" s="225">
        <v>409061</v>
      </c>
      <c r="B138" s="225" t="s">
        <v>374</v>
      </c>
      <c r="I138" s="225" t="s">
        <v>161</v>
      </c>
      <c r="L138" s="225" t="s">
        <v>161</v>
      </c>
      <c r="S138" s="225" t="s">
        <v>162</v>
      </c>
      <c r="T138" s="225" t="s">
        <v>161</v>
      </c>
      <c r="Y138" s="225" t="s">
        <v>163</v>
      </c>
      <c r="AA138" s="225" t="s">
        <v>163</v>
      </c>
      <c r="AB138" s="225" t="s">
        <v>162</v>
      </c>
      <c r="AD138" s="225" t="s">
        <v>162</v>
      </c>
      <c r="AE138" s="225" t="s">
        <v>162</v>
      </c>
      <c r="AF138" s="225" t="s">
        <v>162</v>
      </c>
      <c r="AG138" s="225" t="s">
        <v>162</v>
      </c>
      <c r="AH138" s="225" t="s">
        <v>162</v>
      </c>
      <c r="AS138" s="225" t="s">
        <v>3017</v>
      </c>
    </row>
    <row r="139" spans="1:45" x14ac:dyDescent="0.2">
      <c r="A139" s="225">
        <v>409082</v>
      </c>
      <c r="B139" s="225" t="s">
        <v>374</v>
      </c>
      <c r="G139" s="225" t="s">
        <v>161</v>
      </c>
      <c r="J139" s="225" t="s">
        <v>161</v>
      </c>
      <c r="Y139" s="225" t="s">
        <v>161</v>
      </c>
      <c r="AA139" s="225" t="s">
        <v>163</v>
      </c>
      <c r="AB139" s="225" t="s">
        <v>161</v>
      </c>
      <c r="AD139" s="225" t="s">
        <v>162</v>
      </c>
      <c r="AE139" s="225" t="s">
        <v>161</v>
      </c>
      <c r="AF139" s="225" t="s">
        <v>162</v>
      </c>
      <c r="AG139" s="225" t="s">
        <v>161</v>
      </c>
      <c r="AH139" s="225" t="s">
        <v>163</v>
      </c>
      <c r="AS139" s="225" t="s">
        <v>3017</v>
      </c>
    </row>
    <row r="140" spans="1:45" x14ac:dyDescent="0.2">
      <c r="A140" s="225">
        <v>409113</v>
      </c>
      <c r="B140" s="225" t="s">
        <v>374</v>
      </c>
      <c r="L140" s="225" t="s">
        <v>161</v>
      </c>
      <c r="T140" s="225" t="s">
        <v>162</v>
      </c>
      <c r="Y140" s="225" t="s">
        <v>161</v>
      </c>
      <c r="AA140" s="225" t="s">
        <v>161</v>
      </c>
      <c r="AB140" s="225" t="s">
        <v>161</v>
      </c>
      <c r="AD140" s="225" t="s">
        <v>163</v>
      </c>
      <c r="AE140" s="225" t="s">
        <v>162</v>
      </c>
      <c r="AF140" s="225" t="s">
        <v>161</v>
      </c>
      <c r="AG140" s="225" t="s">
        <v>161</v>
      </c>
      <c r="AH140" s="225" t="s">
        <v>162</v>
      </c>
      <c r="AS140" s="225" t="s">
        <v>3017</v>
      </c>
    </row>
    <row r="141" spans="1:45" x14ac:dyDescent="0.2">
      <c r="A141" s="225">
        <v>409181</v>
      </c>
      <c r="B141" s="225" t="s">
        <v>400</v>
      </c>
      <c r="J141" s="225" t="s">
        <v>161</v>
      </c>
      <c r="L141" s="225" t="s">
        <v>161</v>
      </c>
      <c r="S141" s="225" t="s">
        <v>161</v>
      </c>
      <c r="W141" s="225" t="s">
        <v>161</v>
      </c>
      <c r="Y141" s="225" t="s">
        <v>162</v>
      </c>
      <c r="Z141" s="225" t="s">
        <v>162</v>
      </c>
      <c r="AA141" s="225" t="s">
        <v>162</v>
      </c>
      <c r="AB141" s="225" t="s">
        <v>162</v>
      </c>
      <c r="AC141" s="225" t="s">
        <v>162</v>
      </c>
      <c r="AS141" s="225" t="s">
        <v>3017</v>
      </c>
    </row>
    <row r="142" spans="1:45" x14ac:dyDescent="0.2">
      <c r="A142" s="225">
        <v>409198</v>
      </c>
      <c r="B142" s="225" t="s">
        <v>374</v>
      </c>
      <c r="H142" s="225" t="s">
        <v>162</v>
      </c>
      <c r="S142" s="225" t="s">
        <v>162</v>
      </c>
      <c r="U142" s="225" t="s">
        <v>161</v>
      </c>
      <c r="Y142" s="225" t="s">
        <v>162</v>
      </c>
      <c r="Z142" s="225" t="s">
        <v>162</v>
      </c>
      <c r="AA142" s="225" t="s">
        <v>161</v>
      </c>
      <c r="AB142" s="225" t="s">
        <v>161</v>
      </c>
      <c r="AC142" s="225" t="s">
        <v>162</v>
      </c>
      <c r="AD142" s="225" t="s">
        <v>162</v>
      </c>
      <c r="AE142" s="225" t="s">
        <v>163</v>
      </c>
      <c r="AF142" s="225" t="s">
        <v>162</v>
      </c>
      <c r="AG142" s="225" t="s">
        <v>163</v>
      </c>
      <c r="AH142" s="225" t="s">
        <v>162</v>
      </c>
      <c r="AS142" s="225" t="s">
        <v>3017</v>
      </c>
    </row>
    <row r="143" spans="1:45" x14ac:dyDescent="0.2">
      <c r="A143" s="225">
        <v>409241</v>
      </c>
      <c r="B143" s="225" t="s">
        <v>374</v>
      </c>
      <c r="P143" s="225" t="s">
        <v>161</v>
      </c>
      <c r="Y143" s="225" t="s">
        <v>161</v>
      </c>
      <c r="AA143" s="225" t="s">
        <v>161</v>
      </c>
      <c r="AB143" s="225" t="s">
        <v>161</v>
      </c>
      <c r="AD143" s="225" t="s">
        <v>161</v>
      </c>
      <c r="AF143" s="225" t="s">
        <v>162</v>
      </c>
      <c r="AH143" s="225" t="s">
        <v>161</v>
      </c>
      <c r="AS143" s="225" t="s">
        <v>3017</v>
      </c>
    </row>
    <row r="144" spans="1:45" x14ac:dyDescent="0.2">
      <c r="A144" s="225">
        <v>409261</v>
      </c>
      <c r="B144" s="225" t="s">
        <v>374</v>
      </c>
      <c r="L144" s="225" t="s">
        <v>161</v>
      </c>
      <c r="R144" s="225" t="s">
        <v>162</v>
      </c>
      <c r="S144" s="225" t="s">
        <v>161</v>
      </c>
      <c r="W144" s="225" t="s">
        <v>161</v>
      </c>
      <c r="Z144" s="225" t="s">
        <v>163</v>
      </c>
      <c r="AA144" s="225" t="s">
        <v>163</v>
      </c>
      <c r="AB144" s="225" t="s">
        <v>162</v>
      </c>
      <c r="AC144" s="225" t="s">
        <v>162</v>
      </c>
      <c r="AD144" s="225" t="s">
        <v>162</v>
      </c>
      <c r="AE144" s="225" t="s">
        <v>162</v>
      </c>
      <c r="AF144" s="225" t="s">
        <v>162</v>
      </c>
      <c r="AG144" s="225" t="s">
        <v>162</v>
      </c>
      <c r="AH144" s="225" t="s">
        <v>162</v>
      </c>
      <c r="AS144" s="225" t="s">
        <v>3017</v>
      </c>
    </row>
    <row r="145" spans="1:45" x14ac:dyDescent="0.2">
      <c r="A145" s="225">
        <v>409289</v>
      </c>
      <c r="B145" s="225" t="s">
        <v>374</v>
      </c>
      <c r="Q145" s="225" t="s">
        <v>161</v>
      </c>
      <c r="R145" s="225" t="s">
        <v>162</v>
      </c>
      <c r="AA145" s="225" t="s">
        <v>162</v>
      </c>
      <c r="AB145" s="225" t="s">
        <v>163</v>
      </c>
      <c r="AC145" s="225" t="s">
        <v>163</v>
      </c>
      <c r="AD145" s="225" t="s">
        <v>162</v>
      </c>
      <c r="AE145" s="225" t="s">
        <v>162</v>
      </c>
      <c r="AF145" s="225" t="s">
        <v>162</v>
      </c>
      <c r="AG145" s="225" t="s">
        <v>162</v>
      </c>
      <c r="AH145" s="225" t="s">
        <v>162</v>
      </c>
      <c r="AS145" s="225" t="s">
        <v>3017</v>
      </c>
    </row>
    <row r="146" spans="1:45" x14ac:dyDescent="0.2">
      <c r="A146" s="225">
        <v>409292</v>
      </c>
      <c r="B146" s="225" t="s">
        <v>374</v>
      </c>
      <c r="P146" s="225" t="s">
        <v>163</v>
      </c>
      <c r="R146" s="225" t="s">
        <v>163</v>
      </c>
      <c r="T146" s="225" t="s">
        <v>162</v>
      </c>
      <c r="W146" s="225" t="s">
        <v>162</v>
      </c>
      <c r="Y146" s="225" t="s">
        <v>162</v>
      </c>
      <c r="Z146" s="225" t="s">
        <v>162</v>
      </c>
      <c r="AA146" s="225" t="s">
        <v>162</v>
      </c>
      <c r="AB146" s="225" t="s">
        <v>162</v>
      </c>
      <c r="AC146" s="225" t="s">
        <v>162</v>
      </c>
      <c r="AD146" s="225" t="s">
        <v>162</v>
      </c>
      <c r="AE146" s="225" t="s">
        <v>162</v>
      </c>
      <c r="AF146" s="225" t="s">
        <v>162</v>
      </c>
      <c r="AG146" s="225" t="s">
        <v>162</v>
      </c>
      <c r="AH146" s="225" t="s">
        <v>162</v>
      </c>
      <c r="AS146" s="225" t="s">
        <v>3017</v>
      </c>
    </row>
    <row r="147" spans="1:45" x14ac:dyDescent="0.2">
      <c r="A147" s="225">
        <v>409334</v>
      </c>
      <c r="B147" s="225" t="s">
        <v>374</v>
      </c>
      <c r="R147" s="225" t="s">
        <v>161</v>
      </c>
      <c r="AA147" s="225" t="s">
        <v>161</v>
      </c>
      <c r="AB147" s="225" t="s">
        <v>161</v>
      </c>
      <c r="AE147" s="225" t="s">
        <v>162</v>
      </c>
      <c r="AF147" s="225" t="s">
        <v>163</v>
      </c>
      <c r="AG147" s="225" t="s">
        <v>161</v>
      </c>
      <c r="AH147" s="225" t="s">
        <v>161</v>
      </c>
      <c r="AS147" s="225" t="s">
        <v>3017</v>
      </c>
    </row>
    <row r="148" spans="1:45" x14ac:dyDescent="0.2">
      <c r="A148" s="225">
        <v>409343</v>
      </c>
      <c r="B148" s="225" t="s">
        <v>374</v>
      </c>
      <c r="O148" s="225" t="s">
        <v>163</v>
      </c>
      <c r="R148" s="225" t="s">
        <v>163</v>
      </c>
      <c r="AB148" s="225" t="s">
        <v>163</v>
      </c>
      <c r="AC148" s="225" t="s">
        <v>163</v>
      </c>
      <c r="AD148" s="225" t="s">
        <v>162</v>
      </c>
      <c r="AE148" s="225" t="s">
        <v>162</v>
      </c>
      <c r="AF148" s="225" t="s">
        <v>162</v>
      </c>
      <c r="AG148" s="225" t="s">
        <v>162</v>
      </c>
      <c r="AH148" s="225" t="s">
        <v>162</v>
      </c>
      <c r="AS148" s="225" t="s">
        <v>3017</v>
      </c>
    </row>
    <row r="149" spans="1:45" x14ac:dyDescent="0.2">
      <c r="A149" s="225">
        <v>409363</v>
      </c>
      <c r="B149" s="225" t="s">
        <v>374</v>
      </c>
      <c r="W149" s="225" t="s">
        <v>161</v>
      </c>
      <c r="AA149" s="225" t="s">
        <v>161</v>
      </c>
      <c r="AB149" s="225" t="s">
        <v>161</v>
      </c>
      <c r="AD149" s="225" t="s">
        <v>163</v>
      </c>
      <c r="AE149" s="225" t="s">
        <v>163</v>
      </c>
      <c r="AF149" s="225" t="s">
        <v>163</v>
      </c>
      <c r="AG149" s="225" t="s">
        <v>161</v>
      </c>
      <c r="AH149" s="225" t="s">
        <v>161</v>
      </c>
      <c r="AS149" s="225" t="s">
        <v>3017</v>
      </c>
    </row>
    <row r="150" spans="1:45" x14ac:dyDescent="0.2">
      <c r="A150" s="225">
        <v>409365</v>
      </c>
      <c r="B150" s="225" t="s">
        <v>374</v>
      </c>
      <c r="K150" s="225" t="s">
        <v>161</v>
      </c>
      <c r="L150" s="225" t="s">
        <v>162</v>
      </c>
      <c r="S150" s="225" t="s">
        <v>162</v>
      </c>
      <c r="V150" s="225" t="s">
        <v>163</v>
      </c>
      <c r="Y150" s="225" t="s">
        <v>163</v>
      </c>
      <c r="Z150" s="225" t="s">
        <v>162</v>
      </c>
      <c r="AA150" s="225" t="s">
        <v>163</v>
      </c>
      <c r="AB150" s="225" t="s">
        <v>163</v>
      </c>
      <c r="AC150" s="225" t="s">
        <v>162</v>
      </c>
      <c r="AD150" s="225" t="s">
        <v>161</v>
      </c>
      <c r="AE150" s="225" t="s">
        <v>162</v>
      </c>
      <c r="AF150" s="225" t="s">
        <v>161</v>
      </c>
      <c r="AG150" s="225" t="s">
        <v>162</v>
      </c>
      <c r="AH150" s="225" t="s">
        <v>161</v>
      </c>
      <c r="AS150" s="225" t="s">
        <v>3017</v>
      </c>
    </row>
    <row r="151" spans="1:45" x14ac:dyDescent="0.2">
      <c r="A151" s="225">
        <v>409475</v>
      </c>
      <c r="B151" s="225" t="s">
        <v>374</v>
      </c>
      <c r="AA151" s="225" t="s">
        <v>161</v>
      </c>
      <c r="AB151" s="225" t="s">
        <v>161</v>
      </c>
      <c r="AD151" s="225" t="s">
        <v>163</v>
      </c>
      <c r="AE151" s="225" t="s">
        <v>163</v>
      </c>
      <c r="AF151" s="225" t="s">
        <v>161</v>
      </c>
      <c r="AG151" s="225" t="s">
        <v>163</v>
      </c>
      <c r="AS151" s="225" t="s">
        <v>3017</v>
      </c>
    </row>
    <row r="152" spans="1:45" x14ac:dyDescent="0.2">
      <c r="A152" s="225">
        <v>409539</v>
      </c>
      <c r="B152" s="225" t="s">
        <v>374</v>
      </c>
      <c r="J152" s="225" t="s">
        <v>161</v>
      </c>
      <c r="R152" s="225" t="s">
        <v>161</v>
      </c>
      <c r="V152" s="225" t="s">
        <v>161</v>
      </c>
      <c r="Y152" s="225" t="s">
        <v>161</v>
      </c>
      <c r="AA152" s="225" t="s">
        <v>161</v>
      </c>
      <c r="AC152" s="225" t="s">
        <v>161</v>
      </c>
      <c r="AD152" s="225" t="s">
        <v>163</v>
      </c>
      <c r="AE152" s="225" t="s">
        <v>163</v>
      </c>
      <c r="AF152" s="225" t="s">
        <v>162</v>
      </c>
      <c r="AG152" s="225" t="s">
        <v>163</v>
      </c>
      <c r="AH152" s="225" t="s">
        <v>162</v>
      </c>
      <c r="AS152" s="225" t="s">
        <v>3017</v>
      </c>
    </row>
    <row r="153" spans="1:45" x14ac:dyDescent="0.2">
      <c r="A153" s="225">
        <v>409540</v>
      </c>
      <c r="B153" s="225" t="s">
        <v>374</v>
      </c>
      <c r="H153" s="225" t="s">
        <v>161</v>
      </c>
      <c r="L153" s="225" t="s">
        <v>163</v>
      </c>
      <c r="R153" s="225" t="s">
        <v>162</v>
      </c>
      <c r="S153" s="225" t="s">
        <v>162</v>
      </c>
      <c r="Y153" s="225" t="s">
        <v>161</v>
      </c>
      <c r="Z153" s="225" t="s">
        <v>161</v>
      </c>
      <c r="AD153" s="225" t="s">
        <v>163</v>
      </c>
      <c r="AE153" s="225" t="s">
        <v>162</v>
      </c>
      <c r="AS153" s="225" t="s">
        <v>3017</v>
      </c>
    </row>
    <row r="154" spans="1:45" x14ac:dyDescent="0.2">
      <c r="A154" s="225">
        <v>409730</v>
      </c>
      <c r="B154" s="225" t="s">
        <v>374</v>
      </c>
      <c r="L154" s="225" t="s">
        <v>162</v>
      </c>
      <c r="R154" s="225" t="s">
        <v>162</v>
      </c>
      <c r="S154" s="225" t="s">
        <v>161</v>
      </c>
      <c r="W154" s="225" t="s">
        <v>161</v>
      </c>
      <c r="Z154" s="225" t="s">
        <v>163</v>
      </c>
      <c r="AD154" s="225" t="s">
        <v>163</v>
      </c>
      <c r="AE154" s="225" t="s">
        <v>162</v>
      </c>
      <c r="AF154" s="225" t="s">
        <v>163</v>
      </c>
      <c r="AG154" s="225" t="s">
        <v>162</v>
      </c>
      <c r="AS154" s="225" t="s">
        <v>3017</v>
      </c>
    </row>
    <row r="155" spans="1:45" x14ac:dyDescent="0.2">
      <c r="A155" s="225">
        <v>409733</v>
      </c>
      <c r="B155" s="225" t="s">
        <v>374</v>
      </c>
      <c r="I155" s="225" t="s">
        <v>161</v>
      </c>
      <c r="T155" s="225" t="s">
        <v>163</v>
      </c>
      <c r="U155" s="225" t="s">
        <v>163</v>
      </c>
      <c r="AA155" s="225" t="s">
        <v>161</v>
      </c>
      <c r="AD155" s="225" t="s">
        <v>163</v>
      </c>
      <c r="AE155" s="225" t="s">
        <v>162</v>
      </c>
      <c r="AF155" s="225" t="s">
        <v>162</v>
      </c>
      <c r="AG155" s="225" t="s">
        <v>163</v>
      </c>
      <c r="AH155" s="225" t="s">
        <v>162</v>
      </c>
      <c r="AS155" s="225" t="s">
        <v>3017</v>
      </c>
    </row>
    <row r="156" spans="1:45" x14ac:dyDescent="0.2">
      <c r="A156" s="225">
        <v>409775</v>
      </c>
      <c r="B156" s="225" t="s">
        <v>374</v>
      </c>
      <c r="K156" s="225" t="s">
        <v>161</v>
      </c>
      <c r="U156" s="225" t="s">
        <v>161</v>
      </c>
      <c r="Y156" s="225" t="s">
        <v>162</v>
      </c>
      <c r="Z156" s="225" t="s">
        <v>162</v>
      </c>
      <c r="AA156" s="225" t="s">
        <v>162</v>
      </c>
      <c r="AB156" s="225" t="s">
        <v>162</v>
      </c>
      <c r="AC156" s="225" t="s">
        <v>162</v>
      </c>
      <c r="AD156" s="225" t="s">
        <v>162</v>
      </c>
      <c r="AE156" s="225" t="s">
        <v>162</v>
      </c>
      <c r="AF156" s="225" t="s">
        <v>162</v>
      </c>
      <c r="AG156" s="225" t="s">
        <v>162</v>
      </c>
      <c r="AH156" s="225" t="s">
        <v>162</v>
      </c>
      <c r="AS156" s="225" t="s">
        <v>3017</v>
      </c>
    </row>
    <row r="157" spans="1:45" x14ac:dyDescent="0.2">
      <c r="A157" s="225">
        <v>409837</v>
      </c>
      <c r="B157" s="225" t="s">
        <v>374</v>
      </c>
      <c r="L157" s="225" t="s">
        <v>161</v>
      </c>
      <c r="R157" s="225" t="s">
        <v>161</v>
      </c>
      <c r="S157" s="225" t="s">
        <v>162</v>
      </c>
      <c r="Y157" s="225" t="s">
        <v>162</v>
      </c>
      <c r="AA157" s="225" t="s">
        <v>162</v>
      </c>
      <c r="AB157" s="225" t="s">
        <v>162</v>
      </c>
      <c r="AD157" s="225" t="s">
        <v>162</v>
      </c>
      <c r="AE157" s="225" t="s">
        <v>162</v>
      </c>
      <c r="AF157" s="225" t="s">
        <v>162</v>
      </c>
      <c r="AG157" s="225" t="s">
        <v>162</v>
      </c>
      <c r="AH157" s="225" t="s">
        <v>162</v>
      </c>
      <c r="AS157" s="225" t="s">
        <v>3017</v>
      </c>
    </row>
    <row r="158" spans="1:45" x14ac:dyDescent="0.2">
      <c r="A158" s="225">
        <v>409914</v>
      </c>
      <c r="B158" s="225" t="s">
        <v>374</v>
      </c>
      <c r="J158" s="225" t="s">
        <v>161</v>
      </c>
      <c r="L158" s="225" t="s">
        <v>162</v>
      </c>
      <c r="R158" s="225" t="s">
        <v>161</v>
      </c>
      <c r="S158" s="225" t="s">
        <v>162</v>
      </c>
      <c r="Y158" s="225" t="s">
        <v>161</v>
      </c>
      <c r="AA158" s="225" t="s">
        <v>163</v>
      </c>
      <c r="AD158" s="225" t="s">
        <v>163</v>
      </c>
      <c r="AE158" s="225" t="s">
        <v>163</v>
      </c>
      <c r="AF158" s="225" t="s">
        <v>163</v>
      </c>
      <c r="AH158" s="225" t="s">
        <v>161</v>
      </c>
      <c r="AS158" s="225" t="s">
        <v>3017</v>
      </c>
    </row>
    <row r="159" spans="1:45" x14ac:dyDescent="0.2">
      <c r="A159" s="225">
        <v>409945</v>
      </c>
      <c r="B159" s="225" t="s">
        <v>374</v>
      </c>
      <c r="S159" s="225" t="s">
        <v>162</v>
      </c>
      <c r="T159" s="225" t="s">
        <v>161</v>
      </c>
      <c r="Y159" s="225" t="s">
        <v>161</v>
      </c>
      <c r="AA159" s="225" t="s">
        <v>161</v>
      </c>
      <c r="AB159" s="225" t="s">
        <v>162</v>
      </c>
      <c r="AD159" s="225" t="s">
        <v>161</v>
      </c>
      <c r="AE159" s="225" t="s">
        <v>162</v>
      </c>
      <c r="AF159" s="225" t="s">
        <v>161</v>
      </c>
      <c r="AG159" s="225" t="s">
        <v>162</v>
      </c>
      <c r="AH159" s="225" t="s">
        <v>163</v>
      </c>
      <c r="AS159" s="225" t="s">
        <v>3017</v>
      </c>
    </row>
    <row r="160" spans="1:45" x14ac:dyDescent="0.2">
      <c r="A160" s="225">
        <v>409952</v>
      </c>
      <c r="B160" s="225" t="s">
        <v>374</v>
      </c>
      <c r="I160" s="225" t="s">
        <v>161</v>
      </c>
      <c r="T160" s="225" t="s">
        <v>161</v>
      </c>
      <c r="W160" s="225" t="s">
        <v>162</v>
      </c>
      <c r="Y160" s="225" t="s">
        <v>162</v>
      </c>
      <c r="Z160" s="225" t="s">
        <v>162</v>
      </c>
      <c r="AA160" s="225" t="s">
        <v>162</v>
      </c>
      <c r="AB160" s="225" t="s">
        <v>162</v>
      </c>
      <c r="AC160" s="225" t="s">
        <v>162</v>
      </c>
      <c r="AD160" s="225" t="s">
        <v>162</v>
      </c>
      <c r="AE160" s="225" t="s">
        <v>162</v>
      </c>
      <c r="AF160" s="225" t="s">
        <v>162</v>
      </c>
      <c r="AG160" s="225" t="s">
        <v>162</v>
      </c>
      <c r="AH160" s="225" t="s">
        <v>162</v>
      </c>
      <c r="AS160" s="225" t="s">
        <v>3017</v>
      </c>
    </row>
    <row r="161" spans="1:45" x14ac:dyDescent="0.2">
      <c r="A161" s="225">
        <v>410058</v>
      </c>
      <c r="B161" s="225" t="s">
        <v>400</v>
      </c>
      <c r="L161" s="225" t="s">
        <v>161</v>
      </c>
      <c r="S161" s="225" t="s">
        <v>162</v>
      </c>
      <c r="Y161" s="225" t="s">
        <v>162</v>
      </c>
      <c r="Z161" s="225" t="s">
        <v>162</v>
      </c>
      <c r="AA161" s="225" t="s">
        <v>162</v>
      </c>
      <c r="AB161" s="225" t="s">
        <v>162</v>
      </c>
      <c r="AC161" s="225" t="s">
        <v>162</v>
      </c>
      <c r="AS161" s="225" t="s">
        <v>3017</v>
      </c>
    </row>
    <row r="162" spans="1:45" x14ac:dyDescent="0.2">
      <c r="A162" s="225">
        <v>410064</v>
      </c>
      <c r="B162" s="225" t="s">
        <v>374</v>
      </c>
      <c r="Y162" s="225" t="s">
        <v>161</v>
      </c>
      <c r="AA162" s="225" t="s">
        <v>161</v>
      </c>
      <c r="AD162" s="225" t="s">
        <v>162</v>
      </c>
      <c r="AE162" s="225" t="s">
        <v>162</v>
      </c>
      <c r="AF162" s="225" t="s">
        <v>162</v>
      </c>
      <c r="AG162" s="225" t="s">
        <v>162</v>
      </c>
      <c r="AH162" s="225" t="s">
        <v>162</v>
      </c>
      <c r="AS162" s="225" t="s">
        <v>3017</v>
      </c>
    </row>
    <row r="163" spans="1:45" x14ac:dyDescent="0.2">
      <c r="A163" s="225">
        <v>410096</v>
      </c>
      <c r="B163" s="225" t="s">
        <v>374</v>
      </c>
      <c r="P163" s="225" t="s">
        <v>162</v>
      </c>
      <c r="R163" s="225" t="s">
        <v>162</v>
      </c>
      <c r="W163" s="225" t="s">
        <v>163</v>
      </c>
      <c r="Y163" s="225" t="s">
        <v>161</v>
      </c>
      <c r="Z163" s="225" t="s">
        <v>161</v>
      </c>
      <c r="AA163" s="225" t="s">
        <v>162</v>
      </c>
      <c r="AB163" s="225" t="s">
        <v>161</v>
      </c>
      <c r="AC163" s="225" t="s">
        <v>161</v>
      </c>
      <c r="AD163" s="225" t="s">
        <v>162</v>
      </c>
      <c r="AE163" s="225" t="s">
        <v>162</v>
      </c>
      <c r="AF163" s="225" t="s">
        <v>162</v>
      </c>
      <c r="AG163" s="225" t="s">
        <v>162</v>
      </c>
      <c r="AH163" s="225" t="s">
        <v>162</v>
      </c>
      <c r="AS163" s="225" t="s">
        <v>3017</v>
      </c>
    </row>
    <row r="164" spans="1:45" x14ac:dyDescent="0.2">
      <c r="A164" s="225">
        <v>410124</v>
      </c>
      <c r="B164" s="225" t="s">
        <v>374</v>
      </c>
      <c r="R164" s="225" t="s">
        <v>161</v>
      </c>
      <c r="S164" s="225" t="s">
        <v>161</v>
      </c>
      <c r="AD164" s="225" t="s">
        <v>162</v>
      </c>
      <c r="AE164" s="225" t="s">
        <v>161</v>
      </c>
      <c r="AF164" s="225" t="s">
        <v>163</v>
      </c>
      <c r="AH164" s="225" t="s">
        <v>163</v>
      </c>
      <c r="AS164" s="225" t="s">
        <v>3017</v>
      </c>
    </row>
    <row r="165" spans="1:45" x14ac:dyDescent="0.2">
      <c r="A165" s="225">
        <v>410234</v>
      </c>
      <c r="B165" s="225" t="s">
        <v>374</v>
      </c>
      <c r="I165" s="225" t="s">
        <v>161</v>
      </c>
      <c r="Y165" s="225" t="s">
        <v>161</v>
      </c>
      <c r="AB165" s="225" t="s">
        <v>163</v>
      </c>
      <c r="AD165" s="225" t="s">
        <v>161</v>
      </c>
      <c r="AE165" s="225" t="s">
        <v>161</v>
      </c>
      <c r="AF165" s="225" t="s">
        <v>163</v>
      </c>
      <c r="AG165" s="225" t="s">
        <v>163</v>
      </c>
      <c r="AH165" s="225" t="s">
        <v>161</v>
      </c>
      <c r="AS165" s="225" t="s">
        <v>3017</v>
      </c>
    </row>
    <row r="166" spans="1:45" x14ac:dyDescent="0.2">
      <c r="A166" s="225">
        <v>410235</v>
      </c>
      <c r="B166" s="225" t="s">
        <v>374</v>
      </c>
      <c r="L166" s="225" t="s">
        <v>162</v>
      </c>
      <c r="S166" s="225" t="s">
        <v>162</v>
      </c>
      <c r="Y166" s="225" t="s">
        <v>161</v>
      </c>
      <c r="AB166" s="225" t="s">
        <v>161</v>
      </c>
      <c r="AD166" s="225" t="s">
        <v>163</v>
      </c>
      <c r="AE166" s="225" t="s">
        <v>162</v>
      </c>
      <c r="AF166" s="225" t="s">
        <v>163</v>
      </c>
      <c r="AH166" s="225" t="s">
        <v>163</v>
      </c>
      <c r="AS166" s="225" t="s">
        <v>3017</v>
      </c>
    </row>
    <row r="167" spans="1:45" x14ac:dyDescent="0.2">
      <c r="A167" s="225">
        <v>410267</v>
      </c>
      <c r="B167" s="225" t="s">
        <v>374</v>
      </c>
      <c r="L167" s="225" t="s">
        <v>161</v>
      </c>
      <c r="R167" s="225" t="s">
        <v>162</v>
      </c>
      <c r="S167" s="225" t="s">
        <v>162</v>
      </c>
      <c r="Y167" s="225" t="s">
        <v>161</v>
      </c>
      <c r="AD167" s="225" t="s">
        <v>161</v>
      </c>
      <c r="AE167" s="225" t="s">
        <v>162</v>
      </c>
      <c r="AH167" s="225" t="s">
        <v>162</v>
      </c>
      <c r="AS167" s="225" t="s">
        <v>3017</v>
      </c>
    </row>
    <row r="168" spans="1:45" x14ac:dyDescent="0.2">
      <c r="A168" s="225">
        <v>410281</v>
      </c>
      <c r="B168" s="225" t="s">
        <v>374</v>
      </c>
      <c r="R168" s="225" t="s">
        <v>162</v>
      </c>
      <c r="T168" s="225" t="s">
        <v>161</v>
      </c>
      <c r="Y168" s="225" t="s">
        <v>163</v>
      </c>
      <c r="AA168" s="225" t="s">
        <v>161</v>
      </c>
      <c r="AB168" s="225" t="s">
        <v>163</v>
      </c>
      <c r="AD168" s="225" t="s">
        <v>163</v>
      </c>
      <c r="AE168" s="225" t="s">
        <v>162</v>
      </c>
      <c r="AF168" s="225" t="s">
        <v>163</v>
      </c>
      <c r="AG168" s="225" t="s">
        <v>163</v>
      </c>
      <c r="AH168" s="225" t="s">
        <v>163</v>
      </c>
      <c r="AS168" s="225" t="s">
        <v>3017</v>
      </c>
    </row>
    <row r="169" spans="1:45" x14ac:dyDescent="0.2">
      <c r="A169" s="225">
        <v>410284</v>
      </c>
      <c r="B169" s="225" t="s">
        <v>374</v>
      </c>
      <c r="U169" s="225" t="s">
        <v>161</v>
      </c>
      <c r="Y169" s="225" t="s">
        <v>161</v>
      </c>
      <c r="AA169" s="225" t="s">
        <v>161</v>
      </c>
      <c r="AB169" s="225" t="s">
        <v>161</v>
      </c>
      <c r="AD169" s="225" t="s">
        <v>162</v>
      </c>
      <c r="AE169" s="225" t="s">
        <v>162</v>
      </c>
      <c r="AF169" s="225" t="s">
        <v>162</v>
      </c>
      <c r="AG169" s="225" t="s">
        <v>162</v>
      </c>
      <c r="AH169" s="225" t="s">
        <v>162</v>
      </c>
      <c r="AS169" s="225" t="s">
        <v>3017</v>
      </c>
    </row>
    <row r="170" spans="1:45" x14ac:dyDescent="0.2">
      <c r="A170" s="225">
        <v>410319</v>
      </c>
      <c r="B170" s="225" t="s">
        <v>374</v>
      </c>
      <c r="R170" s="225" t="s">
        <v>162</v>
      </c>
      <c r="U170" s="225" t="s">
        <v>161</v>
      </c>
      <c r="W170" s="225" t="s">
        <v>162</v>
      </c>
      <c r="Z170" s="225" t="s">
        <v>162</v>
      </c>
      <c r="AA170" s="225" t="s">
        <v>163</v>
      </c>
      <c r="AC170" s="225" t="s">
        <v>163</v>
      </c>
      <c r="AD170" s="225" t="s">
        <v>162</v>
      </c>
      <c r="AE170" s="225" t="s">
        <v>162</v>
      </c>
      <c r="AF170" s="225" t="s">
        <v>162</v>
      </c>
      <c r="AG170" s="225" t="s">
        <v>162</v>
      </c>
      <c r="AH170" s="225" t="s">
        <v>162</v>
      </c>
      <c r="AS170" s="225" t="s">
        <v>3017</v>
      </c>
    </row>
    <row r="171" spans="1:45" x14ac:dyDescent="0.2">
      <c r="A171" s="225">
        <v>410428</v>
      </c>
      <c r="B171" s="225" t="s">
        <v>374</v>
      </c>
      <c r="R171" s="225" t="s">
        <v>161</v>
      </c>
      <c r="S171" s="225" t="s">
        <v>162</v>
      </c>
      <c r="Y171" s="225" t="s">
        <v>162</v>
      </c>
      <c r="AA171" s="225" t="s">
        <v>161</v>
      </c>
      <c r="AB171" s="225" t="s">
        <v>162</v>
      </c>
      <c r="AC171" s="225" t="s">
        <v>161</v>
      </c>
      <c r="AD171" s="225" t="s">
        <v>163</v>
      </c>
      <c r="AE171" s="225" t="s">
        <v>162</v>
      </c>
      <c r="AF171" s="225" t="s">
        <v>163</v>
      </c>
      <c r="AG171" s="225" t="s">
        <v>163</v>
      </c>
      <c r="AH171" s="225" t="s">
        <v>162</v>
      </c>
      <c r="AS171" s="225" t="s">
        <v>3017</v>
      </c>
    </row>
    <row r="172" spans="1:45" x14ac:dyDescent="0.2">
      <c r="A172" s="225">
        <v>410437</v>
      </c>
      <c r="B172" s="225" t="s">
        <v>374</v>
      </c>
      <c r="I172" s="225" t="s">
        <v>161</v>
      </c>
      <c r="L172" s="225" t="s">
        <v>161</v>
      </c>
      <c r="Q172" s="225" t="s">
        <v>161</v>
      </c>
      <c r="Y172" s="225" t="s">
        <v>163</v>
      </c>
      <c r="Z172" s="225" t="s">
        <v>163</v>
      </c>
      <c r="AA172" s="225" t="s">
        <v>162</v>
      </c>
      <c r="AB172" s="225" t="s">
        <v>162</v>
      </c>
      <c r="AC172" s="225" t="s">
        <v>163</v>
      </c>
      <c r="AD172" s="225" t="s">
        <v>162</v>
      </c>
      <c r="AE172" s="225" t="s">
        <v>162</v>
      </c>
      <c r="AF172" s="225" t="s">
        <v>162</v>
      </c>
      <c r="AG172" s="225" t="s">
        <v>162</v>
      </c>
      <c r="AH172" s="225" t="s">
        <v>162</v>
      </c>
      <c r="AS172" s="225" t="s">
        <v>3017</v>
      </c>
    </row>
    <row r="173" spans="1:45" x14ac:dyDescent="0.2">
      <c r="A173" s="225">
        <v>410447</v>
      </c>
      <c r="B173" s="225" t="s">
        <v>374</v>
      </c>
      <c r="S173" s="225" t="s">
        <v>161</v>
      </c>
      <c r="AA173" s="225" t="s">
        <v>161</v>
      </c>
      <c r="AD173" s="225" t="s">
        <v>161</v>
      </c>
      <c r="AE173" s="225" t="s">
        <v>163</v>
      </c>
      <c r="AF173" s="225" t="s">
        <v>163</v>
      </c>
      <c r="AG173" s="225" t="s">
        <v>163</v>
      </c>
      <c r="AS173" s="225" t="s">
        <v>3017</v>
      </c>
    </row>
    <row r="174" spans="1:45" x14ac:dyDescent="0.2">
      <c r="A174" s="225">
        <v>410498</v>
      </c>
      <c r="B174" s="225" t="s">
        <v>374</v>
      </c>
      <c r="K174" s="225" t="s">
        <v>161</v>
      </c>
      <c r="L174" s="225" t="s">
        <v>161</v>
      </c>
      <c r="R174" s="225" t="s">
        <v>161</v>
      </c>
      <c r="Z174" s="225" t="s">
        <v>162</v>
      </c>
      <c r="AA174" s="225" t="s">
        <v>161</v>
      </c>
      <c r="AB174" s="225" t="s">
        <v>162</v>
      </c>
      <c r="AC174" s="225" t="s">
        <v>163</v>
      </c>
      <c r="AD174" s="225" t="s">
        <v>162</v>
      </c>
      <c r="AE174" s="225" t="s">
        <v>163</v>
      </c>
      <c r="AF174" s="225" t="s">
        <v>162</v>
      </c>
      <c r="AG174" s="225" t="s">
        <v>161</v>
      </c>
      <c r="AH174" s="225" t="s">
        <v>162</v>
      </c>
      <c r="AS174" s="225" t="s">
        <v>3017</v>
      </c>
    </row>
    <row r="175" spans="1:45" x14ac:dyDescent="0.2">
      <c r="A175" s="225">
        <v>410507</v>
      </c>
      <c r="B175" s="225" t="s">
        <v>374</v>
      </c>
      <c r="I175" s="225" t="s">
        <v>161</v>
      </c>
      <c r="U175" s="225" t="s">
        <v>161</v>
      </c>
      <c r="W175" s="225" t="s">
        <v>161</v>
      </c>
      <c r="Y175" s="225" t="s">
        <v>163</v>
      </c>
      <c r="Z175" s="225" t="s">
        <v>163</v>
      </c>
      <c r="AA175" s="225" t="s">
        <v>163</v>
      </c>
      <c r="AD175" s="225" t="s">
        <v>163</v>
      </c>
      <c r="AE175" s="225" t="s">
        <v>163</v>
      </c>
      <c r="AF175" s="225" t="s">
        <v>163</v>
      </c>
      <c r="AG175" s="225" t="s">
        <v>163</v>
      </c>
      <c r="AS175" s="225" t="s">
        <v>3017</v>
      </c>
    </row>
    <row r="176" spans="1:45" x14ac:dyDescent="0.2">
      <c r="A176" s="225">
        <v>410549</v>
      </c>
      <c r="B176" s="225" t="s">
        <v>374</v>
      </c>
      <c r="R176" s="225" t="s">
        <v>161</v>
      </c>
      <c r="S176" s="225" t="s">
        <v>162</v>
      </c>
      <c r="U176" s="225" t="s">
        <v>161</v>
      </c>
      <c r="Y176" s="225" t="s">
        <v>161</v>
      </c>
      <c r="Z176" s="225" t="s">
        <v>161</v>
      </c>
      <c r="AA176" s="225" t="s">
        <v>161</v>
      </c>
      <c r="AC176" s="225" t="s">
        <v>162</v>
      </c>
      <c r="AD176" s="225" t="s">
        <v>163</v>
      </c>
      <c r="AE176" s="225" t="s">
        <v>162</v>
      </c>
      <c r="AF176" s="225" t="s">
        <v>163</v>
      </c>
      <c r="AG176" s="225" t="s">
        <v>162</v>
      </c>
      <c r="AH176" s="225" t="s">
        <v>162</v>
      </c>
      <c r="AS176" s="225" t="s">
        <v>3017</v>
      </c>
    </row>
    <row r="177" spans="1:45" x14ac:dyDescent="0.2">
      <c r="A177" s="225">
        <v>410624</v>
      </c>
      <c r="B177" s="225" t="s">
        <v>374</v>
      </c>
      <c r="AA177" s="225" t="s">
        <v>162</v>
      </c>
      <c r="AD177" s="225" t="s">
        <v>162</v>
      </c>
      <c r="AE177" s="225" t="s">
        <v>162</v>
      </c>
      <c r="AF177" s="225" t="s">
        <v>162</v>
      </c>
      <c r="AG177" s="225" t="s">
        <v>163</v>
      </c>
      <c r="AH177" s="225" t="s">
        <v>162</v>
      </c>
      <c r="AS177" s="225" t="s">
        <v>3017</v>
      </c>
    </row>
    <row r="178" spans="1:45" x14ac:dyDescent="0.2">
      <c r="A178" s="225">
        <v>410627</v>
      </c>
      <c r="B178" s="225" t="s">
        <v>374</v>
      </c>
      <c r="L178" s="225" t="s">
        <v>162</v>
      </c>
      <c r="R178" s="225" t="s">
        <v>161</v>
      </c>
      <c r="Y178" s="225" t="s">
        <v>161</v>
      </c>
      <c r="AD178" s="225" t="s">
        <v>161</v>
      </c>
      <c r="AE178" s="225" t="s">
        <v>163</v>
      </c>
      <c r="AS178" s="225" t="s">
        <v>3017</v>
      </c>
    </row>
    <row r="179" spans="1:45" x14ac:dyDescent="0.2">
      <c r="A179" s="225">
        <v>410647</v>
      </c>
      <c r="B179" s="225" t="s">
        <v>374</v>
      </c>
      <c r="L179" s="225" t="s">
        <v>161</v>
      </c>
      <c r="P179" s="225" t="s">
        <v>163</v>
      </c>
      <c r="R179" s="225" t="s">
        <v>161</v>
      </c>
      <c r="Y179" s="225" t="s">
        <v>162</v>
      </c>
      <c r="Z179" s="225" t="s">
        <v>162</v>
      </c>
      <c r="AA179" s="225" t="s">
        <v>163</v>
      </c>
      <c r="AB179" s="225" t="s">
        <v>162</v>
      </c>
      <c r="AD179" s="225" t="s">
        <v>162</v>
      </c>
      <c r="AE179" s="225" t="s">
        <v>163</v>
      </c>
      <c r="AF179" s="225" t="s">
        <v>162</v>
      </c>
      <c r="AH179" s="225" t="s">
        <v>163</v>
      </c>
      <c r="AS179" s="225" t="s">
        <v>3017</v>
      </c>
    </row>
    <row r="180" spans="1:45" x14ac:dyDescent="0.2">
      <c r="A180" s="225">
        <v>410652</v>
      </c>
      <c r="B180" s="225" t="s">
        <v>374</v>
      </c>
      <c r="Y180" s="225" t="s">
        <v>161</v>
      </c>
      <c r="Z180" s="225" t="s">
        <v>163</v>
      </c>
      <c r="AA180" s="225" t="s">
        <v>163</v>
      </c>
      <c r="AB180" s="225" t="s">
        <v>163</v>
      </c>
      <c r="AC180" s="225" t="s">
        <v>163</v>
      </c>
      <c r="AD180" s="225" t="s">
        <v>163</v>
      </c>
      <c r="AE180" s="225" t="s">
        <v>163</v>
      </c>
      <c r="AF180" s="225" t="s">
        <v>163</v>
      </c>
      <c r="AG180" s="225" t="s">
        <v>163</v>
      </c>
      <c r="AH180" s="225" t="s">
        <v>163</v>
      </c>
      <c r="AS180" s="225" t="s">
        <v>3017</v>
      </c>
    </row>
    <row r="181" spans="1:45" x14ac:dyDescent="0.2">
      <c r="A181" s="225">
        <v>410685</v>
      </c>
      <c r="B181" s="225" t="s">
        <v>374</v>
      </c>
      <c r="P181" s="225" t="s">
        <v>163</v>
      </c>
      <c r="R181" s="225" t="s">
        <v>161</v>
      </c>
      <c r="Y181" s="225" t="s">
        <v>163</v>
      </c>
      <c r="Z181" s="225" t="s">
        <v>161</v>
      </c>
      <c r="AA181" s="225" t="s">
        <v>163</v>
      </c>
      <c r="AB181" s="225" t="s">
        <v>162</v>
      </c>
      <c r="AC181" s="225" t="s">
        <v>163</v>
      </c>
      <c r="AD181" s="225" t="s">
        <v>162</v>
      </c>
      <c r="AE181" s="225" t="s">
        <v>162</v>
      </c>
      <c r="AF181" s="225" t="s">
        <v>162</v>
      </c>
      <c r="AG181" s="225" t="s">
        <v>162</v>
      </c>
      <c r="AH181" s="225" t="s">
        <v>162</v>
      </c>
      <c r="AS181" s="225" t="s">
        <v>3017</v>
      </c>
    </row>
    <row r="182" spans="1:45" x14ac:dyDescent="0.2">
      <c r="A182" s="225">
        <v>410694</v>
      </c>
      <c r="B182" s="225" t="s">
        <v>374</v>
      </c>
      <c r="L182" s="225" t="s">
        <v>161</v>
      </c>
      <c r="S182" s="225" t="s">
        <v>161</v>
      </c>
      <c r="T182" s="225" t="s">
        <v>161</v>
      </c>
      <c r="X182" s="225" t="s">
        <v>161</v>
      </c>
      <c r="Z182" s="225" t="s">
        <v>162</v>
      </c>
      <c r="AA182" s="225" t="s">
        <v>162</v>
      </c>
      <c r="AB182" s="225" t="s">
        <v>162</v>
      </c>
      <c r="AC182" s="225" t="s">
        <v>162</v>
      </c>
      <c r="AD182" s="225" t="s">
        <v>162</v>
      </c>
      <c r="AE182" s="225" t="s">
        <v>162</v>
      </c>
      <c r="AF182" s="225" t="s">
        <v>162</v>
      </c>
      <c r="AG182" s="225" t="s">
        <v>162</v>
      </c>
      <c r="AH182" s="225" t="s">
        <v>162</v>
      </c>
      <c r="AS182" s="225" t="s">
        <v>3017</v>
      </c>
    </row>
    <row r="183" spans="1:45" x14ac:dyDescent="0.2">
      <c r="A183" s="225">
        <v>410737</v>
      </c>
      <c r="B183" s="225" t="s">
        <v>374</v>
      </c>
      <c r="G183" s="225" t="s">
        <v>161</v>
      </c>
      <c r="L183" s="225" t="s">
        <v>161</v>
      </c>
      <c r="R183" s="225" t="s">
        <v>162</v>
      </c>
      <c r="AA183" s="225" t="s">
        <v>162</v>
      </c>
      <c r="AC183" s="225" t="s">
        <v>163</v>
      </c>
      <c r="AD183" s="225" t="s">
        <v>162</v>
      </c>
      <c r="AE183" s="225" t="s">
        <v>162</v>
      </c>
      <c r="AF183" s="225" t="s">
        <v>162</v>
      </c>
      <c r="AG183" s="225" t="s">
        <v>162</v>
      </c>
      <c r="AH183" s="225" t="s">
        <v>162</v>
      </c>
      <c r="AS183" s="225" t="s">
        <v>3017</v>
      </c>
    </row>
    <row r="184" spans="1:45" x14ac:dyDescent="0.2">
      <c r="A184" s="225">
        <v>410749</v>
      </c>
      <c r="B184" s="225" t="s">
        <v>374</v>
      </c>
      <c r="I184" s="225" t="s">
        <v>161</v>
      </c>
      <c r="Y184" s="225" t="s">
        <v>163</v>
      </c>
      <c r="Z184" s="225" t="s">
        <v>163</v>
      </c>
      <c r="AA184" s="225" t="s">
        <v>163</v>
      </c>
      <c r="AB184" s="225" t="s">
        <v>162</v>
      </c>
      <c r="AC184" s="225" t="s">
        <v>162</v>
      </c>
      <c r="AD184" s="225" t="s">
        <v>162</v>
      </c>
      <c r="AE184" s="225" t="s">
        <v>162</v>
      </c>
      <c r="AF184" s="225" t="s">
        <v>162</v>
      </c>
      <c r="AG184" s="225" t="s">
        <v>162</v>
      </c>
      <c r="AH184" s="225" t="s">
        <v>162</v>
      </c>
      <c r="AS184" s="225" t="s">
        <v>3017</v>
      </c>
    </row>
    <row r="185" spans="1:45" x14ac:dyDescent="0.2">
      <c r="A185" s="225">
        <v>410778</v>
      </c>
      <c r="B185" s="225" t="s">
        <v>374</v>
      </c>
      <c r="R185" s="225" t="s">
        <v>161</v>
      </c>
      <c r="Y185" s="225" t="s">
        <v>161</v>
      </c>
      <c r="AA185" s="225" t="s">
        <v>161</v>
      </c>
      <c r="AD185" s="225" t="s">
        <v>161</v>
      </c>
      <c r="AE185" s="225" t="s">
        <v>163</v>
      </c>
      <c r="AF185" s="225" t="s">
        <v>162</v>
      </c>
      <c r="AS185" s="225" t="s">
        <v>3017</v>
      </c>
    </row>
    <row r="186" spans="1:45" x14ac:dyDescent="0.2">
      <c r="A186" s="225">
        <v>410786</v>
      </c>
      <c r="B186" s="225" t="s">
        <v>374</v>
      </c>
      <c r="W186" s="225" t="s">
        <v>162</v>
      </c>
      <c r="X186" s="225" t="s">
        <v>162</v>
      </c>
      <c r="AA186" s="225" t="s">
        <v>161</v>
      </c>
      <c r="AB186" s="225" t="s">
        <v>161</v>
      </c>
      <c r="AD186" s="225" t="s">
        <v>163</v>
      </c>
      <c r="AE186" s="225" t="s">
        <v>161</v>
      </c>
      <c r="AS186" s="225" t="s">
        <v>3017</v>
      </c>
    </row>
    <row r="187" spans="1:45" x14ac:dyDescent="0.2">
      <c r="A187" s="225">
        <v>410868</v>
      </c>
      <c r="B187" s="225" t="s">
        <v>374</v>
      </c>
      <c r="L187" s="225" t="s">
        <v>161</v>
      </c>
      <c r="R187" s="225" t="s">
        <v>161</v>
      </c>
      <c r="S187" s="225" t="s">
        <v>162</v>
      </c>
      <c r="T187" s="225" t="s">
        <v>161</v>
      </c>
      <c r="Y187" s="225" t="s">
        <v>162</v>
      </c>
      <c r="Z187" s="225" t="s">
        <v>161</v>
      </c>
      <c r="AA187" s="225" t="s">
        <v>161</v>
      </c>
      <c r="AB187" s="225" t="s">
        <v>162</v>
      </c>
      <c r="AC187" s="225" t="s">
        <v>161</v>
      </c>
      <c r="AD187" s="225" t="s">
        <v>162</v>
      </c>
      <c r="AE187" s="225" t="s">
        <v>162</v>
      </c>
      <c r="AF187" s="225" t="s">
        <v>163</v>
      </c>
      <c r="AG187" s="225" t="s">
        <v>162</v>
      </c>
      <c r="AH187" s="225" t="s">
        <v>163</v>
      </c>
      <c r="AS187" s="225" t="s">
        <v>3017</v>
      </c>
    </row>
    <row r="188" spans="1:45" x14ac:dyDescent="0.2">
      <c r="A188" s="225">
        <v>410895</v>
      </c>
      <c r="B188" s="225" t="s">
        <v>374</v>
      </c>
      <c r="I188" s="225" t="s">
        <v>161</v>
      </c>
      <c r="AB188" s="225" t="s">
        <v>163</v>
      </c>
      <c r="AD188" s="225" t="s">
        <v>163</v>
      </c>
      <c r="AE188" s="225" t="s">
        <v>161</v>
      </c>
      <c r="AF188" s="225" t="s">
        <v>161</v>
      </c>
      <c r="AG188" s="225" t="s">
        <v>161</v>
      </c>
      <c r="AS188" s="225" t="s">
        <v>3017</v>
      </c>
    </row>
    <row r="189" spans="1:45" x14ac:dyDescent="0.2">
      <c r="A189" s="225">
        <v>410907</v>
      </c>
      <c r="B189" s="225" t="s">
        <v>374</v>
      </c>
      <c r="Y189" s="225" t="s">
        <v>162</v>
      </c>
      <c r="Z189" s="225" t="s">
        <v>162</v>
      </c>
      <c r="AA189" s="225" t="s">
        <v>162</v>
      </c>
      <c r="AB189" s="225" t="s">
        <v>162</v>
      </c>
      <c r="AC189" s="225" t="s">
        <v>162</v>
      </c>
      <c r="AD189" s="225" t="s">
        <v>162</v>
      </c>
      <c r="AE189" s="225" t="s">
        <v>162</v>
      </c>
      <c r="AF189" s="225" t="s">
        <v>162</v>
      </c>
      <c r="AG189" s="225" t="s">
        <v>162</v>
      </c>
      <c r="AH189" s="225" t="s">
        <v>162</v>
      </c>
      <c r="AS189" s="225" t="s">
        <v>3017</v>
      </c>
    </row>
    <row r="190" spans="1:45" x14ac:dyDescent="0.2">
      <c r="A190" s="225">
        <v>410918</v>
      </c>
      <c r="B190" s="225" t="s">
        <v>374</v>
      </c>
      <c r="R190" s="225" t="s">
        <v>161</v>
      </c>
      <c r="T190" s="225" t="s">
        <v>161</v>
      </c>
      <c r="Y190" s="225" t="s">
        <v>161</v>
      </c>
      <c r="AA190" s="225" t="s">
        <v>161</v>
      </c>
      <c r="AD190" s="225" t="s">
        <v>163</v>
      </c>
      <c r="AE190" s="225" t="s">
        <v>163</v>
      </c>
      <c r="AF190" s="225" t="s">
        <v>163</v>
      </c>
      <c r="AG190" s="225" t="s">
        <v>161</v>
      </c>
      <c r="AH190" s="225" t="s">
        <v>163</v>
      </c>
      <c r="AS190" s="225" t="s">
        <v>3017</v>
      </c>
    </row>
    <row r="191" spans="1:45" x14ac:dyDescent="0.2">
      <c r="A191" s="225">
        <v>410970</v>
      </c>
      <c r="B191" s="225" t="s">
        <v>374</v>
      </c>
      <c r="G191" s="225" t="s">
        <v>161</v>
      </c>
      <c r="I191" s="225" t="s">
        <v>161</v>
      </c>
      <c r="R191" s="225" t="s">
        <v>161</v>
      </c>
      <c r="X191" s="225" t="s">
        <v>161</v>
      </c>
      <c r="Y191" s="225" t="s">
        <v>163</v>
      </c>
      <c r="Z191" s="225" t="s">
        <v>161</v>
      </c>
      <c r="AA191" s="225" t="s">
        <v>162</v>
      </c>
      <c r="AB191" s="225" t="s">
        <v>162</v>
      </c>
      <c r="AD191" s="225" t="s">
        <v>162</v>
      </c>
      <c r="AE191" s="225" t="s">
        <v>162</v>
      </c>
      <c r="AF191" s="225" t="s">
        <v>162</v>
      </c>
      <c r="AG191" s="225" t="s">
        <v>162</v>
      </c>
      <c r="AH191" s="225" t="s">
        <v>162</v>
      </c>
      <c r="AS191" s="225" t="s">
        <v>3017</v>
      </c>
    </row>
    <row r="192" spans="1:45" x14ac:dyDescent="0.2">
      <c r="A192" s="225">
        <v>411020</v>
      </c>
      <c r="B192" s="225" t="s">
        <v>374</v>
      </c>
      <c r="K192" s="225" t="s">
        <v>161</v>
      </c>
      <c r="T192" s="225" t="s">
        <v>161</v>
      </c>
      <c r="AA192" s="225" t="s">
        <v>163</v>
      </c>
      <c r="AD192" s="225" t="s">
        <v>161</v>
      </c>
      <c r="AE192" s="225" t="s">
        <v>161</v>
      </c>
      <c r="AF192" s="225" t="s">
        <v>161</v>
      </c>
      <c r="AS192" s="225" t="s">
        <v>3017</v>
      </c>
    </row>
    <row r="193" spans="1:45" x14ac:dyDescent="0.2">
      <c r="A193" s="225">
        <v>411067</v>
      </c>
      <c r="B193" s="225" t="s">
        <v>374</v>
      </c>
      <c r="I193" s="225" t="s">
        <v>161</v>
      </c>
      <c r="R193" s="225" t="s">
        <v>162</v>
      </c>
      <c r="Y193" s="225" t="s">
        <v>162</v>
      </c>
      <c r="AA193" s="225" t="s">
        <v>162</v>
      </c>
      <c r="AB193" s="225" t="s">
        <v>162</v>
      </c>
      <c r="AC193" s="225" t="s">
        <v>162</v>
      </c>
      <c r="AD193" s="225" t="s">
        <v>162</v>
      </c>
      <c r="AE193" s="225" t="s">
        <v>162</v>
      </c>
      <c r="AF193" s="225" t="s">
        <v>162</v>
      </c>
      <c r="AG193" s="225" t="s">
        <v>163</v>
      </c>
      <c r="AH193" s="225" t="s">
        <v>162</v>
      </c>
      <c r="AS193" s="225" t="s">
        <v>3017</v>
      </c>
    </row>
    <row r="194" spans="1:45" x14ac:dyDescent="0.2">
      <c r="A194" s="225">
        <v>411073</v>
      </c>
      <c r="B194" s="225" t="s">
        <v>374</v>
      </c>
      <c r="AA194" s="225" t="s">
        <v>161</v>
      </c>
      <c r="AB194" s="225" t="s">
        <v>161</v>
      </c>
      <c r="AD194" s="225" t="s">
        <v>162</v>
      </c>
      <c r="AF194" s="225" t="s">
        <v>163</v>
      </c>
      <c r="AG194" s="225" t="s">
        <v>161</v>
      </c>
      <c r="AH194" s="225" t="s">
        <v>161</v>
      </c>
      <c r="AS194" s="225" t="s">
        <v>3017</v>
      </c>
    </row>
    <row r="195" spans="1:45" x14ac:dyDescent="0.2">
      <c r="A195" s="225">
        <v>411114</v>
      </c>
      <c r="B195" s="225" t="s">
        <v>374</v>
      </c>
      <c r="H195" s="225" t="s">
        <v>161</v>
      </c>
      <c r="R195" s="225" t="s">
        <v>161</v>
      </c>
      <c r="S195" s="225" t="s">
        <v>161</v>
      </c>
      <c r="AD195" s="225" t="s">
        <v>163</v>
      </c>
      <c r="AE195" s="225" t="s">
        <v>162</v>
      </c>
      <c r="AF195" s="225" t="s">
        <v>163</v>
      </c>
      <c r="AG195" s="225" t="s">
        <v>163</v>
      </c>
      <c r="AS195" s="225" t="s">
        <v>3017</v>
      </c>
    </row>
    <row r="196" spans="1:45" x14ac:dyDescent="0.2">
      <c r="A196" s="225">
        <v>411116</v>
      </c>
      <c r="B196" s="225" t="s">
        <v>374</v>
      </c>
      <c r="H196" s="225" t="s">
        <v>161</v>
      </c>
      <c r="I196" s="225" t="s">
        <v>161</v>
      </c>
      <c r="R196" s="225" t="s">
        <v>163</v>
      </c>
      <c r="S196" s="225" t="s">
        <v>163</v>
      </c>
      <c r="Y196" s="225" t="s">
        <v>163</v>
      </c>
      <c r="AA196" s="225" t="s">
        <v>162</v>
      </c>
      <c r="AB196" s="225" t="s">
        <v>163</v>
      </c>
      <c r="AC196" s="225" t="s">
        <v>161</v>
      </c>
      <c r="AD196" s="225" t="s">
        <v>162</v>
      </c>
      <c r="AE196" s="225" t="s">
        <v>162</v>
      </c>
      <c r="AF196" s="225" t="s">
        <v>163</v>
      </c>
      <c r="AG196" s="225" t="s">
        <v>162</v>
      </c>
      <c r="AH196" s="225" t="s">
        <v>162</v>
      </c>
      <c r="AS196" s="225" t="s">
        <v>3017</v>
      </c>
    </row>
    <row r="197" spans="1:45" x14ac:dyDescent="0.2">
      <c r="A197" s="225">
        <v>411124</v>
      </c>
      <c r="B197" s="225" t="s">
        <v>374</v>
      </c>
      <c r="H197" s="225" t="s">
        <v>163</v>
      </c>
      <c r="L197" s="225" t="s">
        <v>161</v>
      </c>
      <c r="R197" s="225" t="s">
        <v>163</v>
      </c>
      <c r="S197" s="225" t="s">
        <v>163</v>
      </c>
      <c r="Y197" s="225" t="s">
        <v>163</v>
      </c>
      <c r="Z197" s="225" t="s">
        <v>163</v>
      </c>
      <c r="AA197" s="225" t="s">
        <v>163</v>
      </c>
      <c r="AB197" s="225" t="s">
        <v>162</v>
      </c>
      <c r="AC197" s="225" t="s">
        <v>162</v>
      </c>
      <c r="AD197" s="225" t="s">
        <v>162</v>
      </c>
      <c r="AE197" s="225" t="s">
        <v>162</v>
      </c>
      <c r="AF197" s="225" t="s">
        <v>162</v>
      </c>
      <c r="AG197" s="225" t="s">
        <v>162</v>
      </c>
      <c r="AH197" s="225" t="s">
        <v>162</v>
      </c>
      <c r="AS197" s="225" t="s">
        <v>3017</v>
      </c>
    </row>
    <row r="198" spans="1:45" x14ac:dyDescent="0.2">
      <c r="A198" s="225">
        <v>411216</v>
      </c>
      <c r="B198" s="225" t="s">
        <v>374</v>
      </c>
      <c r="K198" s="225" t="s">
        <v>161</v>
      </c>
      <c r="Y198" s="225" t="s">
        <v>162</v>
      </c>
      <c r="Z198" s="225" t="s">
        <v>163</v>
      </c>
      <c r="AA198" s="225" t="s">
        <v>162</v>
      </c>
      <c r="AB198" s="225" t="s">
        <v>163</v>
      </c>
      <c r="AC198" s="225" t="s">
        <v>162</v>
      </c>
      <c r="AD198" s="225" t="s">
        <v>162</v>
      </c>
      <c r="AE198" s="225" t="s">
        <v>162</v>
      </c>
      <c r="AF198" s="225" t="s">
        <v>162</v>
      </c>
      <c r="AG198" s="225" t="s">
        <v>162</v>
      </c>
      <c r="AH198" s="225" t="s">
        <v>162</v>
      </c>
      <c r="AS198" s="225" t="s">
        <v>3016</v>
      </c>
    </row>
    <row r="199" spans="1:45" x14ac:dyDescent="0.2">
      <c r="A199" s="225">
        <v>411228</v>
      </c>
      <c r="B199" s="225" t="s">
        <v>374</v>
      </c>
      <c r="G199" s="225" t="s">
        <v>161</v>
      </c>
      <c r="Z199" s="225" t="s">
        <v>162</v>
      </c>
      <c r="AB199" s="225" t="s">
        <v>161</v>
      </c>
      <c r="AC199" s="225" t="s">
        <v>161</v>
      </c>
      <c r="AD199" s="225" t="s">
        <v>161</v>
      </c>
      <c r="AE199" s="225" t="s">
        <v>162</v>
      </c>
      <c r="AH199" s="225" t="s">
        <v>161</v>
      </c>
      <c r="AS199" s="225" t="s">
        <v>3017</v>
      </c>
    </row>
    <row r="200" spans="1:45" x14ac:dyDescent="0.2">
      <c r="A200" s="225">
        <v>411243</v>
      </c>
      <c r="B200" s="225" t="s">
        <v>374</v>
      </c>
      <c r="L200" s="225" t="s">
        <v>161</v>
      </c>
      <c r="Q200" s="225" t="s">
        <v>161</v>
      </c>
      <c r="T200" s="225" t="s">
        <v>161</v>
      </c>
      <c r="Y200" s="225" t="s">
        <v>162</v>
      </c>
      <c r="Z200" s="225" t="s">
        <v>162</v>
      </c>
      <c r="AA200" s="225" t="s">
        <v>163</v>
      </c>
      <c r="AB200" s="225" t="s">
        <v>161</v>
      </c>
      <c r="AD200" s="225" t="s">
        <v>162</v>
      </c>
      <c r="AE200" s="225" t="s">
        <v>162</v>
      </c>
      <c r="AF200" s="225" t="s">
        <v>162</v>
      </c>
      <c r="AG200" s="225" t="s">
        <v>162</v>
      </c>
      <c r="AH200" s="225" t="s">
        <v>162</v>
      </c>
      <c r="AS200" s="225" t="s">
        <v>3017</v>
      </c>
    </row>
    <row r="201" spans="1:45" x14ac:dyDescent="0.2">
      <c r="A201" s="225">
        <v>411303</v>
      </c>
      <c r="B201" s="225" t="s">
        <v>374</v>
      </c>
      <c r="J201" s="225" t="s">
        <v>162</v>
      </c>
      <c r="R201" s="225" t="s">
        <v>162</v>
      </c>
      <c r="S201" s="225" t="s">
        <v>161</v>
      </c>
      <c r="U201" s="225" t="s">
        <v>161</v>
      </c>
      <c r="Y201" s="225" t="s">
        <v>161</v>
      </c>
      <c r="Z201" s="225" t="s">
        <v>161</v>
      </c>
      <c r="AD201" s="225" t="s">
        <v>161</v>
      </c>
      <c r="AE201" s="225" t="s">
        <v>161</v>
      </c>
      <c r="AF201" s="225" t="s">
        <v>161</v>
      </c>
      <c r="AG201" s="225" t="s">
        <v>161</v>
      </c>
      <c r="AS201" s="225" t="s">
        <v>3017</v>
      </c>
    </row>
    <row r="202" spans="1:45" x14ac:dyDescent="0.2">
      <c r="A202" s="225">
        <v>411308</v>
      </c>
      <c r="B202" s="225" t="s">
        <v>374</v>
      </c>
      <c r="I202" s="225" t="s">
        <v>161</v>
      </c>
      <c r="Y202" s="225" t="s">
        <v>161</v>
      </c>
      <c r="Z202" s="225" t="s">
        <v>161</v>
      </c>
      <c r="AD202" s="225" t="s">
        <v>163</v>
      </c>
      <c r="AE202" s="225" t="s">
        <v>161</v>
      </c>
      <c r="AF202" s="225" t="s">
        <v>163</v>
      </c>
      <c r="AS202" s="225" t="s">
        <v>3017</v>
      </c>
    </row>
    <row r="203" spans="1:45" x14ac:dyDescent="0.2">
      <c r="A203" s="225">
        <v>411336</v>
      </c>
      <c r="B203" s="225" t="s">
        <v>374</v>
      </c>
      <c r="S203" s="225" t="s">
        <v>161</v>
      </c>
      <c r="AA203" s="225" t="s">
        <v>161</v>
      </c>
      <c r="AD203" s="225" t="s">
        <v>162</v>
      </c>
      <c r="AE203" s="225" t="s">
        <v>162</v>
      </c>
      <c r="AF203" s="225" t="s">
        <v>162</v>
      </c>
      <c r="AS203" s="225" t="s">
        <v>3017</v>
      </c>
    </row>
    <row r="204" spans="1:45" x14ac:dyDescent="0.2">
      <c r="A204" s="225">
        <v>411348</v>
      </c>
      <c r="B204" s="225" t="s">
        <v>374</v>
      </c>
      <c r="X204" s="225" t="s">
        <v>161</v>
      </c>
      <c r="Y204" s="225" t="s">
        <v>161</v>
      </c>
      <c r="AA204" s="225" t="s">
        <v>163</v>
      </c>
      <c r="AB204" s="225" t="s">
        <v>163</v>
      </c>
      <c r="AD204" s="225" t="s">
        <v>162</v>
      </c>
      <c r="AE204" s="225" t="s">
        <v>162</v>
      </c>
      <c r="AF204" s="225" t="s">
        <v>162</v>
      </c>
      <c r="AH204" s="225" t="s">
        <v>162</v>
      </c>
      <c r="AS204" s="225" t="s">
        <v>3016</v>
      </c>
    </row>
    <row r="205" spans="1:45" x14ac:dyDescent="0.2">
      <c r="A205" s="225">
        <v>411361</v>
      </c>
      <c r="B205" s="225" t="s">
        <v>374</v>
      </c>
      <c r="H205" s="225" t="s">
        <v>162</v>
      </c>
      <c r="S205" s="225" t="s">
        <v>162</v>
      </c>
      <c r="AD205" s="225" t="s">
        <v>163</v>
      </c>
      <c r="AE205" s="225" t="s">
        <v>163</v>
      </c>
      <c r="AG205" s="225" t="s">
        <v>162</v>
      </c>
      <c r="AS205" s="225" t="s">
        <v>3017</v>
      </c>
    </row>
    <row r="206" spans="1:45" x14ac:dyDescent="0.2">
      <c r="A206" s="225">
        <v>411377</v>
      </c>
      <c r="B206" s="225" t="s">
        <v>374</v>
      </c>
      <c r="J206" s="225" t="s">
        <v>161</v>
      </c>
      <c r="R206" s="225" t="s">
        <v>161</v>
      </c>
      <c r="X206" s="225" t="s">
        <v>161</v>
      </c>
      <c r="AA206" s="225" t="s">
        <v>163</v>
      </c>
      <c r="AB206" s="225" t="s">
        <v>163</v>
      </c>
      <c r="AD206" s="225" t="s">
        <v>163</v>
      </c>
      <c r="AF206" s="225" t="s">
        <v>162</v>
      </c>
      <c r="AG206" s="225" t="s">
        <v>163</v>
      </c>
      <c r="AH206" s="225" t="s">
        <v>163</v>
      </c>
      <c r="AS206" s="225" t="s">
        <v>3017</v>
      </c>
    </row>
    <row r="207" spans="1:45" x14ac:dyDescent="0.2">
      <c r="A207" s="225">
        <v>411384</v>
      </c>
      <c r="B207" s="225" t="s">
        <v>374</v>
      </c>
      <c r="W207" s="225" t="s">
        <v>163</v>
      </c>
      <c r="AA207" s="225" t="s">
        <v>163</v>
      </c>
      <c r="AD207" s="225" t="s">
        <v>162</v>
      </c>
      <c r="AE207" s="225" t="s">
        <v>162</v>
      </c>
      <c r="AF207" s="225" t="s">
        <v>162</v>
      </c>
      <c r="AG207" s="225" t="s">
        <v>162</v>
      </c>
      <c r="AH207" s="225" t="s">
        <v>162</v>
      </c>
      <c r="AS207" s="225" t="s">
        <v>3017</v>
      </c>
    </row>
    <row r="208" spans="1:45" x14ac:dyDescent="0.2">
      <c r="A208" s="225">
        <v>411447</v>
      </c>
      <c r="B208" s="225" t="s">
        <v>374</v>
      </c>
      <c r="T208" s="225" t="s">
        <v>161</v>
      </c>
      <c r="V208" s="225" t="s">
        <v>161</v>
      </c>
      <c r="Y208" s="225" t="s">
        <v>161</v>
      </c>
      <c r="AA208" s="225" t="s">
        <v>161</v>
      </c>
      <c r="AD208" s="225" t="s">
        <v>162</v>
      </c>
      <c r="AE208" s="225" t="s">
        <v>161</v>
      </c>
      <c r="AF208" s="225" t="s">
        <v>162</v>
      </c>
      <c r="AH208" s="225" t="s">
        <v>163</v>
      </c>
      <c r="AS208" s="225" t="s">
        <v>3017</v>
      </c>
    </row>
    <row r="209" spans="1:45" x14ac:dyDescent="0.2">
      <c r="A209" s="225">
        <v>411491</v>
      </c>
      <c r="B209" s="225" t="s">
        <v>374</v>
      </c>
      <c r="R209" s="225" t="s">
        <v>162</v>
      </c>
      <c r="AE209" s="225" t="s">
        <v>162</v>
      </c>
      <c r="AF209" s="225" t="s">
        <v>162</v>
      </c>
      <c r="AG209" s="225" t="s">
        <v>163</v>
      </c>
      <c r="AH209" s="225" t="s">
        <v>163</v>
      </c>
      <c r="AS209" s="225" t="s">
        <v>3017</v>
      </c>
    </row>
    <row r="210" spans="1:45" x14ac:dyDescent="0.2">
      <c r="A210" s="225">
        <v>411537</v>
      </c>
      <c r="B210" s="225" t="s">
        <v>374</v>
      </c>
      <c r="AA210" s="225" t="s">
        <v>161</v>
      </c>
      <c r="AD210" s="225" t="s">
        <v>161</v>
      </c>
      <c r="AE210" s="225" t="s">
        <v>161</v>
      </c>
      <c r="AF210" s="225" t="s">
        <v>162</v>
      </c>
      <c r="AG210" s="225" t="s">
        <v>161</v>
      </c>
      <c r="AH210" s="225" t="s">
        <v>163</v>
      </c>
      <c r="AS210" s="225" t="s">
        <v>3017</v>
      </c>
    </row>
    <row r="211" spans="1:45" x14ac:dyDescent="0.2">
      <c r="A211" s="225">
        <v>411539</v>
      </c>
      <c r="B211" s="225" t="s">
        <v>374</v>
      </c>
      <c r="R211" s="225" t="s">
        <v>161</v>
      </c>
      <c r="X211" s="225" t="s">
        <v>161</v>
      </c>
      <c r="Y211" s="225" t="s">
        <v>161</v>
      </c>
      <c r="AA211" s="225" t="s">
        <v>161</v>
      </c>
      <c r="AB211" s="225" t="s">
        <v>162</v>
      </c>
      <c r="AD211" s="225" t="s">
        <v>162</v>
      </c>
      <c r="AE211" s="225" t="s">
        <v>162</v>
      </c>
      <c r="AF211" s="225" t="s">
        <v>162</v>
      </c>
      <c r="AG211" s="225" t="s">
        <v>163</v>
      </c>
      <c r="AH211" s="225" t="s">
        <v>162</v>
      </c>
      <c r="AS211" s="225" t="s">
        <v>3017</v>
      </c>
    </row>
    <row r="212" spans="1:45" x14ac:dyDescent="0.2">
      <c r="A212" s="225">
        <v>411561</v>
      </c>
      <c r="B212" s="225" t="s">
        <v>374</v>
      </c>
      <c r="I212" s="225" t="s">
        <v>163</v>
      </c>
      <c r="Y212" s="225" t="s">
        <v>163</v>
      </c>
      <c r="AA212" s="225" t="s">
        <v>162</v>
      </c>
      <c r="AB212" s="225" t="s">
        <v>162</v>
      </c>
      <c r="AD212" s="225" t="s">
        <v>162</v>
      </c>
      <c r="AF212" s="225" t="s">
        <v>163</v>
      </c>
      <c r="AS212" s="225" t="s">
        <v>3017</v>
      </c>
    </row>
    <row r="213" spans="1:45" x14ac:dyDescent="0.2">
      <c r="A213" s="225">
        <v>411567</v>
      </c>
      <c r="B213" s="225" t="s">
        <v>374</v>
      </c>
      <c r="L213" s="225" t="s">
        <v>161</v>
      </c>
      <c r="R213" s="225" t="s">
        <v>161</v>
      </c>
      <c r="S213" s="225" t="s">
        <v>162</v>
      </c>
      <c r="Z213" s="225" t="s">
        <v>163</v>
      </c>
      <c r="AA213" s="225" t="s">
        <v>161</v>
      </c>
      <c r="AB213" s="225" t="s">
        <v>163</v>
      </c>
      <c r="AD213" s="225" t="s">
        <v>162</v>
      </c>
      <c r="AE213" s="225" t="s">
        <v>162</v>
      </c>
      <c r="AF213" s="225" t="s">
        <v>162</v>
      </c>
      <c r="AG213" s="225" t="s">
        <v>162</v>
      </c>
      <c r="AH213" s="225" t="s">
        <v>162</v>
      </c>
      <c r="AS213" s="225" t="s">
        <v>3017</v>
      </c>
    </row>
    <row r="214" spans="1:45" x14ac:dyDescent="0.2">
      <c r="A214" s="225">
        <v>411595</v>
      </c>
      <c r="B214" s="225" t="s">
        <v>374</v>
      </c>
      <c r="D214" s="225" t="s">
        <v>161</v>
      </c>
      <c r="G214" s="225" t="s">
        <v>161</v>
      </c>
      <c r="R214" s="225" t="s">
        <v>161</v>
      </c>
      <c r="Y214" s="225" t="s">
        <v>161</v>
      </c>
      <c r="AD214" s="225" t="s">
        <v>161</v>
      </c>
      <c r="AE214" s="225" t="s">
        <v>162</v>
      </c>
      <c r="AS214" s="225" t="s">
        <v>3017</v>
      </c>
    </row>
    <row r="215" spans="1:45" x14ac:dyDescent="0.2">
      <c r="A215" s="225">
        <v>411622</v>
      </c>
      <c r="B215" s="225" t="s">
        <v>374</v>
      </c>
      <c r="L215" s="225" t="s">
        <v>161</v>
      </c>
      <c r="Z215" s="225" t="s">
        <v>161</v>
      </c>
      <c r="AA215" s="225" t="s">
        <v>163</v>
      </c>
      <c r="AB215" s="225" t="s">
        <v>161</v>
      </c>
      <c r="AD215" s="225" t="s">
        <v>162</v>
      </c>
      <c r="AE215" s="225" t="s">
        <v>162</v>
      </c>
      <c r="AF215" s="225" t="s">
        <v>162</v>
      </c>
      <c r="AG215" s="225" t="s">
        <v>162</v>
      </c>
      <c r="AH215" s="225" t="s">
        <v>161</v>
      </c>
      <c r="AS215" s="225" t="s">
        <v>3017</v>
      </c>
    </row>
    <row r="216" spans="1:45" x14ac:dyDescent="0.2">
      <c r="A216" s="225">
        <v>411630</v>
      </c>
      <c r="B216" s="225" t="s">
        <v>374</v>
      </c>
      <c r="AA216" s="225" t="s">
        <v>161</v>
      </c>
      <c r="AD216" s="225" t="s">
        <v>161</v>
      </c>
      <c r="AE216" s="225" t="s">
        <v>163</v>
      </c>
      <c r="AF216" s="225" t="s">
        <v>163</v>
      </c>
      <c r="AH216" s="225" t="s">
        <v>161</v>
      </c>
      <c r="AS216" s="225" t="s">
        <v>3017</v>
      </c>
    </row>
    <row r="217" spans="1:45" x14ac:dyDescent="0.2">
      <c r="A217" s="225">
        <v>411633</v>
      </c>
      <c r="B217" s="225" t="s">
        <v>374</v>
      </c>
      <c r="G217" s="225" t="s">
        <v>161</v>
      </c>
      <c r="H217" s="225" t="s">
        <v>162</v>
      </c>
      <c r="J217" s="225" t="s">
        <v>162</v>
      </c>
      <c r="S217" s="225" t="s">
        <v>162</v>
      </c>
      <c r="Y217" s="225" t="s">
        <v>161</v>
      </c>
      <c r="AA217" s="225" t="s">
        <v>161</v>
      </c>
      <c r="AB217" s="225" t="s">
        <v>161</v>
      </c>
      <c r="AD217" s="225" t="s">
        <v>162</v>
      </c>
      <c r="AE217" s="225" t="s">
        <v>162</v>
      </c>
      <c r="AF217" s="225" t="s">
        <v>163</v>
      </c>
      <c r="AG217" s="225" t="s">
        <v>161</v>
      </c>
      <c r="AS217" s="225" t="s">
        <v>3017</v>
      </c>
    </row>
    <row r="218" spans="1:45" x14ac:dyDescent="0.2">
      <c r="A218" s="225">
        <v>411658</v>
      </c>
      <c r="B218" s="225" t="s">
        <v>374</v>
      </c>
      <c r="L218" s="225" t="s">
        <v>163</v>
      </c>
      <c r="R218" s="225" t="s">
        <v>161</v>
      </c>
      <c r="Y218" s="225" t="s">
        <v>161</v>
      </c>
      <c r="AA218" s="225" t="s">
        <v>161</v>
      </c>
      <c r="AB218" s="225" t="s">
        <v>163</v>
      </c>
      <c r="AD218" s="225" t="s">
        <v>163</v>
      </c>
      <c r="AE218" s="225" t="s">
        <v>162</v>
      </c>
      <c r="AF218" s="225" t="s">
        <v>162</v>
      </c>
      <c r="AS218" s="225" t="s">
        <v>3017</v>
      </c>
    </row>
    <row r="219" spans="1:45" x14ac:dyDescent="0.2">
      <c r="A219" s="225">
        <v>411665</v>
      </c>
      <c r="B219" s="225" t="s">
        <v>374</v>
      </c>
      <c r="S219" s="225" t="s">
        <v>163</v>
      </c>
      <c r="Y219" s="225" t="s">
        <v>161</v>
      </c>
      <c r="AD219" s="225" t="s">
        <v>163</v>
      </c>
      <c r="AE219" s="225" t="s">
        <v>163</v>
      </c>
      <c r="AF219" s="225" t="s">
        <v>161</v>
      </c>
      <c r="AG219" s="225" t="s">
        <v>163</v>
      </c>
      <c r="AH219" s="225" t="s">
        <v>161</v>
      </c>
      <c r="AS219" s="225" t="s">
        <v>3017</v>
      </c>
    </row>
    <row r="220" spans="1:45" x14ac:dyDescent="0.2">
      <c r="A220" s="225">
        <v>411687</v>
      </c>
      <c r="B220" s="225" t="s">
        <v>374</v>
      </c>
      <c r="L220" s="225" t="s">
        <v>161</v>
      </c>
      <c r="AA220" s="225" t="s">
        <v>161</v>
      </c>
      <c r="AB220" s="225" t="s">
        <v>161</v>
      </c>
      <c r="AD220" s="225" t="s">
        <v>163</v>
      </c>
      <c r="AE220" s="225" t="s">
        <v>161</v>
      </c>
      <c r="AF220" s="225" t="s">
        <v>161</v>
      </c>
      <c r="AS220" s="225" t="s">
        <v>3017</v>
      </c>
    </row>
    <row r="221" spans="1:45" x14ac:dyDescent="0.2">
      <c r="A221" s="225">
        <v>411723</v>
      </c>
      <c r="B221" s="225" t="s">
        <v>374</v>
      </c>
      <c r="Q221" s="225" t="s">
        <v>161</v>
      </c>
      <c r="AA221" s="225" t="s">
        <v>163</v>
      </c>
      <c r="AB221" s="225" t="s">
        <v>163</v>
      </c>
      <c r="AC221" s="225" t="s">
        <v>163</v>
      </c>
      <c r="AD221" s="225" t="s">
        <v>162</v>
      </c>
      <c r="AE221" s="225" t="s">
        <v>162</v>
      </c>
      <c r="AF221" s="225" t="s">
        <v>162</v>
      </c>
      <c r="AG221" s="225" t="s">
        <v>162</v>
      </c>
      <c r="AH221" s="225" t="s">
        <v>162</v>
      </c>
      <c r="AS221" s="225" t="s">
        <v>3017</v>
      </c>
    </row>
    <row r="222" spans="1:45" x14ac:dyDescent="0.2">
      <c r="A222" s="225">
        <v>411815</v>
      </c>
      <c r="B222" s="225" t="s">
        <v>374</v>
      </c>
      <c r="F222" s="225" t="s">
        <v>161</v>
      </c>
      <c r="U222" s="225" t="s">
        <v>161</v>
      </c>
      <c r="Y222" s="225" t="s">
        <v>163</v>
      </c>
      <c r="Z222" s="225" t="s">
        <v>163</v>
      </c>
      <c r="AA222" s="225" t="s">
        <v>163</v>
      </c>
      <c r="AD222" s="225" t="s">
        <v>162</v>
      </c>
      <c r="AE222" s="225" t="s">
        <v>162</v>
      </c>
      <c r="AF222" s="225" t="s">
        <v>162</v>
      </c>
      <c r="AG222" s="225" t="s">
        <v>162</v>
      </c>
      <c r="AS222" s="225" t="s">
        <v>3016</v>
      </c>
    </row>
    <row r="223" spans="1:45" x14ac:dyDescent="0.2">
      <c r="A223" s="225">
        <v>411845</v>
      </c>
      <c r="B223" s="225" t="s">
        <v>374</v>
      </c>
      <c r="X223" s="225" t="s">
        <v>161</v>
      </c>
      <c r="AA223" s="225" t="s">
        <v>161</v>
      </c>
      <c r="AB223" s="225" t="s">
        <v>161</v>
      </c>
      <c r="AD223" s="225" t="s">
        <v>163</v>
      </c>
      <c r="AE223" s="225" t="s">
        <v>161</v>
      </c>
      <c r="AF223" s="225" t="s">
        <v>163</v>
      </c>
      <c r="AH223" s="225" t="s">
        <v>162</v>
      </c>
      <c r="AS223" s="225" t="s">
        <v>3017</v>
      </c>
    </row>
    <row r="224" spans="1:45" x14ac:dyDescent="0.2">
      <c r="A224" s="225">
        <v>411871</v>
      </c>
      <c r="B224" s="225" t="s">
        <v>374</v>
      </c>
      <c r="S224" s="225" t="s">
        <v>162</v>
      </c>
      <c r="Y224" s="225" t="s">
        <v>162</v>
      </c>
      <c r="AA224" s="225" t="s">
        <v>163</v>
      </c>
      <c r="AD224" s="225" t="s">
        <v>162</v>
      </c>
      <c r="AE224" s="225" t="s">
        <v>162</v>
      </c>
      <c r="AF224" s="225" t="s">
        <v>162</v>
      </c>
      <c r="AG224" s="225" t="s">
        <v>162</v>
      </c>
      <c r="AS224" s="225" t="s">
        <v>3017</v>
      </c>
    </row>
    <row r="225" spans="1:45" x14ac:dyDescent="0.2">
      <c r="A225" s="225">
        <v>411905</v>
      </c>
      <c r="B225" s="225" t="s">
        <v>374</v>
      </c>
      <c r="L225" s="225" t="s">
        <v>161</v>
      </c>
      <c r="N225" s="225" t="s">
        <v>161</v>
      </c>
      <c r="T225" s="225" t="s">
        <v>161</v>
      </c>
      <c r="X225" s="225" t="s">
        <v>161</v>
      </c>
      <c r="Y225" s="225" t="s">
        <v>162</v>
      </c>
      <c r="Z225" s="225" t="s">
        <v>163</v>
      </c>
      <c r="AA225" s="225" t="s">
        <v>163</v>
      </c>
      <c r="AB225" s="225" t="s">
        <v>161</v>
      </c>
      <c r="AD225" s="225" t="s">
        <v>162</v>
      </c>
      <c r="AE225" s="225" t="s">
        <v>162</v>
      </c>
      <c r="AF225" s="225" t="s">
        <v>162</v>
      </c>
      <c r="AG225" s="225" t="s">
        <v>163</v>
      </c>
      <c r="AH225" s="225" t="s">
        <v>163</v>
      </c>
      <c r="AS225" s="225" t="s">
        <v>3017</v>
      </c>
    </row>
    <row r="226" spans="1:45" x14ac:dyDescent="0.2">
      <c r="A226" s="225">
        <v>411929</v>
      </c>
      <c r="B226" s="225" t="s">
        <v>374</v>
      </c>
      <c r="T226" s="225" t="s">
        <v>161</v>
      </c>
      <c r="Y226" s="225" t="s">
        <v>161</v>
      </c>
      <c r="AA226" s="225" t="s">
        <v>161</v>
      </c>
      <c r="AB226" s="225" t="s">
        <v>161</v>
      </c>
      <c r="AD226" s="225" t="s">
        <v>162</v>
      </c>
      <c r="AE226" s="225" t="s">
        <v>162</v>
      </c>
      <c r="AF226" s="225" t="s">
        <v>162</v>
      </c>
      <c r="AH226" s="225" t="s">
        <v>161</v>
      </c>
      <c r="AS226" s="225" t="s">
        <v>3017</v>
      </c>
    </row>
    <row r="227" spans="1:45" x14ac:dyDescent="0.2">
      <c r="A227" s="225">
        <v>411949</v>
      </c>
      <c r="B227" s="225" t="s">
        <v>374</v>
      </c>
      <c r="T227" s="225" t="s">
        <v>163</v>
      </c>
      <c r="Y227" s="225" t="s">
        <v>163</v>
      </c>
      <c r="Z227" s="225" t="s">
        <v>162</v>
      </c>
      <c r="AA227" s="225" t="s">
        <v>163</v>
      </c>
      <c r="AB227" s="225" t="s">
        <v>163</v>
      </c>
      <c r="AC227" s="225" t="s">
        <v>162</v>
      </c>
      <c r="AD227" s="225" t="s">
        <v>163</v>
      </c>
      <c r="AE227" s="225" t="s">
        <v>163</v>
      </c>
      <c r="AF227" s="225" t="s">
        <v>162</v>
      </c>
      <c r="AG227" s="225" t="s">
        <v>162</v>
      </c>
      <c r="AH227" s="225" t="s">
        <v>162</v>
      </c>
      <c r="AS227" s="225" t="s">
        <v>3017</v>
      </c>
    </row>
    <row r="228" spans="1:45" x14ac:dyDescent="0.2">
      <c r="A228" s="225">
        <v>411952</v>
      </c>
      <c r="B228" s="225" t="s">
        <v>374</v>
      </c>
      <c r="S228" s="225" t="s">
        <v>162</v>
      </c>
      <c r="AA228" s="225" t="s">
        <v>161</v>
      </c>
      <c r="AD228" s="225" t="s">
        <v>162</v>
      </c>
      <c r="AE228" s="225" t="s">
        <v>162</v>
      </c>
      <c r="AF228" s="225" t="s">
        <v>162</v>
      </c>
      <c r="AG228" s="225" t="s">
        <v>162</v>
      </c>
      <c r="AH228" s="225" t="s">
        <v>162</v>
      </c>
      <c r="AS228" s="225" t="s">
        <v>3017</v>
      </c>
    </row>
    <row r="229" spans="1:45" x14ac:dyDescent="0.2">
      <c r="A229" s="225">
        <v>412011</v>
      </c>
      <c r="B229" s="225" t="s">
        <v>374</v>
      </c>
      <c r="U229" s="225" t="s">
        <v>162</v>
      </c>
      <c r="Y229" s="225" t="s">
        <v>162</v>
      </c>
      <c r="AA229" s="225" t="s">
        <v>161</v>
      </c>
      <c r="AB229" s="225" t="s">
        <v>161</v>
      </c>
      <c r="AC229" s="225" t="s">
        <v>162</v>
      </c>
      <c r="AD229" s="225" t="s">
        <v>162</v>
      </c>
      <c r="AE229" s="225" t="s">
        <v>162</v>
      </c>
      <c r="AF229" s="225" t="s">
        <v>162</v>
      </c>
      <c r="AG229" s="225" t="s">
        <v>162</v>
      </c>
      <c r="AH229" s="225" t="s">
        <v>162</v>
      </c>
      <c r="AS229" s="225" t="s">
        <v>3017</v>
      </c>
    </row>
    <row r="230" spans="1:45" x14ac:dyDescent="0.2">
      <c r="A230" s="225">
        <v>412028</v>
      </c>
      <c r="B230" s="225" t="s">
        <v>374</v>
      </c>
      <c r="H230" s="225" t="s">
        <v>161</v>
      </c>
      <c r="S230" s="225" t="s">
        <v>161</v>
      </c>
      <c r="AA230" s="225" t="s">
        <v>163</v>
      </c>
      <c r="AD230" s="225" t="s">
        <v>162</v>
      </c>
      <c r="AE230" s="225" t="s">
        <v>162</v>
      </c>
      <c r="AF230" s="225" t="s">
        <v>161</v>
      </c>
      <c r="AS230" s="225" t="s">
        <v>3017</v>
      </c>
    </row>
    <row r="231" spans="1:45" x14ac:dyDescent="0.2">
      <c r="A231" s="225">
        <v>412086</v>
      </c>
      <c r="B231" s="225" t="s">
        <v>374</v>
      </c>
      <c r="R231" s="225" t="s">
        <v>162</v>
      </c>
      <c r="S231" s="225" t="s">
        <v>162</v>
      </c>
      <c r="Z231" s="225" t="s">
        <v>162</v>
      </c>
      <c r="AD231" s="225" t="s">
        <v>163</v>
      </c>
      <c r="AE231" s="225" t="s">
        <v>162</v>
      </c>
      <c r="AF231" s="225" t="s">
        <v>163</v>
      </c>
      <c r="AG231" s="225" t="s">
        <v>162</v>
      </c>
      <c r="AS231" s="225" t="s">
        <v>3017</v>
      </c>
    </row>
    <row r="232" spans="1:45" x14ac:dyDescent="0.2">
      <c r="A232" s="225">
        <v>412115</v>
      </c>
      <c r="B232" s="225" t="s">
        <v>374</v>
      </c>
      <c r="I232" s="225" t="s">
        <v>161</v>
      </c>
      <c r="L232" s="225" t="s">
        <v>161</v>
      </c>
      <c r="Z232" s="225" t="s">
        <v>161</v>
      </c>
      <c r="AB232" s="225" t="s">
        <v>162</v>
      </c>
      <c r="AE232" s="225" t="s">
        <v>162</v>
      </c>
      <c r="AF232" s="225" t="s">
        <v>162</v>
      </c>
      <c r="AG232" s="225" t="s">
        <v>161</v>
      </c>
      <c r="AH232" s="225" t="s">
        <v>161</v>
      </c>
      <c r="AS232" s="225" t="s">
        <v>3017</v>
      </c>
    </row>
    <row r="233" spans="1:45" x14ac:dyDescent="0.2">
      <c r="A233" s="225">
        <v>412136</v>
      </c>
      <c r="B233" s="225" t="s">
        <v>374</v>
      </c>
      <c r="H233" s="225" t="s">
        <v>161</v>
      </c>
      <c r="L233" s="225" t="s">
        <v>161</v>
      </c>
      <c r="R233" s="225" t="s">
        <v>162</v>
      </c>
      <c r="AA233" s="225" t="s">
        <v>163</v>
      </c>
      <c r="AB233" s="225" t="s">
        <v>163</v>
      </c>
      <c r="AD233" s="225" t="s">
        <v>163</v>
      </c>
      <c r="AF233" s="225" t="s">
        <v>162</v>
      </c>
      <c r="AG233" s="225" t="s">
        <v>161</v>
      </c>
      <c r="AH233" s="225" t="s">
        <v>162</v>
      </c>
      <c r="AS233" s="225" t="s">
        <v>3017</v>
      </c>
    </row>
    <row r="234" spans="1:45" x14ac:dyDescent="0.2">
      <c r="A234" s="225">
        <v>412202</v>
      </c>
      <c r="B234" s="225" t="s">
        <v>374</v>
      </c>
      <c r="J234" s="225" t="s">
        <v>161</v>
      </c>
      <c r="T234" s="225" t="s">
        <v>161</v>
      </c>
      <c r="Y234" s="225" t="s">
        <v>163</v>
      </c>
      <c r="Z234" s="225" t="s">
        <v>161</v>
      </c>
      <c r="AA234" s="225" t="s">
        <v>163</v>
      </c>
      <c r="AC234" s="225" t="s">
        <v>163</v>
      </c>
      <c r="AD234" s="225" t="s">
        <v>162</v>
      </c>
      <c r="AE234" s="225" t="s">
        <v>162</v>
      </c>
      <c r="AF234" s="225" t="s">
        <v>162</v>
      </c>
      <c r="AG234" s="225" t="s">
        <v>162</v>
      </c>
      <c r="AH234" s="225" t="s">
        <v>163</v>
      </c>
      <c r="AS234" s="225" t="s">
        <v>3017</v>
      </c>
    </row>
    <row r="235" spans="1:45" x14ac:dyDescent="0.2">
      <c r="A235" s="225">
        <v>412203</v>
      </c>
      <c r="B235" s="225" t="s">
        <v>374</v>
      </c>
      <c r="AA235" s="225" t="s">
        <v>161</v>
      </c>
      <c r="AB235" s="225" t="s">
        <v>161</v>
      </c>
      <c r="AD235" s="225" t="s">
        <v>161</v>
      </c>
      <c r="AE235" s="225" t="s">
        <v>161</v>
      </c>
      <c r="AF235" s="225" t="s">
        <v>163</v>
      </c>
      <c r="AS235" s="225" t="s">
        <v>3017</v>
      </c>
    </row>
    <row r="236" spans="1:45" x14ac:dyDescent="0.2">
      <c r="A236" s="225">
        <v>412207</v>
      </c>
      <c r="B236" s="225" t="s">
        <v>374</v>
      </c>
      <c r="L236" s="225" t="s">
        <v>161</v>
      </c>
      <c r="R236" s="225" t="s">
        <v>163</v>
      </c>
      <c r="AA236" s="225" t="s">
        <v>161</v>
      </c>
      <c r="AB236" s="225" t="s">
        <v>162</v>
      </c>
      <c r="AE236" s="225" t="s">
        <v>163</v>
      </c>
      <c r="AF236" s="225" t="s">
        <v>161</v>
      </c>
      <c r="AH236" s="225" t="s">
        <v>161</v>
      </c>
      <c r="AS236" s="225" t="s">
        <v>3017</v>
      </c>
    </row>
    <row r="237" spans="1:45" x14ac:dyDescent="0.2">
      <c r="A237" s="225">
        <v>412220</v>
      </c>
      <c r="B237" s="225" t="s">
        <v>374</v>
      </c>
      <c r="Y237" s="225" t="s">
        <v>161</v>
      </c>
      <c r="AA237" s="225" t="s">
        <v>161</v>
      </c>
      <c r="AB237" s="225" t="s">
        <v>161</v>
      </c>
      <c r="AD237" s="225" t="s">
        <v>162</v>
      </c>
      <c r="AE237" s="225" t="s">
        <v>161</v>
      </c>
      <c r="AF237" s="225" t="s">
        <v>162</v>
      </c>
      <c r="AG237" s="225" t="s">
        <v>161</v>
      </c>
      <c r="AH237" s="225" t="s">
        <v>162</v>
      </c>
      <c r="AS237" s="225" t="s">
        <v>3017</v>
      </c>
    </row>
    <row r="238" spans="1:45" x14ac:dyDescent="0.2">
      <c r="A238" s="225">
        <v>412477</v>
      </c>
      <c r="B238" s="225" t="s">
        <v>374</v>
      </c>
      <c r="U238" s="225" t="s">
        <v>161</v>
      </c>
      <c r="W238" s="225" t="s">
        <v>163</v>
      </c>
      <c r="X238" s="225" t="s">
        <v>161</v>
      </c>
      <c r="Y238" s="225" t="s">
        <v>163</v>
      </c>
      <c r="Z238" s="225" t="s">
        <v>162</v>
      </c>
      <c r="AA238" s="225" t="s">
        <v>163</v>
      </c>
      <c r="AB238" s="225" t="s">
        <v>163</v>
      </c>
      <c r="AC238" s="225" t="s">
        <v>162</v>
      </c>
      <c r="AD238" s="225" t="s">
        <v>163</v>
      </c>
      <c r="AE238" s="225" t="s">
        <v>163</v>
      </c>
      <c r="AF238" s="225" t="s">
        <v>163</v>
      </c>
      <c r="AG238" s="225" t="s">
        <v>163</v>
      </c>
      <c r="AH238" s="225" t="s">
        <v>163</v>
      </c>
      <c r="AS238" s="225" t="s">
        <v>3017</v>
      </c>
    </row>
    <row r="239" spans="1:45" x14ac:dyDescent="0.2">
      <c r="A239" s="225">
        <v>412485</v>
      </c>
      <c r="B239" s="225" t="s">
        <v>374</v>
      </c>
      <c r="N239" s="225" t="s">
        <v>161</v>
      </c>
      <c r="T239" s="225" t="s">
        <v>161</v>
      </c>
      <c r="Y239" s="225" t="s">
        <v>162</v>
      </c>
      <c r="Z239" s="225" t="s">
        <v>162</v>
      </c>
      <c r="AA239" s="225" t="s">
        <v>161</v>
      </c>
      <c r="AB239" s="225" t="s">
        <v>162</v>
      </c>
      <c r="AC239" s="225" t="s">
        <v>162</v>
      </c>
      <c r="AD239" s="225" t="s">
        <v>162</v>
      </c>
      <c r="AE239" s="225" t="s">
        <v>162</v>
      </c>
      <c r="AF239" s="225" t="s">
        <v>162</v>
      </c>
      <c r="AH239" s="225" t="s">
        <v>162</v>
      </c>
      <c r="AS239" s="225" t="s">
        <v>3017</v>
      </c>
    </row>
    <row r="240" spans="1:45" x14ac:dyDescent="0.2">
      <c r="A240" s="225">
        <v>412493</v>
      </c>
      <c r="B240" s="225" t="s">
        <v>374</v>
      </c>
      <c r="H240" s="225" t="s">
        <v>162</v>
      </c>
      <c r="R240" s="225" t="s">
        <v>161</v>
      </c>
      <c r="S240" s="225" t="s">
        <v>162</v>
      </c>
      <c r="Y240" s="225" t="s">
        <v>162</v>
      </c>
      <c r="Z240" s="225" t="s">
        <v>161</v>
      </c>
      <c r="AA240" s="225" t="s">
        <v>162</v>
      </c>
      <c r="AB240" s="225" t="s">
        <v>162</v>
      </c>
      <c r="AC240" s="225" t="s">
        <v>161</v>
      </c>
      <c r="AD240" s="225" t="s">
        <v>162</v>
      </c>
      <c r="AE240" s="225" t="s">
        <v>162</v>
      </c>
      <c r="AF240" s="225" t="s">
        <v>162</v>
      </c>
      <c r="AG240" s="225" t="s">
        <v>162</v>
      </c>
      <c r="AH240" s="225" t="s">
        <v>162</v>
      </c>
      <c r="AS240" s="225" t="s">
        <v>3017</v>
      </c>
    </row>
    <row r="241" spans="1:45" x14ac:dyDescent="0.2">
      <c r="A241" s="225">
        <v>412521</v>
      </c>
      <c r="B241" s="225" t="s">
        <v>374</v>
      </c>
      <c r="E241" s="225" t="s">
        <v>162</v>
      </c>
      <c r="AA241" s="225" t="s">
        <v>162</v>
      </c>
      <c r="AB241" s="225" t="s">
        <v>161</v>
      </c>
      <c r="AD241" s="225" t="s">
        <v>162</v>
      </c>
      <c r="AF241" s="225" t="s">
        <v>162</v>
      </c>
      <c r="AS241" s="225" t="s">
        <v>3017</v>
      </c>
    </row>
    <row r="242" spans="1:45" x14ac:dyDescent="0.2">
      <c r="A242" s="225">
        <v>412536</v>
      </c>
      <c r="B242" s="225" t="s">
        <v>374</v>
      </c>
      <c r="Q242" s="225" t="s">
        <v>161</v>
      </c>
      <c r="R242" s="225" t="s">
        <v>162</v>
      </c>
      <c r="S242" s="225" t="s">
        <v>162</v>
      </c>
      <c r="Y242" s="225" t="s">
        <v>161</v>
      </c>
      <c r="Z242" s="225" t="s">
        <v>163</v>
      </c>
      <c r="AA242" s="225" t="s">
        <v>161</v>
      </c>
      <c r="AB242" s="225" t="s">
        <v>162</v>
      </c>
      <c r="AC242" s="225" t="s">
        <v>163</v>
      </c>
      <c r="AD242" s="225" t="s">
        <v>161</v>
      </c>
      <c r="AE242" s="225" t="s">
        <v>162</v>
      </c>
      <c r="AF242" s="225" t="s">
        <v>163</v>
      </c>
      <c r="AG242" s="225" t="s">
        <v>162</v>
      </c>
      <c r="AH242" s="225" t="s">
        <v>162</v>
      </c>
      <c r="AS242" s="225" t="s">
        <v>3017</v>
      </c>
    </row>
    <row r="243" spans="1:45" x14ac:dyDescent="0.2">
      <c r="A243" s="225">
        <v>412559</v>
      </c>
      <c r="B243" s="225" t="s">
        <v>374</v>
      </c>
      <c r="AA243" s="225" t="s">
        <v>162</v>
      </c>
      <c r="AB243" s="225" t="s">
        <v>162</v>
      </c>
      <c r="AC243" s="225" t="s">
        <v>163</v>
      </c>
      <c r="AD243" s="225" t="s">
        <v>162</v>
      </c>
      <c r="AE243" s="225" t="s">
        <v>162</v>
      </c>
      <c r="AF243" s="225" t="s">
        <v>162</v>
      </c>
      <c r="AG243" s="225" t="s">
        <v>162</v>
      </c>
      <c r="AH243" s="225" t="s">
        <v>162</v>
      </c>
      <c r="AS243" s="225" t="s">
        <v>3017</v>
      </c>
    </row>
    <row r="244" spans="1:45" x14ac:dyDescent="0.2">
      <c r="A244" s="225">
        <v>412562</v>
      </c>
      <c r="B244" s="225" t="s">
        <v>374</v>
      </c>
      <c r="I244" s="225" t="s">
        <v>161</v>
      </c>
      <c r="R244" s="225" t="s">
        <v>161</v>
      </c>
      <c r="W244" s="225" t="s">
        <v>161</v>
      </c>
      <c r="Z244" s="225" t="s">
        <v>162</v>
      </c>
      <c r="AA244" s="225" t="s">
        <v>163</v>
      </c>
      <c r="AD244" s="225" t="s">
        <v>162</v>
      </c>
      <c r="AE244" s="225" t="s">
        <v>162</v>
      </c>
      <c r="AF244" s="225" t="s">
        <v>162</v>
      </c>
      <c r="AG244" s="225" t="s">
        <v>163</v>
      </c>
      <c r="AS244" s="225" t="s">
        <v>3017</v>
      </c>
    </row>
    <row r="245" spans="1:45" x14ac:dyDescent="0.2">
      <c r="A245" s="225">
        <v>412584</v>
      </c>
      <c r="B245" s="225" t="s">
        <v>374</v>
      </c>
      <c r="X245" s="225" t="s">
        <v>161</v>
      </c>
      <c r="Y245" s="225" t="s">
        <v>161</v>
      </c>
      <c r="AA245" s="225" t="s">
        <v>161</v>
      </c>
      <c r="AB245" s="225" t="s">
        <v>161</v>
      </c>
      <c r="AD245" s="225" t="s">
        <v>162</v>
      </c>
      <c r="AE245" s="225" t="s">
        <v>161</v>
      </c>
      <c r="AF245" s="225" t="s">
        <v>163</v>
      </c>
      <c r="AS245" s="225" t="s">
        <v>3017</v>
      </c>
    </row>
    <row r="246" spans="1:45" x14ac:dyDescent="0.2">
      <c r="A246" s="225">
        <v>412685</v>
      </c>
      <c r="B246" s="225" t="s">
        <v>374</v>
      </c>
      <c r="I246" s="225" t="s">
        <v>162</v>
      </c>
      <c r="L246" s="225" t="s">
        <v>161</v>
      </c>
      <c r="R246" s="225" t="s">
        <v>163</v>
      </c>
      <c r="AA246" s="225" t="s">
        <v>161</v>
      </c>
      <c r="AB246" s="225" t="s">
        <v>162</v>
      </c>
      <c r="AE246" s="225" t="s">
        <v>163</v>
      </c>
      <c r="AF246" s="225" t="s">
        <v>161</v>
      </c>
      <c r="AH246" s="225" t="s">
        <v>162</v>
      </c>
      <c r="AS246" s="225" t="s">
        <v>3017</v>
      </c>
    </row>
    <row r="247" spans="1:45" x14ac:dyDescent="0.2">
      <c r="A247" s="225">
        <v>412703</v>
      </c>
      <c r="B247" s="225" t="s">
        <v>374</v>
      </c>
      <c r="Q247" s="225" t="s">
        <v>161</v>
      </c>
      <c r="R247" s="225" t="s">
        <v>161</v>
      </c>
      <c r="W247" s="225" t="s">
        <v>161</v>
      </c>
      <c r="X247" s="225" t="s">
        <v>161</v>
      </c>
      <c r="Z247" s="225" t="s">
        <v>163</v>
      </c>
      <c r="AA247" s="225" t="s">
        <v>163</v>
      </c>
      <c r="AB247" s="225" t="s">
        <v>163</v>
      </c>
      <c r="AC247" s="225" t="s">
        <v>163</v>
      </c>
      <c r="AE247" s="225" t="s">
        <v>162</v>
      </c>
      <c r="AF247" s="225" t="s">
        <v>162</v>
      </c>
      <c r="AG247" s="225" t="s">
        <v>162</v>
      </c>
      <c r="AH247" s="225" t="s">
        <v>162</v>
      </c>
      <c r="AS247" s="225" t="s">
        <v>3017</v>
      </c>
    </row>
    <row r="248" spans="1:45" x14ac:dyDescent="0.2">
      <c r="A248" s="225">
        <v>412726</v>
      </c>
      <c r="B248" s="225" t="s">
        <v>374</v>
      </c>
      <c r="X248" s="225" t="s">
        <v>161</v>
      </c>
      <c r="Y248" s="225" t="s">
        <v>163</v>
      </c>
      <c r="AA248" s="225" t="s">
        <v>161</v>
      </c>
      <c r="AB248" s="225" t="s">
        <v>161</v>
      </c>
      <c r="AD248" s="225" t="s">
        <v>163</v>
      </c>
      <c r="AF248" s="225" t="s">
        <v>163</v>
      </c>
      <c r="AG248" s="225" t="s">
        <v>163</v>
      </c>
      <c r="AH248" s="225" t="s">
        <v>163</v>
      </c>
      <c r="AS248" s="225" t="s">
        <v>3017</v>
      </c>
    </row>
    <row r="249" spans="1:45" x14ac:dyDescent="0.2">
      <c r="A249" s="225">
        <v>412774</v>
      </c>
      <c r="B249" s="225" t="s">
        <v>374</v>
      </c>
      <c r="T249" s="225" t="s">
        <v>161</v>
      </c>
      <c r="Y249" s="225" t="s">
        <v>161</v>
      </c>
      <c r="AA249" s="225" t="s">
        <v>161</v>
      </c>
      <c r="AB249" s="225" t="s">
        <v>161</v>
      </c>
      <c r="AD249" s="225" t="s">
        <v>161</v>
      </c>
      <c r="AF249" s="225" t="s">
        <v>161</v>
      </c>
      <c r="AH249" s="225" t="s">
        <v>161</v>
      </c>
      <c r="AS249" s="225" t="s">
        <v>3017</v>
      </c>
    </row>
    <row r="250" spans="1:45" x14ac:dyDescent="0.2">
      <c r="A250" s="225">
        <v>412801</v>
      </c>
      <c r="B250" s="225" t="s">
        <v>374</v>
      </c>
      <c r="J250" s="225" t="s">
        <v>161</v>
      </c>
      <c r="R250" s="225" t="s">
        <v>161</v>
      </c>
      <c r="S250" s="225" t="s">
        <v>161</v>
      </c>
      <c r="W250" s="225" t="s">
        <v>161</v>
      </c>
      <c r="Y250" s="225" t="s">
        <v>162</v>
      </c>
      <c r="AA250" s="225" t="s">
        <v>161</v>
      </c>
      <c r="AD250" s="225" t="s">
        <v>163</v>
      </c>
      <c r="AE250" s="225" t="s">
        <v>163</v>
      </c>
      <c r="AF250" s="225" t="s">
        <v>162</v>
      </c>
      <c r="AG250" s="225" t="s">
        <v>163</v>
      </c>
      <c r="AS250" s="225" t="s">
        <v>3017</v>
      </c>
    </row>
    <row r="251" spans="1:45" x14ac:dyDescent="0.2">
      <c r="A251" s="225">
        <v>412805</v>
      </c>
      <c r="B251" s="225" t="s">
        <v>374</v>
      </c>
      <c r="G251" s="225" t="s">
        <v>161</v>
      </c>
      <c r="L251" s="225" t="s">
        <v>162</v>
      </c>
      <c r="R251" s="225" t="s">
        <v>163</v>
      </c>
      <c r="V251" s="225" t="s">
        <v>161</v>
      </c>
      <c r="Y251" s="225" t="s">
        <v>163</v>
      </c>
      <c r="Z251" s="225" t="s">
        <v>162</v>
      </c>
      <c r="AA251" s="225" t="s">
        <v>162</v>
      </c>
      <c r="AB251" s="225" t="s">
        <v>162</v>
      </c>
      <c r="AC251" s="225" t="s">
        <v>162</v>
      </c>
      <c r="AD251" s="225" t="s">
        <v>162</v>
      </c>
      <c r="AE251" s="225" t="s">
        <v>162</v>
      </c>
      <c r="AF251" s="225" t="s">
        <v>162</v>
      </c>
      <c r="AG251" s="225" t="s">
        <v>163</v>
      </c>
      <c r="AH251" s="225" t="s">
        <v>162</v>
      </c>
      <c r="AS251" s="225" t="s">
        <v>3017</v>
      </c>
    </row>
    <row r="252" spans="1:45" x14ac:dyDescent="0.2">
      <c r="A252" s="225">
        <v>412807</v>
      </c>
      <c r="B252" s="225" t="s">
        <v>374</v>
      </c>
      <c r="Q252" s="225" t="s">
        <v>161</v>
      </c>
      <c r="Y252" s="225" t="s">
        <v>161</v>
      </c>
      <c r="AD252" s="225" t="s">
        <v>161</v>
      </c>
      <c r="AE252" s="225" t="s">
        <v>163</v>
      </c>
      <c r="AF252" s="225" t="s">
        <v>161</v>
      </c>
      <c r="AG252" s="225" t="s">
        <v>163</v>
      </c>
      <c r="AS252" s="225" t="s">
        <v>3017</v>
      </c>
    </row>
    <row r="253" spans="1:45" x14ac:dyDescent="0.2">
      <c r="A253" s="225">
        <v>412809</v>
      </c>
      <c r="B253" s="225" t="s">
        <v>400</v>
      </c>
      <c r="L253" s="225" t="s">
        <v>163</v>
      </c>
      <c r="Q253" s="225" t="s">
        <v>161</v>
      </c>
      <c r="R253" s="225" t="s">
        <v>163</v>
      </c>
      <c r="S253" s="225" t="s">
        <v>161</v>
      </c>
      <c r="Y253" s="225" t="s">
        <v>162</v>
      </c>
      <c r="Z253" s="225" t="s">
        <v>162</v>
      </c>
      <c r="AA253" s="225" t="s">
        <v>162</v>
      </c>
      <c r="AB253" s="225" t="s">
        <v>162</v>
      </c>
      <c r="AC253" s="225" t="s">
        <v>162</v>
      </c>
      <c r="AS253" s="225" t="s">
        <v>3017</v>
      </c>
    </row>
    <row r="254" spans="1:45" x14ac:dyDescent="0.2">
      <c r="A254" s="225">
        <v>412827</v>
      </c>
      <c r="B254" s="225" t="s">
        <v>374</v>
      </c>
      <c r="I254" s="225" t="s">
        <v>161</v>
      </c>
      <c r="R254" s="225" t="s">
        <v>162</v>
      </c>
      <c r="Z254" s="225" t="s">
        <v>161</v>
      </c>
      <c r="AB254" s="225" t="s">
        <v>161</v>
      </c>
      <c r="AE254" s="225" t="s">
        <v>161</v>
      </c>
      <c r="AH254" s="225" t="s">
        <v>161</v>
      </c>
      <c r="AS254" s="225" t="s">
        <v>3017</v>
      </c>
    </row>
    <row r="255" spans="1:45" x14ac:dyDescent="0.2">
      <c r="A255" s="225">
        <v>412876</v>
      </c>
      <c r="B255" s="225" t="s">
        <v>374</v>
      </c>
      <c r="W255" s="225" t="s">
        <v>161</v>
      </c>
      <c r="Y255" s="225" t="s">
        <v>161</v>
      </c>
      <c r="AA255" s="225" t="s">
        <v>163</v>
      </c>
      <c r="AD255" s="225" t="s">
        <v>163</v>
      </c>
      <c r="AE255" s="225" t="s">
        <v>162</v>
      </c>
      <c r="AF255" s="225" t="s">
        <v>162</v>
      </c>
      <c r="AG255" s="225" t="s">
        <v>162</v>
      </c>
      <c r="AS255" s="225" t="s">
        <v>3017</v>
      </c>
    </row>
    <row r="256" spans="1:45" x14ac:dyDescent="0.2">
      <c r="A256" s="225">
        <v>412896</v>
      </c>
      <c r="B256" s="225" t="s">
        <v>374</v>
      </c>
      <c r="I256" s="225" t="s">
        <v>161</v>
      </c>
      <c r="Y256" s="225" t="s">
        <v>163</v>
      </c>
      <c r="AA256" s="225" t="s">
        <v>162</v>
      </c>
      <c r="AD256" s="225" t="s">
        <v>163</v>
      </c>
      <c r="AE256" s="225" t="s">
        <v>163</v>
      </c>
      <c r="AF256" s="225" t="s">
        <v>163</v>
      </c>
      <c r="AS256" s="225" t="s">
        <v>3017</v>
      </c>
    </row>
    <row r="257" spans="1:45" x14ac:dyDescent="0.2">
      <c r="A257" s="225">
        <v>412916</v>
      </c>
      <c r="B257" s="225" t="s">
        <v>374</v>
      </c>
      <c r="AA257" s="225" t="s">
        <v>161</v>
      </c>
      <c r="AD257" s="225" t="s">
        <v>161</v>
      </c>
      <c r="AE257" s="225" t="s">
        <v>161</v>
      </c>
      <c r="AF257" s="225" t="s">
        <v>163</v>
      </c>
      <c r="AH257" s="225" t="s">
        <v>161</v>
      </c>
      <c r="AS257" s="225" t="s">
        <v>3017</v>
      </c>
    </row>
    <row r="258" spans="1:45" x14ac:dyDescent="0.2">
      <c r="A258" s="225">
        <v>412957</v>
      </c>
      <c r="B258" s="225" t="s">
        <v>374</v>
      </c>
      <c r="F258" s="225" t="s">
        <v>161</v>
      </c>
      <c r="K258" s="225" t="s">
        <v>161</v>
      </c>
      <c r="W258" s="225" t="s">
        <v>161</v>
      </c>
      <c r="AA258" s="225" t="s">
        <v>163</v>
      </c>
      <c r="AD258" s="225" t="s">
        <v>162</v>
      </c>
      <c r="AE258" s="225" t="s">
        <v>162</v>
      </c>
      <c r="AF258" s="225" t="s">
        <v>162</v>
      </c>
      <c r="AG258" s="225" t="s">
        <v>162</v>
      </c>
      <c r="AS258" s="225" t="s">
        <v>3017</v>
      </c>
    </row>
    <row r="259" spans="1:45" x14ac:dyDescent="0.2">
      <c r="A259" s="225">
        <v>412978</v>
      </c>
      <c r="B259" s="225" t="s">
        <v>374</v>
      </c>
      <c r="AA259" s="225" t="s">
        <v>162</v>
      </c>
      <c r="AD259" s="225" t="s">
        <v>163</v>
      </c>
      <c r="AE259" s="225" t="s">
        <v>163</v>
      </c>
      <c r="AF259" s="225" t="s">
        <v>162</v>
      </c>
      <c r="AG259" s="225" t="s">
        <v>163</v>
      </c>
      <c r="AS259" s="225" t="s">
        <v>3017</v>
      </c>
    </row>
    <row r="260" spans="1:45" x14ac:dyDescent="0.2">
      <c r="A260" s="225">
        <v>413132</v>
      </c>
      <c r="B260" s="225" t="s">
        <v>374</v>
      </c>
      <c r="I260" s="225" t="s">
        <v>161</v>
      </c>
      <c r="L260" s="225" t="s">
        <v>163</v>
      </c>
      <c r="R260" s="225" t="s">
        <v>161</v>
      </c>
      <c r="Y260" s="225" t="s">
        <v>163</v>
      </c>
      <c r="AA260" s="225" t="s">
        <v>163</v>
      </c>
      <c r="AD260" s="225" t="s">
        <v>162</v>
      </c>
      <c r="AE260" s="225" t="s">
        <v>162</v>
      </c>
      <c r="AF260" s="225" t="s">
        <v>162</v>
      </c>
      <c r="AG260" s="225" t="s">
        <v>163</v>
      </c>
      <c r="AH260" s="225" t="s">
        <v>162</v>
      </c>
      <c r="AS260" s="225" t="s">
        <v>3017</v>
      </c>
    </row>
    <row r="261" spans="1:45" x14ac:dyDescent="0.2">
      <c r="A261" s="225">
        <v>413147</v>
      </c>
      <c r="B261" s="225" t="s">
        <v>374</v>
      </c>
      <c r="P261" s="225" t="s">
        <v>163</v>
      </c>
      <c r="X261" s="225" t="s">
        <v>162</v>
      </c>
      <c r="Y261" s="225" t="s">
        <v>161</v>
      </c>
      <c r="AA261" s="225" t="s">
        <v>161</v>
      </c>
      <c r="AD261" s="225" t="s">
        <v>163</v>
      </c>
      <c r="AE261" s="225" t="s">
        <v>163</v>
      </c>
      <c r="AF261" s="225" t="s">
        <v>162</v>
      </c>
      <c r="AS261" s="225" t="s">
        <v>3017</v>
      </c>
    </row>
    <row r="262" spans="1:45" x14ac:dyDescent="0.2">
      <c r="A262" s="225">
        <v>413161</v>
      </c>
      <c r="B262" s="225" t="s">
        <v>374</v>
      </c>
      <c r="I262" s="225" t="s">
        <v>161</v>
      </c>
      <c r="T262" s="225" t="s">
        <v>161</v>
      </c>
      <c r="U262" s="225" t="s">
        <v>161</v>
      </c>
      <c r="Y262" s="225" t="s">
        <v>161</v>
      </c>
      <c r="AB262" s="225" t="s">
        <v>161</v>
      </c>
      <c r="AD262" s="225" t="s">
        <v>163</v>
      </c>
      <c r="AE262" s="225" t="s">
        <v>163</v>
      </c>
      <c r="AF262" s="225" t="s">
        <v>161</v>
      </c>
      <c r="AH262" s="225" t="s">
        <v>163</v>
      </c>
      <c r="AS262" s="225" t="s">
        <v>3017</v>
      </c>
    </row>
    <row r="263" spans="1:45" x14ac:dyDescent="0.2">
      <c r="A263" s="225">
        <v>413224</v>
      </c>
      <c r="B263" s="225" t="s">
        <v>374</v>
      </c>
      <c r="I263" s="225" t="s">
        <v>161</v>
      </c>
      <c r="R263" s="225" t="s">
        <v>163</v>
      </c>
      <c r="T263" s="225" t="s">
        <v>161</v>
      </c>
      <c r="Y263" s="225" t="s">
        <v>161</v>
      </c>
      <c r="AA263" s="225" t="s">
        <v>161</v>
      </c>
      <c r="AB263" s="225" t="s">
        <v>161</v>
      </c>
      <c r="AD263" s="225" t="s">
        <v>163</v>
      </c>
      <c r="AE263" s="225" t="s">
        <v>162</v>
      </c>
      <c r="AF263" s="225" t="s">
        <v>162</v>
      </c>
      <c r="AG263" s="225" t="s">
        <v>162</v>
      </c>
      <c r="AH263" s="225" t="s">
        <v>162</v>
      </c>
      <c r="AS263" s="225" t="s">
        <v>3017</v>
      </c>
    </row>
    <row r="264" spans="1:45" x14ac:dyDescent="0.2">
      <c r="A264" s="225">
        <v>413247</v>
      </c>
      <c r="B264" s="225" t="s">
        <v>374</v>
      </c>
      <c r="L264" s="225" t="s">
        <v>161</v>
      </c>
      <c r="R264" s="225" t="s">
        <v>162</v>
      </c>
      <c r="W264" s="225" t="s">
        <v>163</v>
      </c>
      <c r="Y264" s="225" t="s">
        <v>161</v>
      </c>
      <c r="Z264" s="225" t="s">
        <v>163</v>
      </c>
      <c r="AA264" s="225" t="s">
        <v>161</v>
      </c>
      <c r="AD264" s="225" t="s">
        <v>162</v>
      </c>
      <c r="AE264" s="225" t="s">
        <v>163</v>
      </c>
      <c r="AF264" s="225" t="s">
        <v>162</v>
      </c>
      <c r="AS264" s="225" t="s">
        <v>3017</v>
      </c>
    </row>
    <row r="265" spans="1:45" x14ac:dyDescent="0.2">
      <c r="A265" s="225">
        <v>413314</v>
      </c>
      <c r="B265" s="225" t="s">
        <v>374</v>
      </c>
      <c r="Y265" s="225" t="s">
        <v>161</v>
      </c>
      <c r="AD265" s="225" t="s">
        <v>161</v>
      </c>
      <c r="AE265" s="225" t="s">
        <v>163</v>
      </c>
      <c r="AF265" s="225" t="s">
        <v>162</v>
      </c>
      <c r="AG265" s="225" t="s">
        <v>161</v>
      </c>
      <c r="AS265" s="225" t="s">
        <v>3017</v>
      </c>
    </row>
    <row r="266" spans="1:45" x14ac:dyDescent="0.2">
      <c r="A266" s="225">
        <v>413344</v>
      </c>
      <c r="B266" s="225" t="s">
        <v>374</v>
      </c>
      <c r="Q266" s="225" t="s">
        <v>161</v>
      </c>
      <c r="R266" s="225" t="s">
        <v>162</v>
      </c>
      <c r="S266" s="225" t="s">
        <v>161</v>
      </c>
      <c r="Y266" s="225" t="s">
        <v>161</v>
      </c>
      <c r="Z266" s="225" t="s">
        <v>161</v>
      </c>
      <c r="AA266" s="225" t="s">
        <v>161</v>
      </c>
      <c r="AB266" s="225" t="s">
        <v>161</v>
      </c>
      <c r="AD266" s="225" t="s">
        <v>162</v>
      </c>
      <c r="AE266" s="225" t="s">
        <v>162</v>
      </c>
      <c r="AF266" s="225" t="s">
        <v>162</v>
      </c>
      <c r="AG266" s="225" t="s">
        <v>162</v>
      </c>
      <c r="AH266" s="225" t="s">
        <v>162</v>
      </c>
      <c r="AS266" s="225" t="s">
        <v>3016</v>
      </c>
    </row>
    <row r="267" spans="1:45" x14ac:dyDescent="0.2">
      <c r="A267" s="225">
        <v>413392</v>
      </c>
      <c r="B267" s="225" t="s">
        <v>374</v>
      </c>
      <c r="E267" s="225" t="s">
        <v>161</v>
      </c>
      <c r="U267" s="225" t="s">
        <v>162</v>
      </c>
      <c r="W267" s="225" t="s">
        <v>162</v>
      </c>
      <c r="Y267" s="225" t="s">
        <v>161</v>
      </c>
      <c r="Z267" s="225" t="s">
        <v>163</v>
      </c>
      <c r="AA267" s="225" t="s">
        <v>161</v>
      </c>
      <c r="AC267" s="225" t="s">
        <v>161</v>
      </c>
      <c r="AD267" s="225" t="s">
        <v>162</v>
      </c>
      <c r="AE267" s="225" t="s">
        <v>162</v>
      </c>
      <c r="AF267" s="225" t="s">
        <v>162</v>
      </c>
      <c r="AG267" s="225" t="s">
        <v>162</v>
      </c>
      <c r="AH267" s="225" t="s">
        <v>163</v>
      </c>
      <c r="AS267" s="225" t="s">
        <v>3017</v>
      </c>
    </row>
    <row r="268" spans="1:45" x14ac:dyDescent="0.2">
      <c r="A268" s="225">
        <v>413422</v>
      </c>
      <c r="B268" s="225" t="s">
        <v>374</v>
      </c>
      <c r="R268" s="225" t="s">
        <v>162</v>
      </c>
      <c r="U268" s="225" t="s">
        <v>161</v>
      </c>
      <c r="X268" s="225" t="s">
        <v>161</v>
      </c>
      <c r="Y268" s="225" t="s">
        <v>161</v>
      </c>
      <c r="Z268" s="225" t="s">
        <v>163</v>
      </c>
      <c r="AA268" s="225" t="s">
        <v>161</v>
      </c>
      <c r="AB268" s="225" t="s">
        <v>162</v>
      </c>
      <c r="AC268" s="225" t="s">
        <v>163</v>
      </c>
      <c r="AD268" s="225" t="s">
        <v>162</v>
      </c>
      <c r="AE268" s="225" t="s">
        <v>162</v>
      </c>
      <c r="AF268" s="225" t="s">
        <v>162</v>
      </c>
      <c r="AG268" s="225" t="s">
        <v>162</v>
      </c>
      <c r="AH268" s="225" t="s">
        <v>162</v>
      </c>
      <c r="AS268" s="225" t="s">
        <v>3017</v>
      </c>
    </row>
    <row r="269" spans="1:45" x14ac:dyDescent="0.2">
      <c r="A269" s="225">
        <v>413468</v>
      </c>
      <c r="B269" s="225" t="s">
        <v>374</v>
      </c>
      <c r="I269" s="225" t="s">
        <v>161</v>
      </c>
      <c r="Y269" s="225" t="s">
        <v>163</v>
      </c>
      <c r="AA269" s="225" t="s">
        <v>162</v>
      </c>
      <c r="AB269" s="225" t="s">
        <v>163</v>
      </c>
      <c r="AD269" s="225" t="s">
        <v>163</v>
      </c>
      <c r="AE269" s="225" t="s">
        <v>163</v>
      </c>
      <c r="AF269" s="225" t="s">
        <v>163</v>
      </c>
      <c r="AG269" s="225" t="s">
        <v>163</v>
      </c>
      <c r="AH269" s="225" t="s">
        <v>163</v>
      </c>
      <c r="AS269" s="225" t="s">
        <v>3017</v>
      </c>
    </row>
    <row r="270" spans="1:45" x14ac:dyDescent="0.2">
      <c r="A270" s="225">
        <v>413472</v>
      </c>
      <c r="B270" s="225" t="s">
        <v>374</v>
      </c>
      <c r="L270" s="225" t="s">
        <v>162</v>
      </c>
      <c r="R270" s="225" t="s">
        <v>163</v>
      </c>
      <c r="W270" s="225" t="s">
        <v>162</v>
      </c>
      <c r="AA270" s="225" t="s">
        <v>161</v>
      </c>
      <c r="AD270" s="225" t="s">
        <v>163</v>
      </c>
      <c r="AE270" s="225" t="s">
        <v>162</v>
      </c>
      <c r="AF270" s="225" t="s">
        <v>162</v>
      </c>
      <c r="AS270" s="225" t="s">
        <v>3017</v>
      </c>
    </row>
    <row r="271" spans="1:45" x14ac:dyDescent="0.2">
      <c r="A271" s="225">
        <v>413528</v>
      </c>
      <c r="B271" s="225" t="s">
        <v>374</v>
      </c>
      <c r="R271" s="225" t="s">
        <v>161</v>
      </c>
      <c r="Y271" s="225" t="s">
        <v>161</v>
      </c>
      <c r="AA271" s="225" t="s">
        <v>163</v>
      </c>
      <c r="AD271" s="225" t="s">
        <v>162</v>
      </c>
      <c r="AE271" s="225" t="s">
        <v>162</v>
      </c>
      <c r="AF271" s="225" t="s">
        <v>162</v>
      </c>
      <c r="AG271" s="225" t="s">
        <v>161</v>
      </c>
      <c r="AS271" s="225" t="s">
        <v>3017</v>
      </c>
    </row>
    <row r="272" spans="1:45" x14ac:dyDescent="0.2">
      <c r="A272" s="225">
        <v>413534</v>
      </c>
      <c r="B272" s="225" t="s">
        <v>374</v>
      </c>
      <c r="U272" s="225" t="s">
        <v>161</v>
      </c>
      <c r="Y272" s="225" t="s">
        <v>161</v>
      </c>
      <c r="AA272" s="225" t="s">
        <v>163</v>
      </c>
      <c r="AD272" s="225" t="s">
        <v>162</v>
      </c>
      <c r="AE272" s="225" t="s">
        <v>163</v>
      </c>
      <c r="AF272" s="225" t="s">
        <v>162</v>
      </c>
      <c r="AG272" s="225" t="s">
        <v>161</v>
      </c>
      <c r="AS272" s="225" t="s">
        <v>3017</v>
      </c>
    </row>
    <row r="273" spans="1:45" x14ac:dyDescent="0.2">
      <c r="A273" s="225">
        <v>413541</v>
      </c>
      <c r="B273" s="225" t="s">
        <v>374</v>
      </c>
      <c r="J273" s="225" t="s">
        <v>162</v>
      </c>
      <c r="T273" s="225" t="s">
        <v>162</v>
      </c>
      <c r="X273" s="225" t="s">
        <v>162</v>
      </c>
      <c r="AA273" s="225" t="s">
        <v>161</v>
      </c>
      <c r="AD273" s="225" t="s">
        <v>161</v>
      </c>
      <c r="AE273" s="225" t="s">
        <v>163</v>
      </c>
      <c r="AF273" s="225" t="s">
        <v>163</v>
      </c>
      <c r="AH273" s="225" t="s">
        <v>163</v>
      </c>
      <c r="AS273" s="225" t="s">
        <v>3017</v>
      </c>
    </row>
    <row r="274" spans="1:45" x14ac:dyDescent="0.2">
      <c r="A274" s="225">
        <v>413549</v>
      </c>
      <c r="B274" s="225" t="s">
        <v>374</v>
      </c>
      <c r="E274" s="225" t="s">
        <v>161</v>
      </c>
      <c r="U274" s="225" t="s">
        <v>161</v>
      </c>
      <c r="W274" s="225" t="s">
        <v>163</v>
      </c>
      <c r="Y274" s="225" t="s">
        <v>161</v>
      </c>
      <c r="Z274" s="225" t="s">
        <v>161</v>
      </c>
      <c r="AA274" s="225" t="s">
        <v>161</v>
      </c>
      <c r="AB274" s="225" t="s">
        <v>161</v>
      </c>
      <c r="AC274" s="225" t="s">
        <v>161</v>
      </c>
      <c r="AD274" s="225" t="s">
        <v>163</v>
      </c>
      <c r="AE274" s="225" t="s">
        <v>163</v>
      </c>
      <c r="AG274" s="225" t="s">
        <v>161</v>
      </c>
      <c r="AH274" s="225" t="s">
        <v>163</v>
      </c>
      <c r="AS274" s="225" t="s">
        <v>3017</v>
      </c>
    </row>
    <row r="275" spans="1:45" x14ac:dyDescent="0.2">
      <c r="A275" s="225">
        <v>413560</v>
      </c>
      <c r="B275" s="225" t="s">
        <v>374</v>
      </c>
      <c r="I275" s="225" t="s">
        <v>161</v>
      </c>
      <c r="N275" s="225" t="s">
        <v>163</v>
      </c>
      <c r="Y275" s="225" t="s">
        <v>161</v>
      </c>
      <c r="Z275" s="225" t="s">
        <v>161</v>
      </c>
      <c r="AA275" s="225" t="s">
        <v>163</v>
      </c>
      <c r="AC275" s="225" t="s">
        <v>163</v>
      </c>
      <c r="AD275" s="225" t="s">
        <v>163</v>
      </c>
      <c r="AE275" s="225" t="s">
        <v>161</v>
      </c>
      <c r="AF275" s="225" t="s">
        <v>162</v>
      </c>
      <c r="AH275" s="225" t="s">
        <v>163</v>
      </c>
      <c r="AS275" s="225" t="s">
        <v>3017</v>
      </c>
    </row>
    <row r="276" spans="1:45" x14ac:dyDescent="0.2">
      <c r="A276" s="225">
        <v>413581</v>
      </c>
      <c r="B276" s="225" t="s">
        <v>374</v>
      </c>
      <c r="I276" s="225" t="s">
        <v>161</v>
      </c>
      <c r="R276" s="225" t="s">
        <v>163</v>
      </c>
      <c r="Y276" s="225" t="s">
        <v>161</v>
      </c>
      <c r="AD276" s="225" t="s">
        <v>161</v>
      </c>
      <c r="AE276" s="225" t="s">
        <v>162</v>
      </c>
      <c r="AF276" s="225" t="s">
        <v>162</v>
      </c>
      <c r="AS276" s="225" t="s">
        <v>3017</v>
      </c>
    </row>
    <row r="277" spans="1:45" x14ac:dyDescent="0.2">
      <c r="A277" s="225">
        <v>413597</v>
      </c>
      <c r="B277" s="225" t="s">
        <v>374</v>
      </c>
      <c r="R277" s="225" t="s">
        <v>163</v>
      </c>
      <c r="S277" s="225" t="s">
        <v>161</v>
      </c>
      <c r="Y277" s="225" t="s">
        <v>161</v>
      </c>
      <c r="Z277" s="225" t="s">
        <v>161</v>
      </c>
      <c r="AD277" s="225" t="s">
        <v>161</v>
      </c>
      <c r="AE277" s="225" t="s">
        <v>163</v>
      </c>
      <c r="AF277" s="225" t="s">
        <v>161</v>
      </c>
      <c r="AG277" s="225" t="s">
        <v>161</v>
      </c>
      <c r="AS277" s="225" t="s">
        <v>3016</v>
      </c>
    </row>
    <row r="278" spans="1:45" x14ac:dyDescent="0.2">
      <c r="A278" s="225">
        <v>413598</v>
      </c>
      <c r="B278" s="225" t="s">
        <v>374</v>
      </c>
      <c r="K278" s="225" t="s">
        <v>161</v>
      </c>
      <c r="P278" s="225" t="s">
        <v>161</v>
      </c>
      <c r="W278" s="225" t="s">
        <v>163</v>
      </c>
      <c r="Z278" s="225" t="s">
        <v>163</v>
      </c>
      <c r="AD278" s="225" t="s">
        <v>162</v>
      </c>
      <c r="AG278" s="225" t="s">
        <v>162</v>
      </c>
      <c r="AH278" s="225" t="s">
        <v>161</v>
      </c>
      <c r="AS278" s="225" t="s">
        <v>3016</v>
      </c>
    </row>
    <row r="279" spans="1:45" x14ac:dyDescent="0.2">
      <c r="A279" s="225">
        <v>413704</v>
      </c>
      <c r="B279" s="225" t="s">
        <v>374</v>
      </c>
      <c r="R279" s="225" t="s">
        <v>162</v>
      </c>
      <c r="Y279" s="225" t="s">
        <v>161</v>
      </c>
      <c r="AD279" s="225" t="s">
        <v>162</v>
      </c>
      <c r="AE279" s="225" t="s">
        <v>162</v>
      </c>
      <c r="AF279" s="225" t="s">
        <v>163</v>
      </c>
      <c r="AH279" s="225" t="s">
        <v>161</v>
      </c>
      <c r="AS279" s="225" t="s">
        <v>3017</v>
      </c>
    </row>
    <row r="280" spans="1:45" x14ac:dyDescent="0.2">
      <c r="A280" s="225">
        <v>413783</v>
      </c>
      <c r="B280" s="225" t="s">
        <v>374</v>
      </c>
      <c r="I280" s="225" t="s">
        <v>161</v>
      </c>
      <c r="L280" s="225" t="s">
        <v>163</v>
      </c>
      <c r="R280" s="225" t="s">
        <v>163</v>
      </c>
      <c r="Y280" s="225" t="s">
        <v>161</v>
      </c>
      <c r="Z280" s="225" t="s">
        <v>161</v>
      </c>
      <c r="AA280" s="225" t="s">
        <v>161</v>
      </c>
      <c r="AB280" s="225" t="s">
        <v>161</v>
      </c>
      <c r="AC280" s="225" t="s">
        <v>163</v>
      </c>
      <c r="AD280" s="225" t="s">
        <v>162</v>
      </c>
      <c r="AE280" s="225" t="s">
        <v>162</v>
      </c>
      <c r="AF280" s="225" t="s">
        <v>162</v>
      </c>
      <c r="AG280" s="225" t="s">
        <v>162</v>
      </c>
      <c r="AH280" s="225" t="s">
        <v>162</v>
      </c>
      <c r="AS280" s="225" t="s">
        <v>3017</v>
      </c>
    </row>
    <row r="281" spans="1:45" x14ac:dyDescent="0.2">
      <c r="A281" s="225">
        <v>413810</v>
      </c>
      <c r="B281" s="225" t="s">
        <v>374</v>
      </c>
      <c r="Y281" s="225" t="s">
        <v>161</v>
      </c>
      <c r="AA281" s="225" t="s">
        <v>161</v>
      </c>
      <c r="AD281" s="225" t="s">
        <v>161</v>
      </c>
      <c r="AF281" s="225" t="s">
        <v>163</v>
      </c>
      <c r="AH281" s="225" t="s">
        <v>161</v>
      </c>
      <c r="AS281" s="225" t="s">
        <v>3017</v>
      </c>
    </row>
    <row r="282" spans="1:45" x14ac:dyDescent="0.2">
      <c r="A282" s="225">
        <v>413861</v>
      </c>
      <c r="B282" s="225" t="s">
        <v>374</v>
      </c>
      <c r="E282" s="225" t="s">
        <v>161</v>
      </c>
      <c r="Y282" s="225" t="s">
        <v>162</v>
      </c>
      <c r="AA282" s="225" t="s">
        <v>162</v>
      </c>
      <c r="AD282" s="225" t="s">
        <v>163</v>
      </c>
      <c r="AG282" s="225" t="s">
        <v>161</v>
      </c>
      <c r="AS282" s="225" t="s">
        <v>3017</v>
      </c>
    </row>
    <row r="283" spans="1:45" x14ac:dyDescent="0.2">
      <c r="A283" s="225">
        <v>413884</v>
      </c>
      <c r="B283" s="225" t="s">
        <v>374</v>
      </c>
      <c r="L283" s="225" t="s">
        <v>161</v>
      </c>
      <c r="AA283" s="225" t="s">
        <v>161</v>
      </c>
      <c r="AD283" s="225" t="s">
        <v>161</v>
      </c>
      <c r="AE283" s="225" t="s">
        <v>163</v>
      </c>
      <c r="AF283" s="225" t="s">
        <v>161</v>
      </c>
      <c r="AS283" s="225" t="s">
        <v>3017</v>
      </c>
    </row>
    <row r="284" spans="1:45" x14ac:dyDescent="0.2">
      <c r="A284" s="225">
        <v>413912</v>
      </c>
      <c r="B284" s="225" t="s">
        <v>374</v>
      </c>
      <c r="W284" s="225" t="s">
        <v>162</v>
      </c>
      <c r="Z284" s="225" t="s">
        <v>161</v>
      </c>
      <c r="AD284" s="225" t="s">
        <v>163</v>
      </c>
      <c r="AE284" s="225" t="s">
        <v>162</v>
      </c>
      <c r="AG284" s="225" t="s">
        <v>161</v>
      </c>
      <c r="AS284" s="225" t="s">
        <v>3017</v>
      </c>
    </row>
    <row r="285" spans="1:45" x14ac:dyDescent="0.2">
      <c r="A285" s="225">
        <v>413963</v>
      </c>
      <c r="B285" s="225" t="s">
        <v>400</v>
      </c>
      <c r="R285" s="225" t="s">
        <v>162</v>
      </c>
      <c r="U285" s="225" t="s">
        <v>162</v>
      </c>
      <c r="W285" s="225" t="s">
        <v>163</v>
      </c>
      <c r="Y285" s="225" t="s">
        <v>162</v>
      </c>
      <c r="Z285" s="225" t="s">
        <v>162</v>
      </c>
      <c r="AA285" s="225" t="s">
        <v>162</v>
      </c>
      <c r="AS285" s="225" t="s">
        <v>3017</v>
      </c>
    </row>
    <row r="286" spans="1:45" x14ac:dyDescent="0.2">
      <c r="A286" s="225">
        <v>413974</v>
      </c>
      <c r="B286" s="225" t="s">
        <v>374</v>
      </c>
      <c r="J286" s="225" t="s">
        <v>162</v>
      </c>
      <c r="R286" s="225" t="s">
        <v>162</v>
      </c>
      <c r="T286" s="225" t="s">
        <v>163</v>
      </c>
      <c r="W286" s="225" t="s">
        <v>161</v>
      </c>
      <c r="Y286" s="225" t="s">
        <v>163</v>
      </c>
      <c r="Z286" s="225" t="s">
        <v>163</v>
      </c>
      <c r="AA286" s="225" t="s">
        <v>162</v>
      </c>
      <c r="AD286" s="225" t="s">
        <v>162</v>
      </c>
      <c r="AE286" s="225" t="s">
        <v>162</v>
      </c>
      <c r="AF286" s="225" t="s">
        <v>162</v>
      </c>
      <c r="AG286" s="225" t="s">
        <v>162</v>
      </c>
      <c r="AS286" s="225" t="s">
        <v>3017</v>
      </c>
    </row>
    <row r="287" spans="1:45" x14ac:dyDescent="0.2">
      <c r="A287" s="225">
        <v>414121</v>
      </c>
      <c r="B287" s="225" t="s">
        <v>374</v>
      </c>
      <c r="H287" s="225" t="s">
        <v>161</v>
      </c>
      <c r="L287" s="225" t="s">
        <v>162</v>
      </c>
      <c r="R287" s="225" t="s">
        <v>162</v>
      </c>
      <c r="S287" s="225" t="s">
        <v>162</v>
      </c>
      <c r="Y287" s="225" t="s">
        <v>161</v>
      </c>
      <c r="Z287" s="225" t="s">
        <v>161</v>
      </c>
      <c r="AA287" s="225" t="s">
        <v>161</v>
      </c>
      <c r="AD287" s="225" t="s">
        <v>162</v>
      </c>
      <c r="AE287" s="225" t="s">
        <v>162</v>
      </c>
      <c r="AF287" s="225" t="s">
        <v>162</v>
      </c>
      <c r="AG287" s="225" t="s">
        <v>162</v>
      </c>
      <c r="AS287" s="225" t="s">
        <v>3017</v>
      </c>
    </row>
    <row r="288" spans="1:45" x14ac:dyDescent="0.2">
      <c r="A288" s="225">
        <v>414137</v>
      </c>
      <c r="B288" s="225" t="s">
        <v>374</v>
      </c>
      <c r="K288" s="225" t="s">
        <v>161</v>
      </c>
      <c r="P288" s="225" t="s">
        <v>161</v>
      </c>
      <c r="U288" s="225" t="s">
        <v>161</v>
      </c>
      <c r="W288" s="225" t="s">
        <v>161</v>
      </c>
      <c r="Y288" s="225" t="s">
        <v>162</v>
      </c>
      <c r="Z288" s="225" t="s">
        <v>163</v>
      </c>
      <c r="AA288" s="225" t="s">
        <v>161</v>
      </c>
      <c r="AB288" s="225" t="s">
        <v>163</v>
      </c>
      <c r="AC288" s="225" t="s">
        <v>163</v>
      </c>
      <c r="AD288" s="225" t="s">
        <v>162</v>
      </c>
      <c r="AE288" s="225" t="s">
        <v>162</v>
      </c>
      <c r="AF288" s="225" t="s">
        <v>162</v>
      </c>
      <c r="AG288" s="225" t="s">
        <v>162</v>
      </c>
      <c r="AH288" s="225" t="s">
        <v>162</v>
      </c>
      <c r="AS288" s="225" t="s">
        <v>3016</v>
      </c>
    </row>
    <row r="289" spans="1:45" x14ac:dyDescent="0.2">
      <c r="A289" s="225">
        <v>414159</v>
      </c>
      <c r="B289" s="225" t="s">
        <v>374</v>
      </c>
      <c r="R289" s="225" t="s">
        <v>163</v>
      </c>
      <c r="W289" s="225" t="s">
        <v>163</v>
      </c>
      <c r="Y289" s="225" t="s">
        <v>162</v>
      </c>
      <c r="AD289" s="225" t="s">
        <v>163</v>
      </c>
      <c r="AE289" s="225" t="s">
        <v>162</v>
      </c>
      <c r="AF289" s="225" t="s">
        <v>161</v>
      </c>
      <c r="AG289" s="225" t="s">
        <v>162</v>
      </c>
      <c r="AS289" s="225" t="s">
        <v>3017</v>
      </c>
    </row>
    <row r="290" spans="1:45" x14ac:dyDescent="0.2">
      <c r="A290" s="225">
        <v>414187</v>
      </c>
      <c r="B290" s="225" t="s">
        <v>400</v>
      </c>
      <c r="J290" s="225" t="s">
        <v>162</v>
      </c>
      <c r="K290" s="225" t="s">
        <v>163</v>
      </c>
      <c r="Y290" s="225" t="s">
        <v>162</v>
      </c>
      <c r="Z290" s="225" t="s">
        <v>162</v>
      </c>
      <c r="AA290" s="225" t="s">
        <v>162</v>
      </c>
      <c r="AB290" s="225" t="s">
        <v>162</v>
      </c>
      <c r="AC290" s="225" t="s">
        <v>162</v>
      </c>
      <c r="AS290" s="225" t="s">
        <v>3017</v>
      </c>
    </row>
    <row r="291" spans="1:45" x14ac:dyDescent="0.2">
      <c r="A291" s="225">
        <v>414293</v>
      </c>
      <c r="B291" s="225" t="s">
        <v>374</v>
      </c>
      <c r="L291" s="225" t="s">
        <v>161</v>
      </c>
      <c r="R291" s="225" t="s">
        <v>162</v>
      </c>
      <c r="W291" s="225" t="s">
        <v>161</v>
      </c>
      <c r="Y291" s="225" t="s">
        <v>161</v>
      </c>
      <c r="AB291" s="225" t="s">
        <v>162</v>
      </c>
      <c r="AC291" s="225" t="s">
        <v>163</v>
      </c>
      <c r="AD291" s="225" t="s">
        <v>162</v>
      </c>
      <c r="AE291" s="225" t="s">
        <v>163</v>
      </c>
      <c r="AF291" s="225" t="s">
        <v>162</v>
      </c>
      <c r="AH291" s="225" t="s">
        <v>162</v>
      </c>
      <c r="AS291" s="225" t="s">
        <v>3016</v>
      </c>
    </row>
    <row r="292" spans="1:45" x14ac:dyDescent="0.2">
      <c r="A292" s="225">
        <v>414302</v>
      </c>
      <c r="B292" s="225" t="s">
        <v>374</v>
      </c>
      <c r="S292" s="225" t="s">
        <v>162</v>
      </c>
      <c r="Y292" s="225" t="s">
        <v>163</v>
      </c>
      <c r="AD292" s="225" t="s">
        <v>162</v>
      </c>
      <c r="AE292" s="225" t="s">
        <v>162</v>
      </c>
      <c r="AF292" s="225" t="s">
        <v>162</v>
      </c>
      <c r="AG292" s="225" t="s">
        <v>162</v>
      </c>
      <c r="AS292" s="225" t="s">
        <v>3017</v>
      </c>
    </row>
    <row r="293" spans="1:45" x14ac:dyDescent="0.2">
      <c r="A293" s="225">
        <v>414311</v>
      </c>
      <c r="B293" s="225" t="s">
        <v>400</v>
      </c>
      <c r="L293" s="225" t="s">
        <v>163</v>
      </c>
      <c r="Q293" s="225" t="s">
        <v>162</v>
      </c>
      <c r="R293" s="225" t="s">
        <v>162</v>
      </c>
      <c r="S293" s="225" t="s">
        <v>161</v>
      </c>
      <c r="Y293" s="225" t="s">
        <v>162</v>
      </c>
      <c r="Z293" s="225" t="s">
        <v>162</v>
      </c>
      <c r="AA293" s="225" t="s">
        <v>162</v>
      </c>
      <c r="AB293" s="225" t="s">
        <v>162</v>
      </c>
      <c r="AC293" s="225" t="s">
        <v>162</v>
      </c>
      <c r="AS293" s="225" t="s">
        <v>3017</v>
      </c>
    </row>
    <row r="294" spans="1:45" x14ac:dyDescent="0.2">
      <c r="A294" s="225">
        <v>414362</v>
      </c>
      <c r="B294" s="225" t="s">
        <v>374</v>
      </c>
      <c r="R294" s="225" t="s">
        <v>161</v>
      </c>
      <c r="AA294" s="225" t="s">
        <v>163</v>
      </c>
      <c r="AD294" s="225" t="s">
        <v>161</v>
      </c>
      <c r="AE294" s="225" t="s">
        <v>162</v>
      </c>
      <c r="AF294" s="225" t="s">
        <v>161</v>
      </c>
      <c r="AG294" s="225" t="s">
        <v>161</v>
      </c>
      <c r="AH294" s="225" t="s">
        <v>161</v>
      </c>
      <c r="AS294" s="225" t="s">
        <v>3017</v>
      </c>
    </row>
    <row r="295" spans="1:45" x14ac:dyDescent="0.2">
      <c r="A295" s="225">
        <v>414393</v>
      </c>
      <c r="B295" s="225" t="s">
        <v>374</v>
      </c>
      <c r="L295" s="225" t="s">
        <v>163</v>
      </c>
      <c r="O295" s="225" t="s">
        <v>161</v>
      </c>
      <c r="Q295" s="225" t="s">
        <v>161</v>
      </c>
      <c r="W295" s="225" t="s">
        <v>162</v>
      </c>
      <c r="Y295" s="225" t="s">
        <v>161</v>
      </c>
      <c r="Z295" s="225" t="s">
        <v>161</v>
      </c>
      <c r="AA295" s="225" t="s">
        <v>161</v>
      </c>
      <c r="AB295" s="225" t="s">
        <v>161</v>
      </c>
      <c r="AD295" s="225" t="s">
        <v>161</v>
      </c>
      <c r="AE295" s="225" t="s">
        <v>163</v>
      </c>
      <c r="AF295" s="225" t="s">
        <v>161</v>
      </c>
      <c r="AG295" s="225" t="s">
        <v>161</v>
      </c>
      <c r="AH295" s="225" t="s">
        <v>161</v>
      </c>
      <c r="AS295" s="225" t="s">
        <v>3017</v>
      </c>
    </row>
    <row r="296" spans="1:45" x14ac:dyDescent="0.2">
      <c r="A296" s="225">
        <v>414446</v>
      </c>
      <c r="B296" s="225" t="s">
        <v>374</v>
      </c>
      <c r="W296" s="225" t="s">
        <v>161</v>
      </c>
      <c r="Z296" s="225" t="s">
        <v>161</v>
      </c>
      <c r="AA296" s="225" t="s">
        <v>161</v>
      </c>
      <c r="AD296" s="225" t="s">
        <v>163</v>
      </c>
      <c r="AF296" s="225" t="s">
        <v>161</v>
      </c>
      <c r="AG296" s="225" t="s">
        <v>161</v>
      </c>
      <c r="AS296" s="225" t="s">
        <v>3017</v>
      </c>
    </row>
    <row r="297" spans="1:45" x14ac:dyDescent="0.2">
      <c r="A297" s="225">
        <v>414458</v>
      </c>
      <c r="B297" s="225" t="s">
        <v>374</v>
      </c>
      <c r="W297" s="225" t="s">
        <v>161</v>
      </c>
      <c r="Y297" s="225" t="s">
        <v>161</v>
      </c>
      <c r="Z297" s="225" t="s">
        <v>163</v>
      </c>
      <c r="AA297" s="225" t="s">
        <v>161</v>
      </c>
      <c r="AD297" s="225" t="s">
        <v>162</v>
      </c>
      <c r="AE297" s="225" t="s">
        <v>162</v>
      </c>
      <c r="AF297" s="225" t="s">
        <v>162</v>
      </c>
      <c r="AG297" s="225" t="s">
        <v>162</v>
      </c>
      <c r="AS297" s="225" t="s">
        <v>3017</v>
      </c>
    </row>
    <row r="298" spans="1:45" x14ac:dyDescent="0.2">
      <c r="A298" s="225">
        <v>414477</v>
      </c>
      <c r="B298" s="225" t="s">
        <v>374</v>
      </c>
      <c r="R298" s="225" t="s">
        <v>161</v>
      </c>
      <c r="W298" s="225" t="s">
        <v>161</v>
      </c>
      <c r="X298" s="225" t="s">
        <v>161</v>
      </c>
      <c r="Y298" s="225" t="s">
        <v>163</v>
      </c>
      <c r="AA298" s="225" t="s">
        <v>162</v>
      </c>
      <c r="AB298" s="225" t="s">
        <v>162</v>
      </c>
      <c r="AC298" s="225" t="s">
        <v>161</v>
      </c>
      <c r="AD298" s="225" t="s">
        <v>162</v>
      </c>
      <c r="AE298" s="225" t="s">
        <v>162</v>
      </c>
      <c r="AF298" s="225" t="s">
        <v>162</v>
      </c>
      <c r="AG298" s="225" t="s">
        <v>162</v>
      </c>
      <c r="AH298" s="225" t="s">
        <v>162</v>
      </c>
      <c r="AS298" s="225" t="s">
        <v>3017</v>
      </c>
    </row>
    <row r="299" spans="1:45" x14ac:dyDescent="0.2">
      <c r="A299" s="225">
        <v>414529</v>
      </c>
      <c r="B299" s="225" t="s">
        <v>374</v>
      </c>
      <c r="R299" s="225" t="s">
        <v>163</v>
      </c>
      <c r="W299" s="225" t="s">
        <v>161</v>
      </c>
      <c r="AD299" s="225" t="s">
        <v>163</v>
      </c>
      <c r="AE299" s="225" t="s">
        <v>162</v>
      </c>
      <c r="AF299" s="225" t="s">
        <v>163</v>
      </c>
      <c r="AS299" s="225" t="s">
        <v>3017</v>
      </c>
    </row>
    <row r="300" spans="1:45" x14ac:dyDescent="0.2">
      <c r="A300" s="225">
        <v>414599</v>
      </c>
      <c r="B300" s="225" t="s">
        <v>374</v>
      </c>
      <c r="L300" s="225" t="s">
        <v>162</v>
      </c>
      <c r="R300" s="225" t="s">
        <v>162</v>
      </c>
      <c r="S300" s="225" t="s">
        <v>162</v>
      </c>
      <c r="U300" s="225" t="s">
        <v>163</v>
      </c>
      <c r="Y300" s="225" t="s">
        <v>163</v>
      </c>
      <c r="AA300" s="225" t="s">
        <v>161</v>
      </c>
      <c r="AB300" s="225" t="s">
        <v>163</v>
      </c>
      <c r="AD300" s="225" t="s">
        <v>163</v>
      </c>
      <c r="AE300" s="225" t="s">
        <v>162</v>
      </c>
      <c r="AF300" s="225" t="s">
        <v>161</v>
      </c>
      <c r="AG300" s="225" t="s">
        <v>163</v>
      </c>
      <c r="AH300" s="225" t="s">
        <v>161</v>
      </c>
      <c r="AS300" s="225" t="s">
        <v>3017</v>
      </c>
    </row>
    <row r="301" spans="1:45" x14ac:dyDescent="0.2">
      <c r="A301" s="225">
        <v>414603</v>
      </c>
      <c r="B301" s="225" t="s">
        <v>374</v>
      </c>
      <c r="T301" s="225" t="s">
        <v>161</v>
      </c>
      <c r="W301" s="225" t="s">
        <v>163</v>
      </c>
      <c r="Y301" s="225" t="s">
        <v>161</v>
      </c>
      <c r="AA301" s="225" t="s">
        <v>161</v>
      </c>
      <c r="AD301" s="225" t="s">
        <v>162</v>
      </c>
      <c r="AE301" s="225" t="s">
        <v>162</v>
      </c>
      <c r="AF301" s="225" t="s">
        <v>162</v>
      </c>
      <c r="AG301" s="225" t="s">
        <v>162</v>
      </c>
      <c r="AS301" s="225" t="s">
        <v>3017</v>
      </c>
    </row>
    <row r="302" spans="1:45" x14ac:dyDescent="0.2">
      <c r="A302" s="225">
        <v>414615</v>
      </c>
      <c r="B302" s="225" t="s">
        <v>374</v>
      </c>
      <c r="I302" s="225" t="s">
        <v>162</v>
      </c>
      <c r="L302" s="225" t="s">
        <v>163</v>
      </c>
      <c r="R302" s="225" t="s">
        <v>163</v>
      </c>
      <c r="Z302" s="225" t="s">
        <v>161</v>
      </c>
      <c r="AA302" s="225" t="s">
        <v>161</v>
      </c>
      <c r="AD302" s="225" t="s">
        <v>163</v>
      </c>
      <c r="AE302" s="225" t="s">
        <v>163</v>
      </c>
      <c r="AF302" s="225" t="s">
        <v>162</v>
      </c>
      <c r="AG302" s="225" t="s">
        <v>163</v>
      </c>
      <c r="AH302" s="225" t="s">
        <v>163</v>
      </c>
      <c r="AS302" s="225" t="s">
        <v>3017</v>
      </c>
    </row>
    <row r="303" spans="1:45" x14ac:dyDescent="0.2">
      <c r="A303" s="225">
        <v>414637</v>
      </c>
      <c r="B303" s="225" t="s">
        <v>374</v>
      </c>
      <c r="L303" s="225" t="s">
        <v>161</v>
      </c>
      <c r="R303" s="225" t="s">
        <v>162</v>
      </c>
      <c r="S303" s="225" t="s">
        <v>163</v>
      </c>
      <c r="AA303" s="225" t="s">
        <v>161</v>
      </c>
      <c r="AB303" s="225" t="s">
        <v>161</v>
      </c>
      <c r="AD303" s="225" t="s">
        <v>161</v>
      </c>
      <c r="AE303" s="225" t="s">
        <v>162</v>
      </c>
      <c r="AF303" s="225" t="s">
        <v>163</v>
      </c>
      <c r="AG303" s="225" t="s">
        <v>163</v>
      </c>
      <c r="AH303" s="225" t="s">
        <v>163</v>
      </c>
      <c r="AS303" s="225" t="s">
        <v>3017</v>
      </c>
    </row>
    <row r="304" spans="1:45" x14ac:dyDescent="0.2">
      <c r="A304" s="225">
        <v>414651</v>
      </c>
      <c r="B304" s="225" t="s">
        <v>400</v>
      </c>
      <c r="L304" s="225" t="s">
        <v>161</v>
      </c>
      <c r="O304" s="225" t="s">
        <v>161</v>
      </c>
      <c r="Q304" s="225" t="s">
        <v>161</v>
      </c>
      <c r="R304" s="225" t="s">
        <v>161</v>
      </c>
      <c r="Y304" s="225" t="s">
        <v>162</v>
      </c>
      <c r="Z304" s="225" t="s">
        <v>162</v>
      </c>
      <c r="AA304" s="225" t="s">
        <v>162</v>
      </c>
      <c r="AB304" s="225" t="s">
        <v>162</v>
      </c>
      <c r="AC304" s="225" t="s">
        <v>162</v>
      </c>
      <c r="AS304" s="225" t="s">
        <v>3017</v>
      </c>
    </row>
    <row r="305" spans="1:45" x14ac:dyDescent="0.2">
      <c r="A305" s="225">
        <v>414670</v>
      </c>
      <c r="B305" s="225" t="s">
        <v>374</v>
      </c>
      <c r="J305" s="225" t="s">
        <v>163</v>
      </c>
      <c r="R305" s="225" t="s">
        <v>161</v>
      </c>
      <c r="U305" s="225" t="s">
        <v>161</v>
      </c>
      <c r="W305" s="225" t="s">
        <v>163</v>
      </c>
      <c r="Y305" s="225" t="s">
        <v>162</v>
      </c>
      <c r="Z305" s="225" t="s">
        <v>162</v>
      </c>
      <c r="AA305" s="225" t="s">
        <v>163</v>
      </c>
      <c r="AD305" s="225" t="s">
        <v>162</v>
      </c>
      <c r="AE305" s="225" t="s">
        <v>162</v>
      </c>
      <c r="AF305" s="225" t="s">
        <v>162</v>
      </c>
      <c r="AG305" s="225" t="s">
        <v>162</v>
      </c>
      <c r="AS305" s="225" t="s">
        <v>3017</v>
      </c>
    </row>
    <row r="306" spans="1:45" x14ac:dyDescent="0.2">
      <c r="A306" s="225">
        <v>414690</v>
      </c>
      <c r="B306" s="225" t="s">
        <v>374</v>
      </c>
      <c r="E306" s="225" t="s">
        <v>163</v>
      </c>
      <c r="R306" s="225" t="s">
        <v>161</v>
      </c>
      <c r="U306" s="225" t="s">
        <v>163</v>
      </c>
      <c r="W306" s="225" t="s">
        <v>163</v>
      </c>
      <c r="Y306" s="225" t="s">
        <v>163</v>
      </c>
      <c r="Z306" s="225" t="s">
        <v>163</v>
      </c>
      <c r="AA306" s="225" t="s">
        <v>161</v>
      </c>
      <c r="AD306" s="225" t="s">
        <v>163</v>
      </c>
      <c r="AE306" s="225" t="s">
        <v>162</v>
      </c>
      <c r="AF306" s="225" t="s">
        <v>161</v>
      </c>
      <c r="AG306" s="225" t="s">
        <v>163</v>
      </c>
      <c r="AS306" s="225" t="s">
        <v>3017</v>
      </c>
    </row>
    <row r="307" spans="1:45" x14ac:dyDescent="0.2">
      <c r="A307" s="225">
        <v>414792</v>
      </c>
      <c r="B307" s="225" t="s">
        <v>374</v>
      </c>
      <c r="I307" s="225" t="s">
        <v>161</v>
      </c>
      <c r="AA307" s="225" t="s">
        <v>161</v>
      </c>
      <c r="AB307" s="225" t="s">
        <v>161</v>
      </c>
      <c r="AC307" s="225" t="s">
        <v>161</v>
      </c>
      <c r="AD307" s="225" t="s">
        <v>161</v>
      </c>
      <c r="AE307" s="225" t="s">
        <v>161</v>
      </c>
      <c r="AF307" s="225" t="s">
        <v>162</v>
      </c>
      <c r="AH307" s="225" t="s">
        <v>162</v>
      </c>
      <c r="AS307" s="225" t="s">
        <v>3017</v>
      </c>
    </row>
    <row r="308" spans="1:45" x14ac:dyDescent="0.2">
      <c r="A308" s="225">
        <v>414809</v>
      </c>
      <c r="B308" s="225" t="s">
        <v>374</v>
      </c>
      <c r="J308" s="225" t="s">
        <v>161</v>
      </c>
      <c r="Q308" s="225" t="s">
        <v>162</v>
      </c>
      <c r="Y308" s="225" t="s">
        <v>163</v>
      </c>
      <c r="AA308" s="225" t="s">
        <v>161</v>
      </c>
      <c r="AE308" s="225" t="s">
        <v>163</v>
      </c>
      <c r="AF308" s="225" t="s">
        <v>161</v>
      </c>
      <c r="AH308" s="225" t="s">
        <v>163</v>
      </c>
      <c r="AS308" s="225" t="s">
        <v>3017</v>
      </c>
    </row>
    <row r="309" spans="1:45" x14ac:dyDescent="0.2">
      <c r="A309" s="225">
        <v>414825</v>
      </c>
      <c r="B309" s="225" t="s">
        <v>374</v>
      </c>
      <c r="L309" s="225" t="s">
        <v>161</v>
      </c>
      <c r="Y309" s="225" t="s">
        <v>161</v>
      </c>
      <c r="AA309" s="225" t="s">
        <v>162</v>
      </c>
      <c r="AB309" s="225" t="s">
        <v>162</v>
      </c>
      <c r="AD309" s="225" t="s">
        <v>163</v>
      </c>
      <c r="AE309" s="225" t="s">
        <v>163</v>
      </c>
      <c r="AF309" s="225" t="s">
        <v>163</v>
      </c>
      <c r="AG309" s="225" t="s">
        <v>161</v>
      </c>
      <c r="AH309" s="225" t="s">
        <v>163</v>
      </c>
      <c r="AS309" s="225" t="s">
        <v>3017</v>
      </c>
    </row>
    <row r="310" spans="1:45" x14ac:dyDescent="0.2">
      <c r="A310" s="225">
        <v>414838</v>
      </c>
      <c r="B310" s="225" t="s">
        <v>374</v>
      </c>
      <c r="I310" s="225" t="s">
        <v>161</v>
      </c>
      <c r="L310" s="225" t="s">
        <v>161</v>
      </c>
      <c r="R310" s="225" t="s">
        <v>161</v>
      </c>
      <c r="Y310" s="225" t="s">
        <v>161</v>
      </c>
      <c r="AA310" s="225" t="s">
        <v>161</v>
      </c>
      <c r="AB310" s="225" t="s">
        <v>161</v>
      </c>
      <c r="AD310" s="225" t="s">
        <v>162</v>
      </c>
      <c r="AE310" s="225" t="s">
        <v>162</v>
      </c>
      <c r="AF310" s="225" t="s">
        <v>162</v>
      </c>
      <c r="AH310" s="225" t="s">
        <v>161</v>
      </c>
      <c r="AS310" s="225" t="s">
        <v>3017</v>
      </c>
    </row>
    <row r="311" spans="1:45" x14ac:dyDescent="0.2">
      <c r="A311" s="225">
        <v>414859</v>
      </c>
      <c r="B311" s="225" t="s">
        <v>374</v>
      </c>
      <c r="I311" s="225" t="s">
        <v>161</v>
      </c>
      <c r="L311" s="225" t="s">
        <v>162</v>
      </c>
      <c r="T311" s="225" t="s">
        <v>161</v>
      </c>
      <c r="Y311" s="225" t="s">
        <v>162</v>
      </c>
      <c r="Z311" s="225" t="s">
        <v>162</v>
      </c>
      <c r="AA311" s="225" t="s">
        <v>162</v>
      </c>
      <c r="AB311" s="225" t="s">
        <v>162</v>
      </c>
      <c r="AC311" s="225" t="s">
        <v>162</v>
      </c>
      <c r="AD311" s="225" t="s">
        <v>162</v>
      </c>
      <c r="AE311" s="225" t="s">
        <v>162</v>
      </c>
      <c r="AF311" s="225" t="s">
        <v>162</v>
      </c>
      <c r="AG311" s="225" t="s">
        <v>162</v>
      </c>
      <c r="AH311" s="225" t="s">
        <v>162</v>
      </c>
      <c r="AS311" s="225" t="s">
        <v>3017</v>
      </c>
    </row>
    <row r="312" spans="1:45" x14ac:dyDescent="0.2">
      <c r="A312" s="225">
        <v>414862</v>
      </c>
      <c r="B312" s="225" t="s">
        <v>374</v>
      </c>
      <c r="W312" s="225" t="s">
        <v>161</v>
      </c>
      <c r="X312" s="225" t="s">
        <v>161</v>
      </c>
      <c r="Z312" s="225" t="s">
        <v>163</v>
      </c>
      <c r="AA312" s="225" t="s">
        <v>161</v>
      </c>
      <c r="AC312" s="225" t="s">
        <v>161</v>
      </c>
      <c r="AD312" s="225" t="s">
        <v>163</v>
      </c>
      <c r="AE312" s="225" t="s">
        <v>162</v>
      </c>
      <c r="AF312" s="225" t="s">
        <v>163</v>
      </c>
      <c r="AS312" s="225" t="s">
        <v>3017</v>
      </c>
    </row>
    <row r="313" spans="1:45" x14ac:dyDescent="0.2">
      <c r="A313" s="225">
        <v>414928</v>
      </c>
      <c r="B313" s="225" t="s">
        <v>374</v>
      </c>
      <c r="I313" s="225" t="s">
        <v>161</v>
      </c>
      <c r="L313" s="225" t="s">
        <v>161</v>
      </c>
      <c r="Q313" s="225" t="s">
        <v>161</v>
      </c>
      <c r="Y313" s="225" t="s">
        <v>161</v>
      </c>
      <c r="AA313" s="225" t="s">
        <v>161</v>
      </c>
      <c r="AB313" s="225" t="s">
        <v>161</v>
      </c>
      <c r="AD313" s="225" t="s">
        <v>161</v>
      </c>
      <c r="AF313" s="225" t="s">
        <v>162</v>
      </c>
      <c r="AH313" s="225" t="s">
        <v>161</v>
      </c>
      <c r="AS313" s="225" t="s">
        <v>3017</v>
      </c>
    </row>
    <row r="314" spans="1:45" x14ac:dyDescent="0.2">
      <c r="A314" s="225">
        <v>414933</v>
      </c>
      <c r="B314" s="225" t="s">
        <v>374</v>
      </c>
      <c r="J314" s="225" t="s">
        <v>161</v>
      </c>
      <c r="Y314" s="225" t="s">
        <v>163</v>
      </c>
      <c r="Z314" s="225" t="s">
        <v>163</v>
      </c>
      <c r="AD314" s="225" t="s">
        <v>162</v>
      </c>
      <c r="AE314" s="225" t="s">
        <v>162</v>
      </c>
      <c r="AF314" s="225" t="s">
        <v>162</v>
      </c>
      <c r="AG314" s="225" t="s">
        <v>162</v>
      </c>
      <c r="AS314" s="225" t="s">
        <v>3017</v>
      </c>
    </row>
    <row r="315" spans="1:45" x14ac:dyDescent="0.2">
      <c r="A315" s="225">
        <v>414941</v>
      </c>
      <c r="B315" s="225" t="s">
        <v>374</v>
      </c>
      <c r="F315" s="225" t="s">
        <v>161</v>
      </c>
      <c r="I315" s="225" t="s">
        <v>161</v>
      </c>
      <c r="R315" s="225" t="s">
        <v>163</v>
      </c>
      <c r="AA315" s="225" t="s">
        <v>161</v>
      </c>
      <c r="AF315" s="225" t="s">
        <v>161</v>
      </c>
      <c r="AH315" s="225" t="s">
        <v>161</v>
      </c>
      <c r="AS315" s="225" t="s">
        <v>3017</v>
      </c>
    </row>
    <row r="316" spans="1:45" x14ac:dyDescent="0.2">
      <c r="A316" s="225">
        <v>414965</v>
      </c>
      <c r="B316" s="225" t="s">
        <v>374</v>
      </c>
      <c r="R316" s="225" t="s">
        <v>162</v>
      </c>
      <c r="Y316" s="225" t="s">
        <v>163</v>
      </c>
      <c r="AA316" s="225" t="s">
        <v>163</v>
      </c>
      <c r="AB316" s="225" t="s">
        <v>162</v>
      </c>
      <c r="AD316" s="225" t="s">
        <v>162</v>
      </c>
      <c r="AE316" s="225" t="s">
        <v>162</v>
      </c>
      <c r="AF316" s="225" t="s">
        <v>162</v>
      </c>
      <c r="AG316" s="225" t="s">
        <v>162</v>
      </c>
      <c r="AH316" s="225" t="s">
        <v>162</v>
      </c>
      <c r="AS316" s="225" t="s">
        <v>3017</v>
      </c>
    </row>
    <row r="317" spans="1:45" x14ac:dyDescent="0.2">
      <c r="A317" s="225">
        <v>414985</v>
      </c>
      <c r="B317" s="225" t="s">
        <v>400</v>
      </c>
      <c r="H317" s="225" t="s">
        <v>161</v>
      </c>
      <c r="L317" s="225" t="s">
        <v>161</v>
      </c>
      <c r="R317" s="225" t="s">
        <v>162</v>
      </c>
      <c r="S317" s="225" t="s">
        <v>162</v>
      </c>
      <c r="Y317" s="225" t="s">
        <v>162</v>
      </c>
      <c r="Z317" s="225" t="s">
        <v>162</v>
      </c>
      <c r="AA317" s="225" t="s">
        <v>162</v>
      </c>
      <c r="AS317" s="225" t="s">
        <v>3017</v>
      </c>
    </row>
    <row r="318" spans="1:45" x14ac:dyDescent="0.2">
      <c r="A318" s="225">
        <v>415041</v>
      </c>
      <c r="B318" s="225" t="s">
        <v>374</v>
      </c>
      <c r="Z318" s="225" t="s">
        <v>161</v>
      </c>
      <c r="AD318" s="225" t="s">
        <v>161</v>
      </c>
      <c r="AE318" s="225" t="s">
        <v>163</v>
      </c>
      <c r="AF318" s="225" t="s">
        <v>163</v>
      </c>
      <c r="AG318" s="225" t="s">
        <v>163</v>
      </c>
      <c r="AS318" s="225" t="s">
        <v>3017</v>
      </c>
    </row>
    <row r="319" spans="1:45" x14ac:dyDescent="0.2">
      <c r="A319" s="225">
        <v>415070</v>
      </c>
      <c r="B319" s="225" t="s">
        <v>374</v>
      </c>
      <c r="L319" s="225" t="s">
        <v>163</v>
      </c>
      <c r="R319" s="225" t="s">
        <v>162</v>
      </c>
      <c r="W319" s="225" t="s">
        <v>161</v>
      </c>
      <c r="AA319" s="225" t="s">
        <v>162</v>
      </c>
      <c r="AC319" s="225" t="s">
        <v>161</v>
      </c>
      <c r="AD319" s="225" t="s">
        <v>163</v>
      </c>
      <c r="AE319" s="225" t="s">
        <v>162</v>
      </c>
      <c r="AF319" s="225" t="s">
        <v>162</v>
      </c>
      <c r="AG319" s="225" t="s">
        <v>163</v>
      </c>
      <c r="AS319" s="225" t="s">
        <v>3017</v>
      </c>
    </row>
    <row r="320" spans="1:45" x14ac:dyDescent="0.2">
      <c r="A320" s="225">
        <v>415072</v>
      </c>
      <c r="B320" s="225" t="s">
        <v>374</v>
      </c>
      <c r="S320" s="225" t="s">
        <v>161</v>
      </c>
      <c r="W320" s="225" t="s">
        <v>163</v>
      </c>
      <c r="Y320" s="225" t="s">
        <v>162</v>
      </c>
      <c r="Z320" s="225" t="s">
        <v>162</v>
      </c>
      <c r="AA320" s="225" t="s">
        <v>162</v>
      </c>
      <c r="AB320" s="225" t="s">
        <v>162</v>
      </c>
      <c r="AC320" s="225" t="s">
        <v>162</v>
      </c>
      <c r="AD320" s="225" t="s">
        <v>162</v>
      </c>
      <c r="AE320" s="225" t="s">
        <v>162</v>
      </c>
      <c r="AF320" s="225" t="s">
        <v>162</v>
      </c>
      <c r="AG320" s="225" t="s">
        <v>162</v>
      </c>
      <c r="AH320" s="225" t="s">
        <v>162</v>
      </c>
      <c r="AS320" s="225" t="s">
        <v>3017</v>
      </c>
    </row>
    <row r="321" spans="1:45" x14ac:dyDescent="0.2">
      <c r="A321" s="225">
        <v>415104</v>
      </c>
      <c r="B321" s="225" t="s">
        <v>374</v>
      </c>
      <c r="R321" s="225" t="s">
        <v>163</v>
      </c>
      <c r="AD321" s="225" t="s">
        <v>161</v>
      </c>
      <c r="AE321" s="225" t="s">
        <v>163</v>
      </c>
      <c r="AG321" s="225" t="s">
        <v>161</v>
      </c>
      <c r="AH321" s="225" t="s">
        <v>162</v>
      </c>
      <c r="AS321" s="225" t="s">
        <v>3017</v>
      </c>
    </row>
    <row r="322" spans="1:45" x14ac:dyDescent="0.2">
      <c r="A322" s="225">
        <v>415112</v>
      </c>
      <c r="B322" s="225" t="s">
        <v>374</v>
      </c>
      <c r="W322" s="225" t="s">
        <v>162</v>
      </c>
      <c r="X322" s="225" t="s">
        <v>161</v>
      </c>
      <c r="AA322" s="225" t="s">
        <v>161</v>
      </c>
      <c r="AB322" s="225" t="s">
        <v>163</v>
      </c>
      <c r="AD322" s="225" t="s">
        <v>161</v>
      </c>
      <c r="AF322" s="225" t="s">
        <v>162</v>
      </c>
      <c r="AH322" s="225" t="s">
        <v>161</v>
      </c>
      <c r="AS322" s="225" t="s">
        <v>3017</v>
      </c>
    </row>
    <row r="323" spans="1:45" x14ac:dyDescent="0.2">
      <c r="A323" s="225">
        <v>415130</v>
      </c>
      <c r="B323" s="225" t="s">
        <v>374</v>
      </c>
      <c r="I323" s="225" t="s">
        <v>161</v>
      </c>
      <c r="T323" s="225" t="s">
        <v>161</v>
      </c>
      <c r="W323" s="225" t="s">
        <v>161</v>
      </c>
      <c r="Y323" s="225" t="s">
        <v>163</v>
      </c>
      <c r="AD323" s="225" t="s">
        <v>162</v>
      </c>
      <c r="AE323" s="225" t="s">
        <v>162</v>
      </c>
      <c r="AF323" s="225" t="s">
        <v>161</v>
      </c>
      <c r="AS323" s="225" t="s">
        <v>3017</v>
      </c>
    </row>
    <row r="324" spans="1:45" x14ac:dyDescent="0.2">
      <c r="A324" s="225">
        <v>415134</v>
      </c>
      <c r="B324" s="225" t="s">
        <v>374</v>
      </c>
      <c r="R324" s="225" t="s">
        <v>162</v>
      </c>
      <c r="S324" s="225" t="s">
        <v>162</v>
      </c>
      <c r="W324" s="225" t="s">
        <v>161</v>
      </c>
      <c r="Y324" s="225" t="s">
        <v>163</v>
      </c>
      <c r="AA324" s="225" t="s">
        <v>161</v>
      </c>
      <c r="AD324" s="225" t="s">
        <v>162</v>
      </c>
      <c r="AE324" s="225" t="s">
        <v>162</v>
      </c>
      <c r="AF324" s="225" t="s">
        <v>163</v>
      </c>
      <c r="AG324" s="225" t="s">
        <v>161</v>
      </c>
      <c r="AS324" s="225" t="s">
        <v>3017</v>
      </c>
    </row>
    <row r="325" spans="1:45" x14ac:dyDescent="0.2">
      <c r="A325" s="225">
        <v>415137</v>
      </c>
      <c r="B325" s="225" t="s">
        <v>374</v>
      </c>
      <c r="Q325" s="225" t="s">
        <v>161</v>
      </c>
      <c r="W325" s="225" t="s">
        <v>163</v>
      </c>
      <c r="AA325" s="225" t="s">
        <v>161</v>
      </c>
      <c r="AF325" s="225" t="s">
        <v>162</v>
      </c>
      <c r="AH325" s="225" t="s">
        <v>161</v>
      </c>
      <c r="AS325" s="225" t="s">
        <v>3016</v>
      </c>
    </row>
    <row r="326" spans="1:45" x14ac:dyDescent="0.2">
      <c r="A326" s="225">
        <v>415162</v>
      </c>
      <c r="B326" s="225" t="s">
        <v>374</v>
      </c>
      <c r="L326" s="225" t="s">
        <v>163</v>
      </c>
      <c r="AD326" s="225" t="s">
        <v>162</v>
      </c>
      <c r="AE326" s="225" t="s">
        <v>162</v>
      </c>
      <c r="AF326" s="225" t="s">
        <v>163</v>
      </c>
      <c r="AH326" s="225" t="s">
        <v>163</v>
      </c>
      <c r="AS326" s="225" t="s">
        <v>3017</v>
      </c>
    </row>
    <row r="327" spans="1:45" x14ac:dyDescent="0.2">
      <c r="A327" s="225">
        <v>415176</v>
      </c>
      <c r="B327" s="225" t="s">
        <v>374</v>
      </c>
      <c r="S327" s="225" t="s">
        <v>161</v>
      </c>
      <c r="W327" s="225" t="s">
        <v>161</v>
      </c>
      <c r="Y327" s="225" t="s">
        <v>161</v>
      </c>
      <c r="AD327" s="225" t="s">
        <v>163</v>
      </c>
      <c r="AE327" s="225" t="s">
        <v>162</v>
      </c>
      <c r="AF327" s="225" t="s">
        <v>161</v>
      </c>
      <c r="AS327" s="225" t="s">
        <v>3017</v>
      </c>
    </row>
    <row r="328" spans="1:45" x14ac:dyDescent="0.2">
      <c r="A328" s="225">
        <v>415184</v>
      </c>
      <c r="B328" s="225" t="s">
        <v>374</v>
      </c>
      <c r="Y328" s="225" t="s">
        <v>163</v>
      </c>
      <c r="AA328" s="225" t="s">
        <v>163</v>
      </c>
      <c r="AB328" s="225" t="s">
        <v>162</v>
      </c>
      <c r="AC328" s="225" t="s">
        <v>162</v>
      </c>
      <c r="AD328" s="225" t="s">
        <v>162</v>
      </c>
      <c r="AE328" s="225" t="s">
        <v>162</v>
      </c>
      <c r="AF328" s="225" t="s">
        <v>162</v>
      </c>
      <c r="AG328" s="225" t="s">
        <v>162</v>
      </c>
      <c r="AH328" s="225" t="s">
        <v>162</v>
      </c>
      <c r="AS328" s="225" t="s">
        <v>3017</v>
      </c>
    </row>
    <row r="329" spans="1:45" x14ac:dyDescent="0.2">
      <c r="A329" s="225">
        <v>415185</v>
      </c>
      <c r="B329" s="225" t="s">
        <v>374</v>
      </c>
      <c r="U329" s="225" t="s">
        <v>161</v>
      </c>
      <c r="Z329" s="225" t="s">
        <v>162</v>
      </c>
      <c r="AA329" s="225" t="s">
        <v>162</v>
      </c>
      <c r="AB329" s="225" t="s">
        <v>162</v>
      </c>
      <c r="AC329" s="225" t="s">
        <v>162</v>
      </c>
      <c r="AD329" s="225" t="s">
        <v>162</v>
      </c>
      <c r="AE329" s="225" t="s">
        <v>162</v>
      </c>
      <c r="AF329" s="225" t="s">
        <v>162</v>
      </c>
      <c r="AG329" s="225" t="s">
        <v>162</v>
      </c>
      <c r="AH329" s="225" t="s">
        <v>162</v>
      </c>
      <c r="AS329" s="225" t="s">
        <v>3017</v>
      </c>
    </row>
    <row r="330" spans="1:45" x14ac:dyDescent="0.2">
      <c r="A330" s="225">
        <v>415205</v>
      </c>
      <c r="B330" s="225" t="s">
        <v>374</v>
      </c>
      <c r="Q330" s="225" t="s">
        <v>163</v>
      </c>
      <c r="Y330" s="225" t="s">
        <v>162</v>
      </c>
      <c r="AA330" s="225" t="s">
        <v>163</v>
      </c>
      <c r="AD330" s="225" t="s">
        <v>162</v>
      </c>
      <c r="AE330" s="225" t="s">
        <v>162</v>
      </c>
      <c r="AF330" s="225" t="s">
        <v>163</v>
      </c>
      <c r="AH330" s="225" t="s">
        <v>163</v>
      </c>
      <c r="AS330" s="225" t="s">
        <v>3017</v>
      </c>
    </row>
    <row r="331" spans="1:45" x14ac:dyDescent="0.2">
      <c r="A331" s="225">
        <v>415218</v>
      </c>
      <c r="B331" s="225" t="s">
        <v>374</v>
      </c>
      <c r="S331" s="225" t="s">
        <v>162</v>
      </c>
      <c r="T331" s="225" t="s">
        <v>161</v>
      </c>
      <c r="W331" s="225" t="s">
        <v>163</v>
      </c>
      <c r="Z331" s="225" t="s">
        <v>161</v>
      </c>
      <c r="AA331" s="225" t="s">
        <v>162</v>
      </c>
      <c r="AB331" s="225" t="s">
        <v>163</v>
      </c>
      <c r="AC331" s="225" t="s">
        <v>163</v>
      </c>
      <c r="AD331" s="225" t="s">
        <v>162</v>
      </c>
      <c r="AE331" s="225" t="s">
        <v>162</v>
      </c>
      <c r="AF331" s="225" t="s">
        <v>162</v>
      </c>
      <c r="AG331" s="225" t="s">
        <v>162</v>
      </c>
      <c r="AH331" s="225" t="s">
        <v>162</v>
      </c>
      <c r="AS331" s="225" t="s">
        <v>3017</v>
      </c>
    </row>
    <row r="332" spans="1:45" x14ac:dyDescent="0.2">
      <c r="A332" s="225">
        <v>415227</v>
      </c>
      <c r="B332" s="225" t="s">
        <v>374</v>
      </c>
      <c r="L332" s="225" t="s">
        <v>162</v>
      </c>
      <c r="R332" s="225" t="s">
        <v>162</v>
      </c>
      <c r="S332" s="225" t="s">
        <v>161</v>
      </c>
      <c r="AE332" s="225" t="s">
        <v>162</v>
      </c>
      <c r="AF332" s="225" t="s">
        <v>161</v>
      </c>
      <c r="AS332" s="225" t="s">
        <v>3017</v>
      </c>
    </row>
    <row r="333" spans="1:45" x14ac:dyDescent="0.2">
      <c r="A333" s="225">
        <v>415236</v>
      </c>
      <c r="B333" s="225" t="s">
        <v>374</v>
      </c>
      <c r="I333" s="225" t="s">
        <v>161</v>
      </c>
      <c r="L333" s="225" t="s">
        <v>161</v>
      </c>
      <c r="Y333" s="225" t="s">
        <v>163</v>
      </c>
      <c r="AA333" s="225" t="s">
        <v>163</v>
      </c>
      <c r="AD333" s="225" t="s">
        <v>162</v>
      </c>
      <c r="AE333" s="225" t="s">
        <v>162</v>
      </c>
      <c r="AF333" s="225" t="s">
        <v>162</v>
      </c>
      <c r="AG333" s="225" t="s">
        <v>162</v>
      </c>
      <c r="AH333" s="225" t="s">
        <v>163</v>
      </c>
      <c r="AS333" s="225" t="s">
        <v>3017</v>
      </c>
    </row>
    <row r="334" spans="1:45" x14ac:dyDescent="0.2">
      <c r="A334" s="225">
        <v>415242</v>
      </c>
      <c r="B334" s="225" t="s">
        <v>374</v>
      </c>
      <c r="J334" s="225" t="s">
        <v>161</v>
      </c>
      <c r="T334" s="225" t="s">
        <v>161</v>
      </c>
      <c r="W334" s="225" t="s">
        <v>162</v>
      </c>
      <c r="X334" s="225" t="s">
        <v>161</v>
      </c>
      <c r="Y334" s="225" t="s">
        <v>161</v>
      </c>
      <c r="Z334" s="225" t="s">
        <v>161</v>
      </c>
      <c r="AA334" s="225" t="s">
        <v>163</v>
      </c>
      <c r="AB334" s="225" t="s">
        <v>163</v>
      </c>
      <c r="AC334" s="225" t="s">
        <v>161</v>
      </c>
      <c r="AD334" s="225" t="s">
        <v>162</v>
      </c>
      <c r="AE334" s="225" t="s">
        <v>162</v>
      </c>
      <c r="AF334" s="225" t="s">
        <v>162</v>
      </c>
      <c r="AG334" s="225" t="s">
        <v>162</v>
      </c>
      <c r="AH334" s="225" t="s">
        <v>162</v>
      </c>
      <c r="AS334" s="225" t="s">
        <v>3017</v>
      </c>
    </row>
    <row r="335" spans="1:45" x14ac:dyDescent="0.2">
      <c r="A335" s="225">
        <v>415286</v>
      </c>
      <c r="B335" s="225" t="s">
        <v>374</v>
      </c>
      <c r="I335" s="225" t="s">
        <v>161</v>
      </c>
      <c r="J335" s="225" t="s">
        <v>161</v>
      </c>
      <c r="Q335" s="225" t="s">
        <v>161</v>
      </c>
      <c r="W335" s="225" t="s">
        <v>161</v>
      </c>
      <c r="Y335" s="225" t="s">
        <v>162</v>
      </c>
      <c r="AA335" s="225" t="s">
        <v>162</v>
      </c>
      <c r="AB335" s="225" t="s">
        <v>163</v>
      </c>
      <c r="AC335" s="225" t="s">
        <v>163</v>
      </c>
      <c r="AD335" s="225" t="s">
        <v>162</v>
      </c>
      <c r="AE335" s="225" t="s">
        <v>162</v>
      </c>
      <c r="AF335" s="225" t="s">
        <v>162</v>
      </c>
      <c r="AG335" s="225" t="s">
        <v>162</v>
      </c>
      <c r="AH335" s="225" t="s">
        <v>162</v>
      </c>
      <c r="AS335" s="225" t="s">
        <v>3017</v>
      </c>
    </row>
    <row r="336" spans="1:45" x14ac:dyDescent="0.2">
      <c r="A336" s="225">
        <v>415304</v>
      </c>
      <c r="B336" s="225" t="s">
        <v>374</v>
      </c>
      <c r="L336" s="225" t="s">
        <v>162</v>
      </c>
      <c r="R336" s="225" t="s">
        <v>162</v>
      </c>
      <c r="Z336" s="225" t="s">
        <v>163</v>
      </c>
      <c r="AC336" s="225" t="s">
        <v>163</v>
      </c>
      <c r="AE336" s="225" t="s">
        <v>162</v>
      </c>
      <c r="AF336" s="225" t="s">
        <v>162</v>
      </c>
      <c r="AS336" s="225" t="s">
        <v>3017</v>
      </c>
    </row>
    <row r="337" spans="1:45" x14ac:dyDescent="0.2">
      <c r="A337" s="225">
        <v>415357</v>
      </c>
      <c r="B337" s="225" t="s">
        <v>374</v>
      </c>
      <c r="Q337" s="225" t="s">
        <v>161</v>
      </c>
      <c r="Y337" s="225" t="s">
        <v>161</v>
      </c>
      <c r="AA337" s="225" t="s">
        <v>162</v>
      </c>
      <c r="AB337" s="225" t="s">
        <v>162</v>
      </c>
      <c r="AC337" s="225" t="s">
        <v>161</v>
      </c>
      <c r="AD337" s="225" t="s">
        <v>162</v>
      </c>
      <c r="AE337" s="225" t="s">
        <v>162</v>
      </c>
      <c r="AF337" s="225" t="s">
        <v>162</v>
      </c>
      <c r="AG337" s="225" t="s">
        <v>162</v>
      </c>
      <c r="AH337" s="225" t="s">
        <v>162</v>
      </c>
      <c r="AS337" s="225" t="s">
        <v>3017</v>
      </c>
    </row>
    <row r="338" spans="1:45" x14ac:dyDescent="0.2">
      <c r="A338" s="225">
        <v>415369</v>
      </c>
      <c r="B338" s="225" t="s">
        <v>374</v>
      </c>
      <c r="L338" s="225" t="s">
        <v>163</v>
      </c>
      <c r="Q338" s="225" t="s">
        <v>163</v>
      </c>
      <c r="R338" s="225" t="s">
        <v>163</v>
      </c>
      <c r="S338" s="225" t="s">
        <v>162</v>
      </c>
      <c r="AA338" s="225" t="s">
        <v>161</v>
      </c>
      <c r="AB338" s="225" t="s">
        <v>161</v>
      </c>
      <c r="AD338" s="225" t="s">
        <v>163</v>
      </c>
      <c r="AE338" s="225" t="s">
        <v>162</v>
      </c>
      <c r="AF338" s="225" t="s">
        <v>163</v>
      </c>
      <c r="AH338" s="225" t="s">
        <v>163</v>
      </c>
      <c r="AS338" s="225" t="s">
        <v>3017</v>
      </c>
    </row>
    <row r="339" spans="1:45" x14ac:dyDescent="0.2">
      <c r="A339" s="225">
        <v>415376</v>
      </c>
      <c r="B339" s="225" t="s">
        <v>374</v>
      </c>
      <c r="I339" s="225" t="s">
        <v>161</v>
      </c>
      <c r="L339" s="225" t="s">
        <v>163</v>
      </c>
      <c r="Q339" s="225" t="s">
        <v>161</v>
      </c>
      <c r="X339" s="225" t="s">
        <v>163</v>
      </c>
      <c r="Y339" s="225" t="s">
        <v>163</v>
      </c>
      <c r="Z339" s="225" t="s">
        <v>163</v>
      </c>
      <c r="AA339" s="225" t="s">
        <v>163</v>
      </c>
      <c r="AB339" s="225" t="s">
        <v>163</v>
      </c>
      <c r="AC339" s="225" t="s">
        <v>162</v>
      </c>
      <c r="AD339" s="225" t="s">
        <v>162</v>
      </c>
      <c r="AE339" s="225" t="s">
        <v>162</v>
      </c>
      <c r="AF339" s="225" t="s">
        <v>162</v>
      </c>
      <c r="AG339" s="225" t="s">
        <v>162</v>
      </c>
      <c r="AH339" s="225" t="s">
        <v>162</v>
      </c>
      <c r="AS339" s="225" t="s">
        <v>3017</v>
      </c>
    </row>
    <row r="340" spans="1:45" x14ac:dyDescent="0.2">
      <c r="A340" s="225">
        <v>415382</v>
      </c>
      <c r="B340" s="225" t="s">
        <v>374</v>
      </c>
      <c r="L340" s="225" t="s">
        <v>162</v>
      </c>
      <c r="Y340" s="225" t="s">
        <v>163</v>
      </c>
      <c r="Z340" s="225" t="s">
        <v>161</v>
      </c>
      <c r="AA340" s="225" t="s">
        <v>161</v>
      </c>
      <c r="AD340" s="225" t="s">
        <v>162</v>
      </c>
      <c r="AE340" s="225" t="s">
        <v>162</v>
      </c>
      <c r="AF340" s="225" t="s">
        <v>162</v>
      </c>
      <c r="AG340" s="225" t="s">
        <v>162</v>
      </c>
      <c r="AH340" s="225" t="s">
        <v>162</v>
      </c>
      <c r="AS340" s="225" t="s">
        <v>3017</v>
      </c>
    </row>
    <row r="341" spans="1:45" x14ac:dyDescent="0.2">
      <c r="A341" s="225">
        <v>415450</v>
      </c>
      <c r="B341" s="225" t="s">
        <v>374</v>
      </c>
      <c r="L341" s="225" t="s">
        <v>163</v>
      </c>
      <c r="S341" s="225" t="s">
        <v>161</v>
      </c>
      <c r="W341" s="225" t="s">
        <v>161</v>
      </c>
      <c r="Y341" s="225" t="s">
        <v>161</v>
      </c>
      <c r="Z341" s="225" t="s">
        <v>161</v>
      </c>
      <c r="AB341" s="225" t="s">
        <v>161</v>
      </c>
      <c r="AD341" s="225" t="s">
        <v>162</v>
      </c>
      <c r="AE341" s="225" t="s">
        <v>162</v>
      </c>
      <c r="AF341" s="225" t="s">
        <v>162</v>
      </c>
      <c r="AG341" s="225" t="s">
        <v>163</v>
      </c>
      <c r="AH341" s="225" t="s">
        <v>162</v>
      </c>
      <c r="AS341" s="225" t="s">
        <v>3017</v>
      </c>
    </row>
    <row r="342" spans="1:45" x14ac:dyDescent="0.2">
      <c r="A342" s="225">
        <v>415552</v>
      </c>
      <c r="B342" s="225" t="s">
        <v>374</v>
      </c>
      <c r="F342" s="225" t="s">
        <v>161</v>
      </c>
      <c r="J342" s="225" t="s">
        <v>161</v>
      </c>
      <c r="K342" s="225" t="s">
        <v>163</v>
      </c>
      <c r="M342" s="225" t="s">
        <v>163</v>
      </c>
      <c r="Y342" s="225" t="s">
        <v>161</v>
      </c>
      <c r="AA342" s="225" t="s">
        <v>161</v>
      </c>
      <c r="AD342" s="225" t="s">
        <v>163</v>
      </c>
      <c r="AE342" s="225" t="s">
        <v>161</v>
      </c>
      <c r="AF342" s="225" t="s">
        <v>163</v>
      </c>
      <c r="AS342" s="225" t="s">
        <v>3017</v>
      </c>
    </row>
    <row r="343" spans="1:45" x14ac:dyDescent="0.2">
      <c r="A343" s="225">
        <v>415566</v>
      </c>
      <c r="B343" s="225" t="s">
        <v>374</v>
      </c>
      <c r="R343" s="225" t="s">
        <v>161</v>
      </c>
      <c r="W343" s="225" t="s">
        <v>161</v>
      </c>
      <c r="Y343" s="225" t="s">
        <v>161</v>
      </c>
      <c r="Z343" s="225" t="s">
        <v>161</v>
      </c>
      <c r="AA343" s="225" t="s">
        <v>161</v>
      </c>
      <c r="AC343" s="225" t="s">
        <v>161</v>
      </c>
      <c r="AD343" s="225" t="s">
        <v>162</v>
      </c>
      <c r="AE343" s="225" t="s">
        <v>162</v>
      </c>
      <c r="AF343" s="225" t="s">
        <v>162</v>
      </c>
      <c r="AG343" s="225" t="s">
        <v>162</v>
      </c>
      <c r="AH343" s="225" t="s">
        <v>162</v>
      </c>
      <c r="AS343" s="225" t="s">
        <v>3017</v>
      </c>
    </row>
    <row r="344" spans="1:45" x14ac:dyDescent="0.2">
      <c r="A344" s="225">
        <v>415571</v>
      </c>
      <c r="B344" s="225" t="s">
        <v>374</v>
      </c>
      <c r="Q344" s="225" t="s">
        <v>163</v>
      </c>
      <c r="R344" s="225" t="s">
        <v>162</v>
      </c>
      <c r="W344" s="225" t="s">
        <v>163</v>
      </c>
      <c r="Y344" s="225" t="s">
        <v>163</v>
      </c>
      <c r="Z344" s="225" t="s">
        <v>162</v>
      </c>
      <c r="AD344" s="225" t="s">
        <v>163</v>
      </c>
      <c r="AE344" s="225" t="s">
        <v>162</v>
      </c>
      <c r="AG344" s="225" t="s">
        <v>163</v>
      </c>
      <c r="AS344" s="225" t="s">
        <v>3017</v>
      </c>
    </row>
    <row r="345" spans="1:45" x14ac:dyDescent="0.2">
      <c r="A345" s="225">
        <v>415591</v>
      </c>
      <c r="B345" s="225" t="s">
        <v>374</v>
      </c>
      <c r="L345" s="225" t="s">
        <v>161</v>
      </c>
      <c r="Z345" s="225" t="s">
        <v>161</v>
      </c>
      <c r="AE345" s="225" t="s">
        <v>161</v>
      </c>
      <c r="AF345" s="225" t="s">
        <v>161</v>
      </c>
      <c r="AH345" s="225" t="s">
        <v>161</v>
      </c>
      <c r="AS345" s="225" t="s">
        <v>3017</v>
      </c>
    </row>
    <row r="346" spans="1:45" x14ac:dyDescent="0.2">
      <c r="A346" s="225">
        <v>415597</v>
      </c>
      <c r="B346" s="225" t="s">
        <v>374</v>
      </c>
      <c r="I346" s="225" t="s">
        <v>161</v>
      </c>
      <c r="L346" s="225" t="s">
        <v>162</v>
      </c>
      <c r="Q346" s="225" t="s">
        <v>162</v>
      </c>
      <c r="W346" s="225" t="s">
        <v>161</v>
      </c>
      <c r="Z346" s="225" t="s">
        <v>161</v>
      </c>
      <c r="AE346" s="225" t="s">
        <v>162</v>
      </c>
      <c r="AF346" s="225" t="s">
        <v>161</v>
      </c>
      <c r="AG346" s="225" t="s">
        <v>161</v>
      </c>
      <c r="AH346" s="225" t="s">
        <v>161</v>
      </c>
      <c r="AS346" s="225" t="s">
        <v>3017</v>
      </c>
    </row>
    <row r="347" spans="1:45" x14ac:dyDescent="0.2">
      <c r="A347" s="225">
        <v>415598</v>
      </c>
      <c r="B347" s="225" t="s">
        <v>374</v>
      </c>
      <c r="C347" s="225" t="s">
        <v>162</v>
      </c>
      <c r="L347" s="225" t="s">
        <v>161</v>
      </c>
      <c r="AE347" s="225" t="s">
        <v>163</v>
      </c>
      <c r="AF347" s="225" t="s">
        <v>161</v>
      </c>
      <c r="AG347" s="225" t="s">
        <v>161</v>
      </c>
      <c r="AS347" s="225" t="s">
        <v>3017</v>
      </c>
    </row>
    <row r="348" spans="1:45" x14ac:dyDescent="0.2">
      <c r="A348" s="225">
        <v>415599</v>
      </c>
      <c r="B348" s="225" t="s">
        <v>374</v>
      </c>
      <c r="AC348" s="225" t="s">
        <v>163</v>
      </c>
      <c r="AD348" s="225" t="s">
        <v>162</v>
      </c>
      <c r="AE348" s="225" t="s">
        <v>162</v>
      </c>
      <c r="AF348" s="225" t="s">
        <v>162</v>
      </c>
      <c r="AG348" s="225" t="s">
        <v>162</v>
      </c>
      <c r="AH348" s="225" t="s">
        <v>162</v>
      </c>
      <c r="AS348" s="225" t="s">
        <v>3017</v>
      </c>
    </row>
    <row r="349" spans="1:45" x14ac:dyDescent="0.2">
      <c r="A349" s="225">
        <v>415649</v>
      </c>
      <c r="B349" s="225" t="s">
        <v>374</v>
      </c>
      <c r="I349" s="225" t="s">
        <v>161</v>
      </c>
      <c r="S349" s="225" t="s">
        <v>161</v>
      </c>
      <c r="Y349" s="225" t="s">
        <v>161</v>
      </c>
      <c r="AB349" s="225" t="s">
        <v>161</v>
      </c>
      <c r="AD349" s="225" t="s">
        <v>161</v>
      </c>
      <c r="AE349" s="225" t="s">
        <v>162</v>
      </c>
      <c r="AF349" s="225" t="s">
        <v>161</v>
      </c>
      <c r="AH349" s="225" t="s">
        <v>162</v>
      </c>
      <c r="AS349" s="225" t="s">
        <v>3017</v>
      </c>
    </row>
    <row r="350" spans="1:45" x14ac:dyDescent="0.2">
      <c r="A350" s="225">
        <v>415651</v>
      </c>
      <c r="B350" s="225" t="s">
        <v>374</v>
      </c>
      <c r="I350" s="225" t="s">
        <v>161</v>
      </c>
      <c r="L350" s="225" t="s">
        <v>162</v>
      </c>
      <c r="S350" s="225" t="s">
        <v>162</v>
      </c>
      <c r="X350" s="225" t="s">
        <v>162</v>
      </c>
      <c r="Y350" s="225" t="s">
        <v>162</v>
      </c>
      <c r="Z350" s="225" t="s">
        <v>162</v>
      </c>
      <c r="AA350" s="225" t="s">
        <v>162</v>
      </c>
      <c r="AB350" s="225" t="s">
        <v>163</v>
      </c>
      <c r="AC350" s="225" t="s">
        <v>163</v>
      </c>
      <c r="AD350" s="225" t="s">
        <v>162</v>
      </c>
      <c r="AE350" s="225" t="s">
        <v>162</v>
      </c>
      <c r="AF350" s="225" t="s">
        <v>162</v>
      </c>
      <c r="AG350" s="225" t="s">
        <v>162</v>
      </c>
      <c r="AH350" s="225" t="s">
        <v>162</v>
      </c>
      <c r="AS350" s="225" t="s">
        <v>3017</v>
      </c>
    </row>
    <row r="351" spans="1:45" x14ac:dyDescent="0.2">
      <c r="A351" s="225">
        <v>415658</v>
      </c>
      <c r="B351" s="225" t="s">
        <v>374</v>
      </c>
      <c r="G351" s="225" t="s">
        <v>161</v>
      </c>
      <c r="J351" s="225" t="s">
        <v>163</v>
      </c>
      <c r="V351" s="225" t="s">
        <v>161</v>
      </c>
      <c r="W351" s="225" t="s">
        <v>161</v>
      </c>
      <c r="Y351" s="225" t="s">
        <v>161</v>
      </c>
      <c r="Z351" s="225" t="s">
        <v>161</v>
      </c>
      <c r="AA351" s="225" t="s">
        <v>161</v>
      </c>
      <c r="AB351" s="225" t="s">
        <v>161</v>
      </c>
      <c r="AD351" s="225" t="s">
        <v>162</v>
      </c>
      <c r="AE351" s="225" t="s">
        <v>162</v>
      </c>
      <c r="AF351" s="225" t="s">
        <v>162</v>
      </c>
      <c r="AG351" s="225" t="s">
        <v>162</v>
      </c>
      <c r="AH351" s="225" t="s">
        <v>162</v>
      </c>
      <c r="AS351" s="225" t="s">
        <v>3017</v>
      </c>
    </row>
    <row r="352" spans="1:45" x14ac:dyDescent="0.2">
      <c r="A352" s="225">
        <v>415727</v>
      </c>
      <c r="B352" s="225" t="s">
        <v>374</v>
      </c>
      <c r="R352" s="225" t="s">
        <v>161</v>
      </c>
      <c r="W352" s="225" t="s">
        <v>161</v>
      </c>
      <c r="Y352" s="225" t="s">
        <v>161</v>
      </c>
      <c r="AA352" s="225" t="s">
        <v>161</v>
      </c>
      <c r="AD352" s="225" t="s">
        <v>161</v>
      </c>
      <c r="AE352" s="225" t="s">
        <v>162</v>
      </c>
      <c r="AF352" s="225" t="s">
        <v>161</v>
      </c>
      <c r="AS352" s="225" t="s">
        <v>3017</v>
      </c>
    </row>
    <row r="353" spans="1:45" x14ac:dyDescent="0.2">
      <c r="A353" s="225">
        <v>415759</v>
      </c>
      <c r="B353" s="225" t="s">
        <v>374</v>
      </c>
      <c r="I353" s="225" t="s">
        <v>161</v>
      </c>
      <c r="L353" s="225" t="s">
        <v>161</v>
      </c>
      <c r="AA353" s="225" t="s">
        <v>161</v>
      </c>
      <c r="AB353" s="225" t="s">
        <v>161</v>
      </c>
      <c r="AD353" s="225" t="s">
        <v>161</v>
      </c>
      <c r="AE353" s="225" t="s">
        <v>162</v>
      </c>
      <c r="AF353" s="225" t="s">
        <v>162</v>
      </c>
      <c r="AS353" s="225" t="s">
        <v>3017</v>
      </c>
    </row>
    <row r="354" spans="1:45" x14ac:dyDescent="0.2">
      <c r="A354" s="225">
        <v>415762</v>
      </c>
      <c r="B354" s="225" t="s">
        <v>374</v>
      </c>
      <c r="L354" s="225" t="s">
        <v>162</v>
      </c>
      <c r="R354" s="225" t="s">
        <v>163</v>
      </c>
      <c r="AA354" s="225" t="s">
        <v>163</v>
      </c>
      <c r="AE354" s="225" t="s">
        <v>162</v>
      </c>
      <c r="AF354" s="225" t="s">
        <v>162</v>
      </c>
      <c r="AH354" s="225" t="s">
        <v>163</v>
      </c>
      <c r="AS354" s="225" t="s">
        <v>3017</v>
      </c>
    </row>
    <row r="355" spans="1:45" x14ac:dyDescent="0.2">
      <c r="A355" s="225">
        <v>415788</v>
      </c>
      <c r="B355" s="225" t="s">
        <v>374</v>
      </c>
      <c r="L355" s="225" t="s">
        <v>163</v>
      </c>
      <c r="Q355" s="225" t="s">
        <v>161</v>
      </c>
      <c r="W355" s="225" t="s">
        <v>163</v>
      </c>
      <c r="AA355" s="225" t="s">
        <v>161</v>
      </c>
      <c r="AB355" s="225" t="s">
        <v>161</v>
      </c>
      <c r="AD355" s="225" t="s">
        <v>163</v>
      </c>
      <c r="AE355" s="225" t="s">
        <v>162</v>
      </c>
      <c r="AF355" s="225" t="s">
        <v>162</v>
      </c>
      <c r="AG355" s="225" t="s">
        <v>161</v>
      </c>
      <c r="AH355" s="225" t="s">
        <v>163</v>
      </c>
      <c r="AS355" s="225" t="s">
        <v>3017</v>
      </c>
    </row>
    <row r="356" spans="1:45" x14ac:dyDescent="0.2">
      <c r="A356" s="225">
        <v>415790</v>
      </c>
      <c r="B356" s="225" t="s">
        <v>374</v>
      </c>
      <c r="L356" s="225" t="s">
        <v>161</v>
      </c>
      <c r="R356" s="225" t="s">
        <v>161</v>
      </c>
      <c r="AA356" s="225" t="s">
        <v>161</v>
      </c>
      <c r="AE356" s="225" t="s">
        <v>162</v>
      </c>
      <c r="AF356" s="225" t="s">
        <v>162</v>
      </c>
      <c r="AS356" s="225" t="s">
        <v>3017</v>
      </c>
    </row>
    <row r="357" spans="1:45" x14ac:dyDescent="0.2">
      <c r="A357" s="225">
        <v>415807</v>
      </c>
      <c r="B357" s="225" t="s">
        <v>374</v>
      </c>
      <c r="G357" s="225" t="s">
        <v>161</v>
      </c>
      <c r="X357" s="225" t="s">
        <v>163</v>
      </c>
      <c r="Y357" s="225" t="s">
        <v>163</v>
      </c>
      <c r="Z357" s="225" t="s">
        <v>162</v>
      </c>
      <c r="AA357" s="225" t="s">
        <v>163</v>
      </c>
      <c r="AB357" s="225" t="s">
        <v>162</v>
      </c>
      <c r="AC357" s="225" t="s">
        <v>162</v>
      </c>
      <c r="AD357" s="225" t="s">
        <v>162</v>
      </c>
      <c r="AE357" s="225" t="s">
        <v>162</v>
      </c>
      <c r="AF357" s="225" t="s">
        <v>162</v>
      </c>
      <c r="AG357" s="225" t="s">
        <v>162</v>
      </c>
      <c r="AH357" s="225" t="s">
        <v>162</v>
      </c>
      <c r="AS357" s="225" t="s">
        <v>3017</v>
      </c>
    </row>
    <row r="358" spans="1:45" x14ac:dyDescent="0.2">
      <c r="A358" s="225">
        <v>415833</v>
      </c>
      <c r="B358" s="225" t="s">
        <v>374</v>
      </c>
      <c r="L358" s="225" t="s">
        <v>161</v>
      </c>
      <c r="R358" s="225" t="s">
        <v>162</v>
      </c>
      <c r="Z358" s="225" t="s">
        <v>161</v>
      </c>
      <c r="AD358" s="225" t="s">
        <v>161</v>
      </c>
      <c r="AE358" s="225" t="s">
        <v>162</v>
      </c>
      <c r="AG358" s="225" t="s">
        <v>161</v>
      </c>
      <c r="AS358" s="225" t="s">
        <v>3017</v>
      </c>
    </row>
    <row r="359" spans="1:45" x14ac:dyDescent="0.2">
      <c r="A359" s="225">
        <v>415839</v>
      </c>
      <c r="B359" s="225" t="s">
        <v>374</v>
      </c>
      <c r="D359" s="225" t="s">
        <v>161</v>
      </c>
      <c r="K359" s="225" t="s">
        <v>163</v>
      </c>
      <c r="L359" s="225" t="s">
        <v>161</v>
      </c>
      <c r="W359" s="225" t="s">
        <v>161</v>
      </c>
      <c r="AF359" s="225" t="s">
        <v>161</v>
      </c>
      <c r="AS359" s="225" t="s">
        <v>3017</v>
      </c>
    </row>
    <row r="360" spans="1:45" x14ac:dyDescent="0.2">
      <c r="A360" s="225">
        <v>415862</v>
      </c>
      <c r="B360" s="225" t="s">
        <v>374</v>
      </c>
      <c r="L360" s="225" t="s">
        <v>162</v>
      </c>
      <c r="R360" s="225" t="s">
        <v>162</v>
      </c>
      <c r="S360" s="225" t="s">
        <v>162</v>
      </c>
      <c r="AD360" s="225" t="s">
        <v>162</v>
      </c>
      <c r="AE360" s="225" t="s">
        <v>162</v>
      </c>
      <c r="AF360" s="225" t="s">
        <v>162</v>
      </c>
      <c r="AG360" s="225" t="s">
        <v>162</v>
      </c>
      <c r="AH360" s="225" t="s">
        <v>162</v>
      </c>
      <c r="AS360" s="225" t="s">
        <v>3017</v>
      </c>
    </row>
    <row r="361" spans="1:45" x14ac:dyDescent="0.2">
      <c r="A361" s="225">
        <v>415875</v>
      </c>
      <c r="B361" s="225" t="s">
        <v>374</v>
      </c>
      <c r="J361" s="225" t="s">
        <v>161</v>
      </c>
      <c r="K361" s="225" t="s">
        <v>161</v>
      </c>
      <c r="X361" s="225" t="s">
        <v>161</v>
      </c>
      <c r="Y361" s="225" t="s">
        <v>161</v>
      </c>
      <c r="AA361" s="225" t="s">
        <v>162</v>
      </c>
      <c r="AB361" s="225" t="s">
        <v>163</v>
      </c>
      <c r="AC361" s="225" t="s">
        <v>161</v>
      </c>
      <c r="AD361" s="225" t="s">
        <v>162</v>
      </c>
      <c r="AE361" s="225" t="s">
        <v>162</v>
      </c>
      <c r="AF361" s="225" t="s">
        <v>162</v>
      </c>
      <c r="AG361" s="225" t="s">
        <v>163</v>
      </c>
      <c r="AH361" s="225" t="s">
        <v>162</v>
      </c>
      <c r="AS361" s="225" t="s">
        <v>3017</v>
      </c>
    </row>
    <row r="362" spans="1:45" x14ac:dyDescent="0.2">
      <c r="A362" s="225">
        <v>415931</v>
      </c>
      <c r="B362" s="225" t="s">
        <v>374</v>
      </c>
      <c r="E362" s="225" t="s">
        <v>162</v>
      </c>
      <c r="L362" s="225" t="s">
        <v>163</v>
      </c>
      <c r="AA362" s="225" t="s">
        <v>163</v>
      </c>
      <c r="AB362" s="225" t="s">
        <v>163</v>
      </c>
      <c r="AD362" s="225" t="s">
        <v>162</v>
      </c>
      <c r="AE362" s="225" t="s">
        <v>162</v>
      </c>
      <c r="AF362" s="225" t="s">
        <v>162</v>
      </c>
      <c r="AG362" s="225" t="s">
        <v>162</v>
      </c>
      <c r="AS362" s="225" t="s">
        <v>3017</v>
      </c>
    </row>
    <row r="363" spans="1:45" x14ac:dyDescent="0.2">
      <c r="A363" s="225">
        <v>415939</v>
      </c>
      <c r="B363" s="225" t="s">
        <v>374</v>
      </c>
      <c r="G363" s="225" t="s">
        <v>161</v>
      </c>
      <c r="Q363" s="225" t="s">
        <v>161</v>
      </c>
      <c r="W363" s="225" t="s">
        <v>163</v>
      </c>
      <c r="Y363" s="225" t="s">
        <v>162</v>
      </c>
      <c r="Z363" s="225" t="s">
        <v>163</v>
      </c>
      <c r="AA363" s="225" t="s">
        <v>163</v>
      </c>
      <c r="AD363" s="225" t="s">
        <v>162</v>
      </c>
      <c r="AE363" s="225" t="s">
        <v>162</v>
      </c>
      <c r="AF363" s="225" t="s">
        <v>162</v>
      </c>
      <c r="AG363" s="225" t="s">
        <v>162</v>
      </c>
      <c r="AH363" s="225" t="s">
        <v>162</v>
      </c>
      <c r="AS363" s="225" t="s">
        <v>3017</v>
      </c>
    </row>
    <row r="364" spans="1:45" x14ac:dyDescent="0.2">
      <c r="A364" s="225">
        <v>415940</v>
      </c>
      <c r="B364" s="225" t="s">
        <v>374</v>
      </c>
      <c r="F364" s="225" t="s">
        <v>163</v>
      </c>
      <c r="AC364" s="225" t="s">
        <v>163</v>
      </c>
      <c r="AD364" s="225" t="s">
        <v>162</v>
      </c>
      <c r="AE364" s="225" t="s">
        <v>162</v>
      </c>
      <c r="AF364" s="225" t="s">
        <v>162</v>
      </c>
      <c r="AG364" s="225" t="s">
        <v>162</v>
      </c>
      <c r="AH364" s="225" t="s">
        <v>162</v>
      </c>
      <c r="AS364" s="225" t="s">
        <v>3017</v>
      </c>
    </row>
    <row r="365" spans="1:45" x14ac:dyDescent="0.2">
      <c r="A365" s="225">
        <v>415942</v>
      </c>
      <c r="B365" s="225" t="s">
        <v>400</v>
      </c>
      <c r="R365" s="225" t="s">
        <v>162</v>
      </c>
      <c r="T365" s="225" t="s">
        <v>162</v>
      </c>
      <c r="Y365" s="225" t="s">
        <v>162</v>
      </c>
      <c r="Z365" s="225" t="s">
        <v>162</v>
      </c>
      <c r="AA365" s="225" t="s">
        <v>162</v>
      </c>
      <c r="AB365" s="225" t="s">
        <v>162</v>
      </c>
      <c r="AC365" s="225" t="s">
        <v>162</v>
      </c>
      <c r="AS365" s="225" t="s">
        <v>3017</v>
      </c>
    </row>
    <row r="366" spans="1:45" x14ac:dyDescent="0.2">
      <c r="A366" s="225">
        <v>415943</v>
      </c>
      <c r="B366" s="225" t="s">
        <v>400</v>
      </c>
      <c r="J366" s="225" t="s">
        <v>161</v>
      </c>
      <c r="O366" s="225" t="s">
        <v>163</v>
      </c>
      <c r="R366" s="225" t="s">
        <v>163</v>
      </c>
      <c r="W366" s="225" t="s">
        <v>163</v>
      </c>
      <c r="Y366" s="225" t="s">
        <v>162</v>
      </c>
      <c r="Z366" s="225" t="s">
        <v>162</v>
      </c>
      <c r="AA366" s="225" t="s">
        <v>162</v>
      </c>
      <c r="AS366" s="225" t="s">
        <v>3017</v>
      </c>
    </row>
    <row r="367" spans="1:45" x14ac:dyDescent="0.2">
      <c r="A367" s="225">
        <v>415945</v>
      </c>
      <c r="B367" s="225" t="s">
        <v>374</v>
      </c>
      <c r="J367" s="225" t="s">
        <v>163</v>
      </c>
      <c r="R367" s="225" t="s">
        <v>162</v>
      </c>
      <c r="W367" s="225" t="s">
        <v>163</v>
      </c>
      <c r="AA367" s="225" t="s">
        <v>163</v>
      </c>
      <c r="AC367" s="225" t="s">
        <v>162</v>
      </c>
      <c r="AE367" s="225" t="s">
        <v>162</v>
      </c>
      <c r="AF367" s="225" t="s">
        <v>163</v>
      </c>
      <c r="AG367" s="225" t="s">
        <v>162</v>
      </c>
      <c r="AS367" s="225" t="s">
        <v>3017</v>
      </c>
    </row>
    <row r="368" spans="1:45" x14ac:dyDescent="0.2">
      <c r="A368" s="225">
        <v>415980</v>
      </c>
      <c r="B368" s="225" t="s">
        <v>374</v>
      </c>
      <c r="L368" s="225" t="s">
        <v>162</v>
      </c>
      <c r="R368" s="225" t="s">
        <v>161</v>
      </c>
      <c r="S368" s="225" t="s">
        <v>163</v>
      </c>
      <c r="AE368" s="225" t="s">
        <v>162</v>
      </c>
      <c r="AG368" s="225" t="s">
        <v>161</v>
      </c>
      <c r="AH368" s="225" t="s">
        <v>161</v>
      </c>
      <c r="AS368" s="225" t="s">
        <v>3017</v>
      </c>
    </row>
    <row r="369" spans="1:45" x14ac:dyDescent="0.2">
      <c r="A369" s="225">
        <v>415981</v>
      </c>
      <c r="B369" s="225" t="s">
        <v>374</v>
      </c>
      <c r="Q369" s="225" t="s">
        <v>161</v>
      </c>
      <c r="R369" s="225" t="s">
        <v>161</v>
      </c>
      <c r="V369" s="225" t="s">
        <v>161</v>
      </c>
      <c r="Y369" s="225" t="s">
        <v>161</v>
      </c>
      <c r="Z369" s="225" t="s">
        <v>161</v>
      </c>
      <c r="AD369" s="225" t="s">
        <v>161</v>
      </c>
      <c r="AE369" s="225" t="s">
        <v>163</v>
      </c>
      <c r="AF369" s="225" t="s">
        <v>163</v>
      </c>
      <c r="AG369" s="225" t="s">
        <v>161</v>
      </c>
      <c r="AH369" s="225" t="s">
        <v>163</v>
      </c>
      <c r="AS369" s="225" t="s">
        <v>3017</v>
      </c>
    </row>
    <row r="370" spans="1:45" x14ac:dyDescent="0.2">
      <c r="A370" s="225">
        <v>416009</v>
      </c>
      <c r="B370" s="225" t="s">
        <v>400</v>
      </c>
      <c r="O370" s="225" t="s">
        <v>163</v>
      </c>
      <c r="P370" s="225" t="s">
        <v>161</v>
      </c>
      <c r="X370" s="225" t="s">
        <v>163</v>
      </c>
      <c r="Y370" s="225" t="s">
        <v>162</v>
      </c>
      <c r="Z370" s="225" t="s">
        <v>162</v>
      </c>
      <c r="AA370" s="225" t="s">
        <v>162</v>
      </c>
      <c r="AB370" s="225" t="s">
        <v>162</v>
      </c>
      <c r="AC370" s="225" t="s">
        <v>162</v>
      </c>
      <c r="AS370" s="225" t="s">
        <v>3017</v>
      </c>
    </row>
    <row r="371" spans="1:45" x14ac:dyDescent="0.2">
      <c r="A371" s="225">
        <v>416014</v>
      </c>
      <c r="B371" s="225" t="s">
        <v>374</v>
      </c>
      <c r="L371" s="225" t="s">
        <v>161</v>
      </c>
      <c r="R371" s="225" t="s">
        <v>162</v>
      </c>
      <c r="S371" s="225" t="s">
        <v>163</v>
      </c>
      <c r="AE371" s="225" t="s">
        <v>162</v>
      </c>
      <c r="AG371" s="225" t="s">
        <v>161</v>
      </c>
      <c r="AH371" s="225" t="s">
        <v>161</v>
      </c>
      <c r="AS371" s="225" t="s">
        <v>3017</v>
      </c>
    </row>
    <row r="372" spans="1:45" x14ac:dyDescent="0.2">
      <c r="A372" s="225">
        <v>416033</v>
      </c>
      <c r="B372" s="225" t="s">
        <v>374</v>
      </c>
      <c r="G372" s="225" t="s">
        <v>161</v>
      </c>
      <c r="R372" s="225" t="s">
        <v>161</v>
      </c>
      <c r="AA372" s="225" t="s">
        <v>161</v>
      </c>
      <c r="AB372" s="225" t="s">
        <v>161</v>
      </c>
      <c r="AD372" s="225" t="s">
        <v>161</v>
      </c>
      <c r="AE372" s="225" t="s">
        <v>163</v>
      </c>
      <c r="AF372" s="225" t="s">
        <v>161</v>
      </c>
      <c r="AS372" s="225" t="s">
        <v>3017</v>
      </c>
    </row>
    <row r="373" spans="1:45" x14ac:dyDescent="0.2">
      <c r="A373" s="225">
        <v>416044</v>
      </c>
      <c r="B373" s="225" t="s">
        <v>374</v>
      </c>
      <c r="D373" s="225" t="s">
        <v>162</v>
      </c>
      <c r="G373" s="225" t="s">
        <v>161</v>
      </c>
      <c r="J373" s="225" t="s">
        <v>163</v>
      </c>
      <c r="X373" s="225" t="s">
        <v>161</v>
      </c>
      <c r="AA373" s="225" t="s">
        <v>163</v>
      </c>
      <c r="AC373" s="225" t="s">
        <v>162</v>
      </c>
      <c r="AD373" s="225" t="s">
        <v>162</v>
      </c>
      <c r="AE373" s="225" t="s">
        <v>162</v>
      </c>
      <c r="AF373" s="225" t="s">
        <v>162</v>
      </c>
      <c r="AG373" s="225" t="s">
        <v>162</v>
      </c>
      <c r="AH373" s="225" t="s">
        <v>162</v>
      </c>
      <c r="AS373" s="225" t="s">
        <v>3017</v>
      </c>
    </row>
    <row r="374" spans="1:45" x14ac:dyDescent="0.2">
      <c r="A374" s="225">
        <v>416061</v>
      </c>
      <c r="B374" s="225" t="s">
        <v>374</v>
      </c>
      <c r="G374" s="225" t="s">
        <v>162</v>
      </c>
      <c r="L374" s="225" t="s">
        <v>162</v>
      </c>
      <c r="R374" s="225" t="s">
        <v>163</v>
      </c>
      <c r="X374" s="225" t="s">
        <v>161</v>
      </c>
      <c r="Y374" s="225" t="s">
        <v>161</v>
      </c>
      <c r="AA374" s="225" t="s">
        <v>163</v>
      </c>
      <c r="AB374" s="225" t="s">
        <v>161</v>
      </c>
      <c r="AD374" s="225" t="s">
        <v>161</v>
      </c>
      <c r="AE374" s="225" t="s">
        <v>162</v>
      </c>
      <c r="AF374" s="225" t="s">
        <v>163</v>
      </c>
      <c r="AG374" s="225" t="s">
        <v>161</v>
      </c>
      <c r="AH374" s="225" t="s">
        <v>163</v>
      </c>
      <c r="AS374" s="225" t="s">
        <v>3017</v>
      </c>
    </row>
    <row r="375" spans="1:45" x14ac:dyDescent="0.2">
      <c r="A375" s="225">
        <v>416083</v>
      </c>
      <c r="B375" s="225" t="s">
        <v>374</v>
      </c>
      <c r="H375" s="225" t="s">
        <v>161</v>
      </c>
      <c r="Q375" s="225" t="s">
        <v>161</v>
      </c>
      <c r="R375" s="225" t="s">
        <v>163</v>
      </c>
      <c r="AA375" s="225" t="s">
        <v>161</v>
      </c>
      <c r="AE375" s="225" t="s">
        <v>162</v>
      </c>
      <c r="AF375" s="225" t="s">
        <v>162</v>
      </c>
      <c r="AS375" s="225" t="s">
        <v>3017</v>
      </c>
    </row>
    <row r="376" spans="1:45" x14ac:dyDescent="0.2">
      <c r="A376" s="225">
        <v>416087</v>
      </c>
      <c r="B376" s="225" t="s">
        <v>374</v>
      </c>
      <c r="I376" s="225" t="s">
        <v>161</v>
      </c>
      <c r="L376" s="225" t="s">
        <v>161</v>
      </c>
      <c r="R376" s="225" t="s">
        <v>161</v>
      </c>
      <c r="Y376" s="225" t="s">
        <v>161</v>
      </c>
      <c r="AA376" s="225" t="s">
        <v>163</v>
      </c>
      <c r="AB376" s="225" t="s">
        <v>163</v>
      </c>
      <c r="AD376" s="225" t="s">
        <v>161</v>
      </c>
      <c r="AF376" s="225" t="s">
        <v>163</v>
      </c>
      <c r="AH376" s="225" t="s">
        <v>161</v>
      </c>
      <c r="AS376" s="225" t="s">
        <v>3017</v>
      </c>
    </row>
    <row r="377" spans="1:45" x14ac:dyDescent="0.2">
      <c r="A377" s="225">
        <v>416092</v>
      </c>
      <c r="B377" s="225" t="s">
        <v>374</v>
      </c>
      <c r="Q377" s="225" t="s">
        <v>161</v>
      </c>
      <c r="R377" s="225" t="s">
        <v>162</v>
      </c>
      <c r="AD377" s="225" t="s">
        <v>161</v>
      </c>
      <c r="AE377" s="225" t="s">
        <v>162</v>
      </c>
      <c r="AF377" s="225" t="s">
        <v>161</v>
      </c>
      <c r="AG377" s="225" t="s">
        <v>161</v>
      </c>
      <c r="AH377" s="225" t="s">
        <v>161</v>
      </c>
      <c r="AS377" s="225" t="s">
        <v>3017</v>
      </c>
    </row>
    <row r="378" spans="1:45" x14ac:dyDescent="0.2">
      <c r="A378" s="225">
        <v>416099</v>
      </c>
      <c r="B378" s="225" t="s">
        <v>374</v>
      </c>
      <c r="L378" s="225" t="s">
        <v>162</v>
      </c>
      <c r="Q378" s="225" t="s">
        <v>161</v>
      </c>
      <c r="R378" s="225" t="s">
        <v>162</v>
      </c>
      <c r="S378" s="225" t="s">
        <v>162</v>
      </c>
      <c r="AE378" s="225" t="s">
        <v>162</v>
      </c>
      <c r="AF378" s="225" t="s">
        <v>161</v>
      </c>
      <c r="AG378" s="225" t="s">
        <v>161</v>
      </c>
      <c r="AS378" s="225" t="s">
        <v>3017</v>
      </c>
    </row>
    <row r="379" spans="1:45" x14ac:dyDescent="0.2">
      <c r="A379" s="225">
        <v>416107</v>
      </c>
      <c r="B379" s="225" t="s">
        <v>374</v>
      </c>
      <c r="L379" s="225" t="s">
        <v>162</v>
      </c>
      <c r="Q379" s="225" t="s">
        <v>161</v>
      </c>
      <c r="S379" s="225" t="s">
        <v>161</v>
      </c>
      <c r="W379" s="225" t="s">
        <v>162</v>
      </c>
      <c r="Y379" s="225" t="s">
        <v>163</v>
      </c>
      <c r="AB379" s="225" t="s">
        <v>163</v>
      </c>
      <c r="AD379" s="225" t="s">
        <v>162</v>
      </c>
      <c r="AE379" s="225" t="s">
        <v>162</v>
      </c>
      <c r="AF379" s="225" t="s">
        <v>162</v>
      </c>
      <c r="AH379" s="225" t="s">
        <v>163</v>
      </c>
      <c r="AS379" s="225" t="s">
        <v>3017</v>
      </c>
    </row>
    <row r="380" spans="1:45" x14ac:dyDescent="0.2">
      <c r="A380" s="225">
        <v>416136</v>
      </c>
      <c r="B380" s="225" t="s">
        <v>374</v>
      </c>
      <c r="R380" s="225" t="s">
        <v>162</v>
      </c>
      <c r="S380" s="225" t="s">
        <v>163</v>
      </c>
      <c r="AA380" s="225" t="s">
        <v>162</v>
      </c>
      <c r="AB380" s="225" t="s">
        <v>162</v>
      </c>
      <c r="AC380" s="225" t="s">
        <v>162</v>
      </c>
      <c r="AD380" s="225" t="s">
        <v>162</v>
      </c>
      <c r="AE380" s="225" t="s">
        <v>162</v>
      </c>
      <c r="AF380" s="225" t="s">
        <v>162</v>
      </c>
      <c r="AG380" s="225" t="s">
        <v>162</v>
      </c>
      <c r="AH380" s="225" t="s">
        <v>162</v>
      </c>
      <c r="AS380" s="225" t="s">
        <v>3017</v>
      </c>
    </row>
    <row r="381" spans="1:45" x14ac:dyDescent="0.2">
      <c r="A381" s="225">
        <v>416163</v>
      </c>
      <c r="B381" s="225" t="s">
        <v>374</v>
      </c>
      <c r="AA381" s="225" t="s">
        <v>163</v>
      </c>
      <c r="AC381" s="225" t="s">
        <v>161</v>
      </c>
      <c r="AD381" s="225" t="s">
        <v>163</v>
      </c>
      <c r="AG381" s="225" t="s">
        <v>162</v>
      </c>
      <c r="AH381" s="225" t="s">
        <v>162</v>
      </c>
      <c r="AS381" s="225" t="s">
        <v>3017</v>
      </c>
    </row>
    <row r="382" spans="1:45" x14ac:dyDescent="0.2">
      <c r="A382" s="225">
        <v>416197</v>
      </c>
      <c r="B382" s="225" t="s">
        <v>374</v>
      </c>
      <c r="J382" s="225" t="s">
        <v>161</v>
      </c>
      <c r="L382" s="225" t="s">
        <v>163</v>
      </c>
      <c r="W382" s="225" t="s">
        <v>161</v>
      </c>
      <c r="X382" s="225" t="s">
        <v>161</v>
      </c>
      <c r="Y382" s="225" t="s">
        <v>163</v>
      </c>
      <c r="Z382" s="225" t="s">
        <v>161</v>
      </c>
      <c r="AA382" s="225" t="s">
        <v>163</v>
      </c>
      <c r="AB382" s="225" t="s">
        <v>161</v>
      </c>
      <c r="AD382" s="225" t="s">
        <v>162</v>
      </c>
      <c r="AE382" s="225" t="s">
        <v>162</v>
      </c>
      <c r="AF382" s="225" t="s">
        <v>162</v>
      </c>
      <c r="AH382" s="225" t="s">
        <v>161</v>
      </c>
      <c r="AS382" s="225" t="s">
        <v>3017</v>
      </c>
    </row>
    <row r="383" spans="1:45" x14ac:dyDescent="0.2">
      <c r="A383" s="225">
        <v>416202</v>
      </c>
      <c r="B383" s="225" t="s">
        <v>374</v>
      </c>
      <c r="Q383" s="225" t="s">
        <v>162</v>
      </c>
      <c r="R383" s="225" t="s">
        <v>162</v>
      </c>
      <c r="S383" s="225" t="s">
        <v>163</v>
      </c>
      <c r="AG383" s="225" t="s">
        <v>163</v>
      </c>
      <c r="AH383" s="225" t="s">
        <v>163</v>
      </c>
      <c r="AS383" s="225" t="s">
        <v>3017</v>
      </c>
    </row>
    <row r="384" spans="1:45" x14ac:dyDescent="0.2">
      <c r="A384" s="225">
        <v>416259</v>
      </c>
      <c r="B384" s="225" t="s">
        <v>374</v>
      </c>
      <c r="J384" s="225" t="s">
        <v>163</v>
      </c>
      <c r="W384" s="225" t="s">
        <v>163</v>
      </c>
      <c r="Y384" s="225" t="s">
        <v>161</v>
      </c>
      <c r="AA384" s="225" t="s">
        <v>161</v>
      </c>
      <c r="AD384" s="225" t="s">
        <v>162</v>
      </c>
      <c r="AE384" s="225" t="s">
        <v>163</v>
      </c>
      <c r="AF384" s="225" t="s">
        <v>163</v>
      </c>
      <c r="AG384" s="225" t="s">
        <v>163</v>
      </c>
      <c r="AH384" s="225" t="s">
        <v>163</v>
      </c>
      <c r="AS384" s="225" t="s">
        <v>3017</v>
      </c>
    </row>
    <row r="385" spans="1:45" x14ac:dyDescent="0.2">
      <c r="A385" s="225">
        <v>416275</v>
      </c>
      <c r="B385" s="225" t="s">
        <v>400</v>
      </c>
      <c r="L385" s="225" t="s">
        <v>162</v>
      </c>
      <c r="R385" s="225" t="s">
        <v>162</v>
      </c>
      <c r="W385" s="225" t="s">
        <v>162</v>
      </c>
      <c r="Y385" s="225" t="s">
        <v>162</v>
      </c>
      <c r="Z385" s="225" t="s">
        <v>162</v>
      </c>
      <c r="AA385" s="225" t="s">
        <v>162</v>
      </c>
      <c r="AB385" s="225" t="s">
        <v>162</v>
      </c>
      <c r="AC385" s="225" t="s">
        <v>162</v>
      </c>
      <c r="AS385" s="225" t="s">
        <v>3017</v>
      </c>
    </row>
    <row r="386" spans="1:45" x14ac:dyDescent="0.2">
      <c r="A386" s="225">
        <v>416296</v>
      </c>
      <c r="B386" s="225" t="s">
        <v>374</v>
      </c>
      <c r="R386" s="225" t="s">
        <v>161</v>
      </c>
      <c r="X386" s="225" t="s">
        <v>161</v>
      </c>
      <c r="AA386" s="225" t="s">
        <v>161</v>
      </c>
      <c r="AD386" s="225" t="s">
        <v>161</v>
      </c>
      <c r="AF386" s="225" t="s">
        <v>161</v>
      </c>
      <c r="AS386" s="225" t="s">
        <v>3017</v>
      </c>
    </row>
    <row r="387" spans="1:45" x14ac:dyDescent="0.2">
      <c r="A387" s="225">
        <v>416309</v>
      </c>
      <c r="B387" s="225" t="s">
        <v>374</v>
      </c>
      <c r="I387" s="225" t="s">
        <v>161</v>
      </c>
      <c r="P387" s="225" t="s">
        <v>161</v>
      </c>
      <c r="T387" s="225" t="s">
        <v>161</v>
      </c>
      <c r="Y387" s="225" t="s">
        <v>163</v>
      </c>
      <c r="Z387" s="225" t="s">
        <v>161</v>
      </c>
      <c r="AA387" s="225" t="s">
        <v>162</v>
      </c>
      <c r="AB387" s="225" t="s">
        <v>163</v>
      </c>
      <c r="AD387" s="225" t="s">
        <v>162</v>
      </c>
      <c r="AE387" s="225" t="s">
        <v>162</v>
      </c>
      <c r="AF387" s="225" t="s">
        <v>162</v>
      </c>
      <c r="AG387" s="225" t="s">
        <v>163</v>
      </c>
      <c r="AH387" s="225" t="s">
        <v>162</v>
      </c>
      <c r="AS387" s="225" t="s">
        <v>3017</v>
      </c>
    </row>
    <row r="388" spans="1:45" x14ac:dyDescent="0.2">
      <c r="A388" s="225">
        <v>416319</v>
      </c>
      <c r="B388" s="225" t="s">
        <v>374</v>
      </c>
      <c r="T388" s="225" t="s">
        <v>161</v>
      </c>
      <c r="Z388" s="225" t="s">
        <v>161</v>
      </c>
      <c r="AA388" s="225" t="s">
        <v>161</v>
      </c>
      <c r="AB388" s="225" t="s">
        <v>161</v>
      </c>
      <c r="AD388" s="225" t="s">
        <v>161</v>
      </c>
      <c r="AF388" s="225" t="s">
        <v>163</v>
      </c>
      <c r="AG388" s="225" t="s">
        <v>163</v>
      </c>
      <c r="AH388" s="225" t="s">
        <v>161</v>
      </c>
      <c r="AS388" s="225" t="s">
        <v>3017</v>
      </c>
    </row>
    <row r="389" spans="1:45" x14ac:dyDescent="0.2">
      <c r="A389" s="225">
        <v>416330</v>
      </c>
      <c r="B389" s="225" t="s">
        <v>374</v>
      </c>
      <c r="I389" s="225" t="s">
        <v>163</v>
      </c>
      <c r="L389" s="225" t="s">
        <v>163</v>
      </c>
      <c r="T389" s="225" t="s">
        <v>161</v>
      </c>
      <c r="AA389" s="225" t="s">
        <v>163</v>
      </c>
      <c r="AF389" s="225" t="s">
        <v>163</v>
      </c>
      <c r="AS389" s="225" t="s">
        <v>3017</v>
      </c>
    </row>
    <row r="390" spans="1:45" x14ac:dyDescent="0.2">
      <c r="A390" s="225">
        <v>416345</v>
      </c>
      <c r="B390" s="225" t="s">
        <v>374</v>
      </c>
      <c r="G390" s="225" t="s">
        <v>161</v>
      </c>
      <c r="I390" s="225" t="s">
        <v>162</v>
      </c>
      <c r="L390" s="225" t="s">
        <v>162</v>
      </c>
      <c r="R390" s="225" t="s">
        <v>161</v>
      </c>
      <c r="AA390" s="225" t="s">
        <v>163</v>
      </c>
      <c r="AB390" s="225" t="s">
        <v>163</v>
      </c>
      <c r="AD390" s="225" t="s">
        <v>162</v>
      </c>
      <c r="AE390" s="225" t="s">
        <v>162</v>
      </c>
      <c r="AF390" s="225" t="s">
        <v>162</v>
      </c>
      <c r="AG390" s="225" t="s">
        <v>162</v>
      </c>
      <c r="AH390" s="225" t="s">
        <v>162</v>
      </c>
      <c r="AS390" s="225" t="s">
        <v>3017</v>
      </c>
    </row>
    <row r="391" spans="1:45" x14ac:dyDescent="0.2">
      <c r="A391" s="225">
        <v>416381</v>
      </c>
      <c r="B391" s="225" t="s">
        <v>400</v>
      </c>
      <c r="L391" s="225" t="s">
        <v>163</v>
      </c>
      <c r="Q391" s="225" t="s">
        <v>161</v>
      </c>
      <c r="R391" s="225" t="s">
        <v>162</v>
      </c>
      <c r="X391" s="225" t="s">
        <v>161</v>
      </c>
      <c r="Y391" s="225" t="s">
        <v>162</v>
      </c>
      <c r="Z391" s="225" t="s">
        <v>162</v>
      </c>
      <c r="AA391" s="225" t="s">
        <v>162</v>
      </c>
      <c r="AB391" s="225" t="s">
        <v>162</v>
      </c>
      <c r="AC391" s="225" t="s">
        <v>162</v>
      </c>
      <c r="AS391" s="225" t="s">
        <v>3017</v>
      </c>
    </row>
    <row r="392" spans="1:45" x14ac:dyDescent="0.2">
      <c r="A392" s="225">
        <v>416392</v>
      </c>
      <c r="B392" s="225" t="s">
        <v>374</v>
      </c>
      <c r="K392" s="225" t="s">
        <v>163</v>
      </c>
      <c r="L392" s="225" t="s">
        <v>162</v>
      </c>
      <c r="Q392" s="225" t="s">
        <v>162</v>
      </c>
      <c r="R392" s="225" t="s">
        <v>162</v>
      </c>
      <c r="Y392" s="225" t="s">
        <v>161</v>
      </c>
      <c r="Z392" s="225" t="s">
        <v>163</v>
      </c>
      <c r="AA392" s="225" t="s">
        <v>163</v>
      </c>
      <c r="AB392" s="225" t="s">
        <v>162</v>
      </c>
      <c r="AC392" s="225" t="s">
        <v>162</v>
      </c>
      <c r="AD392" s="225" t="s">
        <v>162</v>
      </c>
      <c r="AE392" s="225" t="s">
        <v>162</v>
      </c>
      <c r="AF392" s="225" t="s">
        <v>162</v>
      </c>
      <c r="AG392" s="225" t="s">
        <v>162</v>
      </c>
      <c r="AH392" s="225" t="s">
        <v>162</v>
      </c>
      <c r="AS392" s="225" t="s">
        <v>3017</v>
      </c>
    </row>
    <row r="393" spans="1:45" x14ac:dyDescent="0.2">
      <c r="A393" s="225">
        <v>416405</v>
      </c>
      <c r="B393" s="225" t="s">
        <v>374</v>
      </c>
      <c r="Q393" s="225" t="s">
        <v>161</v>
      </c>
      <c r="R393" s="225" t="s">
        <v>161</v>
      </c>
      <c r="S393" s="225" t="s">
        <v>161</v>
      </c>
      <c r="AE393" s="225" t="s">
        <v>163</v>
      </c>
      <c r="AF393" s="225" t="s">
        <v>161</v>
      </c>
      <c r="AS393" s="225" t="s">
        <v>3017</v>
      </c>
    </row>
    <row r="394" spans="1:45" x14ac:dyDescent="0.2">
      <c r="A394" s="225">
        <v>416412</v>
      </c>
      <c r="B394" s="225" t="s">
        <v>374</v>
      </c>
      <c r="L394" s="225" t="s">
        <v>161</v>
      </c>
      <c r="R394" s="225" t="s">
        <v>161</v>
      </c>
      <c r="S394" s="225" t="s">
        <v>162</v>
      </c>
      <c r="X394" s="225" t="s">
        <v>161</v>
      </c>
      <c r="Z394" s="225" t="s">
        <v>162</v>
      </c>
      <c r="AA394" s="225" t="s">
        <v>163</v>
      </c>
      <c r="AB394" s="225" t="s">
        <v>163</v>
      </c>
      <c r="AC394" s="225" t="s">
        <v>163</v>
      </c>
      <c r="AD394" s="225" t="s">
        <v>162</v>
      </c>
      <c r="AE394" s="225" t="s">
        <v>162</v>
      </c>
      <c r="AF394" s="225" t="s">
        <v>162</v>
      </c>
      <c r="AG394" s="225" t="s">
        <v>162</v>
      </c>
      <c r="AH394" s="225" t="s">
        <v>162</v>
      </c>
      <c r="AS394" s="225" t="s">
        <v>3017</v>
      </c>
    </row>
    <row r="395" spans="1:45" x14ac:dyDescent="0.2">
      <c r="A395" s="225">
        <v>416423</v>
      </c>
      <c r="B395" s="225" t="s">
        <v>374</v>
      </c>
      <c r="G395" s="225" t="s">
        <v>161</v>
      </c>
      <c r="Q395" s="225" t="s">
        <v>163</v>
      </c>
      <c r="R395" s="225" t="s">
        <v>161</v>
      </c>
      <c r="S395" s="225" t="s">
        <v>161</v>
      </c>
      <c r="Y395" s="225" t="s">
        <v>161</v>
      </c>
      <c r="AA395" s="225" t="s">
        <v>161</v>
      </c>
      <c r="AB395" s="225" t="s">
        <v>161</v>
      </c>
      <c r="AD395" s="225" t="s">
        <v>162</v>
      </c>
      <c r="AE395" s="225" t="s">
        <v>163</v>
      </c>
      <c r="AF395" s="225" t="s">
        <v>162</v>
      </c>
      <c r="AG395" s="225" t="s">
        <v>163</v>
      </c>
      <c r="AH395" s="225" t="s">
        <v>162</v>
      </c>
      <c r="AS395" s="225" t="s">
        <v>3017</v>
      </c>
    </row>
    <row r="396" spans="1:45" x14ac:dyDescent="0.2">
      <c r="A396" s="225">
        <v>416463</v>
      </c>
      <c r="B396" s="225" t="s">
        <v>374</v>
      </c>
      <c r="AA396" s="225" t="s">
        <v>163</v>
      </c>
      <c r="AB396" s="225" t="s">
        <v>161</v>
      </c>
      <c r="AC396" s="225" t="s">
        <v>161</v>
      </c>
      <c r="AF396" s="225" t="s">
        <v>162</v>
      </c>
      <c r="AG396" s="225" t="s">
        <v>162</v>
      </c>
      <c r="AH396" s="225" t="s">
        <v>162</v>
      </c>
      <c r="AS396" s="225" t="s">
        <v>3017</v>
      </c>
    </row>
    <row r="397" spans="1:45" x14ac:dyDescent="0.2">
      <c r="A397" s="225">
        <v>416513</v>
      </c>
      <c r="B397" s="225" t="s">
        <v>400</v>
      </c>
      <c r="D397" s="225" t="s">
        <v>161</v>
      </c>
      <c r="L397" s="225" t="s">
        <v>162</v>
      </c>
      <c r="R397" s="225" t="s">
        <v>162</v>
      </c>
      <c r="Y397" s="225" t="s">
        <v>162</v>
      </c>
      <c r="Z397" s="225" t="s">
        <v>162</v>
      </c>
      <c r="AA397" s="225" t="s">
        <v>162</v>
      </c>
      <c r="AB397" s="225" t="s">
        <v>162</v>
      </c>
      <c r="AC397" s="225" t="s">
        <v>162</v>
      </c>
      <c r="AS397" s="225" t="s">
        <v>3017</v>
      </c>
    </row>
    <row r="398" spans="1:45" x14ac:dyDescent="0.2">
      <c r="A398" s="225">
        <v>416525</v>
      </c>
      <c r="B398" s="225" t="s">
        <v>374</v>
      </c>
      <c r="H398" s="225" t="s">
        <v>163</v>
      </c>
      <c r="N398" s="225" t="s">
        <v>161</v>
      </c>
      <c r="R398" s="225" t="s">
        <v>163</v>
      </c>
      <c r="S398" s="225" t="s">
        <v>162</v>
      </c>
      <c r="AD398" s="225" t="s">
        <v>162</v>
      </c>
      <c r="AE398" s="225" t="s">
        <v>162</v>
      </c>
      <c r="AF398" s="225" t="s">
        <v>162</v>
      </c>
      <c r="AG398" s="225" t="s">
        <v>162</v>
      </c>
      <c r="AS398" s="225" t="s">
        <v>3017</v>
      </c>
    </row>
    <row r="399" spans="1:45" x14ac:dyDescent="0.2">
      <c r="A399" s="225">
        <v>416538</v>
      </c>
      <c r="B399" s="225" t="s">
        <v>374</v>
      </c>
      <c r="L399" s="225" t="s">
        <v>163</v>
      </c>
      <c r="R399" s="225" t="s">
        <v>163</v>
      </c>
      <c r="S399" s="225" t="s">
        <v>162</v>
      </c>
      <c r="Y399" s="225" t="s">
        <v>162</v>
      </c>
      <c r="Z399" s="225" t="s">
        <v>161</v>
      </c>
      <c r="AD399" s="225" t="s">
        <v>162</v>
      </c>
      <c r="AE399" s="225" t="s">
        <v>162</v>
      </c>
      <c r="AG399" s="225" t="s">
        <v>161</v>
      </c>
      <c r="AS399" s="225" t="s">
        <v>3017</v>
      </c>
    </row>
    <row r="400" spans="1:45" x14ac:dyDescent="0.2">
      <c r="A400" s="225">
        <v>416754</v>
      </c>
      <c r="B400" s="225" t="s">
        <v>374</v>
      </c>
      <c r="I400" s="225" t="s">
        <v>163</v>
      </c>
      <c r="L400" s="225" t="s">
        <v>162</v>
      </c>
      <c r="R400" s="225" t="s">
        <v>162</v>
      </c>
      <c r="S400" s="225" t="s">
        <v>161</v>
      </c>
      <c r="Y400" s="225" t="s">
        <v>162</v>
      </c>
      <c r="AA400" s="225" t="s">
        <v>162</v>
      </c>
      <c r="AB400" s="225" t="s">
        <v>161</v>
      </c>
      <c r="AC400" s="225" t="s">
        <v>162</v>
      </c>
      <c r="AD400" s="225" t="s">
        <v>162</v>
      </c>
      <c r="AE400" s="225" t="s">
        <v>162</v>
      </c>
      <c r="AF400" s="225" t="s">
        <v>162</v>
      </c>
      <c r="AH400" s="225" t="s">
        <v>162</v>
      </c>
      <c r="AS400" s="225" t="s">
        <v>3017</v>
      </c>
    </row>
    <row r="401" spans="1:45" x14ac:dyDescent="0.2">
      <c r="A401" s="225">
        <v>416774</v>
      </c>
      <c r="B401" s="225" t="s">
        <v>374</v>
      </c>
      <c r="R401" s="225" t="s">
        <v>162</v>
      </c>
      <c r="Z401" s="225" t="s">
        <v>161</v>
      </c>
      <c r="AD401" s="225" t="s">
        <v>163</v>
      </c>
      <c r="AE401" s="225" t="s">
        <v>162</v>
      </c>
      <c r="AG401" s="225" t="s">
        <v>163</v>
      </c>
      <c r="AH401" s="225" t="s">
        <v>161</v>
      </c>
      <c r="AS401" s="225" t="s">
        <v>3017</v>
      </c>
    </row>
    <row r="402" spans="1:45" x14ac:dyDescent="0.2">
      <c r="A402" s="225">
        <v>416787</v>
      </c>
      <c r="B402" s="225" t="s">
        <v>374</v>
      </c>
      <c r="L402" s="225" t="s">
        <v>161</v>
      </c>
      <c r="Q402" s="225" t="s">
        <v>161</v>
      </c>
      <c r="R402" s="225" t="s">
        <v>162</v>
      </c>
      <c r="Y402" s="225" t="s">
        <v>162</v>
      </c>
      <c r="Z402" s="225" t="s">
        <v>161</v>
      </c>
      <c r="AA402" s="225" t="s">
        <v>162</v>
      </c>
      <c r="AB402" s="225" t="s">
        <v>161</v>
      </c>
      <c r="AC402" s="225" t="s">
        <v>161</v>
      </c>
      <c r="AD402" s="225" t="s">
        <v>162</v>
      </c>
      <c r="AE402" s="225" t="s">
        <v>162</v>
      </c>
      <c r="AF402" s="225" t="s">
        <v>162</v>
      </c>
      <c r="AG402" s="225" t="s">
        <v>161</v>
      </c>
      <c r="AH402" s="225" t="s">
        <v>162</v>
      </c>
      <c r="AS402" s="225" t="s">
        <v>3017</v>
      </c>
    </row>
    <row r="403" spans="1:45" x14ac:dyDescent="0.2">
      <c r="A403" s="225">
        <v>416798</v>
      </c>
      <c r="B403" s="225" t="s">
        <v>374</v>
      </c>
      <c r="L403" s="225" t="s">
        <v>162</v>
      </c>
      <c r="Q403" s="225" t="s">
        <v>161</v>
      </c>
      <c r="R403" s="225" t="s">
        <v>162</v>
      </c>
      <c r="X403" s="225" t="s">
        <v>161</v>
      </c>
      <c r="Y403" s="225" t="s">
        <v>163</v>
      </c>
      <c r="Z403" s="225" t="s">
        <v>163</v>
      </c>
      <c r="AA403" s="225" t="s">
        <v>163</v>
      </c>
      <c r="AB403" s="225" t="s">
        <v>162</v>
      </c>
      <c r="AC403" s="225" t="s">
        <v>162</v>
      </c>
      <c r="AD403" s="225" t="s">
        <v>163</v>
      </c>
      <c r="AE403" s="225" t="s">
        <v>163</v>
      </c>
      <c r="AF403" s="225" t="s">
        <v>163</v>
      </c>
      <c r="AG403" s="225" t="s">
        <v>162</v>
      </c>
      <c r="AH403" s="225" t="s">
        <v>162</v>
      </c>
      <c r="AS403" s="225" t="s">
        <v>3017</v>
      </c>
    </row>
    <row r="404" spans="1:45" x14ac:dyDescent="0.2">
      <c r="A404" s="225">
        <v>416844</v>
      </c>
      <c r="B404" s="225" t="s">
        <v>374</v>
      </c>
      <c r="U404" s="225" t="s">
        <v>162</v>
      </c>
      <c r="Y404" s="225" t="s">
        <v>163</v>
      </c>
      <c r="Z404" s="225" t="s">
        <v>162</v>
      </c>
      <c r="AA404" s="225" t="s">
        <v>163</v>
      </c>
      <c r="AD404" s="225" t="s">
        <v>162</v>
      </c>
      <c r="AE404" s="225" t="s">
        <v>162</v>
      </c>
      <c r="AF404" s="225" t="s">
        <v>162</v>
      </c>
      <c r="AG404" s="225" t="s">
        <v>162</v>
      </c>
      <c r="AH404" s="225" t="s">
        <v>162</v>
      </c>
      <c r="AS404" s="225" t="s">
        <v>3017</v>
      </c>
    </row>
    <row r="405" spans="1:45" x14ac:dyDescent="0.2">
      <c r="A405" s="225">
        <v>416854</v>
      </c>
      <c r="B405" s="225" t="s">
        <v>374</v>
      </c>
      <c r="R405" s="225" t="s">
        <v>162</v>
      </c>
      <c r="W405" s="225" t="s">
        <v>163</v>
      </c>
      <c r="AA405" s="225" t="s">
        <v>161</v>
      </c>
      <c r="AB405" s="225" t="s">
        <v>161</v>
      </c>
      <c r="AC405" s="225" t="s">
        <v>161</v>
      </c>
      <c r="AD405" s="225" t="s">
        <v>162</v>
      </c>
      <c r="AE405" s="225" t="s">
        <v>162</v>
      </c>
      <c r="AF405" s="225" t="s">
        <v>162</v>
      </c>
      <c r="AG405" s="225" t="s">
        <v>162</v>
      </c>
      <c r="AH405" s="225" t="s">
        <v>162</v>
      </c>
      <c r="AS405" s="225" t="s">
        <v>3017</v>
      </c>
    </row>
    <row r="406" spans="1:45" x14ac:dyDescent="0.2">
      <c r="A406" s="225">
        <v>416855</v>
      </c>
      <c r="B406" s="225" t="s">
        <v>374</v>
      </c>
      <c r="I406" s="225" t="s">
        <v>161</v>
      </c>
      <c r="L406" s="225" t="s">
        <v>162</v>
      </c>
      <c r="X406" s="225" t="s">
        <v>161</v>
      </c>
      <c r="Y406" s="225" t="s">
        <v>161</v>
      </c>
      <c r="AB406" s="225" t="s">
        <v>161</v>
      </c>
      <c r="AD406" s="225" t="s">
        <v>162</v>
      </c>
      <c r="AE406" s="225" t="s">
        <v>162</v>
      </c>
      <c r="AF406" s="225" t="s">
        <v>162</v>
      </c>
      <c r="AG406" s="225" t="s">
        <v>162</v>
      </c>
      <c r="AS406" s="225" t="s">
        <v>3017</v>
      </c>
    </row>
    <row r="407" spans="1:45" x14ac:dyDescent="0.2">
      <c r="A407" s="225">
        <v>416861</v>
      </c>
      <c r="B407" s="225" t="s">
        <v>400</v>
      </c>
      <c r="G407" s="225" t="s">
        <v>161</v>
      </c>
      <c r="L407" s="225" t="s">
        <v>161</v>
      </c>
      <c r="Q407" s="225" t="s">
        <v>161</v>
      </c>
      <c r="W407" s="225" t="s">
        <v>161</v>
      </c>
      <c r="Y407" s="225" t="s">
        <v>162</v>
      </c>
      <c r="Z407" s="225" t="s">
        <v>162</v>
      </c>
      <c r="AA407" s="225" t="s">
        <v>162</v>
      </c>
      <c r="AB407" s="225" t="s">
        <v>162</v>
      </c>
      <c r="AC407" s="225" t="s">
        <v>162</v>
      </c>
      <c r="AS407" s="225" t="s">
        <v>3017</v>
      </c>
    </row>
    <row r="408" spans="1:45" x14ac:dyDescent="0.2">
      <c r="A408" s="225">
        <v>416864</v>
      </c>
      <c r="B408" s="225" t="s">
        <v>374</v>
      </c>
      <c r="I408" s="225" t="s">
        <v>163</v>
      </c>
      <c r="Y408" s="225" t="s">
        <v>161</v>
      </c>
      <c r="AA408" s="225" t="s">
        <v>163</v>
      </c>
      <c r="AB408" s="225" t="s">
        <v>163</v>
      </c>
      <c r="AC408" s="225" t="s">
        <v>163</v>
      </c>
      <c r="AD408" s="225" t="s">
        <v>162</v>
      </c>
      <c r="AF408" s="225" t="s">
        <v>162</v>
      </c>
      <c r="AG408" s="225" t="s">
        <v>163</v>
      </c>
      <c r="AH408" s="225" t="s">
        <v>162</v>
      </c>
      <c r="AS408" s="225" t="s">
        <v>3017</v>
      </c>
    </row>
    <row r="409" spans="1:45" x14ac:dyDescent="0.2">
      <c r="A409" s="225">
        <v>416949</v>
      </c>
      <c r="B409" s="225" t="s">
        <v>374</v>
      </c>
      <c r="I409" s="225" t="s">
        <v>161</v>
      </c>
      <c r="L409" s="225" t="s">
        <v>161</v>
      </c>
      <c r="Q409" s="225" t="s">
        <v>161</v>
      </c>
      <c r="AA409" s="225" t="s">
        <v>163</v>
      </c>
      <c r="AB409" s="225" t="s">
        <v>163</v>
      </c>
      <c r="AD409" s="225" t="s">
        <v>162</v>
      </c>
      <c r="AE409" s="225" t="s">
        <v>163</v>
      </c>
      <c r="AF409" s="225" t="s">
        <v>162</v>
      </c>
      <c r="AG409" s="225" t="s">
        <v>162</v>
      </c>
      <c r="AH409" s="225" t="s">
        <v>163</v>
      </c>
      <c r="AS409" s="225" t="s">
        <v>3017</v>
      </c>
    </row>
    <row r="410" spans="1:45" x14ac:dyDescent="0.2">
      <c r="A410" s="225">
        <v>416997</v>
      </c>
      <c r="B410" s="225" t="s">
        <v>374</v>
      </c>
      <c r="I410" s="225" t="s">
        <v>161</v>
      </c>
      <c r="L410" s="225" t="s">
        <v>161</v>
      </c>
      <c r="R410" s="225" t="s">
        <v>162</v>
      </c>
      <c r="Y410" s="225" t="s">
        <v>161</v>
      </c>
      <c r="AA410" s="225" t="s">
        <v>161</v>
      </c>
      <c r="AB410" s="225" t="s">
        <v>161</v>
      </c>
      <c r="AC410" s="225" t="s">
        <v>161</v>
      </c>
      <c r="AD410" s="225" t="s">
        <v>162</v>
      </c>
      <c r="AE410" s="225" t="s">
        <v>162</v>
      </c>
      <c r="AF410" s="225" t="s">
        <v>162</v>
      </c>
      <c r="AH410" s="225" t="s">
        <v>163</v>
      </c>
      <c r="AS410" s="225" t="s">
        <v>3017</v>
      </c>
    </row>
    <row r="411" spans="1:45" x14ac:dyDescent="0.2">
      <c r="A411" s="225">
        <v>416998</v>
      </c>
      <c r="B411" s="225" t="s">
        <v>374</v>
      </c>
      <c r="I411" s="225" t="s">
        <v>163</v>
      </c>
      <c r="L411" s="225" t="s">
        <v>162</v>
      </c>
      <c r="AA411" s="225" t="s">
        <v>163</v>
      </c>
      <c r="AD411" s="225" t="s">
        <v>162</v>
      </c>
      <c r="AE411" s="225" t="s">
        <v>162</v>
      </c>
      <c r="AF411" s="225" t="s">
        <v>162</v>
      </c>
      <c r="AG411" s="225" t="s">
        <v>162</v>
      </c>
      <c r="AH411" s="225" t="s">
        <v>162</v>
      </c>
      <c r="AS411" s="225" t="s">
        <v>3017</v>
      </c>
    </row>
    <row r="412" spans="1:45" x14ac:dyDescent="0.2">
      <c r="A412" s="225">
        <v>417006</v>
      </c>
      <c r="B412" s="225" t="s">
        <v>374</v>
      </c>
      <c r="L412" s="225" t="s">
        <v>161</v>
      </c>
      <c r="R412" s="225" t="s">
        <v>162</v>
      </c>
      <c r="AE412" s="225" t="s">
        <v>162</v>
      </c>
      <c r="AF412" s="225" t="s">
        <v>163</v>
      </c>
      <c r="AH412" s="225" t="s">
        <v>162</v>
      </c>
      <c r="AS412" s="225" t="s">
        <v>3017</v>
      </c>
    </row>
    <row r="413" spans="1:45" x14ac:dyDescent="0.2">
      <c r="A413" s="225">
        <v>417034</v>
      </c>
      <c r="B413" s="225" t="s">
        <v>374</v>
      </c>
      <c r="Q413" s="225" t="s">
        <v>163</v>
      </c>
      <c r="AA413" s="225" t="s">
        <v>161</v>
      </c>
      <c r="AD413" s="225" t="s">
        <v>161</v>
      </c>
      <c r="AE413" s="225" t="s">
        <v>162</v>
      </c>
      <c r="AF413" s="225" t="s">
        <v>162</v>
      </c>
      <c r="AG413" s="225" t="s">
        <v>162</v>
      </c>
      <c r="AH413" s="225" t="s">
        <v>161</v>
      </c>
      <c r="AS413" s="225" t="s">
        <v>3017</v>
      </c>
    </row>
    <row r="414" spans="1:45" x14ac:dyDescent="0.2">
      <c r="A414" s="225">
        <v>417036</v>
      </c>
      <c r="B414" s="225" t="s">
        <v>374</v>
      </c>
      <c r="L414" s="225" t="s">
        <v>163</v>
      </c>
      <c r="Q414" s="225" t="s">
        <v>163</v>
      </c>
      <c r="R414" s="225" t="s">
        <v>162</v>
      </c>
      <c r="S414" s="225" t="s">
        <v>163</v>
      </c>
      <c r="Y414" s="225" t="s">
        <v>163</v>
      </c>
      <c r="AA414" s="225" t="s">
        <v>163</v>
      </c>
      <c r="AD414" s="225" t="s">
        <v>162</v>
      </c>
      <c r="AE414" s="225" t="s">
        <v>162</v>
      </c>
      <c r="AF414" s="225" t="s">
        <v>162</v>
      </c>
      <c r="AG414" s="225" t="s">
        <v>163</v>
      </c>
      <c r="AS414" s="225" t="s">
        <v>3017</v>
      </c>
    </row>
    <row r="415" spans="1:45" x14ac:dyDescent="0.2">
      <c r="A415" s="225">
        <v>417037</v>
      </c>
      <c r="B415" s="225" t="s">
        <v>400</v>
      </c>
      <c r="Q415" s="225" t="s">
        <v>161</v>
      </c>
      <c r="W415" s="225" t="s">
        <v>163</v>
      </c>
      <c r="Y415" s="225" t="s">
        <v>162</v>
      </c>
      <c r="Z415" s="225" t="s">
        <v>162</v>
      </c>
      <c r="AA415" s="225" t="s">
        <v>162</v>
      </c>
      <c r="AB415" s="225" t="s">
        <v>162</v>
      </c>
      <c r="AC415" s="225" t="s">
        <v>162</v>
      </c>
      <c r="AS415" s="225" t="s">
        <v>3017</v>
      </c>
    </row>
    <row r="416" spans="1:45" x14ac:dyDescent="0.2">
      <c r="A416" s="225">
        <v>417039</v>
      </c>
      <c r="B416" s="225" t="s">
        <v>374</v>
      </c>
      <c r="I416" s="225" t="s">
        <v>161</v>
      </c>
      <c r="K416" s="225" t="s">
        <v>161</v>
      </c>
      <c r="Q416" s="225" t="s">
        <v>161</v>
      </c>
      <c r="U416" s="225" t="s">
        <v>163</v>
      </c>
      <c r="AA416" s="225" t="s">
        <v>163</v>
      </c>
      <c r="AB416" s="225" t="s">
        <v>163</v>
      </c>
      <c r="AD416" s="225" t="s">
        <v>163</v>
      </c>
      <c r="AE416" s="225" t="s">
        <v>162</v>
      </c>
      <c r="AF416" s="225" t="s">
        <v>163</v>
      </c>
      <c r="AH416" s="225" t="s">
        <v>162</v>
      </c>
      <c r="AS416" s="225" t="s">
        <v>3017</v>
      </c>
    </row>
    <row r="417" spans="1:45" x14ac:dyDescent="0.2">
      <c r="A417" s="225">
        <v>417066</v>
      </c>
      <c r="B417" s="225" t="s">
        <v>374</v>
      </c>
      <c r="S417" s="225" t="s">
        <v>161</v>
      </c>
      <c r="Z417" s="225" t="s">
        <v>161</v>
      </c>
      <c r="AB417" s="225" t="s">
        <v>163</v>
      </c>
      <c r="AD417" s="225" t="s">
        <v>162</v>
      </c>
      <c r="AE417" s="225" t="s">
        <v>162</v>
      </c>
      <c r="AF417" s="225" t="s">
        <v>162</v>
      </c>
      <c r="AG417" s="225" t="s">
        <v>162</v>
      </c>
      <c r="AH417" s="225" t="s">
        <v>162</v>
      </c>
      <c r="AS417" s="225" t="s">
        <v>3017</v>
      </c>
    </row>
    <row r="418" spans="1:45" x14ac:dyDescent="0.2">
      <c r="A418" s="225">
        <v>417086</v>
      </c>
      <c r="B418" s="225" t="s">
        <v>374</v>
      </c>
      <c r="Q418" s="225" t="s">
        <v>161</v>
      </c>
      <c r="W418" s="225" t="s">
        <v>161</v>
      </c>
      <c r="Y418" s="225" t="s">
        <v>162</v>
      </c>
      <c r="Z418" s="225" t="s">
        <v>163</v>
      </c>
      <c r="AA418" s="225" t="s">
        <v>162</v>
      </c>
      <c r="AB418" s="225" t="s">
        <v>162</v>
      </c>
      <c r="AC418" s="225" t="s">
        <v>163</v>
      </c>
      <c r="AD418" s="225" t="s">
        <v>162</v>
      </c>
      <c r="AE418" s="225" t="s">
        <v>162</v>
      </c>
      <c r="AF418" s="225" t="s">
        <v>162</v>
      </c>
      <c r="AG418" s="225" t="s">
        <v>162</v>
      </c>
      <c r="AH418" s="225" t="s">
        <v>162</v>
      </c>
      <c r="AS418" s="225" t="s">
        <v>3017</v>
      </c>
    </row>
    <row r="419" spans="1:45" x14ac:dyDescent="0.2">
      <c r="A419" s="225">
        <v>417109</v>
      </c>
      <c r="B419" s="225" t="s">
        <v>374</v>
      </c>
      <c r="L419" s="225" t="s">
        <v>163</v>
      </c>
      <c r="Q419" s="225" t="s">
        <v>161</v>
      </c>
      <c r="R419" s="225" t="s">
        <v>163</v>
      </c>
      <c r="X419" s="225" t="s">
        <v>161</v>
      </c>
      <c r="Y419" s="225" t="s">
        <v>162</v>
      </c>
      <c r="Z419" s="225" t="s">
        <v>161</v>
      </c>
      <c r="AA419" s="225" t="s">
        <v>162</v>
      </c>
      <c r="AB419" s="225" t="s">
        <v>162</v>
      </c>
      <c r="AF419" s="225" t="s">
        <v>162</v>
      </c>
      <c r="AG419" s="225" t="s">
        <v>161</v>
      </c>
      <c r="AH419" s="225" t="s">
        <v>162</v>
      </c>
      <c r="AS419" s="225" t="s">
        <v>3017</v>
      </c>
    </row>
    <row r="420" spans="1:45" x14ac:dyDescent="0.2">
      <c r="A420" s="225">
        <v>417115</v>
      </c>
      <c r="B420" s="225" t="s">
        <v>374</v>
      </c>
      <c r="G420" s="225" t="s">
        <v>163</v>
      </c>
      <c r="P420" s="225" t="s">
        <v>163</v>
      </c>
      <c r="R420" s="225" t="s">
        <v>162</v>
      </c>
      <c r="AD420" s="225" t="s">
        <v>161</v>
      </c>
      <c r="AE420" s="225" t="s">
        <v>162</v>
      </c>
      <c r="AF420" s="225" t="s">
        <v>161</v>
      </c>
      <c r="AH420" s="225" t="s">
        <v>161</v>
      </c>
      <c r="AS420" s="225" t="s">
        <v>3017</v>
      </c>
    </row>
    <row r="421" spans="1:45" x14ac:dyDescent="0.2">
      <c r="A421" s="225">
        <v>417134</v>
      </c>
      <c r="B421" s="225" t="s">
        <v>374</v>
      </c>
      <c r="I421" s="225" t="s">
        <v>161</v>
      </c>
      <c r="L421" s="225" t="s">
        <v>161</v>
      </c>
      <c r="R421" s="225" t="s">
        <v>163</v>
      </c>
      <c r="T421" s="225" t="s">
        <v>161</v>
      </c>
      <c r="Y421" s="225" t="s">
        <v>161</v>
      </c>
      <c r="AA421" s="225" t="s">
        <v>161</v>
      </c>
      <c r="AB421" s="225" t="s">
        <v>163</v>
      </c>
      <c r="AC421" s="225" t="s">
        <v>161</v>
      </c>
      <c r="AD421" s="225" t="s">
        <v>162</v>
      </c>
      <c r="AE421" s="225" t="s">
        <v>162</v>
      </c>
      <c r="AF421" s="225" t="s">
        <v>162</v>
      </c>
      <c r="AG421" s="225" t="s">
        <v>163</v>
      </c>
      <c r="AH421" s="225" t="s">
        <v>162</v>
      </c>
      <c r="AS421" s="225" t="s">
        <v>3017</v>
      </c>
    </row>
    <row r="422" spans="1:45" x14ac:dyDescent="0.2">
      <c r="A422" s="225">
        <v>417141</v>
      </c>
      <c r="B422" s="225" t="s">
        <v>374</v>
      </c>
      <c r="I422" s="225" t="s">
        <v>163</v>
      </c>
      <c r="L422" s="225" t="s">
        <v>163</v>
      </c>
      <c r="Q422" s="225" t="s">
        <v>161</v>
      </c>
      <c r="R422" s="225" t="s">
        <v>161</v>
      </c>
      <c r="AA422" s="225" t="s">
        <v>163</v>
      </c>
      <c r="AB422" s="225" t="s">
        <v>163</v>
      </c>
      <c r="AC422" s="225" t="s">
        <v>161</v>
      </c>
      <c r="AE422" s="225" t="s">
        <v>162</v>
      </c>
      <c r="AF422" s="225" t="s">
        <v>162</v>
      </c>
      <c r="AH422" s="225" t="s">
        <v>163</v>
      </c>
      <c r="AS422" s="225" t="s">
        <v>3017</v>
      </c>
    </row>
    <row r="423" spans="1:45" x14ac:dyDescent="0.2">
      <c r="A423" s="225">
        <v>417153</v>
      </c>
      <c r="B423" s="225" t="s">
        <v>374</v>
      </c>
      <c r="AD423" s="225" t="s">
        <v>162</v>
      </c>
      <c r="AE423" s="225" t="s">
        <v>162</v>
      </c>
      <c r="AF423" s="225" t="s">
        <v>162</v>
      </c>
      <c r="AG423" s="225" t="s">
        <v>162</v>
      </c>
      <c r="AH423" s="225" t="s">
        <v>162</v>
      </c>
      <c r="AS423" s="225" t="s">
        <v>3017</v>
      </c>
    </row>
    <row r="424" spans="1:45" x14ac:dyDescent="0.2">
      <c r="A424" s="225">
        <v>417188</v>
      </c>
      <c r="B424" s="225" t="s">
        <v>374</v>
      </c>
      <c r="I424" s="225" t="s">
        <v>161</v>
      </c>
      <c r="Q424" s="225" t="s">
        <v>161</v>
      </c>
      <c r="W424" s="225" t="s">
        <v>161</v>
      </c>
      <c r="Y424" s="225" t="s">
        <v>163</v>
      </c>
      <c r="AA424" s="225" t="s">
        <v>162</v>
      </c>
      <c r="AB424" s="225" t="s">
        <v>162</v>
      </c>
      <c r="AC424" s="225" t="s">
        <v>163</v>
      </c>
      <c r="AD424" s="225" t="s">
        <v>162</v>
      </c>
      <c r="AE424" s="225" t="s">
        <v>162</v>
      </c>
      <c r="AF424" s="225" t="s">
        <v>162</v>
      </c>
      <c r="AG424" s="225" t="s">
        <v>162</v>
      </c>
      <c r="AH424" s="225" t="s">
        <v>162</v>
      </c>
      <c r="AS424" s="225" t="s">
        <v>3017</v>
      </c>
    </row>
    <row r="425" spans="1:45" x14ac:dyDescent="0.2">
      <c r="A425" s="225">
        <v>417195</v>
      </c>
      <c r="B425" s="225" t="s">
        <v>374</v>
      </c>
      <c r="H425" s="225" t="s">
        <v>161</v>
      </c>
      <c r="L425" s="225" t="s">
        <v>163</v>
      </c>
      <c r="S425" s="225" t="s">
        <v>163</v>
      </c>
      <c r="Y425" s="225" t="s">
        <v>163</v>
      </c>
      <c r="AD425" s="225" t="s">
        <v>163</v>
      </c>
      <c r="AE425" s="225" t="s">
        <v>162</v>
      </c>
      <c r="AF425" s="225" t="s">
        <v>163</v>
      </c>
      <c r="AG425" s="225" t="s">
        <v>163</v>
      </c>
      <c r="AS425" s="225" t="s">
        <v>3017</v>
      </c>
    </row>
    <row r="426" spans="1:45" x14ac:dyDescent="0.2">
      <c r="A426" s="225">
        <v>417208</v>
      </c>
      <c r="B426" s="225" t="s">
        <v>374</v>
      </c>
      <c r="L426" s="225" t="s">
        <v>163</v>
      </c>
      <c r="Q426" s="225" t="s">
        <v>161</v>
      </c>
      <c r="R426" s="225" t="s">
        <v>162</v>
      </c>
      <c r="S426" s="225" t="s">
        <v>163</v>
      </c>
      <c r="AA426" s="225" t="s">
        <v>161</v>
      </c>
      <c r="AB426" s="225" t="s">
        <v>161</v>
      </c>
      <c r="AD426" s="225" t="s">
        <v>161</v>
      </c>
      <c r="AE426" s="225" t="s">
        <v>162</v>
      </c>
      <c r="AF426" s="225" t="s">
        <v>163</v>
      </c>
      <c r="AG426" s="225" t="s">
        <v>163</v>
      </c>
      <c r="AS426" s="225" t="s">
        <v>3017</v>
      </c>
    </row>
    <row r="427" spans="1:45" x14ac:dyDescent="0.2">
      <c r="A427" s="225">
        <v>417214</v>
      </c>
      <c r="B427" s="225" t="s">
        <v>374</v>
      </c>
      <c r="F427" s="225" t="s">
        <v>161</v>
      </c>
      <c r="L427" s="225" t="s">
        <v>163</v>
      </c>
      <c r="Q427" s="225" t="s">
        <v>161</v>
      </c>
      <c r="S427" s="225" t="s">
        <v>161</v>
      </c>
      <c r="Y427" s="225" t="s">
        <v>163</v>
      </c>
      <c r="Z427" s="225" t="s">
        <v>163</v>
      </c>
      <c r="AC427" s="225" t="s">
        <v>163</v>
      </c>
      <c r="AD427" s="225" t="s">
        <v>162</v>
      </c>
      <c r="AE427" s="225" t="s">
        <v>162</v>
      </c>
      <c r="AF427" s="225" t="s">
        <v>162</v>
      </c>
      <c r="AG427" s="225" t="s">
        <v>162</v>
      </c>
      <c r="AH427" s="225" t="s">
        <v>162</v>
      </c>
      <c r="AS427" s="225" t="s">
        <v>3017</v>
      </c>
    </row>
    <row r="428" spans="1:45" x14ac:dyDescent="0.2">
      <c r="A428" s="225">
        <v>417244</v>
      </c>
      <c r="B428" s="225" t="s">
        <v>374</v>
      </c>
      <c r="R428" s="225" t="s">
        <v>162</v>
      </c>
      <c r="U428" s="225" t="s">
        <v>163</v>
      </c>
      <c r="X428" s="225" t="s">
        <v>163</v>
      </c>
      <c r="AA428" s="225" t="s">
        <v>163</v>
      </c>
      <c r="AB428" s="225" t="s">
        <v>162</v>
      </c>
      <c r="AC428" s="225" t="s">
        <v>163</v>
      </c>
      <c r="AD428" s="225" t="s">
        <v>162</v>
      </c>
      <c r="AE428" s="225" t="s">
        <v>162</v>
      </c>
      <c r="AF428" s="225" t="s">
        <v>162</v>
      </c>
      <c r="AG428" s="225" t="s">
        <v>162</v>
      </c>
      <c r="AH428" s="225" t="s">
        <v>162</v>
      </c>
      <c r="AS428" s="225" t="s">
        <v>3017</v>
      </c>
    </row>
    <row r="429" spans="1:45" x14ac:dyDescent="0.2">
      <c r="A429" s="225">
        <v>417252</v>
      </c>
      <c r="B429" s="225" t="s">
        <v>374</v>
      </c>
      <c r="H429" s="225" t="s">
        <v>163</v>
      </c>
      <c r="L429" s="225" t="s">
        <v>162</v>
      </c>
      <c r="R429" s="225" t="s">
        <v>162</v>
      </c>
      <c r="AD429" s="225" t="s">
        <v>162</v>
      </c>
      <c r="AE429" s="225" t="s">
        <v>162</v>
      </c>
      <c r="AF429" s="225" t="s">
        <v>162</v>
      </c>
      <c r="AG429" s="225" t="s">
        <v>162</v>
      </c>
      <c r="AH429" s="225" t="s">
        <v>162</v>
      </c>
      <c r="AS429" s="225" t="s">
        <v>3017</v>
      </c>
    </row>
    <row r="430" spans="1:45" x14ac:dyDescent="0.2">
      <c r="A430" s="225">
        <v>417256</v>
      </c>
      <c r="B430" s="225" t="s">
        <v>374</v>
      </c>
      <c r="H430" s="225" t="s">
        <v>161</v>
      </c>
      <c r="R430" s="225" t="s">
        <v>162</v>
      </c>
      <c r="S430" s="225" t="s">
        <v>162</v>
      </c>
      <c r="Z430" s="225" t="s">
        <v>163</v>
      </c>
      <c r="AA430" s="225" t="s">
        <v>163</v>
      </c>
      <c r="AD430" s="225" t="s">
        <v>162</v>
      </c>
      <c r="AE430" s="225" t="s">
        <v>162</v>
      </c>
      <c r="AF430" s="225" t="s">
        <v>162</v>
      </c>
      <c r="AG430" s="225" t="s">
        <v>162</v>
      </c>
      <c r="AH430" s="225" t="s">
        <v>163</v>
      </c>
      <c r="AS430" s="225" t="s">
        <v>3017</v>
      </c>
    </row>
    <row r="431" spans="1:45" x14ac:dyDescent="0.2">
      <c r="A431" s="225">
        <v>417270</v>
      </c>
      <c r="B431" s="225" t="s">
        <v>374</v>
      </c>
      <c r="H431" s="225" t="s">
        <v>163</v>
      </c>
      <c r="L431" s="225" t="s">
        <v>162</v>
      </c>
      <c r="R431" s="225" t="s">
        <v>162</v>
      </c>
      <c r="S431" s="225" t="s">
        <v>163</v>
      </c>
      <c r="Y431" s="225" t="s">
        <v>163</v>
      </c>
      <c r="AC431" s="225" t="s">
        <v>163</v>
      </c>
      <c r="AD431" s="225" t="s">
        <v>163</v>
      </c>
      <c r="AE431" s="225" t="s">
        <v>162</v>
      </c>
      <c r="AF431" s="225" t="s">
        <v>163</v>
      </c>
      <c r="AH431" s="225" t="s">
        <v>163</v>
      </c>
      <c r="AS431" s="225" t="s">
        <v>3017</v>
      </c>
    </row>
    <row r="432" spans="1:45" x14ac:dyDescent="0.2">
      <c r="A432" s="225">
        <v>417290</v>
      </c>
      <c r="B432" s="225" t="s">
        <v>374</v>
      </c>
      <c r="H432" s="225" t="s">
        <v>161</v>
      </c>
      <c r="L432" s="225" t="s">
        <v>162</v>
      </c>
      <c r="R432" s="225" t="s">
        <v>163</v>
      </c>
      <c r="AA432" s="225" t="s">
        <v>163</v>
      </c>
      <c r="AB432" s="225" t="s">
        <v>161</v>
      </c>
      <c r="AD432" s="225" t="s">
        <v>163</v>
      </c>
      <c r="AE432" s="225" t="s">
        <v>162</v>
      </c>
      <c r="AF432" s="225" t="s">
        <v>163</v>
      </c>
      <c r="AS432" s="225" t="s">
        <v>3017</v>
      </c>
    </row>
    <row r="433" spans="1:45" x14ac:dyDescent="0.2">
      <c r="A433" s="225">
        <v>417303</v>
      </c>
      <c r="B433" s="225" t="s">
        <v>374</v>
      </c>
      <c r="L433" s="225" t="s">
        <v>161</v>
      </c>
      <c r="Q433" s="225" t="s">
        <v>161</v>
      </c>
      <c r="S433" s="225" t="s">
        <v>161</v>
      </c>
      <c r="T433" s="225" t="s">
        <v>163</v>
      </c>
      <c r="Z433" s="225" t="s">
        <v>161</v>
      </c>
      <c r="AA433" s="225" t="s">
        <v>161</v>
      </c>
      <c r="AD433" s="225" t="s">
        <v>161</v>
      </c>
      <c r="AF433" s="225" t="s">
        <v>161</v>
      </c>
      <c r="AH433" s="225" t="s">
        <v>161</v>
      </c>
      <c r="AS433" s="225" t="s">
        <v>3017</v>
      </c>
    </row>
    <row r="434" spans="1:45" x14ac:dyDescent="0.2">
      <c r="A434" s="225">
        <v>417315</v>
      </c>
      <c r="B434" s="225" t="s">
        <v>374</v>
      </c>
      <c r="L434" s="225" t="s">
        <v>161</v>
      </c>
      <c r="S434" s="225" t="s">
        <v>162</v>
      </c>
      <c r="AD434" s="225" t="s">
        <v>163</v>
      </c>
      <c r="AE434" s="225" t="s">
        <v>162</v>
      </c>
      <c r="AF434" s="225" t="s">
        <v>161</v>
      </c>
      <c r="AH434" s="225" t="s">
        <v>163</v>
      </c>
      <c r="AS434" s="225" t="s">
        <v>3017</v>
      </c>
    </row>
    <row r="435" spans="1:45" x14ac:dyDescent="0.2">
      <c r="A435" s="225">
        <v>417337</v>
      </c>
      <c r="B435" s="225" t="s">
        <v>374</v>
      </c>
      <c r="I435" s="225" t="s">
        <v>161</v>
      </c>
      <c r="S435" s="225" t="s">
        <v>161</v>
      </c>
      <c r="AA435" s="225" t="s">
        <v>161</v>
      </c>
      <c r="AC435" s="225" t="s">
        <v>161</v>
      </c>
      <c r="AD435" s="225" t="s">
        <v>163</v>
      </c>
      <c r="AE435" s="225" t="s">
        <v>163</v>
      </c>
      <c r="AF435" s="225" t="s">
        <v>162</v>
      </c>
      <c r="AH435" s="225" t="s">
        <v>163</v>
      </c>
      <c r="AS435" s="225" t="s">
        <v>3017</v>
      </c>
    </row>
    <row r="436" spans="1:45" x14ac:dyDescent="0.2">
      <c r="A436" s="225">
        <v>417353</v>
      </c>
      <c r="B436" s="225" t="s">
        <v>374</v>
      </c>
      <c r="AA436" s="225" t="s">
        <v>163</v>
      </c>
      <c r="AB436" s="225" t="s">
        <v>162</v>
      </c>
      <c r="AD436" s="225" t="s">
        <v>162</v>
      </c>
      <c r="AE436" s="225" t="s">
        <v>162</v>
      </c>
      <c r="AF436" s="225" t="s">
        <v>162</v>
      </c>
      <c r="AH436" s="225" t="s">
        <v>162</v>
      </c>
      <c r="AS436" s="225" t="s">
        <v>3017</v>
      </c>
    </row>
    <row r="437" spans="1:45" x14ac:dyDescent="0.2">
      <c r="A437" s="225">
        <v>417377</v>
      </c>
      <c r="B437" s="225" t="s">
        <v>374</v>
      </c>
      <c r="K437" s="225" t="s">
        <v>161</v>
      </c>
      <c r="Q437" s="225" t="s">
        <v>161</v>
      </c>
      <c r="U437" s="225" t="s">
        <v>161</v>
      </c>
      <c r="AD437" s="225" t="s">
        <v>161</v>
      </c>
      <c r="AF437" s="225" t="s">
        <v>163</v>
      </c>
      <c r="AH437" s="225" t="s">
        <v>162</v>
      </c>
      <c r="AS437" s="225" t="s">
        <v>3017</v>
      </c>
    </row>
    <row r="438" spans="1:45" x14ac:dyDescent="0.2">
      <c r="A438" s="225">
        <v>417384</v>
      </c>
      <c r="B438" s="225" t="s">
        <v>374</v>
      </c>
      <c r="X438" s="225" t="s">
        <v>163</v>
      </c>
      <c r="AA438" s="225" t="s">
        <v>163</v>
      </c>
      <c r="AB438" s="225" t="s">
        <v>161</v>
      </c>
      <c r="AF438" s="225" t="s">
        <v>163</v>
      </c>
      <c r="AH438" s="225" t="s">
        <v>163</v>
      </c>
      <c r="AS438" s="225" t="s">
        <v>3017</v>
      </c>
    </row>
    <row r="439" spans="1:45" x14ac:dyDescent="0.2">
      <c r="A439" s="225">
        <v>417421</v>
      </c>
      <c r="B439" s="225" t="s">
        <v>374</v>
      </c>
      <c r="I439" s="225" t="s">
        <v>162</v>
      </c>
      <c r="L439" s="225" t="s">
        <v>162</v>
      </c>
      <c r="N439" s="225" t="s">
        <v>163</v>
      </c>
      <c r="R439" s="225" t="s">
        <v>163</v>
      </c>
      <c r="Y439" s="225" t="s">
        <v>163</v>
      </c>
      <c r="Z439" s="225" t="s">
        <v>163</v>
      </c>
      <c r="AA439" s="225" t="s">
        <v>163</v>
      </c>
      <c r="AB439" s="225" t="s">
        <v>163</v>
      </c>
      <c r="AC439" s="225" t="s">
        <v>163</v>
      </c>
      <c r="AD439" s="225" t="s">
        <v>163</v>
      </c>
      <c r="AE439" s="225" t="s">
        <v>162</v>
      </c>
      <c r="AF439" s="225" t="s">
        <v>163</v>
      </c>
      <c r="AG439" s="225" t="s">
        <v>163</v>
      </c>
      <c r="AH439" s="225" t="s">
        <v>163</v>
      </c>
      <c r="AS439" s="225" t="s">
        <v>3017</v>
      </c>
    </row>
    <row r="440" spans="1:45" x14ac:dyDescent="0.2">
      <c r="A440" s="225">
        <v>417429</v>
      </c>
      <c r="B440" s="225" t="s">
        <v>374</v>
      </c>
      <c r="L440" s="225" t="s">
        <v>161</v>
      </c>
      <c r="AA440" s="225" t="s">
        <v>161</v>
      </c>
      <c r="AB440" s="225" t="s">
        <v>161</v>
      </c>
      <c r="AD440" s="225" t="s">
        <v>161</v>
      </c>
      <c r="AE440" s="225" t="s">
        <v>161</v>
      </c>
      <c r="AF440" s="225" t="s">
        <v>162</v>
      </c>
      <c r="AH440" s="225" t="s">
        <v>163</v>
      </c>
      <c r="AS440" s="225" t="s">
        <v>3017</v>
      </c>
    </row>
    <row r="441" spans="1:45" x14ac:dyDescent="0.2">
      <c r="A441" s="225">
        <v>417482</v>
      </c>
      <c r="B441" s="225" t="s">
        <v>374</v>
      </c>
      <c r="Q441" s="225" t="s">
        <v>161</v>
      </c>
      <c r="R441" s="225" t="s">
        <v>161</v>
      </c>
      <c r="Y441" s="225" t="s">
        <v>161</v>
      </c>
      <c r="AA441" s="225" t="s">
        <v>161</v>
      </c>
      <c r="AF441" s="225" t="s">
        <v>161</v>
      </c>
      <c r="AH441" s="225" t="s">
        <v>161</v>
      </c>
      <c r="AS441" s="225" t="s">
        <v>3017</v>
      </c>
    </row>
    <row r="442" spans="1:45" x14ac:dyDescent="0.2">
      <c r="A442" s="225">
        <v>417507</v>
      </c>
      <c r="B442" s="225" t="s">
        <v>374</v>
      </c>
      <c r="I442" s="225" t="s">
        <v>161</v>
      </c>
      <c r="K442" s="225" t="s">
        <v>161</v>
      </c>
      <c r="L442" s="225" t="s">
        <v>163</v>
      </c>
      <c r="Q442" s="225" t="s">
        <v>163</v>
      </c>
      <c r="Y442" s="225" t="s">
        <v>163</v>
      </c>
      <c r="AA442" s="225" t="s">
        <v>162</v>
      </c>
      <c r="AB442" s="225" t="s">
        <v>163</v>
      </c>
      <c r="AD442" s="225" t="s">
        <v>162</v>
      </c>
      <c r="AF442" s="225" t="s">
        <v>162</v>
      </c>
      <c r="AG442" s="225" t="s">
        <v>162</v>
      </c>
      <c r="AH442" s="225" t="s">
        <v>163</v>
      </c>
      <c r="AS442" s="225" t="s">
        <v>3017</v>
      </c>
    </row>
    <row r="443" spans="1:45" x14ac:dyDescent="0.2">
      <c r="A443" s="225">
        <v>417511</v>
      </c>
      <c r="B443" s="225" t="s">
        <v>374</v>
      </c>
      <c r="L443" s="225" t="s">
        <v>161</v>
      </c>
      <c r="Q443" s="225" t="s">
        <v>161</v>
      </c>
      <c r="R443" s="225" t="s">
        <v>163</v>
      </c>
      <c r="S443" s="225" t="s">
        <v>161</v>
      </c>
      <c r="Y443" s="225" t="s">
        <v>161</v>
      </c>
      <c r="Z443" s="225" t="s">
        <v>161</v>
      </c>
      <c r="AA443" s="225" t="s">
        <v>161</v>
      </c>
      <c r="AB443" s="225" t="s">
        <v>161</v>
      </c>
      <c r="AC443" s="225" t="s">
        <v>161</v>
      </c>
      <c r="AD443" s="225" t="s">
        <v>162</v>
      </c>
      <c r="AE443" s="225" t="s">
        <v>162</v>
      </c>
      <c r="AF443" s="225" t="s">
        <v>162</v>
      </c>
      <c r="AG443" s="225" t="s">
        <v>162</v>
      </c>
      <c r="AH443" s="225" t="s">
        <v>162</v>
      </c>
      <c r="AS443" s="225" t="s">
        <v>3017</v>
      </c>
    </row>
    <row r="444" spans="1:45" x14ac:dyDescent="0.2">
      <c r="A444" s="225">
        <v>417528</v>
      </c>
      <c r="B444" s="225" t="s">
        <v>374</v>
      </c>
      <c r="H444" s="225" t="s">
        <v>163</v>
      </c>
      <c r="L444" s="225" t="s">
        <v>163</v>
      </c>
      <c r="R444" s="225" t="s">
        <v>162</v>
      </c>
      <c r="S444" s="225" t="s">
        <v>162</v>
      </c>
      <c r="AE444" s="225" t="s">
        <v>162</v>
      </c>
      <c r="AG444" s="225" t="s">
        <v>163</v>
      </c>
      <c r="AS444" s="225" t="s">
        <v>3017</v>
      </c>
    </row>
    <row r="445" spans="1:45" x14ac:dyDescent="0.2">
      <c r="A445" s="225">
        <v>417544</v>
      </c>
      <c r="B445" s="225" t="s">
        <v>374</v>
      </c>
      <c r="H445" s="225" t="s">
        <v>161</v>
      </c>
      <c r="R445" s="225" t="s">
        <v>161</v>
      </c>
      <c r="S445" s="225" t="s">
        <v>161</v>
      </c>
      <c r="Z445" s="225" t="s">
        <v>163</v>
      </c>
      <c r="AA445" s="225" t="s">
        <v>161</v>
      </c>
      <c r="AC445" s="225" t="s">
        <v>161</v>
      </c>
      <c r="AD445" s="225" t="s">
        <v>163</v>
      </c>
      <c r="AE445" s="225" t="s">
        <v>162</v>
      </c>
      <c r="AF445" s="225" t="s">
        <v>163</v>
      </c>
      <c r="AG445" s="225" t="s">
        <v>162</v>
      </c>
      <c r="AH445" s="225" t="s">
        <v>163</v>
      </c>
      <c r="AS445" s="225" t="s">
        <v>3017</v>
      </c>
    </row>
    <row r="446" spans="1:45" x14ac:dyDescent="0.2">
      <c r="A446" s="225">
        <v>417548</v>
      </c>
      <c r="B446" s="225" t="s">
        <v>374</v>
      </c>
      <c r="L446" s="225" t="s">
        <v>162</v>
      </c>
      <c r="Q446" s="225" t="s">
        <v>162</v>
      </c>
      <c r="R446" s="225" t="s">
        <v>162</v>
      </c>
      <c r="Y446" s="225" t="s">
        <v>163</v>
      </c>
      <c r="Z446" s="225" t="s">
        <v>162</v>
      </c>
      <c r="AA446" s="225" t="s">
        <v>163</v>
      </c>
      <c r="AB446" s="225" t="s">
        <v>163</v>
      </c>
      <c r="AD446" s="225" t="s">
        <v>162</v>
      </c>
      <c r="AE446" s="225" t="s">
        <v>162</v>
      </c>
      <c r="AF446" s="225" t="s">
        <v>162</v>
      </c>
      <c r="AG446" s="225" t="s">
        <v>162</v>
      </c>
      <c r="AH446" s="225" t="s">
        <v>162</v>
      </c>
      <c r="AS446" s="225" t="s">
        <v>3017</v>
      </c>
    </row>
    <row r="447" spans="1:45" x14ac:dyDescent="0.2">
      <c r="A447" s="225">
        <v>417555</v>
      </c>
      <c r="B447" s="225" t="s">
        <v>400</v>
      </c>
      <c r="D447" s="225" t="s">
        <v>161</v>
      </c>
      <c r="L447" s="225" t="s">
        <v>162</v>
      </c>
      <c r="S447" s="225" t="s">
        <v>161</v>
      </c>
      <c r="Y447" s="225" t="s">
        <v>162</v>
      </c>
      <c r="Z447" s="225" t="s">
        <v>162</v>
      </c>
      <c r="AA447" s="225" t="s">
        <v>162</v>
      </c>
      <c r="AB447" s="225" t="s">
        <v>162</v>
      </c>
      <c r="AC447" s="225" t="s">
        <v>162</v>
      </c>
      <c r="AS447" s="225" t="s">
        <v>3017</v>
      </c>
    </row>
    <row r="448" spans="1:45" x14ac:dyDescent="0.2">
      <c r="A448" s="225">
        <v>417556</v>
      </c>
      <c r="B448" s="225" t="s">
        <v>400</v>
      </c>
      <c r="L448" s="225" t="s">
        <v>162</v>
      </c>
      <c r="N448" s="225" t="s">
        <v>162</v>
      </c>
      <c r="T448" s="225" t="s">
        <v>162</v>
      </c>
      <c r="W448" s="225" t="s">
        <v>162</v>
      </c>
      <c r="Y448" s="225" t="s">
        <v>162</v>
      </c>
      <c r="Z448" s="225" t="s">
        <v>162</v>
      </c>
      <c r="AA448" s="225" t="s">
        <v>162</v>
      </c>
      <c r="AB448" s="225" t="s">
        <v>162</v>
      </c>
      <c r="AC448" s="225" t="s">
        <v>162</v>
      </c>
      <c r="AS448" s="225" t="s">
        <v>3017</v>
      </c>
    </row>
    <row r="449" spans="1:45" x14ac:dyDescent="0.2">
      <c r="A449" s="225">
        <v>417624</v>
      </c>
      <c r="B449" s="225" t="s">
        <v>374</v>
      </c>
      <c r="G449" s="225" t="s">
        <v>162</v>
      </c>
      <c r="Z449" s="225" t="s">
        <v>163</v>
      </c>
      <c r="AA449" s="225" t="s">
        <v>163</v>
      </c>
      <c r="AB449" s="225" t="s">
        <v>163</v>
      </c>
      <c r="AC449" s="225" t="s">
        <v>163</v>
      </c>
      <c r="AE449" s="225" t="s">
        <v>163</v>
      </c>
      <c r="AF449" s="225" t="s">
        <v>163</v>
      </c>
      <c r="AH449" s="225" t="s">
        <v>162</v>
      </c>
      <c r="AS449" s="225" t="s">
        <v>3016</v>
      </c>
    </row>
    <row r="450" spans="1:45" x14ac:dyDescent="0.2">
      <c r="A450" s="225">
        <v>417640</v>
      </c>
      <c r="B450" s="225" t="s">
        <v>374</v>
      </c>
      <c r="Q450" s="225" t="s">
        <v>161</v>
      </c>
      <c r="X450" s="225" t="s">
        <v>163</v>
      </c>
      <c r="AA450" s="225" t="s">
        <v>161</v>
      </c>
      <c r="AD450" s="225" t="s">
        <v>161</v>
      </c>
      <c r="AF450" s="225" t="s">
        <v>161</v>
      </c>
      <c r="AS450" s="225" t="s">
        <v>3017</v>
      </c>
    </row>
    <row r="451" spans="1:45" x14ac:dyDescent="0.2">
      <c r="A451" s="225">
        <v>417644</v>
      </c>
      <c r="B451" s="225" t="s">
        <v>374</v>
      </c>
      <c r="M451" s="225" t="s">
        <v>161</v>
      </c>
      <c r="Y451" s="225" t="s">
        <v>162</v>
      </c>
      <c r="Z451" s="225" t="s">
        <v>162</v>
      </c>
      <c r="AA451" s="225" t="s">
        <v>162</v>
      </c>
      <c r="AB451" s="225" t="s">
        <v>162</v>
      </c>
      <c r="AC451" s="225" t="s">
        <v>162</v>
      </c>
      <c r="AD451" s="225" t="s">
        <v>162</v>
      </c>
      <c r="AE451" s="225" t="s">
        <v>162</v>
      </c>
      <c r="AF451" s="225" t="s">
        <v>162</v>
      </c>
      <c r="AG451" s="225" t="s">
        <v>162</v>
      </c>
      <c r="AH451" s="225" t="s">
        <v>162</v>
      </c>
      <c r="AS451" s="225" t="s">
        <v>3017</v>
      </c>
    </row>
    <row r="452" spans="1:45" x14ac:dyDescent="0.2">
      <c r="A452" s="225">
        <v>417654</v>
      </c>
      <c r="B452" s="225" t="s">
        <v>400</v>
      </c>
      <c r="E452" s="225" t="s">
        <v>161</v>
      </c>
      <c r="K452" s="225" t="s">
        <v>161</v>
      </c>
      <c r="Q452" s="225" t="s">
        <v>162</v>
      </c>
      <c r="Y452" s="225" t="s">
        <v>162</v>
      </c>
      <c r="Z452" s="225" t="s">
        <v>162</v>
      </c>
      <c r="AA452" s="225" t="s">
        <v>162</v>
      </c>
      <c r="AB452" s="225" t="s">
        <v>162</v>
      </c>
      <c r="AC452" s="225" t="s">
        <v>162</v>
      </c>
      <c r="AS452" s="225" t="s">
        <v>3017</v>
      </c>
    </row>
    <row r="453" spans="1:45" x14ac:dyDescent="0.2">
      <c r="A453" s="225">
        <v>417656</v>
      </c>
      <c r="B453" s="225" t="s">
        <v>374</v>
      </c>
      <c r="G453" s="225" t="s">
        <v>161</v>
      </c>
      <c r="Q453" s="225" t="s">
        <v>162</v>
      </c>
      <c r="X453" s="225" t="s">
        <v>161</v>
      </c>
      <c r="AC453" s="225" t="s">
        <v>161</v>
      </c>
      <c r="AF453" s="225" t="s">
        <v>163</v>
      </c>
      <c r="AH453" s="225" t="s">
        <v>162</v>
      </c>
      <c r="AS453" s="225" t="s">
        <v>3017</v>
      </c>
    </row>
    <row r="454" spans="1:45" x14ac:dyDescent="0.2">
      <c r="A454" s="225">
        <v>417659</v>
      </c>
      <c r="B454" s="225" t="s">
        <v>374</v>
      </c>
      <c r="AB454" s="225" t="s">
        <v>162</v>
      </c>
      <c r="AD454" s="225" t="s">
        <v>162</v>
      </c>
      <c r="AE454" s="225" t="s">
        <v>162</v>
      </c>
      <c r="AF454" s="225" t="s">
        <v>162</v>
      </c>
      <c r="AG454" s="225" t="s">
        <v>162</v>
      </c>
      <c r="AH454" s="225" t="s">
        <v>162</v>
      </c>
      <c r="AS454" s="225" t="s">
        <v>3017</v>
      </c>
    </row>
    <row r="455" spans="1:45" x14ac:dyDescent="0.2">
      <c r="A455" s="225">
        <v>417670</v>
      </c>
      <c r="B455" s="225" t="s">
        <v>374</v>
      </c>
      <c r="E455" s="225" t="s">
        <v>161</v>
      </c>
      <c r="L455" s="225" t="s">
        <v>162</v>
      </c>
      <c r="Q455" s="225" t="s">
        <v>163</v>
      </c>
      <c r="X455" s="225" t="s">
        <v>161</v>
      </c>
      <c r="Y455" s="225" t="s">
        <v>163</v>
      </c>
      <c r="AA455" s="225" t="s">
        <v>161</v>
      </c>
      <c r="AD455" s="225" t="s">
        <v>162</v>
      </c>
      <c r="AE455" s="225" t="s">
        <v>162</v>
      </c>
      <c r="AF455" s="225" t="s">
        <v>162</v>
      </c>
      <c r="AG455" s="225" t="s">
        <v>162</v>
      </c>
      <c r="AH455" s="225" t="s">
        <v>162</v>
      </c>
      <c r="AS455" s="225" t="s">
        <v>3017</v>
      </c>
    </row>
    <row r="456" spans="1:45" x14ac:dyDescent="0.2">
      <c r="A456" s="225">
        <v>417685</v>
      </c>
      <c r="B456" s="225" t="s">
        <v>374</v>
      </c>
      <c r="L456" s="225" t="s">
        <v>162</v>
      </c>
      <c r="Q456" s="225" t="s">
        <v>162</v>
      </c>
      <c r="S456" s="225" t="s">
        <v>161</v>
      </c>
      <c r="Y456" s="225" t="s">
        <v>161</v>
      </c>
      <c r="AB456" s="225" t="s">
        <v>163</v>
      </c>
      <c r="AD456" s="225" t="s">
        <v>163</v>
      </c>
      <c r="AE456" s="225" t="s">
        <v>163</v>
      </c>
      <c r="AF456" s="225" t="s">
        <v>163</v>
      </c>
      <c r="AS456" s="225" t="s">
        <v>3017</v>
      </c>
    </row>
    <row r="457" spans="1:45" x14ac:dyDescent="0.2">
      <c r="A457" s="225">
        <v>417686</v>
      </c>
      <c r="B457" s="225" t="s">
        <v>400</v>
      </c>
      <c r="L457" s="225" t="s">
        <v>162</v>
      </c>
      <c r="Q457" s="225" t="s">
        <v>161</v>
      </c>
      <c r="Y457" s="225" t="s">
        <v>162</v>
      </c>
      <c r="Z457" s="225" t="s">
        <v>162</v>
      </c>
      <c r="AA457" s="225" t="s">
        <v>162</v>
      </c>
      <c r="AB457" s="225" t="s">
        <v>162</v>
      </c>
      <c r="AC457" s="225" t="s">
        <v>162</v>
      </c>
      <c r="AS457" s="225" t="s">
        <v>3017</v>
      </c>
    </row>
    <row r="458" spans="1:45" x14ac:dyDescent="0.2">
      <c r="A458" s="225">
        <v>417711</v>
      </c>
      <c r="B458" s="225" t="s">
        <v>374</v>
      </c>
      <c r="E458" s="225" t="s">
        <v>161</v>
      </c>
      <c r="Q458" s="225" t="s">
        <v>161</v>
      </c>
      <c r="AB458" s="225" t="s">
        <v>161</v>
      </c>
      <c r="AC458" s="225" t="s">
        <v>161</v>
      </c>
      <c r="AF458" s="225" t="s">
        <v>161</v>
      </c>
      <c r="AH458" s="225" t="s">
        <v>161</v>
      </c>
      <c r="AS458" s="225" t="s">
        <v>3017</v>
      </c>
    </row>
    <row r="459" spans="1:45" x14ac:dyDescent="0.2">
      <c r="A459" s="225">
        <v>417748</v>
      </c>
      <c r="B459" s="225" t="s">
        <v>374</v>
      </c>
      <c r="L459" s="225" t="s">
        <v>161</v>
      </c>
      <c r="R459" s="225" t="s">
        <v>162</v>
      </c>
      <c r="T459" s="225" t="s">
        <v>161</v>
      </c>
      <c r="Y459" s="225" t="s">
        <v>161</v>
      </c>
      <c r="Z459" s="225" t="s">
        <v>161</v>
      </c>
      <c r="AA459" s="225" t="s">
        <v>161</v>
      </c>
      <c r="AD459" s="225" t="s">
        <v>162</v>
      </c>
      <c r="AE459" s="225" t="s">
        <v>162</v>
      </c>
      <c r="AF459" s="225" t="s">
        <v>162</v>
      </c>
      <c r="AS459" s="225" t="s">
        <v>3017</v>
      </c>
    </row>
    <row r="460" spans="1:45" x14ac:dyDescent="0.2">
      <c r="A460" s="225">
        <v>417751</v>
      </c>
      <c r="B460" s="225" t="s">
        <v>374</v>
      </c>
      <c r="L460" s="225" t="s">
        <v>162</v>
      </c>
      <c r="Q460" s="225" t="s">
        <v>163</v>
      </c>
      <c r="R460" s="225" t="s">
        <v>162</v>
      </c>
      <c r="S460" s="225" t="s">
        <v>161</v>
      </c>
      <c r="Z460" s="225" t="s">
        <v>162</v>
      </c>
      <c r="AA460" s="225" t="s">
        <v>161</v>
      </c>
      <c r="AD460" s="225" t="s">
        <v>161</v>
      </c>
      <c r="AE460" s="225" t="s">
        <v>162</v>
      </c>
      <c r="AF460" s="225" t="s">
        <v>163</v>
      </c>
      <c r="AS460" s="225" t="s">
        <v>3017</v>
      </c>
    </row>
    <row r="461" spans="1:45" x14ac:dyDescent="0.2">
      <c r="A461" s="225">
        <v>417758</v>
      </c>
      <c r="B461" s="225" t="s">
        <v>374</v>
      </c>
      <c r="H461" s="225" t="s">
        <v>161</v>
      </c>
      <c r="L461" s="225" t="s">
        <v>162</v>
      </c>
      <c r="R461" s="225" t="s">
        <v>162</v>
      </c>
      <c r="S461" s="225" t="s">
        <v>162</v>
      </c>
      <c r="Y461" s="225" t="s">
        <v>163</v>
      </c>
      <c r="AA461" s="225" t="s">
        <v>163</v>
      </c>
      <c r="AB461" s="225" t="s">
        <v>163</v>
      </c>
      <c r="AC461" s="225" t="s">
        <v>163</v>
      </c>
      <c r="AD461" s="225" t="s">
        <v>162</v>
      </c>
      <c r="AE461" s="225" t="s">
        <v>162</v>
      </c>
      <c r="AF461" s="225" t="s">
        <v>162</v>
      </c>
      <c r="AG461" s="225" t="s">
        <v>162</v>
      </c>
      <c r="AH461" s="225" t="s">
        <v>162</v>
      </c>
      <c r="AS461" s="225" t="s">
        <v>3017</v>
      </c>
    </row>
    <row r="462" spans="1:45" x14ac:dyDescent="0.2">
      <c r="A462" s="225">
        <v>417768</v>
      </c>
      <c r="B462" s="225" t="s">
        <v>374</v>
      </c>
      <c r="Q462" s="225" t="s">
        <v>161</v>
      </c>
      <c r="AA462" s="225" t="s">
        <v>161</v>
      </c>
      <c r="AB462" s="225" t="s">
        <v>161</v>
      </c>
      <c r="AD462" s="225" t="s">
        <v>163</v>
      </c>
      <c r="AE462" s="225" t="s">
        <v>163</v>
      </c>
      <c r="AH462" s="225" t="s">
        <v>163</v>
      </c>
      <c r="AS462" s="225" t="s">
        <v>3017</v>
      </c>
    </row>
    <row r="463" spans="1:45" x14ac:dyDescent="0.2">
      <c r="A463" s="225">
        <v>417783</v>
      </c>
      <c r="B463" s="225" t="s">
        <v>374</v>
      </c>
      <c r="H463" s="225" t="s">
        <v>161</v>
      </c>
      <c r="L463" s="225" t="s">
        <v>162</v>
      </c>
      <c r="S463" s="225" t="s">
        <v>162</v>
      </c>
      <c r="T463" s="225" t="s">
        <v>163</v>
      </c>
      <c r="Z463" s="225" t="s">
        <v>163</v>
      </c>
      <c r="AA463" s="225" t="s">
        <v>163</v>
      </c>
      <c r="AB463" s="225" t="s">
        <v>161</v>
      </c>
      <c r="AC463" s="225" t="s">
        <v>163</v>
      </c>
      <c r="AD463" s="225" t="s">
        <v>162</v>
      </c>
      <c r="AE463" s="225" t="s">
        <v>163</v>
      </c>
      <c r="AF463" s="225" t="s">
        <v>162</v>
      </c>
      <c r="AG463" s="225" t="s">
        <v>162</v>
      </c>
      <c r="AH463" s="225" t="s">
        <v>163</v>
      </c>
      <c r="AS463" s="225" t="s">
        <v>3017</v>
      </c>
    </row>
    <row r="464" spans="1:45" x14ac:dyDescent="0.2">
      <c r="A464" s="225">
        <v>417788</v>
      </c>
      <c r="B464" s="225" t="s">
        <v>374</v>
      </c>
      <c r="L464" s="225" t="s">
        <v>161</v>
      </c>
      <c r="O464" s="225" t="s">
        <v>161</v>
      </c>
      <c r="Z464" s="225" t="s">
        <v>161</v>
      </c>
      <c r="AC464" s="225" t="s">
        <v>161</v>
      </c>
      <c r="AF464" s="225" t="s">
        <v>161</v>
      </c>
      <c r="AS464" s="225" t="s">
        <v>3017</v>
      </c>
    </row>
    <row r="465" spans="1:45" x14ac:dyDescent="0.2">
      <c r="A465" s="225">
        <v>417799</v>
      </c>
      <c r="B465" s="225" t="s">
        <v>374</v>
      </c>
      <c r="Y465" s="225" t="s">
        <v>161</v>
      </c>
      <c r="AA465" s="225" t="s">
        <v>161</v>
      </c>
      <c r="AD465" s="225" t="s">
        <v>162</v>
      </c>
      <c r="AF465" s="225" t="s">
        <v>162</v>
      </c>
      <c r="AG465" s="225" t="s">
        <v>163</v>
      </c>
      <c r="AH465" s="225" t="s">
        <v>163</v>
      </c>
      <c r="AS465" s="225" t="s">
        <v>3017</v>
      </c>
    </row>
    <row r="466" spans="1:45" x14ac:dyDescent="0.2">
      <c r="A466" s="225">
        <v>417821</v>
      </c>
      <c r="B466" s="225" t="s">
        <v>374</v>
      </c>
      <c r="G466" s="225" t="s">
        <v>161</v>
      </c>
      <c r="I466" s="225" t="s">
        <v>163</v>
      </c>
      <c r="L466" s="225" t="s">
        <v>161</v>
      </c>
      <c r="Q466" s="225" t="s">
        <v>163</v>
      </c>
      <c r="Y466" s="225" t="s">
        <v>161</v>
      </c>
      <c r="Z466" s="225" t="s">
        <v>161</v>
      </c>
      <c r="AA466" s="225" t="s">
        <v>162</v>
      </c>
      <c r="AB466" s="225" t="s">
        <v>162</v>
      </c>
      <c r="AC466" s="225" t="s">
        <v>163</v>
      </c>
      <c r="AD466" s="225" t="s">
        <v>162</v>
      </c>
      <c r="AE466" s="225" t="s">
        <v>162</v>
      </c>
      <c r="AF466" s="225" t="s">
        <v>162</v>
      </c>
      <c r="AG466" s="225" t="s">
        <v>162</v>
      </c>
      <c r="AH466" s="225" t="s">
        <v>162</v>
      </c>
      <c r="AS466" s="225" t="s">
        <v>3017</v>
      </c>
    </row>
    <row r="467" spans="1:45" x14ac:dyDescent="0.2">
      <c r="A467" s="225">
        <v>417829</v>
      </c>
      <c r="B467" s="225" t="s">
        <v>374</v>
      </c>
      <c r="L467" s="225" t="s">
        <v>162</v>
      </c>
      <c r="S467" s="225" t="s">
        <v>162</v>
      </c>
      <c r="Y467" s="225" t="s">
        <v>162</v>
      </c>
      <c r="AB467" s="225" t="s">
        <v>162</v>
      </c>
      <c r="AC467" s="225" t="s">
        <v>163</v>
      </c>
      <c r="AD467" s="225" t="s">
        <v>162</v>
      </c>
      <c r="AE467" s="225" t="s">
        <v>162</v>
      </c>
      <c r="AF467" s="225" t="s">
        <v>162</v>
      </c>
      <c r="AG467" s="225" t="s">
        <v>162</v>
      </c>
      <c r="AH467" s="225" t="s">
        <v>162</v>
      </c>
      <c r="AS467" s="225" t="s">
        <v>3017</v>
      </c>
    </row>
    <row r="468" spans="1:45" x14ac:dyDescent="0.2">
      <c r="A468" s="225">
        <v>417876</v>
      </c>
      <c r="B468" s="225" t="s">
        <v>374</v>
      </c>
      <c r="H468" s="225" t="s">
        <v>163</v>
      </c>
      <c r="R468" s="225" t="s">
        <v>162</v>
      </c>
      <c r="S468" s="225" t="s">
        <v>162</v>
      </c>
      <c r="Y468" s="225" t="s">
        <v>161</v>
      </c>
      <c r="Z468" s="225" t="s">
        <v>162</v>
      </c>
      <c r="AD468" s="225" t="s">
        <v>162</v>
      </c>
      <c r="AE468" s="225" t="s">
        <v>162</v>
      </c>
      <c r="AG468" s="225" t="s">
        <v>162</v>
      </c>
      <c r="AH468" s="225" t="s">
        <v>163</v>
      </c>
      <c r="AS468" s="225" t="s">
        <v>3017</v>
      </c>
    </row>
    <row r="469" spans="1:45" x14ac:dyDescent="0.2">
      <c r="A469" s="225">
        <v>417880</v>
      </c>
      <c r="B469" s="225" t="s">
        <v>374</v>
      </c>
      <c r="D469" s="225" t="s">
        <v>161</v>
      </c>
      <c r="Q469" s="225" t="s">
        <v>161</v>
      </c>
      <c r="S469" s="225" t="s">
        <v>161</v>
      </c>
      <c r="X469" s="225" t="s">
        <v>161</v>
      </c>
      <c r="Y469" s="225" t="s">
        <v>163</v>
      </c>
      <c r="Z469" s="225" t="s">
        <v>163</v>
      </c>
      <c r="AA469" s="225" t="s">
        <v>163</v>
      </c>
      <c r="AB469" s="225" t="s">
        <v>163</v>
      </c>
      <c r="AC469" s="225" t="s">
        <v>163</v>
      </c>
      <c r="AD469" s="225" t="s">
        <v>162</v>
      </c>
      <c r="AE469" s="225" t="s">
        <v>162</v>
      </c>
      <c r="AF469" s="225" t="s">
        <v>162</v>
      </c>
      <c r="AG469" s="225" t="s">
        <v>162</v>
      </c>
      <c r="AH469" s="225" t="s">
        <v>162</v>
      </c>
      <c r="AS469" s="225" t="s">
        <v>3017</v>
      </c>
    </row>
    <row r="470" spans="1:45" x14ac:dyDescent="0.2">
      <c r="A470" s="225">
        <v>417892</v>
      </c>
      <c r="B470" s="225" t="s">
        <v>374</v>
      </c>
      <c r="M470" s="225" t="s">
        <v>162</v>
      </c>
      <c r="Q470" s="225" t="s">
        <v>163</v>
      </c>
      <c r="Y470" s="225" t="s">
        <v>162</v>
      </c>
      <c r="AA470" s="225" t="s">
        <v>163</v>
      </c>
      <c r="AB470" s="225" t="s">
        <v>162</v>
      </c>
      <c r="AC470" s="225" t="s">
        <v>162</v>
      </c>
      <c r="AD470" s="225" t="s">
        <v>162</v>
      </c>
      <c r="AE470" s="225" t="s">
        <v>162</v>
      </c>
      <c r="AF470" s="225" t="s">
        <v>162</v>
      </c>
      <c r="AG470" s="225" t="s">
        <v>162</v>
      </c>
      <c r="AH470" s="225" t="s">
        <v>162</v>
      </c>
      <c r="AS470" s="225" t="s">
        <v>3017</v>
      </c>
    </row>
    <row r="471" spans="1:45" x14ac:dyDescent="0.2">
      <c r="A471" s="225">
        <v>417913</v>
      </c>
      <c r="B471" s="225" t="s">
        <v>374</v>
      </c>
      <c r="I471" s="225" t="s">
        <v>161</v>
      </c>
      <c r="L471" s="225" t="s">
        <v>161</v>
      </c>
      <c r="N471" s="225" t="s">
        <v>163</v>
      </c>
      <c r="R471" s="225" t="s">
        <v>163</v>
      </c>
      <c r="Y471" s="225" t="s">
        <v>163</v>
      </c>
      <c r="Z471" s="225" t="s">
        <v>163</v>
      </c>
      <c r="AA471" s="225" t="s">
        <v>162</v>
      </c>
      <c r="AB471" s="225" t="s">
        <v>162</v>
      </c>
      <c r="AC471" s="225" t="s">
        <v>162</v>
      </c>
      <c r="AD471" s="225" t="s">
        <v>162</v>
      </c>
      <c r="AE471" s="225" t="s">
        <v>162</v>
      </c>
      <c r="AF471" s="225" t="s">
        <v>162</v>
      </c>
      <c r="AG471" s="225" t="s">
        <v>162</v>
      </c>
      <c r="AH471" s="225" t="s">
        <v>162</v>
      </c>
      <c r="AS471" s="225" t="s">
        <v>3017</v>
      </c>
    </row>
    <row r="472" spans="1:45" x14ac:dyDescent="0.2">
      <c r="A472" s="225">
        <v>417945</v>
      </c>
      <c r="B472" s="225" t="s">
        <v>374</v>
      </c>
      <c r="Y472" s="225" t="s">
        <v>161</v>
      </c>
      <c r="AA472" s="225" t="s">
        <v>163</v>
      </c>
      <c r="AB472" s="225" t="s">
        <v>161</v>
      </c>
      <c r="AD472" s="225" t="s">
        <v>163</v>
      </c>
      <c r="AF472" s="225" t="s">
        <v>163</v>
      </c>
      <c r="AH472" s="225" t="s">
        <v>163</v>
      </c>
      <c r="AS472" s="225" t="s">
        <v>3017</v>
      </c>
    </row>
    <row r="473" spans="1:45" x14ac:dyDescent="0.2">
      <c r="A473" s="225">
        <v>417965</v>
      </c>
      <c r="B473" s="225" t="s">
        <v>374</v>
      </c>
      <c r="C473" s="225" t="s">
        <v>161</v>
      </c>
      <c r="I473" s="225" t="s">
        <v>162</v>
      </c>
      <c r="L473" s="225" t="s">
        <v>162</v>
      </c>
      <c r="R473" s="225" t="s">
        <v>161</v>
      </c>
      <c r="AA473" s="225" t="s">
        <v>163</v>
      </c>
      <c r="AB473" s="225" t="s">
        <v>163</v>
      </c>
      <c r="AC473" s="225" t="s">
        <v>161</v>
      </c>
      <c r="AD473" s="225" t="s">
        <v>163</v>
      </c>
      <c r="AE473" s="225" t="s">
        <v>162</v>
      </c>
      <c r="AF473" s="225" t="s">
        <v>162</v>
      </c>
      <c r="AG473" s="225" t="s">
        <v>162</v>
      </c>
      <c r="AH473" s="225" t="s">
        <v>162</v>
      </c>
      <c r="AS473" s="225" t="s">
        <v>3017</v>
      </c>
    </row>
    <row r="474" spans="1:45" x14ac:dyDescent="0.2">
      <c r="A474" s="225">
        <v>417967</v>
      </c>
      <c r="B474" s="225" t="s">
        <v>374</v>
      </c>
      <c r="L474" s="225" t="s">
        <v>161</v>
      </c>
      <c r="Q474" s="225" t="s">
        <v>163</v>
      </c>
      <c r="R474" s="225" t="s">
        <v>162</v>
      </c>
      <c r="S474" s="225" t="s">
        <v>161</v>
      </c>
      <c r="AA474" s="225" t="s">
        <v>161</v>
      </c>
      <c r="AB474" s="225" t="s">
        <v>161</v>
      </c>
      <c r="AC474" s="225" t="s">
        <v>161</v>
      </c>
      <c r="AD474" s="225" t="s">
        <v>162</v>
      </c>
      <c r="AE474" s="225" t="s">
        <v>162</v>
      </c>
      <c r="AF474" s="225" t="s">
        <v>163</v>
      </c>
      <c r="AG474" s="225" t="s">
        <v>162</v>
      </c>
      <c r="AH474" s="225" t="s">
        <v>162</v>
      </c>
      <c r="AS474" s="225" t="s">
        <v>3017</v>
      </c>
    </row>
    <row r="475" spans="1:45" x14ac:dyDescent="0.2">
      <c r="A475" s="225">
        <v>417972</v>
      </c>
      <c r="B475" s="225" t="s">
        <v>374</v>
      </c>
      <c r="Q475" s="225" t="s">
        <v>162</v>
      </c>
      <c r="S475" s="225" t="s">
        <v>161</v>
      </c>
      <c r="Y475" s="225" t="s">
        <v>163</v>
      </c>
      <c r="AB475" s="225" t="s">
        <v>162</v>
      </c>
      <c r="AD475" s="225" t="s">
        <v>162</v>
      </c>
      <c r="AF475" s="225" t="s">
        <v>162</v>
      </c>
      <c r="AH475" s="225" t="s">
        <v>162</v>
      </c>
      <c r="AS475" s="225" t="s">
        <v>3017</v>
      </c>
    </row>
    <row r="476" spans="1:45" x14ac:dyDescent="0.2">
      <c r="A476" s="225">
        <v>417982</v>
      </c>
      <c r="B476" s="225" t="s">
        <v>374</v>
      </c>
      <c r="Q476" s="225" t="s">
        <v>161</v>
      </c>
      <c r="AA476" s="225" t="s">
        <v>161</v>
      </c>
      <c r="AB476" s="225" t="s">
        <v>161</v>
      </c>
      <c r="AF476" s="225" t="s">
        <v>163</v>
      </c>
      <c r="AH476" s="225" t="s">
        <v>163</v>
      </c>
      <c r="AS476" s="225" t="s">
        <v>3017</v>
      </c>
    </row>
    <row r="477" spans="1:45" x14ac:dyDescent="0.2">
      <c r="A477" s="225">
        <v>417989</v>
      </c>
      <c r="B477" s="225" t="s">
        <v>374</v>
      </c>
      <c r="L477" s="225" t="s">
        <v>161</v>
      </c>
      <c r="Q477" s="225" t="s">
        <v>162</v>
      </c>
      <c r="Y477" s="225" t="s">
        <v>162</v>
      </c>
      <c r="AA477" s="225" t="s">
        <v>162</v>
      </c>
      <c r="AB477" s="225" t="s">
        <v>162</v>
      </c>
      <c r="AC477" s="225" t="s">
        <v>162</v>
      </c>
      <c r="AD477" s="225" t="s">
        <v>162</v>
      </c>
      <c r="AE477" s="225" t="s">
        <v>162</v>
      </c>
      <c r="AF477" s="225" t="s">
        <v>162</v>
      </c>
      <c r="AG477" s="225" t="s">
        <v>162</v>
      </c>
      <c r="AH477" s="225" t="s">
        <v>162</v>
      </c>
      <c r="AS477" s="225" t="s">
        <v>3017</v>
      </c>
    </row>
    <row r="478" spans="1:45" x14ac:dyDescent="0.2">
      <c r="A478" s="225">
        <v>417999</v>
      </c>
      <c r="B478" s="225" t="s">
        <v>374</v>
      </c>
      <c r="H478" s="225" t="s">
        <v>161</v>
      </c>
      <c r="L478" s="225" t="s">
        <v>163</v>
      </c>
      <c r="R478" s="225" t="s">
        <v>161</v>
      </c>
      <c r="S478" s="225" t="s">
        <v>161</v>
      </c>
      <c r="Y478" s="225" t="s">
        <v>163</v>
      </c>
      <c r="Z478" s="225" t="s">
        <v>163</v>
      </c>
      <c r="AA478" s="225" t="s">
        <v>163</v>
      </c>
      <c r="AB478" s="225" t="s">
        <v>163</v>
      </c>
      <c r="AC478" s="225" t="s">
        <v>163</v>
      </c>
      <c r="AD478" s="225" t="s">
        <v>162</v>
      </c>
      <c r="AE478" s="225" t="s">
        <v>162</v>
      </c>
      <c r="AF478" s="225" t="s">
        <v>162</v>
      </c>
      <c r="AG478" s="225" t="s">
        <v>162</v>
      </c>
      <c r="AH478" s="225" t="s">
        <v>162</v>
      </c>
      <c r="AS478" s="225" t="s">
        <v>3017</v>
      </c>
    </row>
    <row r="479" spans="1:45" x14ac:dyDescent="0.2">
      <c r="A479" s="225">
        <v>418002</v>
      </c>
      <c r="B479" s="225" t="s">
        <v>374</v>
      </c>
      <c r="D479" s="225" t="s">
        <v>161</v>
      </c>
      <c r="J479" s="225" t="s">
        <v>161</v>
      </c>
      <c r="P479" s="225" t="s">
        <v>161</v>
      </c>
      <c r="S479" s="225" t="s">
        <v>161</v>
      </c>
      <c r="Y479" s="225" t="s">
        <v>163</v>
      </c>
      <c r="Z479" s="225" t="s">
        <v>162</v>
      </c>
      <c r="AA479" s="225" t="s">
        <v>163</v>
      </c>
      <c r="AB479" s="225" t="s">
        <v>163</v>
      </c>
      <c r="AC479" s="225" t="s">
        <v>163</v>
      </c>
      <c r="AD479" s="225" t="s">
        <v>162</v>
      </c>
      <c r="AE479" s="225" t="s">
        <v>162</v>
      </c>
      <c r="AF479" s="225" t="s">
        <v>162</v>
      </c>
      <c r="AG479" s="225" t="s">
        <v>162</v>
      </c>
      <c r="AH479" s="225" t="s">
        <v>162</v>
      </c>
      <c r="AS479" s="225" t="s">
        <v>3017</v>
      </c>
    </row>
    <row r="480" spans="1:45" x14ac:dyDescent="0.2">
      <c r="A480" s="225">
        <v>418020</v>
      </c>
      <c r="B480" s="225" t="s">
        <v>374</v>
      </c>
      <c r="K480" s="225" t="s">
        <v>161</v>
      </c>
      <c r="Q480" s="225" t="s">
        <v>161</v>
      </c>
      <c r="S480" s="225" t="s">
        <v>161</v>
      </c>
      <c r="Z480" s="225" t="s">
        <v>163</v>
      </c>
      <c r="AB480" s="225" t="s">
        <v>163</v>
      </c>
      <c r="AD480" s="225" t="s">
        <v>162</v>
      </c>
      <c r="AE480" s="225" t="s">
        <v>162</v>
      </c>
      <c r="AF480" s="225" t="s">
        <v>162</v>
      </c>
      <c r="AG480" s="225" t="s">
        <v>162</v>
      </c>
      <c r="AH480" s="225" t="s">
        <v>162</v>
      </c>
      <c r="AS480" s="225" t="s">
        <v>3017</v>
      </c>
    </row>
    <row r="481" spans="1:45" x14ac:dyDescent="0.2">
      <c r="A481" s="225">
        <v>418021</v>
      </c>
      <c r="B481" s="225" t="s">
        <v>374</v>
      </c>
      <c r="I481" s="225" t="s">
        <v>161</v>
      </c>
      <c r="Z481" s="225" t="s">
        <v>161</v>
      </c>
      <c r="AA481" s="225" t="s">
        <v>163</v>
      </c>
      <c r="AB481" s="225" t="s">
        <v>161</v>
      </c>
      <c r="AD481" s="225" t="s">
        <v>162</v>
      </c>
      <c r="AE481" s="225" t="s">
        <v>162</v>
      </c>
      <c r="AF481" s="225" t="s">
        <v>162</v>
      </c>
      <c r="AG481" s="225" t="s">
        <v>162</v>
      </c>
      <c r="AH481" s="225" t="s">
        <v>162</v>
      </c>
      <c r="AS481" s="225" t="s">
        <v>3017</v>
      </c>
    </row>
    <row r="482" spans="1:45" x14ac:dyDescent="0.2">
      <c r="A482" s="225">
        <v>418026</v>
      </c>
      <c r="B482" s="225" t="s">
        <v>374</v>
      </c>
      <c r="Q482" s="225" t="s">
        <v>161</v>
      </c>
      <c r="X482" s="225" t="s">
        <v>161</v>
      </c>
      <c r="AA482" s="225" t="s">
        <v>161</v>
      </c>
      <c r="AB482" s="225" t="s">
        <v>161</v>
      </c>
      <c r="AF482" s="225" t="s">
        <v>163</v>
      </c>
      <c r="AH482" s="225" t="s">
        <v>163</v>
      </c>
      <c r="AS482" s="225" t="s">
        <v>3017</v>
      </c>
    </row>
    <row r="483" spans="1:45" x14ac:dyDescent="0.2">
      <c r="A483" s="225">
        <v>418035</v>
      </c>
      <c r="B483" s="225" t="s">
        <v>374</v>
      </c>
      <c r="Y483" s="225" t="s">
        <v>161</v>
      </c>
      <c r="AA483" s="225" t="s">
        <v>161</v>
      </c>
      <c r="AB483" s="225" t="s">
        <v>163</v>
      </c>
      <c r="AF483" s="225" t="s">
        <v>163</v>
      </c>
      <c r="AH483" s="225" t="s">
        <v>162</v>
      </c>
      <c r="AS483" s="225" t="s">
        <v>3017</v>
      </c>
    </row>
    <row r="484" spans="1:45" x14ac:dyDescent="0.2">
      <c r="A484" s="225">
        <v>418053</v>
      </c>
      <c r="B484" s="225" t="s">
        <v>400</v>
      </c>
      <c r="G484" s="225" t="s">
        <v>162</v>
      </c>
      <c r="R484" s="225" t="s">
        <v>161</v>
      </c>
      <c r="W484" s="225" t="s">
        <v>163</v>
      </c>
      <c r="X484" s="225" t="s">
        <v>161</v>
      </c>
      <c r="Y484" s="225" t="s">
        <v>162</v>
      </c>
      <c r="Z484" s="225" t="s">
        <v>162</v>
      </c>
      <c r="AA484" s="225" t="s">
        <v>162</v>
      </c>
      <c r="AB484" s="225" t="s">
        <v>162</v>
      </c>
      <c r="AC484" s="225" t="s">
        <v>162</v>
      </c>
      <c r="AS484" s="225" t="s">
        <v>3017</v>
      </c>
    </row>
    <row r="485" spans="1:45" x14ac:dyDescent="0.2">
      <c r="A485" s="225">
        <v>418064</v>
      </c>
      <c r="B485" s="225" t="s">
        <v>374</v>
      </c>
      <c r="L485" s="225" t="s">
        <v>162</v>
      </c>
      <c r="P485" s="225" t="s">
        <v>163</v>
      </c>
      <c r="R485" s="225" t="s">
        <v>162</v>
      </c>
      <c r="Y485" s="225" t="s">
        <v>161</v>
      </c>
      <c r="AA485" s="225" t="s">
        <v>162</v>
      </c>
      <c r="AC485" s="225" t="s">
        <v>162</v>
      </c>
      <c r="AD485" s="225" t="s">
        <v>163</v>
      </c>
      <c r="AE485" s="225" t="s">
        <v>162</v>
      </c>
      <c r="AF485" s="225" t="s">
        <v>163</v>
      </c>
      <c r="AG485" s="225" t="s">
        <v>162</v>
      </c>
      <c r="AH485" s="225" t="s">
        <v>162</v>
      </c>
      <c r="AS485" s="225" t="s">
        <v>3017</v>
      </c>
    </row>
    <row r="486" spans="1:45" x14ac:dyDescent="0.2">
      <c r="A486" s="225">
        <v>418073</v>
      </c>
      <c r="B486" s="225" t="s">
        <v>374</v>
      </c>
      <c r="I486" s="225" t="s">
        <v>161</v>
      </c>
      <c r="M486" s="225" t="s">
        <v>161</v>
      </c>
      <c r="Q486" s="225" t="s">
        <v>163</v>
      </c>
      <c r="AA486" s="225" t="s">
        <v>162</v>
      </c>
      <c r="AB486" s="225" t="s">
        <v>161</v>
      </c>
      <c r="AC486" s="225" t="s">
        <v>161</v>
      </c>
      <c r="AD486" s="225" t="s">
        <v>162</v>
      </c>
      <c r="AF486" s="225" t="s">
        <v>162</v>
      </c>
      <c r="AG486" s="225" t="s">
        <v>162</v>
      </c>
      <c r="AH486" s="225" t="s">
        <v>162</v>
      </c>
      <c r="AS486" s="225" t="s">
        <v>3017</v>
      </c>
    </row>
    <row r="487" spans="1:45" x14ac:dyDescent="0.2">
      <c r="A487" s="225">
        <v>418080</v>
      </c>
      <c r="B487" s="225" t="s">
        <v>400</v>
      </c>
      <c r="I487" s="225" t="s">
        <v>161</v>
      </c>
      <c r="O487" s="225" t="s">
        <v>161</v>
      </c>
      <c r="Y487" s="225" t="s">
        <v>162</v>
      </c>
      <c r="Z487" s="225" t="s">
        <v>162</v>
      </c>
      <c r="AA487" s="225" t="s">
        <v>162</v>
      </c>
      <c r="AB487" s="225" t="s">
        <v>162</v>
      </c>
      <c r="AC487" s="225" t="s">
        <v>162</v>
      </c>
      <c r="AS487" s="225" t="s">
        <v>3017</v>
      </c>
    </row>
    <row r="488" spans="1:45" x14ac:dyDescent="0.2">
      <c r="A488" s="225">
        <v>418100</v>
      </c>
      <c r="B488" s="225" t="s">
        <v>400</v>
      </c>
      <c r="C488" s="225" t="s">
        <v>161</v>
      </c>
      <c r="O488" s="225" t="s">
        <v>161</v>
      </c>
      <c r="Q488" s="225" t="s">
        <v>161</v>
      </c>
      <c r="Y488" s="225" t="s">
        <v>162</v>
      </c>
      <c r="Z488" s="225" t="s">
        <v>162</v>
      </c>
      <c r="AA488" s="225" t="s">
        <v>162</v>
      </c>
      <c r="AB488" s="225" t="s">
        <v>162</v>
      </c>
      <c r="AC488" s="225" t="s">
        <v>162</v>
      </c>
      <c r="AS488" s="225" t="s">
        <v>3017</v>
      </c>
    </row>
    <row r="489" spans="1:45" x14ac:dyDescent="0.2">
      <c r="A489" s="225">
        <v>418131</v>
      </c>
      <c r="B489" s="225" t="s">
        <v>374</v>
      </c>
      <c r="L489" s="225" t="s">
        <v>162</v>
      </c>
      <c r="Q489" s="225" t="s">
        <v>162</v>
      </c>
      <c r="X489" s="225" t="s">
        <v>163</v>
      </c>
      <c r="Y489" s="225" t="s">
        <v>161</v>
      </c>
      <c r="AA489" s="225" t="s">
        <v>162</v>
      </c>
      <c r="AB489" s="225" t="s">
        <v>162</v>
      </c>
      <c r="AC489" s="225" t="s">
        <v>161</v>
      </c>
      <c r="AD489" s="225" t="s">
        <v>163</v>
      </c>
      <c r="AE489" s="225" t="s">
        <v>162</v>
      </c>
      <c r="AF489" s="225" t="s">
        <v>162</v>
      </c>
      <c r="AG489" s="225" t="s">
        <v>163</v>
      </c>
      <c r="AH489" s="225" t="s">
        <v>162</v>
      </c>
      <c r="AS489" s="225" t="s">
        <v>3017</v>
      </c>
    </row>
    <row r="490" spans="1:45" x14ac:dyDescent="0.2">
      <c r="A490" s="225">
        <v>418135</v>
      </c>
      <c r="B490" s="225" t="s">
        <v>374</v>
      </c>
      <c r="I490" s="225" t="s">
        <v>162</v>
      </c>
      <c r="Q490" s="225" t="s">
        <v>162</v>
      </c>
      <c r="AD490" s="225" t="s">
        <v>162</v>
      </c>
      <c r="AF490" s="225" t="s">
        <v>162</v>
      </c>
      <c r="AG490" s="225" t="s">
        <v>163</v>
      </c>
      <c r="AH490" s="225" t="s">
        <v>162</v>
      </c>
      <c r="AS490" s="225" t="s">
        <v>3016</v>
      </c>
    </row>
    <row r="491" spans="1:45" x14ac:dyDescent="0.2">
      <c r="A491" s="225">
        <v>418141</v>
      </c>
      <c r="B491" s="225" t="s">
        <v>374</v>
      </c>
      <c r="L491" s="225" t="s">
        <v>161</v>
      </c>
      <c r="Q491" s="225" t="s">
        <v>161</v>
      </c>
      <c r="R491" s="225" t="s">
        <v>161</v>
      </c>
      <c r="S491" s="225" t="s">
        <v>161</v>
      </c>
      <c r="AB491" s="225" t="s">
        <v>161</v>
      </c>
      <c r="AD491" s="225" t="s">
        <v>162</v>
      </c>
      <c r="AE491" s="225" t="s">
        <v>162</v>
      </c>
      <c r="AF491" s="225" t="s">
        <v>162</v>
      </c>
      <c r="AG491" s="225" t="s">
        <v>163</v>
      </c>
      <c r="AH491" s="225" t="s">
        <v>162</v>
      </c>
      <c r="AS491" s="225" t="s">
        <v>3017</v>
      </c>
    </row>
    <row r="492" spans="1:45" x14ac:dyDescent="0.2">
      <c r="A492" s="225">
        <v>418145</v>
      </c>
      <c r="B492" s="225" t="s">
        <v>374</v>
      </c>
      <c r="R492" s="225" t="s">
        <v>161</v>
      </c>
      <c r="S492" s="225" t="s">
        <v>161</v>
      </c>
      <c r="Y492" s="225" t="s">
        <v>162</v>
      </c>
      <c r="AD492" s="225" t="s">
        <v>163</v>
      </c>
      <c r="AE492" s="225" t="s">
        <v>162</v>
      </c>
      <c r="AF492" s="225" t="s">
        <v>162</v>
      </c>
      <c r="AH492" s="225" t="s">
        <v>162</v>
      </c>
      <c r="AS492" s="225" t="s">
        <v>3017</v>
      </c>
    </row>
    <row r="493" spans="1:45" x14ac:dyDescent="0.2">
      <c r="A493" s="225">
        <v>418154</v>
      </c>
      <c r="B493" s="225" t="s">
        <v>400</v>
      </c>
      <c r="C493" s="225" t="s">
        <v>161</v>
      </c>
      <c r="L493" s="225" t="s">
        <v>162</v>
      </c>
      <c r="N493" s="225" t="s">
        <v>162</v>
      </c>
      <c r="P493" s="225" t="s">
        <v>161</v>
      </c>
      <c r="Y493" s="225" t="s">
        <v>162</v>
      </c>
      <c r="Z493" s="225" t="s">
        <v>162</v>
      </c>
      <c r="AA493" s="225" t="s">
        <v>162</v>
      </c>
      <c r="AB493" s="225" t="s">
        <v>162</v>
      </c>
      <c r="AC493" s="225" t="s">
        <v>162</v>
      </c>
      <c r="AS493" s="225" t="s">
        <v>3017</v>
      </c>
    </row>
    <row r="494" spans="1:45" x14ac:dyDescent="0.2">
      <c r="A494" s="225">
        <v>418176</v>
      </c>
      <c r="B494" s="225" t="s">
        <v>400</v>
      </c>
      <c r="Q494" s="225" t="s">
        <v>162</v>
      </c>
      <c r="R494" s="225" t="s">
        <v>162</v>
      </c>
      <c r="Y494" s="225" t="s">
        <v>162</v>
      </c>
      <c r="Z494" s="225" t="s">
        <v>162</v>
      </c>
      <c r="AA494" s="225" t="s">
        <v>162</v>
      </c>
      <c r="AB494" s="225" t="s">
        <v>162</v>
      </c>
      <c r="AC494" s="225" t="s">
        <v>162</v>
      </c>
      <c r="AS494" s="225" t="s">
        <v>3017</v>
      </c>
    </row>
    <row r="495" spans="1:45" x14ac:dyDescent="0.2">
      <c r="A495" s="225">
        <v>418188</v>
      </c>
      <c r="B495" s="225" t="s">
        <v>374</v>
      </c>
      <c r="G495" s="225" t="s">
        <v>162</v>
      </c>
      <c r="R495" s="225" t="s">
        <v>161</v>
      </c>
      <c r="S495" s="225" t="s">
        <v>161</v>
      </c>
      <c r="AA495" s="225" t="s">
        <v>163</v>
      </c>
      <c r="AC495" s="225" t="s">
        <v>163</v>
      </c>
      <c r="AD495" s="225" t="s">
        <v>162</v>
      </c>
      <c r="AE495" s="225" t="s">
        <v>162</v>
      </c>
      <c r="AF495" s="225" t="s">
        <v>162</v>
      </c>
      <c r="AG495" s="225" t="s">
        <v>162</v>
      </c>
      <c r="AH495" s="225" t="s">
        <v>162</v>
      </c>
      <c r="AS495" s="225" t="s">
        <v>3017</v>
      </c>
    </row>
    <row r="496" spans="1:45" x14ac:dyDescent="0.2">
      <c r="A496" s="225">
        <v>418194</v>
      </c>
      <c r="B496" s="225" t="s">
        <v>374</v>
      </c>
      <c r="J496" s="225" t="s">
        <v>163</v>
      </c>
      <c r="N496" s="225" t="s">
        <v>161</v>
      </c>
      <c r="R496" s="225" t="s">
        <v>162</v>
      </c>
      <c r="W496" s="225" t="s">
        <v>162</v>
      </c>
      <c r="AA496" s="225" t="s">
        <v>163</v>
      </c>
      <c r="AD496" s="225" t="s">
        <v>162</v>
      </c>
      <c r="AE496" s="225" t="s">
        <v>162</v>
      </c>
      <c r="AF496" s="225" t="s">
        <v>162</v>
      </c>
      <c r="AG496" s="225" t="s">
        <v>162</v>
      </c>
      <c r="AS496" s="225" t="s">
        <v>3017</v>
      </c>
    </row>
    <row r="497" spans="1:45" x14ac:dyDescent="0.2">
      <c r="A497" s="225">
        <v>418196</v>
      </c>
      <c r="B497" s="225" t="s">
        <v>374</v>
      </c>
      <c r="S497" s="225" t="s">
        <v>161</v>
      </c>
      <c r="Y497" s="225" t="s">
        <v>161</v>
      </c>
      <c r="AA497" s="225" t="s">
        <v>161</v>
      </c>
      <c r="AD497" s="225" t="s">
        <v>163</v>
      </c>
      <c r="AE497" s="225" t="s">
        <v>163</v>
      </c>
      <c r="AF497" s="225" t="s">
        <v>163</v>
      </c>
      <c r="AG497" s="225" t="s">
        <v>163</v>
      </c>
      <c r="AH497" s="225" t="s">
        <v>163</v>
      </c>
      <c r="AS497" s="225" t="s">
        <v>3017</v>
      </c>
    </row>
    <row r="498" spans="1:45" x14ac:dyDescent="0.2">
      <c r="A498" s="225">
        <v>418199</v>
      </c>
      <c r="B498" s="225" t="s">
        <v>374</v>
      </c>
      <c r="P498" s="225" t="s">
        <v>162</v>
      </c>
      <c r="Q498" s="225" t="s">
        <v>162</v>
      </c>
      <c r="Y498" s="225" t="s">
        <v>163</v>
      </c>
      <c r="AA498" s="225" t="s">
        <v>162</v>
      </c>
      <c r="AB498" s="225" t="s">
        <v>161</v>
      </c>
      <c r="AD498" s="225" t="s">
        <v>163</v>
      </c>
      <c r="AF498" s="225" t="s">
        <v>163</v>
      </c>
      <c r="AH498" s="225" t="s">
        <v>162</v>
      </c>
      <c r="AS498" s="225" t="s">
        <v>3016</v>
      </c>
    </row>
    <row r="499" spans="1:45" x14ac:dyDescent="0.2">
      <c r="A499" s="225">
        <v>418202</v>
      </c>
      <c r="B499" s="225" t="s">
        <v>400</v>
      </c>
      <c r="L499" s="225" t="s">
        <v>163</v>
      </c>
      <c r="S499" s="225" t="s">
        <v>161</v>
      </c>
      <c r="X499" s="225" t="s">
        <v>161</v>
      </c>
      <c r="Y499" s="225" t="s">
        <v>162</v>
      </c>
      <c r="Z499" s="225" t="s">
        <v>162</v>
      </c>
      <c r="AA499" s="225" t="s">
        <v>162</v>
      </c>
      <c r="AB499" s="225" t="s">
        <v>162</v>
      </c>
      <c r="AC499" s="225" t="s">
        <v>162</v>
      </c>
      <c r="AS499" s="225" t="s">
        <v>3017</v>
      </c>
    </row>
    <row r="500" spans="1:45" x14ac:dyDescent="0.2">
      <c r="A500" s="225">
        <v>418205</v>
      </c>
      <c r="B500" s="225" t="s">
        <v>374</v>
      </c>
      <c r="R500" s="225" t="s">
        <v>163</v>
      </c>
      <c r="AD500" s="225" t="s">
        <v>161</v>
      </c>
      <c r="AE500" s="225" t="s">
        <v>162</v>
      </c>
      <c r="AF500" s="225" t="s">
        <v>161</v>
      </c>
      <c r="AH500" s="225" t="s">
        <v>161</v>
      </c>
      <c r="AS500" s="225" t="s">
        <v>3017</v>
      </c>
    </row>
    <row r="501" spans="1:45" x14ac:dyDescent="0.2">
      <c r="A501" s="225">
        <v>418209</v>
      </c>
      <c r="B501" s="225" t="s">
        <v>374</v>
      </c>
      <c r="O501" s="225" t="s">
        <v>161</v>
      </c>
      <c r="Q501" s="225" t="s">
        <v>161</v>
      </c>
      <c r="Z501" s="225" t="s">
        <v>162</v>
      </c>
      <c r="AA501" s="225" t="s">
        <v>163</v>
      </c>
      <c r="AB501" s="225" t="s">
        <v>163</v>
      </c>
      <c r="AC501" s="225" t="s">
        <v>163</v>
      </c>
      <c r="AD501" s="225" t="s">
        <v>162</v>
      </c>
      <c r="AE501" s="225" t="s">
        <v>162</v>
      </c>
      <c r="AF501" s="225" t="s">
        <v>162</v>
      </c>
      <c r="AG501" s="225" t="s">
        <v>162</v>
      </c>
      <c r="AH501" s="225" t="s">
        <v>162</v>
      </c>
      <c r="AS501" s="225" t="s">
        <v>3017</v>
      </c>
    </row>
    <row r="502" spans="1:45" x14ac:dyDescent="0.2">
      <c r="A502" s="225">
        <v>418214</v>
      </c>
      <c r="B502" s="225" t="s">
        <v>374</v>
      </c>
      <c r="E502" s="225" t="s">
        <v>162</v>
      </c>
      <c r="O502" s="225" t="s">
        <v>161</v>
      </c>
      <c r="R502" s="225" t="s">
        <v>161</v>
      </c>
      <c r="V502" s="225" t="s">
        <v>161</v>
      </c>
      <c r="AD502" s="225" t="s">
        <v>161</v>
      </c>
      <c r="AE502" s="225" t="s">
        <v>163</v>
      </c>
      <c r="AF502" s="225" t="s">
        <v>163</v>
      </c>
      <c r="AG502" s="225" t="s">
        <v>161</v>
      </c>
      <c r="AH502" s="225" t="s">
        <v>161</v>
      </c>
      <c r="AS502" s="225" t="s">
        <v>3017</v>
      </c>
    </row>
    <row r="503" spans="1:45" x14ac:dyDescent="0.2">
      <c r="A503" s="225">
        <v>418217</v>
      </c>
      <c r="B503" s="225" t="s">
        <v>400</v>
      </c>
      <c r="S503" s="225" t="s">
        <v>161</v>
      </c>
      <c r="T503" s="225" t="s">
        <v>161</v>
      </c>
      <c r="Y503" s="225" t="s">
        <v>162</v>
      </c>
      <c r="Z503" s="225" t="s">
        <v>162</v>
      </c>
      <c r="AA503" s="225" t="s">
        <v>162</v>
      </c>
      <c r="AB503" s="225" t="s">
        <v>162</v>
      </c>
      <c r="AC503" s="225" t="s">
        <v>162</v>
      </c>
      <c r="AS503" s="225" t="s">
        <v>3017</v>
      </c>
    </row>
    <row r="504" spans="1:45" x14ac:dyDescent="0.2">
      <c r="A504" s="225">
        <v>418231</v>
      </c>
      <c r="B504" s="225" t="s">
        <v>374</v>
      </c>
      <c r="H504" s="225" t="s">
        <v>161</v>
      </c>
      <c r="L504" s="225" t="s">
        <v>163</v>
      </c>
      <c r="S504" s="225" t="s">
        <v>163</v>
      </c>
      <c r="Y504" s="225" t="s">
        <v>163</v>
      </c>
      <c r="Z504" s="225" t="s">
        <v>163</v>
      </c>
      <c r="AA504" s="225" t="s">
        <v>163</v>
      </c>
      <c r="AB504" s="225" t="s">
        <v>163</v>
      </c>
      <c r="AC504" s="225" t="s">
        <v>163</v>
      </c>
      <c r="AD504" s="225" t="s">
        <v>162</v>
      </c>
      <c r="AE504" s="225" t="s">
        <v>162</v>
      </c>
      <c r="AF504" s="225" t="s">
        <v>162</v>
      </c>
      <c r="AG504" s="225" t="s">
        <v>162</v>
      </c>
      <c r="AH504" s="225" t="s">
        <v>162</v>
      </c>
      <c r="AS504" s="225" t="s">
        <v>3017</v>
      </c>
    </row>
    <row r="505" spans="1:45" x14ac:dyDescent="0.2">
      <c r="A505" s="225">
        <v>418232</v>
      </c>
      <c r="B505" s="225" t="s">
        <v>374</v>
      </c>
      <c r="S505" s="225" t="s">
        <v>161</v>
      </c>
      <c r="X505" s="225" t="s">
        <v>161</v>
      </c>
      <c r="Z505" s="225" t="s">
        <v>161</v>
      </c>
      <c r="AA505" s="225" t="s">
        <v>163</v>
      </c>
      <c r="AB505" s="225" t="s">
        <v>161</v>
      </c>
      <c r="AD505" s="225" t="s">
        <v>161</v>
      </c>
      <c r="AF505" s="225" t="s">
        <v>162</v>
      </c>
      <c r="AH505" s="225" t="s">
        <v>163</v>
      </c>
      <c r="AS505" s="225" t="s">
        <v>3017</v>
      </c>
    </row>
    <row r="506" spans="1:45" x14ac:dyDescent="0.2">
      <c r="A506" s="225">
        <v>418237</v>
      </c>
      <c r="B506" s="225" t="s">
        <v>374</v>
      </c>
      <c r="AD506" s="225" t="s">
        <v>162</v>
      </c>
      <c r="AE506" s="225" t="s">
        <v>162</v>
      </c>
      <c r="AF506" s="225" t="s">
        <v>162</v>
      </c>
      <c r="AG506" s="225" t="s">
        <v>162</v>
      </c>
      <c r="AH506" s="225" t="s">
        <v>162</v>
      </c>
      <c r="AS506" s="225" t="s">
        <v>3017</v>
      </c>
    </row>
    <row r="507" spans="1:45" x14ac:dyDescent="0.2">
      <c r="A507" s="225">
        <v>418238</v>
      </c>
      <c r="B507" s="225" t="s">
        <v>374</v>
      </c>
      <c r="R507" s="225" t="s">
        <v>162</v>
      </c>
      <c r="S507" s="225" t="s">
        <v>161</v>
      </c>
      <c r="W507" s="225" t="s">
        <v>161</v>
      </c>
      <c r="AB507" s="225" t="s">
        <v>163</v>
      </c>
      <c r="AC507" s="225" t="s">
        <v>163</v>
      </c>
      <c r="AD507" s="225" t="s">
        <v>162</v>
      </c>
      <c r="AE507" s="225" t="s">
        <v>162</v>
      </c>
      <c r="AF507" s="225" t="s">
        <v>162</v>
      </c>
      <c r="AG507" s="225" t="s">
        <v>162</v>
      </c>
      <c r="AH507" s="225" t="s">
        <v>162</v>
      </c>
      <c r="AS507" s="225" t="s">
        <v>3017</v>
      </c>
    </row>
    <row r="508" spans="1:45" x14ac:dyDescent="0.2">
      <c r="A508" s="225">
        <v>418250</v>
      </c>
      <c r="B508" s="225" t="s">
        <v>374</v>
      </c>
      <c r="O508" s="225" t="s">
        <v>161</v>
      </c>
      <c r="Q508" s="225" t="s">
        <v>162</v>
      </c>
      <c r="AA508" s="225" t="s">
        <v>163</v>
      </c>
      <c r="AD508" s="225" t="s">
        <v>162</v>
      </c>
      <c r="AF508" s="225" t="s">
        <v>162</v>
      </c>
      <c r="AG508" s="225" t="s">
        <v>162</v>
      </c>
      <c r="AS508" s="225" t="s">
        <v>3016</v>
      </c>
    </row>
    <row r="509" spans="1:45" x14ac:dyDescent="0.2">
      <c r="A509" s="225">
        <v>418252</v>
      </c>
      <c r="B509" s="225" t="s">
        <v>374</v>
      </c>
      <c r="J509" s="225" t="s">
        <v>161</v>
      </c>
      <c r="L509" s="225" t="s">
        <v>162</v>
      </c>
      <c r="R509" s="225" t="s">
        <v>162</v>
      </c>
      <c r="W509" s="225" t="s">
        <v>163</v>
      </c>
      <c r="Y509" s="225" t="s">
        <v>161</v>
      </c>
      <c r="Z509" s="225" t="s">
        <v>163</v>
      </c>
      <c r="AA509" s="225" t="s">
        <v>161</v>
      </c>
      <c r="AB509" s="225" t="s">
        <v>161</v>
      </c>
      <c r="AC509" s="225" t="s">
        <v>161</v>
      </c>
      <c r="AD509" s="225" t="s">
        <v>163</v>
      </c>
      <c r="AE509" s="225" t="s">
        <v>162</v>
      </c>
      <c r="AF509" s="225" t="s">
        <v>163</v>
      </c>
      <c r="AG509" s="225" t="s">
        <v>163</v>
      </c>
      <c r="AH509" s="225" t="s">
        <v>163</v>
      </c>
      <c r="AS509" s="225" t="s">
        <v>3017</v>
      </c>
    </row>
    <row r="510" spans="1:45" x14ac:dyDescent="0.2">
      <c r="A510" s="225">
        <v>418256</v>
      </c>
      <c r="B510" s="225" t="s">
        <v>374</v>
      </c>
      <c r="Q510" s="225" t="s">
        <v>162</v>
      </c>
      <c r="R510" s="225" t="s">
        <v>162</v>
      </c>
      <c r="AD510" s="225" t="s">
        <v>162</v>
      </c>
      <c r="AE510" s="225" t="s">
        <v>162</v>
      </c>
      <c r="AF510" s="225" t="s">
        <v>161</v>
      </c>
      <c r="AH510" s="225" t="s">
        <v>161</v>
      </c>
      <c r="AS510" s="225" t="s">
        <v>3017</v>
      </c>
    </row>
    <row r="511" spans="1:45" x14ac:dyDescent="0.2">
      <c r="A511" s="225">
        <v>418270</v>
      </c>
      <c r="B511" s="225" t="s">
        <v>374</v>
      </c>
      <c r="L511" s="225" t="s">
        <v>161</v>
      </c>
      <c r="R511" s="225" t="s">
        <v>162</v>
      </c>
      <c r="AC511" s="225" t="s">
        <v>163</v>
      </c>
      <c r="AD511" s="225" t="s">
        <v>162</v>
      </c>
      <c r="AE511" s="225" t="s">
        <v>162</v>
      </c>
      <c r="AF511" s="225" t="s">
        <v>162</v>
      </c>
      <c r="AG511" s="225" t="s">
        <v>162</v>
      </c>
      <c r="AH511" s="225" t="s">
        <v>162</v>
      </c>
      <c r="AS511" s="225" t="s">
        <v>3017</v>
      </c>
    </row>
    <row r="512" spans="1:45" x14ac:dyDescent="0.2">
      <c r="A512" s="225">
        <v>418273</v>
      </c>
      <c r="B512" s="225" t="s">
        <v>374</v>
      </c>
      <c r="M512" s="225" t="s">
        <v>162</v>
      </c>
      <c r="R512" s="225" t="s">
        <v>162</v>
      </c>
      <c r="X512" s="225" t="s">
        <v>162</v>
      </c>
      <c r="Y512" s="225" t="s">
        <v>161</v>
      </c>
      <c r="AA512" s="225" t="s">
        <v>163</v>
      </c>
      <c r="AB512" s="225" t="s">
        <v>162</v>
      </c>
      <c r="AE512" s="225" t="s">
        <v>162</v>
      </c>
      <c r="AF512" s="225" t="s">
        <v>162</v>
      </c>
      <c r="AS512" s="225" t="s">
        <v>3017</v>
      </c>
    </row>
    <row r="513" spans="1:45" x14ac:dyDescent="0.2">
      <c r="A513" s="225">
        <v>418290</v>
      </c>
      <c r="B513" s="225" t="s">
        <v>374</v>
      </c>
      <c r="H513" s="225" t="s">
        <v>161</v>
      </c>
      <c r="L513" s="225" t="s">
        <v>161</v>
      </c>
      <c r="T513" s="225" t="s">
        <v>161</v>
      </c>
      <c r="Y513" s="225" t="s">
        <v>161</v>
      </c>
      <c r="Z513" s="225" t="s">
        <v>161</v>
      </c>
      <c r="AA513" s="225" t="s">
        <v>161</v>
      </c>
      <c r="AB513" s="225" t="s">
        <v>163</v>
      </c>
      <c r="AE513" s="225" t="s">
        <v>163</v>
      </c>
      <c r="AF513" s="225" t="s">
        <v>163</v>
      </c>
      <c r="AH513" s="225" t="s">
        <v>163</v>
      </c>
      <c r="AS513" s="225" t="s">
        <v>3017</v>
      </c>
    </row>
    <row r="514" spans="1:45" x14ac:dyDescent="0.2">
      <c r="A514" s="225">
        <v>418310</v>
      </c>
      <c r="B514" s="225" t="s">
        <v>400</v>
      </c>
      <c r="I514" s="225" t="s">
        <v>161</v>
      </c>
      <c r="Q514" s="225" t="s">
        <v>161</v>
      </c>
      <c r="Y514" s="225" t="s">
        <v>162</v>
      </c>
      <c r="Z514" s="225" t="s">
        <v>162</v>
      </c>
      <c r="AA514" s="225" t="s">
        <v>162</v>
      </c>
      <c r="AB514" s="225" t="s">
        <v>162</v>
      </c>
      <c r="AC514" s="225" t="s">
        <v>162</v>
      </c>
      <c r="AS514" s="225" t="s">
        <v>3017</v>
      </c>
    </row>
    <row r="515" spans="1:45" x14ac:dyDescent="0.2">
      <c r="A515" s="225">
        <v>418320</v>
      </c>
      <c r="B515" s="225" t="s">
        <v>374</v>
      </c>
      <c r="R515" s="225" t="s">
        <v>161</v>
      </c>
      <c r="AA515" s="225" t="s">
        <v>161</v>
      </c>
      <c r="AD515" s="225" t="s">
        <v>162</v>
      </c>
      <c r="AE515" s="225" t="s">
        <v>162</v>
      </c>
      <c r="AF515" s="225" t="s">
        <v>162</v>
      </c>
      <c r="AH515" s="225" t="s">
        <v>163</v>
      </c>
      <c r="AS515" s="225" t="s">
        <v>3017</v>
      </c>
    </row>
    <row r="516" spans="1:45" x14ac:dyDescent="0.2">
      <c r="A516" s="225">
        <v>418348</v>
      </c>
      <c r="B516" s="225" t="s">
        <v>374</v>
      </c>
      <c r="Q516" s="225" t="s">
        <v>163</v>
      </c>
      <c r="S516" s="225" t="s">
        <v>161</v>
      </c>
      <c r="T516" s="225" t="s">
        <v>161</v>
      </c>
      <c r="Z516" s="225" t="s">
        <v>161</v>
      </c>
      <c r="AA516" s="225" t="s">
        <v>161</v>
      </c>
      <c r="AD516" s="225" t="s">
        <v>161</v>
      </c>
      <c r="AE516" s="225" t="s">
        <v>161</v>
      </c>
      <c r="AF516" s="225" t="s">
        <v>161</v>
      </c>
      <c r="AG516" s="225" t="s">
        <v>161</v>
      </c>
      <c r="AH516" s="225" t="s">
        <v>161</v>
      </c>
      <c r="AS516" s="225" t="s">
        <v>3017</v>
      </c>
    </row>
    <row r="517" spans="1:45" x14ac:dyDescent="0.2">
      <c r="A517" s="225">
        <v>418349</v>
      </c>
      <c r="B517" s="225" t="s">
        <v>374</v>
      </c>
      <c r="H517" s="225" t="s">
        <v>161</v>
      </c>
      <c r="L517" s="225" t="s">
        <v>162</v>
      </c>
      <c r="R517" s="225" t="s">
        <v>162</v>
      </c>
      <c r="S517" s="225" t="s">
        <v>162</v>
      </c>
      <c r="Z517" s="225" t="s">
        <v>163</v>
      </c>
      <c r="AA517" s="225" t="s">
        <v>161</v>
      </c>
      <c r="AD517" s="225" t="s">
        <v>163</v>
      </c>
      <c r="AE517" s="225" t="s">
        <v>162</v>
      </c>
      <c r="AF517" s="225" t="s">
        <v>162</v>
      </c>
      <c r="AG517" s="225" t="s">
        <v>162</v>
      </c>
      <c r="AH517" s="225" t="s">
        <v>162</v>
      </c>
      <c r="AS517" s="225" t="s">
        <v>3017</v>
      </c>
    </row>
    <row r="518" spans="1:45" x14ac:dyDescent="0.2">
      <c r="A518" s="225">
        <v>418350</v>
      </c>
      <c r="B518" s="225" t="s">
        <v>374</v>
      </c>
      <c r="G518" s="225" t="s">
        <v>161</v>
      </c>
      <c r="L518" s="225" t="s">
        <v>161</v>
      </c>
      <c r="S518" s="225" t="s">
        <v>163</v>
      </c>
      <c r="X518" s="225" t="s">
        <v>163</v>
      </c>
      <c r="AB518" s="225" t="s">
        <v>161</v>
      </c>
      <c r="AC518" s="225" t="s">
        <v>163</v>
      </c>
      <c r="AE518" s="225" t="s">
        <v>163</v>
      </c>
      <c r="AF518" s="225" t="s">
        <v>161</v>
      </c>
      <c r="AG518" s="225" t="s">
        <v>163</v>
      </c>
      <c r="AS518" s="225" t="s">
        <v>3017</v>
      </c>
    </row>
    <row r="519" spans="1:45" x14ac:dyDescent="0.2">
      <c r="A519" s="225">
        <v>418358</v>
      </c>
      <c r="B519" s="225" t="s">
        <v>374</v>
      </c>
      <c r="I519" s="225" t="s">
        <v>162</v>
      </c>
      <c r="Q519" s="225" t="s">
        <v>163</v>
      </c>
      <c r="U519" s="225" t="s">
        <v>161</v>
      </c>
      <c r="X519" s="225" t="s">
        <v>161</v>
      </c>
      <c r="AB519" s="225" t="s">
        <v>163</v>
      </c>
      <c r="AD519" s="225" t="s">
        <v>163</v>
      </c>
      <c r="AH519" s="225" t="s">
        <v>163</v>
      </c>
      <c r="AS519" s="225" t="s">
        <v>3017</v>
      </c>
    </row>
    <row r="520" spans="1:45" x14ac:dyDescent="0.2">
      <c r="A520" s="225">
        <v>418380</v>
      </c>
      <c r="B520" s="225" t="s">
        <v>400</v>
      </c>
      <c r="P520" s="225" t="s">
        <v>161</v>
      </c>
      <c r="Q520" s="225" t="s">
        <v>161</v>
      </c>
      <c r="Y520" s="225" t="s">
        <v>162</v>
      </c>
      <c r="Z520" s="225" t="s">
        <v>162</v>
      </c>
      <c r="AA520" s="225" t="s">
        <v>162</v>
      </c>
      <c r="AB520" s="225" t="s">
        <v>162</v>
      </c>
      <c r="AC520" s="225" t="s">
        <v>162</v>
      </c>
      <c r="AS520" s="225" t="s">
        <v>3016</v>
      </c>
    </row>
    <row r="521" spans="1:45" x14ac:dyDescent="0.2">
      <c r="A521" s="225">
        <v>418388</v>
      </c>
      <c r="B521" s="225" t="s">
        <v>374</v>
      </c>
      <c r="L521" s="225" t="s">
        <v>161</v>
      </c>
      <c r="R521" s="225" t="s">
        <v>161</v>
      </c>
      <c r="Z521" s="225" t="s">
        <v>161</v>
      </c>
      <c r="AA521" s="225" t="s">
        <v>161</v>
      </c>
      <c r="AB521" s="225" t="s">
        <v>161</v>
      </c>
      <c r="AF521" s="225" t="s">
        <v>163</v>
      </c>
      <c r="AH521" s="225" t="s">
        <v>161</v>
      </c>
      <c r="AS521" s="225" t="s">
        <v>3017</v>
      </c>
    </row>
    <row r="522" spans="1:45" x14ac:dyDescent="0.2">
      <c r="A522" s="225">
        <v>418393</v>
      </c>
      <c r="B522" s="225" t="s">
        <v>374</v>
      </c>
      <c r="X522" s="225" t="s">
        <v>161</v>
      </c>
      <c r="Y522" s="225" t="s">
        <v>161</v>
      </c>
      <c r="AA522" s="225" t="s">
        <v>161</v>
      </c>
      <c r="AB522" s="225" t="s">
        <v>161</v>
      </c>
      <c r="AD522" s="225" t="s">
        <v>163</v>
      </c>
      <c r="AF522" s="225" t="s">
        <v>163</v>
      </c>
      <c r="AG522" s="225" t="s">
        <v>161</v>
      </c>
      <c r="AH522" s="225" t="s">
        <v>163</v>
      </c>
      <c r="AS522" s="225" t="s">
        <v>3017</v>
      </c>
    </row>
    <row r="523" spans="1:45" x14ac:dyDescent="0.2">
      <c r="A523" s="225">
        <v>418401</v>
      </c>
      <c r="B523" s="225" t="s">
        <v>374</v>
      </c>
      <c r="Q523" s="225" t="s">
        <v>163</v>
      </c>
      <c r="S523" s="225" t="s">
        <v>161</v>
      </c>
      <c r="X523" s="225" t="s">
        <v>161</v>
      </c>
      <c r="Y523" s="225" t="s">
        <v>163</v>
      </c>
      <c r="Z523" s="225" t="s">
        <v>163</v>
      </c>
      <c r="AA523" s="225" t="s">
        <v>162</v>
      </c>
      <c r="AB523" s="225" t="s">
        <v>162</v>
      </c>
      <c r="AC523" s="225" t="s">
        <v>163</v>
      </c>
      <c r="AD523" s="225" t="s">
        <v>162</v>
      </c>
      <c r="AE523" s="225" t="s">
        <v>162</v>
      </c>
      <c r="AF523" s="225" t="s">
        <v>162</v>
      </c>
      <c r="AG523" s="225" t="s">
        <v>162</v>
      </c>
      <c r="AH523" s="225" t="s">
        <v>162</v>
      </c>
      <c r="AS523" s="225" t="s">
        <v>3017</v>
      </c>
    </row>
    <row r="524" spans="1:45" x14ac:dyDescent="0.2">
      <c r="A524" s="225">
        <v>418424</v>
      </c>
      <c r="B524" s="225" t="s">
        <v>374</v>
      </c>
      <c r="L524" s="225" t="s">
        <v>163</v>
      </c>
      <c r="Q524" s="225" t="s">
        <v>161</v>
      </c>
      <c r="R524" s="225" t="s">
        <v>161</v>
      </c>
      <c r="Y524" s="225" t="s">
        <v>163</v>
      </c>
      <c r="Z524" s="225" t="s">
        <v>161</v>
      </c>
      <c r="AA524" s="225" t="s">
        <v>163</v>
      </c>
      <c r="AB524" s="225" t="s">
        <v>163</v>
      </c>
      <c r="AC524" s="225" t="s">
        <v>161</v>
      </c>
      <c r="AD524" s="225" t="s">
        <v>162</v>
      </c>
      <c r="AE524" s="225" t="s">
        <v>162</v>
      </c>
      <c r="AF524" s="225" t="s">
        <v>162</v>
      </c>
      <c r="AG524" s="225" t="s">
        <v>161</v>
      </c>
      <c r="AH524" s="225" t="s">
        <v>162</v>
      </c>
      <c r="AS524" s="225" t="s">
        <v>3017</v>
      </c>
    </row>
    <row r="525" spans="1:45" x14ac:dyDescent="0.2">
      <c r="A525" s="225">
        <v>418425</v>
      </c>
      <c r="B525" s="225" t="s">
        <v>374</v>
      </c>
      <c r="O525" s="225" t="s">
        <v>161</v>
      </c>
      <c r="S525" s="225" t="s">
        <v>161</v>
      </c>
      <c r="W525" s="225" t="s">
        <v>163</v>
      </c>
      <c r="Z525" s="225" t="s">
        <v>161</v>
      </c>
      <c r="AE525" s="225" t="s">
        <v>162</v>
      </c>
      <c r="AF525" s="225" t="s">
        <v>163</v>
      </c>
      <c r="AG525" s="225" t="s">
        <v>162</v>
      </c>
      <c r="AH525" s="225" t="s">
        <v>163</v>
      </c>
      <c r="AS525" s="225" t="s">
        <v>3017</v>
      </c>
    </row>
    <row r="526" spans="1:45" x14ac:dyDescent="0.2">
      <c r="A526" s="225">
        <v>418436</v>
      </c>
      <c r="B526" s="225" t="s">
        <v>374</v>
      </c>
      <c r="Q526" s="225" t="s">
        <v>161</v>
      </c>
      <c r="W526" s="225" t="s">
        <v>161</v>
      </c>
      <c r="X526" s="225" t="s">
        <v>161</v>
      </c>
      <c r="AB526" s="225" t="s">
        <v>161</v>
      </c>
      <c r="AE526" s="225" t="s">
        <v>163</v>
      </c>
      <c r="AF526" s="225" t="s">
        <v>161</v>
      </c>
      <c r="AS526" s="225" t="s">
        <v>3017</v>
      </c>
    </row>
    <row r="527" spans="1:45" x14ac:dyDescent="0.2">
      <c r="A527" s="225">
        <v>418443</v>
      </c>
      <c r="B527" s="225" t="s">
        <v>374</v>
      </c>
      <c r="R527" s="225" t="s">
        <v>162</v>
      </c>
      <c r="AA527" s="225" t="s">
        <v>161</v>
      </c>
      <c r="AB527" s="225" t="s">
        <v>163</v>
      </c>
      <c r="AF527" s="225" t="s">
        <v>162</v>
      </c>
      <c r="AH527" s="225" t="s">
        <v>163</v>
      </c>
      <c r="AS527" s="225" t="s">
        <v>3017</v>
      </c>
    </row>
    <row r="528" spans="1:45" x14ac:dyDescent="0.2">
      <c r="A528" s="225">
        <v>418464</v>
      </c>
      <c r="B528" s="225" t="s">
        <v>374</v>
      </c>
      <c r="L528" s="225" t="s">
        <v>162</v>
      </c>
      <c r="R528" s="225" t="s">
        <v>162</v>
      </c>
      <c r="V528" s="225" t="s">
        <v>162</v>
      </c>
      <c r="AE528" s="225" t="s">
        <v>162</v>
      </c>
      <c r="AF528" s="225" t="s">
        <v>161</v>
      </c>
      <c r="AS528" s="225" t="s">
        <v>3017</v>
      </c>
    </row>
    <row r="529" spans="1:45" x14ac:dyDescent="0.2">
      <c r="A529" s="225">
        <v>418473</v>
      </c>
      <c r="B529" s="225" t="s">
        <v>374</v>
      </c>
      <c r="H529" s="225" t="s">
        <v>161</v>
      </c>
      <c r="L529" s="225" t="s">
        <v>163</v>
      </c>
      <c r="R529" s="225" t="s">
        <v>162</v>
      </c>
      <c r="S529" s="225" t="s">
        <v>161</v>
      </c>
      <c r="Z529" s="225" t="s">
        <v>161</v>
      </c>
      <c r="AC529" s="225" t="s">
        <v>161</v>
      </c>
      <c r="AD529" s="225" t="s">
        <v>163</v>
      </c>
      <c r="AE529" s="225" t="s">
        <v>162</v>
      </c>
      <c r="AF529" s="225" t="s">
        <v>163</v>
      </c>
      <c r="AH529" s="225" t="s">
        <v>162</v>
      </c>
      <c r="AS529" s="225" t="s">
        <v>3017</v>
      </c>
    </row>
    <row r="530" spans="1:45" x14ac:dyDescent="0.2">
      <c r="A530" s="225">
        <v>418479</v>
      </c>
      <c r="B530" s="225" t="s">
        <v>374</v>
      </c>
      <c r="L530" s="225" t="s">
        <v>163</v>
      </c>
      <c r="N530" s="225" t="s">
        <v>163</v>
      </c>
      <c r="R530" s="225" t="s">
        <v>163</v>
      </c>
      <c r="S530" s="225" t="s">
        <v>162</v>
      </c>
      <c r="Z530" s="225" t="s">
        <v>162</v>
      </c>
      <c r="AD530" s="225" t="s">
        <v>162</v>
      </c>
      <c r="AE530" s="225" t="s">
        <v>162</v>
      </c>
      <c r="AF530" s="225" t="s">
        <v>162</v>
      </c>
      <c r="AG530" s="225" t="s">
        <v>162</v>
      </c>
      <c r="AH530" s="225" t="s">
        <v>162</v>
      </c>
      <c r="AS530" s="225" t="s">
        <v>3017</v>
      </c>
    </row>
    <row r="531" spans="1:45" x14ac:dyDescent="0.2">
      <c r="A531" s="225">
        <v>418487</v>
      </c>
      <c r="B531" s="225" t="s">
        <v>374</v>
      </c>
      <c r="E531" s="225" t="s">
        <v>161</v>
      </c>
      <c r="K531" s="225" t="s">
        <v>161</v>
      </c>
      <c r="Q531" s="225" t="s">
        <v>161</v>
      </c>
      <c r="AD531" s="225" t="s">
        <v>163</v>
      </c>
      <c r="AE531" s="225" t="s">
        <v>163</v>
      </c>
      <c r="AS531" s="225" t="s">
        <v>3017</v>
      </c>
    </row>
    <row r="532" spans="1:45" x14ac:dyDescent="0.2">
      <c r="A532" s="225">
        <v>418488</v>
      </c>
      <c r="B532" s="225" t="s">
        <v>374</v>
      </c>
      <c r="AC532" s="225" t="s">
        <v>163</v>
      </c>
      <c r="AD532" s="225" t="s">
        <v>162</v>
      </c>
      <c r="AE532" s="225" t="s">
        <v>162</v>
      </c>
      <c r="AF532" s="225" t="s">
        <v>162</v>
      </c>
      <c r="AG532" s="225" t="s">
        <v>162</v>
      </c>
      <c r="AH532" s="225" t="s">
        <v>162</v>
      </c>
      <c r="AS532" s="225" t="s">
        <v>3017</v>
      </c>
    </row>
    <row r="533" spans="1:45" x14ac:dyDescent="0.2">
      <c r="A533" s="225">
        <v>418496</v>
      </c>
      <c r="B533" s="225" t="s">
        <v>374</v>
      </c>
      <c r="I533" s="225" t="s">
        <v>161</v>
      </c>
      <c r="L533" s="225" t="s">
        <v>163</v>
      </c>
      <c r="Q533" s="225" t="s">
        <v>163</v>
      </c>
      <c r="R533" s="225" t="s">
        <v>162</v>
      </c>
      <c r="AA533" s="225" t="s">
        <v>163</v>
      </c>
      <c r="AB533" s="225" t="s">
        <v>163</v>
      </c>
      <c r="AC533" s="225" t="s">
        <v>163</v>
      </c>
      <c r="AE533" s="225" t="s">
        <v>163</v>
      </c>
      <c r="AF533" s="225" t="s">
        <v>163</v>
      </c>
      <c r="AG533" s="225" t="s">
        <v>163</v>
      </c>
      <c r="AS533" s="225" t="s">
        <v>3017</v>
      </c>
    </row>
    <row r="534" spans="1:45" x14ac:dyDescent="0.2">
      <c r="A534" s="225">
        <v>418504</v>
      </c>
      <c r="B534" s="225" t="s">
        <v>374</v>
      </c>
      <c r="R534" s="225" t="s">
        <v>161</v>
      </c>
      <c r="S534" s="225" t="s">
        <v>161</v>
      </c>
      <c r="AA534" s="225" t="s">
        <v>163</v>
      </c>
      <c r="AC534" s="225" t="s">
        <v>163</v>
      </c>
      <c r="AD534" s="225" t="s">
        <v>162</v>
      </c>
      <c r="AE534" s="225" t="s">
        <v>162</v>
      </c>
      <c r="AF534" s="225" t="s">
        <v>162</v>
      </c>
      <c r="AG534" s="225" t="s">
        <v>162</v>
      </c>
      <c r="AH534" s="225" t="s">
        <v>162</v>
      </c>
      <c r="AS534" s="225" t="s">
        <v>3017</v>
      </c>
    </row>
    <row r="535" spans="1:45" x14ac:dyDescent="0.2">
      <c r="A535" s="225">
        <v>418524</v>
      </c>
      <c r="B535" s="225" t="s">
        <v>374</v>
      </c>
      <c r="G535" s="225" t="s">
        <v>161</v>
      </c>
      <c r="Q535" s="225" t="s">
        <v>161</v>
      </c>
      <c r="S535" s="225" t="s">
        <v>161</v>
      </c>
      <c r="X535" s="225" t="s">
        <v>161</v>
      </c>
      <c r="Y535" s="225" t="s">
        <v>162</v>
      </c>
      <c r="Z535" s="225" t="s">
        <v>163</v>
      </c>
      <c r="AA535" s="225" t="s">
        <v>162</v>
      </c>
      <c r="AB535" s="225" t="s">
        <v>162</v>
      </c>
      <c r="AC535" s="225" t="s">
        <v>163</v>
      </c>
      <c r="AD535" s="225" t="s">
        <v>162</v>
      </c>
      <c r="AE535" s="225" t="s">
        <v>162</v>
      </c>
      <c r="AF535" s="225" t="s">
        <v>162</v>
      </c>
      <c r="AG535" s="225" t="s">
        <v>162</v>
      </c>
      <c r="AH535" s="225" t="s">
        <v>162</v>
      </c>
      <c r="AS535" s="225" t="s">
        <v>3017</v>
      </c>
    </row>
    <row r="536" spans="1:45" x14ac:dyDescent="0.2">
      <c r="A536" s="225">
        <v>418526</v>
      </c>
      <c r="B536" s="225" t="s">
        <v>400</v>
      </c>
      <c r="C536" s="225" t="s">
        <v>161</v>
      </c>
      <c r="I536" s="225" t="s">
        <v>161</v>
      </c>
      <c r="W536" s="225" t="s">
        <v>161</v>
      </c>
      <c r="X536" s="225" t="s">
        <v>161</v>
      </c>
      <c r="Y536" s="225" t="s">
        <v>162</v>
      </c>
      <c r="Z536" s="225" t="s">
        <v>162</v>
      </c>
      <c r="AA536" s="225" t="s">
        <v>162</v>
      </c>
      <c r="AB536" s="225" t="s">
        <v>162</v>
      </c>
      <c r="AC536" s="225" t="s">
        <v>162</v>
      </c>
      <c r="AS536" s="225" t="s">
        <v>3017</v>
      </c>
    </row>
    <row r="537" spans="1:45" x14ac:dyDescent="0.2">
      <c r="A537" s="225">
        <v>418527</v>
      </c>
      <c r="B537" s="225" t="s">
        <v>374</v>
      </c>
      <c r="L537" s="225" t="s">
        <v>161</v>
      </c>
      <c r="AA537" s="225" t="s">
        <v>161</v>
      </c>
      <c r="AD537" s="225" t="s">
        <v>162</v>
      </c>
      <c r="AE537" s="225" t="s">
        <v>162</v>
      </c>
      <c r="AF537" s="225" t="s">
        <v>163</v>
      </c>
      <c r="AH537" s="225" t="s">
        <v>163</v>
      </c>
      <c r="AS537" s="225" t="s">
        <v>3017</v>
      </c>
    </row>
    <row r="538" spans="1:45" x14ac:dyDescent="0.2">
      <c r="A538" s="225">
        <v>418560</v>
      </c>
      <c r="B538" s="225" t="s">
        <v>374</v>
      </c>
      <c r="AA538" s="225" t="s">
        <v>161</v>
      </c>
      <c r="AB538" s="225" t="s">
        <v>161</v>
      </c>
      <c r="AC538" s="225" t="s">
        <v>161</v>
      </c>
      <c r="AD538" s="225" t="s">
        <v>162</v>
      </c>
      <c r="AE538" s="225" t="s">
        <v>163</v>
      </c>
      <c r="AF538" s="225" t="s">
        <v>162</v>
      </c>
      <c r="AH538" s="225" t="s">
        <v>162</v>
      </c>
      <c r="AS538" s="225" t="s">
        <v>3017</v>
      </c>
    </row>
    <row r="539" spans="1:45" x14ac:dyDescent="0.2">
      <c r="A539" s="225">
        <v>418572</v>
      </c>
      <c r="B539" s="225" t="s">
        <v>374</v>
      </c>
      <c r="L539" s="225" t="s">
        <v>163</v>
      </c>
      <c r="Q539" s="225" t="s">
        <v>161</v>
      </c>
      <c r="R539" s="225" t="s">
        <v>162</v>
      </c>
      <c r="S539" s="225" t="s">
        <v>161</v>
      </c>
      <c r="AA539" s="225" t="s">
        <v>161</v>
      </c>
      <c r="AD539" s="225" t="s">
        <v>161</v>
      </c>
      <c r="AE539" s="225" t="s">
        <v>162</v>
      </c>
      <c r="AF539" s="225" t="s">
        <v>161</v>
      </c>
      <c r="AS539" s="225" t="s">
        <v>3017</v>
      </c>
    </row>
    <row r="540" spans="1:45" x14ac:dyDescent="0.2">
      <c r="A540" s="225">
        <v>418582</v>
      </c>
      <c r="B540" s="225" t="s">
        <v>374</v>
      </c>
      <c r="G540" s="225" t="s">
        <v>163</v>
      </c>
      <c r="Q540" s="225" t="s">
        <v>161</v>
      </c>
      <c r="S540" s="225" t="s">
        <v>161</v>
      </c>
      <c r="AA540" s="225" t="s">
        <v>163</v>
      </c>
      <c r="AB540" s="225" t="s">
        <v>163</v>
      </c>
      <c r="AD540" s="225" t="s">
        <v>163</v>
      </c>
      <c r="AE540" s="225" t="s">
        <v>162</v>
      </c>
      <c r="AF540" s="225" t="s">
        <v>163</v>
      </c>
      <c r="AG540" s="225" t="s">
        <v>161</v>
      </c>
      <c r="AH540" s="225" t="s">
        <v>162</v>
      </c>
      <c r="AS540" s="225" t="s">
        <v>3017</v>
      </c>
    </row>
    <row r="541" spans="1:45" x14ac:dyDescent="0.2">
      <c r="A541" s="225">
        <v>418591</v>
      </c>
      <c r="B541" s="225" t="s">
        <v>374</v>
      </c>
      <c r="L541" s="225" t="s">
        <v>161</v>
      </c>
      <c r="R541" s="225" t="s">
        <v>162</v>
      </c>
      <c r="AA541" s="225" t="s">
        <v>161</v>
      </c>
      <c r="AD541" s="225" t="s">
        <v>161</v>
      </c>
      <c r="AE541" s="225" t="s">
        <v>162</v>
      </c>
      <c r="AF541" s="225" t="s">
        <v>163</v>
      </c>
      <c r="AS541" s="225" t="s">
        <v>3017</v>
      </c>
    </row>
    <row r="542" spans="1:45" x14ac:dyDescent="0.2">
      <c r="A542" s="225">
        <v>418597</v>
      </c>
      <c r="B542" s="225" t="s">
        <v>374</v>
      </c>
      <c r="L542" s="225" t="s">
        <v>163</v>
      </c>
      <c r="Q542" s="225" t="s">
        <v>163</v>
      </c>
      <c r="R542" s="225" t="s">
        <v>162</v>
      </c>
      <c r="X542" s="225" t="s">
        <v>161</v>
      </c>
      <c r="AA542" s="225" t="s">
        <v>161</v>
      </c>
      <c r="AB542" s="225" t="s">
        <v>161</v>
      </c>
      <c r="AD542" s="225" t="s">
        <v>163</v>
      </c>
      <c r="AE542" s="225" t="s">
        <v>161</v>
      </c>
      <c r="AF542" s="225" t="s">
        <v>161</v>
      </c>
      <c r="AG542" s="225" t="s">
        <v>163</v>
      </c>
      <c r="AH542" s="225" t="s">
        <v>163</v>
      </c>
      <c r="AS542" s="225" t="s">
        <v>3017</v>
      </c>
    </row>
    <row r="543" spans="1:45" x14ac:dyDescent="0.2">
      <c r="A543" s="225">
        <v>418614</v>
      </c>
      <c r="B543" s="225" t="s">
        <v>374</v>
      </c>
      <c r="L543" s="225" t="s">
        <v>161</v>
      </c>
      <c r="P543" s="225" t="s">
        <v>162</v>
      </c>
      <c r="R543" s="225" t="s">
        <v>162</v>
      </c>
      <c r="Z543" s="225" t="s">
        <v>163</v>
      </c>
      <c r="AA543" s="225" t="s">
        <v>163</v>
      </c>
      <c r="AD543" s="225" t="s">
        <v>162</v>
      </c>
      <c r="AE543" s="225" t="s">
        <v>162</v>
      </c>
      <c r="AF543" s="225" t="s">
        <v>162</v>
      </c>
      <c r="AG543" s="225" t="s">
        <v>162</v>
      </c>
      <c r="AS543" s="225" t="s">
        <v>3017</v>
      </c>
    </row>
    <row r="544" spans="1:45" x14ac:dyDescent="0.2">
      <c r="A544" s="225">
        <v>418616</v>
      </c>
      <c r="B544" s="225" t="s">
        <v>374</v>
      </c>
      <c r="L544" s="225" t="s">
        <v>161</v>
      </c>
      <c r="W544" s="225" t="s">
        <v>161</v>
      </c>
      <c r="Z544" s="225" t="s">
        <v>162</v>
      </c>
      <c r="AA544" s="225" t="s">
        <v>162</v>
      </c>
      <c r="AC544" s="225" t="s">
        <v>163</v>
      </c>
      <c r="AD544" s="225" t="s">
        <v>162</v>
      </c>
      <c r="AE544" s="225" t="s">
        <v>162</v>
      </c>
      <c r="AF544" s="225" t="s">
        <v>162</v>
      </c>
      <c r="AG544" s="225" t="s">
        <v>162</v>
      </c>
      <c r="AH544" s="225" t="s">
        <v>162</v>
      </c>
      <c r="AS544" s="225" t="s">
        <v>3017</v>
      </c>
    </row>
    <row r="545" spans="1:45" x14ac:dyDescent="0.2">
      <c r="A545" s="225">
        <v>418619</v>
      </c>
      <c r="B545" s="225" t="s">
        <v>374</v>
      </c>
      <c r="AA545" s="225" t="s">
        <v>163</v>
      </c>
      <c r="AB545" s="225" t="s">
        <v>161</v>
      </c>
      <c r="AE545" s="225" t="s">
        <v>163</v>
      </c>
      <c r="AF545" s="225" t="s">
        <v>163</v>
      </c>
      <c r="AH545" s="225" t="s">
        <v>163</v>
      </c>
      <c r="AS545" s="225" t="s">
        <v>3017</v>
      </c>
    </row>
    <row r="546" spans="1:45" x14ac:dyDescent="0.2">
      <c r="A546" s="225">
        <v>418620</v>
      </c>
      <c r="B546" s="225" t="s">
        <v>374</v>
      </c>
      <c r="M546" s="225" t="s">
        <v>161</v>
      </c>
      <c r="P546" s="225" t="s">
        <v>161</v>
      </c>
      <c r="Q546" s="225" t="s">
        <v>161</v>
      </c>
      <c r="T546" s="225" t="s">
        <v>161</v>
      </c>
      <c r="Z546" s="225" t="s">
        <v>163</v>
      </c>
      <c r="AA546" s="225" t="s">
        <v>163</v>
      </c>
      <c r="AD546" s="225" t="s">
        <v>162</v>
      </c>
      <c r="AE546" s="225" t="s">
        <v>162</v>
      </c>
      <c r="AF546" s="225" t="s">
        <v>162</v>
      </c>
      <c r="AG546" s="225" t="s">
        <v>162</v>
      </c>
      <c r="AS546" s="225" t="s">
        <v>3017</v>
      </c>
    </row>
    <row r="547" spans="1:45" x14ac:dyDescent="0.2">
      <c r="A547" s="225">
        <v>418627</v>
      </c>
      <c r="B547" s="225" t="s">
        <v>374</v>
      </c>
      <c r="O547" s="225" t="s">
        <v>161</v>
      </c>
      <c r="Q547" s="225" t="s">
        <v>162</v>
      </c>
      <c r="R547" s="225" t="s">
        <v>162</v>
      </c>
      <c r="S547" s="225" t="s">
        <v>161</v>
      </c>
      <c r="Y547" s="225" t="s">
        <v>162</v>
      </c>
      <c r="Z547" s="225" t="s">
        <v>162</v>
      </c>
      <c r="AA547" s="225" t="s">
        <v>163</v>
      </c>
      <c r="AB547" s="225" t="s">
        <v>163</v>
      </c>
      <c r="AC547" s="225" t="s">
        <v>163</v>
      </c>
      <c r="AD547" s="225" t="s">
        <v>162</v>
      </c>
      <c r="AE547" s="225" t="s">
        <v>162</v>
      </c>
      <c r="AF547" s="225" t="s">
        <v>162</v>
      </c>
      <c r="AG547" s="225" t="s">
        <v>162</v>
      </c>
      <c r="AH547" s="225" t="s">
        <v>162</v>
      </c>
      <c r="AS547" s="225" t="s">
        <v>3017</v>
      </c>
    </row>
    <row r="548" spans="1:45" x14ac:dyDescent="0.2">
      <c r="A548" s="225">
        <v>418640</v>
      </c>
      <c r="B548" s="225" t="s">
        <v>374</v>
      </c>
      <c r="I548" s="225" t="s">
        <v>161</v>
      </c>
      <c r="AA548" s="225" t="s">
        <v>163</v>
      </c>
      <c r="AB548" s="225" t="s">
        <v>163</v>
      </c>
      <c r="AD548" s="225" t="s">
        <v>161</v>
      </c>
      <c r="AF548" s="225" t="s">
        <v>162</v>
      </c>
      <c r="AH548" s="225" t="s">
        <v>161</v>
      </c>
      <c r="AS548" s="225" t="s">
        <v>3017</v>
      </c>
    </row>
    <row r="549" spans="1:45" x14ac:dyDescent="0.2">
      <c r="A549" s="225">
        <v>418644</v>
      </c>
      <c r="B549" s="225" t="s">
        <v>374</v>
      </c>
      <c r="K549" s="225" t="s">
        <v>163</v>
      </c>
      <c r="L549" s="225" t="s">
        <v>162</v>
      </c>
      <c r="Q549" s="225" t="s">
        <v>162</v>
      </c>
      <c r="R549" s="225" t="s">
        <v>162</v>
      </c>
      <c r="Y549" s="225" t="s">
        <v>162</v>
      </c>
      <c r="AA549" s="225" t="s">
        <v>162</v>
      </c>
      <c r="AB549" s="225" t="s">
        <v>162</v>
      </c>
      <c r="AD549" s="225" t="s">
        <v>162</v>
      </c>
      <c r="AE549" s="225" t="s">
        <v>162</v>
      </c>
      <c r="AF549" s="225" t="s">
        <v>162</v>
      </c>
      <c r="AG549" s="225" t="s">
        <v>162</v>
      </c>
      <c r="AH549" s="225" t="s">
        <v>162</v>
      </c>
      <c r="AS549" s="225" t="s">
        <v>3017</v>
      </c>
    </row>
    <row r="550" spans="1:45" x14ac:dyDescent="0.2">
      <c r="A550" s="225">
        <v>418654</v>
      </c>
      <c r="B550" s="225" t="s">
        <v>374</v>
      </c>
      <c r="O550" s="225" t="s">
        <v>161</v>
      </c>
      <c r="Q550" s="225" t="s">
        <v>161</v>
      </c>
      <c r="U550" s="225" t="s">
        <v>163</v>
      </c>
      <c r="W550" s="225" t="s">
        <v>161</v>
      </c>
      <c r="Y550" s="225" t="s">
        <v>163</v>
      </c>
      <c r="Z550" s="225" t="s">
        <v>161</v>
      </c>
      <c r="AA550" s="225" t="s">
        <v>161</v>
      </c>
      <c r="AB550" s="225" t="s">
        <v>163</v>
      </c>
      <c r="AC550" s="225" t="s">
        <v>161</v>
      </c>
      <c r="AD550" s="225" t="s">
        <v>162</v>
      </c>
      <c r="AE550" s="225" t="s">
        <v>162</v>
      </c>
      <c r="AF550" s="225" t="s">
        <v>162</v>
      </c>
      <c r="AG550" s="225" t="s">
        <v>162</v>
      </c>
      <c r="AH550" s="225" t="s">
        <v>162</v>
      </c>
      <c r="AS550" s="225" t="s">
        <v>3017</v>
      </c>
    </row>
    <row r="551" spans="1:45" x14ac:dyDescent="0.2">
      <c r="A551" s="225">
        <v>418656</v>
      </c>
      <c r="B551" s="225" t="s">
        <v>374</v>
      </c>
      <c r="G551" s="225" t="s">
        <v>161</v>
      </c>
      <c r="I551" s="225" t="s">
        <v>161</v>
      </c>
      <c r="L551" s="225" t="s">
        <v>163</v>
      </c>
      <c r="X551" s="225" t="s">
        <v>161</v>
      </c>
      <c r="AA551" s="225" t="s">
        <v>163</v>
      </c>
      <c r="AB551" s="225" t="s">
        <v>162</v>
      </c>
      <c r="AC551" s="225" t="s">
        <v>163</v>
      </c>
      <c r="AD551" s="225" t="s">
        <v>162</v>
      </c>
      <c r="AE551" s="225" t="s">
        <v>162</v>
      </c>
      <c r="AF551" s="225" t="s">
        <v>162</v>
      </c>
      <c r="AG551" s="225" t="s">
        <v>162</v>
      </c>
      <c r="AH551" s="225" t="s">
        <v>162</v>
      </c>
      <c r="AS551" s="225" t="s">
        <v>3017</v>
      </c>
    </row>
    <row r="552" spans="1:45" x14ac:dyDescent="0.2">
      <c r="A552" s="225">
        <v>418664</v>
      </c>
      <c r="B552" s="225" t="s">
        <v>374</v>
      </c>
      <c r="L552" s="225" t="s">
        <v>161</v>
      </c>
      <c r="S552" s="225" t="s">
        <v>161</v>
      </c>
      <c r="AA552" s="225" t="s">
        <v>161</v>
      </c>
      <c r="AE552" s="225" t="s">
        <v>162</v>
      </c>
      <c r="AF552" s="225" t="s">
        <v>161</v>
      </c>
      <c r="AG552" s="225" t="s">
        <v>161</v>
      </c>
      <c r="AH552" s="225" t="s">
        <v>161</v>
      </c>
      <c r="AS552" s="225" t="s">
        <v>3017</v>
      </c>
    </row>
    <row r="553" spans="1:45" x14ac:dyDescent="0.2">
      <c r="A553" s="225">
        <v>418670</v>
      </c>
      <c r="B553" s="225" t="s">
        <v>374</v>
      </c>
      <c r="L553" s="225" t="s">
        <v>163</v>
      </c>
      <c r="AA553" s="225" t="s">
        <v>161</v>
      </c>
      <c r="AB553" s="225" t="s">
        <v>161</v>
      </c>
      <c r="AE553" s="225" t="s">
        <v>163</v>
      </c>
      <c r="AF553" s="225" t="s">
        <v>163</v>
      </c>
      <c r="AG553" s="225" t="s">
        <v>163</v>
      </c>
      <c r="AH553" s="225" t="s">
        <v>163</v>
      </c>
      <c r="AS553" s="225" t="s">
        <v>3017</v>
      </c>
    </row>
    <row r="554" spans="1:45" x14ac:dyDescent="0.2">
      <c r="A554" s="225">
        <v>418674</v>
      </c>
      <c r="B554" s="225" t="s">
        <v>374</v>
      </c>
      <c r="AA554" s="225" t="s">
        <v>162</v>
      </c>
      <c r="AB554" s="225" t="s">
        <v>162</v>
      </c>
      <c r="AE554" s="225" t="s">
        <v>163</v>
      </c>
      <c r="AF554" s="225" t="s">
        <v>162</v>
      </c>
      <c r="AG554" s="225" t="s">
        <v>162</v>
      </c>
      <c r="AH554" s="225" t="s">
        <v>163</v>
      </c>
      <c r="AS554" s="225" t="s">
        <v>3017</v>
      </c>
    </row>
    <row r="555" spans="1:45" x14ac:dyDescent="0.2">
      <c r="A555" s="225">
        <v>418686</v>
      </c>
      <c r="B555" s="225" t="s">
        <v>400</v>
      </c>
      <c r="Q555" s="225" t="s">
        <v>161</v>
      </c>
      <c r="S555" s="225" t="s">
        <v>162</v>
      </c>
      <c r="T555" s="225" t="s">
        <v>161</v>
      </c>
      <c r="W555" s="225" t="s">
        <v>161</v>
      </c>
      <c r="Y555" s="225" t="s">
        <v>162</v>
      </c>
      <c r="Z555" s="225" t="s">
        <v>162</v>
      </c>
      <c r="AA555" s="225" t="s">
        <v>162</v>
      </c>
      <c r="AB555" s="225" t="s">
        <v>162</v>
      </c>
      <c r="AC555" s="225" t="s">
        <v>162</v>
      </c>
      <c r="AS555" s="225" t="s">
        <v>3017</v>
      </c>
    </row>
    <row r="556" spans="1:45" x14ac:dyDescent="0.2">
      <c r="A556" s="225">
        <v>418689</v>
      </c>
      <c r="B556" s="225" t="s">
        <v>374</v>
      </c>
      <c r="H556" s="225" t="s">
        <v>161</v>
      </c>
      <c r="Q556" s="225" t="s">
        <v>161</v>
      </c>
      <c r="S556" s="225" t="s">
        <v>161</v>
      </c>
      <c r="X556" s="225" t="s">
        <v>161</v>
      </c>
      <c r="Z556" s="225" t="s">
        <v>161</v>
      </c>
      <c r="AA556" s="225" t="s">
        <v>161</v>
      </c>
      <c r="AB556" s="225" t="s">
        <v>161</v>
      </c>
      <c r="AD556" s="225" t="s">
        <v>162</v>
      </c>
      <c r="AE556" s="225" t="s">
        <v>162</v>
      </c>
      <c r="AF556" s="225" t="s">
        <v>162</v>
      </c>
      <c r="AG556" s="225" t="s">
        <v>162</v>
      </c>
      <c r="AH556" s="225" t="s">
        <v>162</v>
      </c>
      <c r="AS556" s="225" t="s">
        <v>3017</v>
      </c>
    </row>
    <row r="557" spans="1:45" x14ac:dyDescent="0.2">
      <c r="A557" s="225">
        <v>418693</v>
      </c>
      <c r="B557" s="225" t="s">
        <v>374</v>
      </c>
      <c r="I557" s="225" t="s">
        <v>161</v>
      </c>
      <c r="K557" s="225" t="s">
        <v>161</v>
      </c>
      <c r="L557" s="225" t="s">
        <v>161</v>
      </c>
      <c r="P557" s="225" t="s">
        <v>162</v>
      </c>
      <c r="Y557" s="225" t="s">
        <v>161</v>
      </c>
      <c r="Z557" s="225" t="s">
        <v>161</v>
      </c>
      <c r="AA557" s="225" t="s">
        <v>161</v>
      </c>
      <c r="AB557" s="225" t="s">
        <v>161</v>
      </c>
      <c r="AD557" s="225" t="s">
        <v>163</v>
      </c>
      <c r="AE557" s="225" t="s">
        <v>162</v>
      </c>
      <c r="AF557" s="225" t="s">
        <v>162</v>
      </c>
      <c r="AH557" s="225" t="s">
        <v>162</v>
      </c>
      <c r="AS557" s="225" t="s">
        <v>3017</v>
      </c>
    </row>
    <row r="558" spans="1:45" x14ac:dyDescent="0.2">
      <c r="A558" s="225">
        <v>418697</v>
      </c>
      <c r="B558" s="225" t="s">
        <v>374</v>
      </c>
      <c r="K558" s="225" t="s">
        <v>161</v>
      </c>
      <c r="R558" s="225" t="s">
        <v>162</v>
      </c>
      <c r="S558" s="225" t="s">
        <v>161</v>
      </c>
      <c r="Y558" s="225" t="s">
        <v>163</v>
      </c>
      <c r="Z558" s="225" t="s">
        <v>163</v>
      </c>
      <c r="AA558" s="225" t="s">
        <v>162</v>
      </c>
      <c r="AB558" s="225" t="s">
        <v>162</v>
      </c>
      <c r="AC558" s="225" t="s">
        <v>163</v>
      </c>
      <c r="AD558" s="225" t="s">
        <v>162</v>
      </c>
      <c r="AE558" s="225" t="s">
        <v>162</v>
      </c>
      <c r="AF558" s="225" t="s">
        <v>162</v>
      </c>
      <c r="AG558" s="225" t="s">
        <v>162</v>
      </c>
      <c r="AH558" s="225" t="s">
        <v>162</v>
      </c>
      <c r="AS558" s="225" t="s">
        <v>3017</v>
      </c>
    </row>
    <row r="559" spans="1:45" x14ac:dyDescent="0.2">
      <c r="A559" s="225">
        <v>418707</v>
      </c>
      <c r="B559" s="225" t="s">
        <v>374</v>
      </c>
      <c r="F559" s="225" t="s">
        <v>161</v>
      </c>
      <c r="R559" s="225" t="s">
        <v>163</v>
      </c>
      <c r="S559" s="225" t="s">
        <v>161</v>
      </c>
      <c r="Y559" s="225" t="s">
        <v>163</v>
      </c>
      <c r="Z559" s="225" t="s">
        <v>162</v>
      </c>
      <c r="AA559" s="225" t="s">
        <v>163</v>
      </c>
      <c r="AB559" s="225" t="s">
        <v>163</v>
      </c>
      <c r="AC559" s="225" t="s">
        <v>163</v>
      </c>
      <c r="AD559" s="225" t="s">
        <v>162</v>
      </c>
      <c r="AE559" s="225" t="s">
        <v>162</v>
      </c>
      <c r="AF559" s="225" t="s">
        <v>162</v>
      </c>
      <c r="AG559" s="225" t="s">
        <v>162</v>
      </c>
      <c r="AH559" s="225" t="s">
        <v>162</v>
      </c>
      <c r="AS559" s="225" t="s">
        <v>3017</v>
      </c>
    </row>
    <row r="560" spans="1:45" x14ac:dyDescent="0.2">
      <c r="A560" s="225">
        <v>418714</v>
      </c>
      <c r="B560" s="225" t="s">
        <v>374</v>
      </c>
      <c r="X560" s="225" t="s">
        <v>161</v>
      </c>
      <c r="Z560" s="225" t="s">
        <v>163</v>
      </c>
      <c r="AB560" s="225" t="s">
        <v>163</v>
      </c>
      <c r="AC560" s="225" t="s">
        <v>163</v>
      </c>
      <c r="AD560" s="225" t="s">
        <v>162</v>
      </c>
      <c r="AE560" s="225" t="s">
        <v>162</v>
      </c>
      <c r="AF560" s="225" t="s">
        <v>162</v>
      </c>
      <c r="AG560" s="225" t="s">
        <v>162</v>
      </c>
      <c r="AH560" s="225" t="s">
        <v>162</v>
      </c>
      <c r="AS560" s="225" t="s">
        <v>3017</v>
      </c>
    </row>
    <row r="561" spans="1:45" x14ac:dyDescent="0.2">
      <c r="A561" s="225">
        <v>418735</v>
      </c>
      <c r="B561" s="225" t="s">
        <v>374</v>
      </c>
      <c r="Q561" s="225" t="s">
        <v>161</v>
      </c>
      <c r="S561" s="225" t="s">
        <v>161</v>
      </c>
      <c r="X561" s="225" t="s">
        <v>163</v>
      </c>
      <c r="Z561" s="225" t="s">
        <v>163</v>
      </c>
      <c r="AA561" s="225" t="s">
        <v>163</v>
      </c>
      <c r="AB561" s="225" t="s">
        <v>163</v>
      </c>
      <c r="AC561" s="225" t="s">
        <v>163</v>
      </c>
      <c r="AD561" s="225" t="s">
        <v>162</v>
      </c>
      <c r="AE561" s="225" t="s">
        <v>162</v>
      </c>
      <c r="AF561" s="225" t="s">
        <v>162</v>
      </c>
      <c r="AG561" s="225" t="s">
        <v>162</v>
      </c>
      <c r="AH561" s="225" t="s">
        <v>162</v>
      </c>
      <c r="AS561" s="225" t="s">
        <v>3017</v>
      </c>
    </row>
    <row r="562" spans="1:45" x14ac:dyDescent="0.2">
      <c r="A562" s="225">
        <v>418773</v>
      </c>
      <c r="B562" s="225" t="s">
        <v>374</v>
      </c>
      <c r="H562" s="225" t="s">
        <v>161</v>
      </c>
      <c r="O562" s="225" t="s">
        <v>161</v>
      </c>
      <c r="Q562" s="225" t="s">
        <v>162</v>
      </c>
      <c r="S562" s="225" t="s">
        <v>162</v>
      </c>
      <c r="Z562" s="225" t="s">
        <v>161</v>
      </c>
      <c r="AB562" s="225" t="s">
        <v>163</v>
      </c>
      <c r="AC562" s="225" t="s">
        <v>163</v>
      </c>
      <c r="AD562" s="225" t="s">
        <v>162</v>
      </c>
      <c r="AE562" s="225" t="s">
        <v>162</v>
      </c>
      <c r="AF562" s="225" t="s">
        <v>162</v>
      </c>
      <c r="AG562" s="225" t="s">
        <v>162</v>
      </c>
      <c r="AH562" s="225" t="s">
        <v>162</v>
      </c>
      <c r="AS562" s="225" t="s">
        <v>3017</v>
      </c>
    </row>
    <row r="563" spans="1:45" x14ac:dyDescent="0.2">
      <c r="A563" s="225">
        <v>418778</v>
      </c>
      <c r="B563" s="225" t="s">
        <v>374</v>
      </c>
      <c r="H563" s="225" t="s">
        <v>161</v>
      </c>
      <c r="K563" s="225" t="s">
        <v>161</v>
      </c>
      <c r="P563" s="225" t="s">
        <v>161</v>
      </c>
      <c r="AA563" s="225" t="s">
        <v>161</v>
      </c>
      <c r="AB563" s="225" t="s">
        <v>163</v>
      </c>
      <c r="AE563" s="225" t="s">
        <v>162</v>
      </c>
      <c r="AF563" s="225" t="s">
        <v>162</v>
      </c>
      <c r="AH563" s="225" t="s">
        <v>163</v>
      </c>
      <c r="AS563" s="225" t="s">
        <v>3017</v>
      </c>
    </row>
    <row r="564" spans="1:45" x14ac:dyDescent="0.2">
      <c r="A564" s="225">
        <v>418795</v>
      </c>
      <c r="B564" s="225" t="s">
        <v>374</v>
      </c>
      <c r="I564" s="225" t="s">
        <v>161</v>
      </c>
      <c r="L564" s="225" t="s">
        <v>162</v>
      </c>
      <c r="Q564" s="225" t="s">
        <v>161</v>
      </c>
      <c r="R564" s="225" t="s">
        <v>161</v>
      </c>
      <c r="Z564" s="225" t="s">
        <v>163</v>
      </c>
      <c r="AB564" s="225" t="s">
        <v>163</v>
      </c>
      <c r="AD564" s="225" t="s">
        <v>163</v>
      </c>
      <c r="AE564" s="225" t="s">
        <v>163</v>
      </c>
      <c r="AF564" s="225" t="s">
        <v>163</v>
      </c>
      <c r="AG564" s="225" t="s">
        <v>162</v>
      </c>
      <c r="AS564" s="225" t="s">
        <v>3017</v>
      </c>
    </row>
    <row r="565" spans="1:45" x14ac:dyDescent="0.2">
      <c r="A565" s="225">
        <v>418804</v>
      </c>
      <c r="B565" s="225" t="s">
        <v>374</v>
      </c>
      <c r="L565" s="225" t="s">
        <v>163</v>
      </c>
      <c r="S565" s="225" t="s">
        <v>162</v>
      </c>
      <c r="T565" s="225" t="s">
        <v>161</v>
      </c>
      <c r="AA565" s="225" t="s">
        <v>161</v>
      </c>
      <c r="AB565" s="225" t="s">
        <v>161</v>
      </c>
      <c r="AD565" s="225" t="s">
        <v>163</v>
      </c>
      <c r="AF565" s="225" t="s">
        <v>163</v>
      </c>
      <c r="AG565" s="225" t="s">
        <v>162</v>
      </c>
      <c r="AS565" s="225" t="s">
        <v>3016</v>
      </c>
    </row>
    <row r="566" spans="1:45" x14ac:dyDescent="0.2">
      <c r="A566" s="225">
        <v>418820</v>
      </c>
      <c r="B566" s="225" t="s">
        <v>374</v>
      </c>
      <c r="M566" s="225" t="s">
        <v>161</v>
      </c>
      <c r="N566" s="225" t="s">
        <v>161</v>
      </c>
      <c r="W566" s="225" t="s">
        <v>163</v>
      </c>
      <c r="AA566" s="225" t="s">
        <v>163</v>
      </c>
      <c r="AB566" s="225" t="s">
        <v>163</v>
      </c>
      <c r="AD566" s="225" t="s">
        <v>162</v>
      </c>
      <c r="AE566" s="225" t="s">
        <v>162</v>
      </c>
      <c r="AF566" s="225" t="s">
        <v>162</v>
      </c>
      <c r="AG566" s="225" t="s">
        <v>162</v>
      </c>
      <c r="AH566" s="225" t="s">
        <v>162</v>
      </c>
      <c r="AS566" s="225" t="s">
        <v>3017</v>
      </c>
    </row>
    <row r="567" spans="1:45" x14ac:dyDescent="0.2">
      <c r="A567" s="225">
        <v>418832</v>
      </c>
      <c r="B567" s="225" t="s">
        <v>374</v>
      </c>
      <c r="I567" s="225" t="s">
        <v>161</v>
      </c>
      <c r="L567" s="225" t="s">
        <v>162</v>
      </c>
      <c r="T567" s="225" t="s">
        <v>163</v>
      </c>
      <c r="Y567" s="225" t="s">
        <v>163</v>
      </c>
      <c r="Z567" s="225" t="s">
        <v>161</v>
      </c>
      <c r="AB567" s="225" t="s">
        <v>162</v>
      </c>
      <c r="AD567" s="225" t="s">
        <v>161</v>
      </c>
      <c r="AE567" s="225" t="s">
        <v>162</v>
      </c>
      <c r="AF567" s="225" t="s">
        <v>161</v>
      </c>
      <c r="AG567" s="225" t="s">
        <v>163</v>
      </c>
      <c r="AH567" s="225" t="s">
        <v>162</v>
      </c>
      <c r="AS567" s="225" t="s">
        <v>3017</v>
      </c>
    </row>
    <row r="568" spans="1:45" x14ac:dyDescent="0.2">
      <c r="A568" s="225">
        <v>418845</v>
      </c>
      <c r="B568" s="225" t="s">
        <v>374</v>
      </c>
      <c r="R568" s="225" t="s">
        <v>163</v>
      </c>
      <c r="U568" s="225" t="s">
        <v>163</v>
      </c>
      <c r="V568" s="225" t="s">
        <v>163</v>
      </c>
      <c r="W568" s="225" t="s">
        <v>163</v>
      </c>
      <c r="Y568" s="225" t="s">
        <v>162</v>
      </c>
      <c r="Z568" s="225" t="s">
        <v>162</v>
      </c>
      <c r="AA568" s="225" t="s">
        <v>162</v>
      </c>
      <c r="AB568" s="225" t="s">
        <v>162</v>
      </c>
      <c r="AC568" s="225" t="s">
        <v>162</v>
      </c>
      <c r="AD568" s="225" t="s">
        <v>162</v>
      </c>
      <c r="AE568" s="225" t="s">
        <v>162</v>
      </c>
      <c r="AF568" s="225" t="s">
        <v>162</v>
      </c>
      <c r="AG568" s="225" t="s">
        <v>162</v>
      </c>
      <c r="AH568" s="225" t="s">
        <v>162</v>
      </c>
      <c r="AS568" s="225" t="s">
        <v>3017</v>
      </c>
    </row>
    <row r="569" spans="1:45" x14ac:dyDescent="0.2">
      <c r="A569" s="225">
        <v>418861</v>
      </c>
      <c r="B569" s="225" t="s">
        <v>374</v>
      </c>
      <c r="G569" s="225" t="s">
        <v>161</v>
      </c>
      <c r="P569" s="225" t="s">
        <v>161</v>
      </c>
      <c r="Q569" s="225" t="s">
        <v>161</v>
      </c>
      <c r="U569" s="225" t="s">
        <v>163</v>
      </c>
      <c r="Z569" s="225" t="s">
        <v>163</v>
      </c>
      <c r="AB569" s="225" t="s">
        <v>163</v>
      </c>
      <c r="AC569" s="225" t="s">
        <v>163</v>
      </c>
      <c r="AD569" s="225" t="s">
        <v>162</v>
      </c>
      <c r="AE569" s="225" t="s">
        <v>162</v>
      </c>
      <c r="AF569" s="225" t="s">
        <v>162</v>
      </c>
      <c r="AG569" s="225" t="s">
        <v>162</v>
      </c>
      <c r="AH569" s="225" t="s">
        <v>162</v>
      </c>
      <c r="AS569" s="225" t="s">
        <v>3017</v>
      </c>
    </row>
    <row r="570" spans="1:45" x14ac:dyDescent="0.2">
      <c r="A570" s="225">
        <v>418867</v>
      </c>
      <c r="B570" s="225" t="s">
        <v>374</v>
      </c>
      <c r="K570" s="225" t="s">
        <v>161</v>
      </c>
      <c r="R570" s="225" t="s">
        <v>162</v>
      </c>
      <c r="X570" s="225" t="s">
        <v>161</v>
      </c>
      <c r="Z570" s="225" t="s">
        <v>163</v>
      </c>
      <c r="AA570" s="225" t="s">
        <v>161</v>
      </c>
      <c r="AB570" s="225" t="s">
        <v>162</v>
      </c>
      <c r="AE570" s="225" t="s">
        <v>162</v>
      </c>
      <c r="AF570" s="225" t="s">
        <v>161</v>
      </c>
      <c r="AH570" s="225" t="s">
        <v>161</v>
      </c>
      <c r="AS570" s="225" t="s">
        <v>3017</v>
      </c>
    </row>
    <row r="571" spans="1:45" x14ac:dyDescent="0.2">
      <c r="A571" s="225">
        <v>418880</v>
      </c>
      <c r="B571" s="225" t="s">
        <v>374</v>
      </c>
      <c r="L571" s="225" t="s">
        <v>162</v>
      </c>
      <c r="AA571" s="225" t="s">
        <v>161</v>
      </c>
      <c r="AD571" s="225" t="s">
        <v>161</v>
      </c>
      <c r="AE571" s="225" t="s">
        <v>161</v>
      </c>
      <c r="AF571" s="225" t="s">
        <v>161</v>
      </c>
      <c r="AH571" s="225" t="s">
        <v>161</v>
      </c>
      <c r="AS571" s="225" t="s">
        <v>3017</v>
      </c>
    </row>
    <row r="572" spans="1:45" x14ac:dyDescent="0.2">
      <c r="A572" s="225">
        <v>418885</v>
      </c>
      <c r="B572" s="225" t="s">
        <v>374</v>
      </c>
      <c r="G572" s="225" t="s">
        <v>161</v>
      </c>
      <c r="P572" s="225" t="s">
        <v>163</v>
      </c>
      <c r="T572" s="225" t="s">
        <v>163</v>
      </c>
      <c r="X572" s="225" t="s">
        <v>163</v>
      </c>
      <c r="Y572" s="225" t="s">
        <v>161</v>
      </c>
      <c r="AA572" s="225" t="s">
        <v>163</v>
      </c>
      <c r="AB572" s="225" t="s">
        <v>161</v>
      </c>
      <c r="AD572" s="225" t="s">
        <v>161</v>
      </c>
      <c r="AF572" s="225" t="s">
        <v>162</v>
      </c>
      <c r="AH572" s="225" t="s">
        <v>163</v>
      </c>
      <c r="AS572" s="225" t="s">
        <v>3017</v>
      </c>
    </row>
    <row r="573" spans="1:45" x14ac:dyDescent="0.2">
      <c r="A573" s="225">
        <v>418900</v>
      </c>
      <c r="B573" s="225" t="s">
        <v>374</v>
      </c>
      <c r="R573" s="225" t="s">
        <v>163</v>
      </c>
      <c r="W573" s="225" t="s">
        <v>161</v>
      </c>
      <c r="Y573" s="225" t="s">
        <v>163</v>
      </c>
      <c r="AA573" s="225" t="s">
        <v>163</v>
      </c>
      <c r="AB573" s="225" t="s">
        <v>161</v>
      </c>
      <c r="AD573" s="225" t="s">
        <v>163</v>
      </c>
      <c r="AE573" s="225" t="s">
        <v>163</v>
      </c>
      <c r="AF573" s="225" t="s">
        <v>163</v>
      </c>
      <c r="AG573" s="225" t="s">
        <v>163</v>
      </c>
      <c r="AH573" s="225" t="s">
        <v>163</v>
      </c>
      <c r="AS573" s="225" t="s">
        <v>3017</v>
      </c>
    </row>
    <row r="574" spans="1:45" x14ac:dyDescent="0.2">
      <c r="A574" s="225">
        <v>418912</v>
      </c>
      <c r="B574" s="225" t="s">
        <v>374</v>
      </c>
      <c r="I574" s="225" t="s">
        <v>161</v>
      </c>
      <c r="AA574" s="225" t="s">
        <v>161</v>
      </c>
      <c r="AB574" s="225" t="s">
        <v>162</v>
      </c>
      <c r="AC574" s="225" t="s">
        <v>162</v>
      </c>
      <c r="AE574" s="225" t="s">
        <v>162</v>
      </c>
      <c r="AF574" s="225" t="s">
        <v>162</v>
      </c>
      <c r="AG574" s="225" t="s">
        <v>162</v>
      </c>
      <c r="AH574" s="225" t="s">
        <v>162</v>
      </c>
      <c r="AS574" s="225" t="s">
        <v>3017</v>
      </c>
    </row>
    <row r="575" spans="1:45" x14ac:dyDescent="0.2">
      <c r="A575" s="225">
        <v>418916</v>
      </c>
      <c r="B575" s="225" t="s">
        <v>374</v>
      </c>
      <c r="I575" s="225" t="s">
        <v>161</v>
      </c>
      <c r="J575" s="225" t="s">
        <v>161</v>
      </c>
      <c r="Q575" s="225" t="s">
        <v>161</v>
      </c>
      <c r="X575" s="225" t="s">
        <v>161</v>
      </c>
      <c r="Y575" s="225" t="s">
        <v>162</v>
      </c>
      <c r="Z575" s="225" t="s">
        <v>162</v>
      </c>
      <c r="AA575" s="225" t="s">
        <v>162</v>
      </c>
      <c r="AB575" s="225" t="s">
        <v>162</v>
      </c>
      <c r="AC575" s="225" t="s">
        <v>162</v>
      </c>
      <c r="AD575" s="225" t="s">
        <v>162</v>
      </c>
      <c r="AE575" s="225" t="s">
        <v>162</v>
      </c>
      <c r="AF575" s="225" t="s">
        <v>162</v>
      </c>
      <c r="AG575" s="225" t="s">
        <v>162</v>
      </c>
      <c r="AH575" s="225" t="s">
        <v>162</v>
      </c>
      <c r="AS575" s="225" t="s">
        <v>3017</v>
      </c>
    </row>
    <row r="576" spans="1:45" x14ac:dyDescent="0.2">
      <c r="A576" s="225">
        <v>418918</v>
      </c>
      <c r="B576" s="225" t="s">
        <v>374</v>
      </c>
      <c r="L576" s="225" t="s">
        <v>162</v>
      </c>
      <c r="R576" s="225" t="s">
        <v>162</v>
      </c>
      <c r="S576" s="225" t="s">
        <v>162</v>
      </c>
      <c r="AA576" s="225" t="s">
        <v>161</v>
      </c>
      <c r="AD576" s="225" t="s">
        <v>161</v>
      </c>
      <c r="AE576" s="225" t="s">
        <v>162</v>
      </c>
      <c r="AF576" s="225" t="s">
        <v>162</v>
      </c>
      <c r="AG576" s="225" t="s">
        <v>162</v>
      </c>
      <c r="AH576" s="225" t="s">
        <v>163</v>
      </c>
      <c r="AS576" s="225" t="s">
        <v>3017</v>
      </c>
    </row>
    <row r="577" spans="1:45" x14ac:dyDescent="0.2">
      <c r="A577" s="225">
        <v>418940</v>
      </c>
      <c r="B577" s="225" t="s">
        <v>374</v>
      </c>
      <c r="W577" s="225" t="s">
        <v>161</v>
      </c>
      <c r="Y577" s="225" t="s">
        <v>161</v>
      </c>
      <c r="Z577" s="225" t="s">
        <v>161</v>
      </c>
      <c r="AA577" s="225" t="s">
        <v>161</v>
      </c>
      <c r="AB577" s="225" t="s">
        <v>163</v>
      </c>
      <c r="AC577" s="225" t="s">
        <v>163</v>
      </c>
      <c r="AD577" s="225" t="s">
        <v>162</v>
      </c>
      <c r="AF577" s="225" t="s">
        <v>162</v>
      </c>
      <c r="AG577" s="225" t="s">
        <v>163</v>
      </c>
      <c r="AH577" s="225" t="s">
        <v>163</v>
      </c>
      <c r="AS577" s="225" t="s">
        <v>3017</v>
      </c>
    </row>
    <row r="578" spans="1:45" x14ac:dyDescent="0.2">
      <c r="A578" s="225">
        <v>418941</v>
      </c>
      <c r="B578" s="225" t="s">
        <v>374</v>
      </c>
      <c r="AC578" s="225" t="s">
        <v>163</v>
      </c>
      <c r="AD578" s="225" t="s">
        <v>162</v>
      </c>
      <c r="AE578" s="225" t="s">
        <v>162</v>
      </c>
      <c r="AF578" s="225" t="s">
        <v>162</v>
      </c>
      <c r="AG578" s="225" t="s">
        <v>162</v>
      </c>
      <c r="AH578" s="225" t="s">
        <v>162</v>
      </c>
      <c r="AS578" s="225" t="s">
        <v>3017</v>
      </c>
    </row>
    <row r="579" spans="1:45" x14ac:dyDescent="0.2">
      <c r="A579" s="225">
        <v>418944</v>
      </c>
      <c r="B579" s="225" t="s">
        <v>374</v>
      </c>
      <c r="L579" s="225" t="s">
        <v>161</v>
      </c>
      <c r="X579" s="225" t="s">
        <v>161</v>
      </c>
      <c r="Y579" s="225" t="s">
        <v>163</v>
      </c>
      <c r="Z579" s="225" t="s">
        <v>163</v>
      </c>
      <c r="AA579" s="225" t="s">
        <v>163</v>
      </c>
      <c r="AB579" s="225" t="s">
        <v>163</v>
      </c>
      <c r="AC579" s="225" t="s">
        <v>163</v>
      </c>
      <c r="AD579" s="225" t="s">
        <v>162</v>
      </c>
      <c r="AE579" s="225" t="s">
        <v>162</v>
      </c>
      <c r="AF579" s="225" t="s">
        <v>162</v>
      </c>
      <c r="AG579" s="225" t="s">
        <v>162</v>
      </c>
      <c r="AH579" s="225" t="s">
        <v>162</v>
      </c>
      <c r="AS579" s="225" t="s">
        <v>3017</v>
      </c>
    </row>
    <row r="580" spans="1:45" x14ac:dyDescent="0.2">
      <c r="A580" s="225">
        <v>418945</v>
      </c>
      <c r="B580" s="225" t="s">
        <v>374</v>
      </c>
      <c r="G580" s="225" t="s">
        <v>161</v>
      </c>
      <c r="I580" s="225" t="s">
        <v>161</v>
      </c>
      <c r="L580" s="225" t="s">
        <v>163</v>
      </c>
      <c r="R580" s="225" t="s">
        <v>162</v>
      </c>
      <c r="Y580" s="225" t="s">
        <v>161</v>
      </c>
      <c r="Z580" s="225" t="s">
        <v>163</v>
      </c>
      <c r="AA580" s="225" t="s">
        <v>163</v>
      </c>
      <c r="AB580" s="225" t="s">
        <v>163</v>
      </c>
      <c r="AC580" s="225" t="s">
        <v>163</v>
      </c>
      <c r="AD580" s="225" t="s">
        <v>162</v>
      </c>
      <c r="AE580" s="225" t="s">
        <v>162</v>
      </c>
      <c r="AF580" s="225" t="s">
        <v>162</v>
      </c>
      <c r="AG580" s="225" t="s">
        <v>163</v>
      </c>
      <c r="AH580" s="225" t="s">
        <v>162</v>
      </c>
      <c r="AS580" s="225" t="s">
        <v>3017</v>
      </c>
    </row>
    <row r="581" spans="1:45" x14ac:dyDescent="0.2">
      <c r="A581" s="225">
        <v>418952</v>
      </c>
      <c r="B581" s="225" t="s">
        <v>374</v>
      </c>
      <c r="Q581" s="225" t="s">
        <v>163</v>
      </c>
      <c r="R581" s="225" t="s">
        <v>162</v>
      </c>
      <c r="T581" s="225" t="s">
        <v>161</v>
      </c>
      <c r="W581" s="225" t="s">
        <v>162</v>
      </c>
      <c r="Y581" s="225" t="s">
        <v>161</v>
      </c>
      <c r="Z581" s="225" t="s">
        <v>162</v>
      </c>
      <c r="AA581" s="225" t="s">
        <v>162</v>
      </c>
      <c r="AB581" s="225" t="s">
        <v>161</v>
      </c>
      <c r="AC581" s="225" t="s">
        <v>162</v>
      </c>
      <c r="AD581" s="225" t="s">
        <v>162</v>
      </c>
      <c r="AE581" s="225" t="s">
        <v>162</v>
      </c>
      <c r="AF581" s="225" t="s">
        <v>162</v>
      </c>
      <c r="AG581" s="225" t="s">
        <v>162</v>
      </c>
      <c r="AH581" s="225" t="s">
        <v>162</v>
      </c>
      <c r="AS581" s="225" t="s">
        <v>3017</v>
      </c>
    </row>
    <row r="582" spans="1:45" x14ac:dyDescent="0.2">
      <c r="A582" s="225">
        <v>418964</v>
      </c>
      <c r="B582" s="225" t="s">
        <v>374</v>
      </c>
      <c r="Q582" s="225" t="s">
        <v>162</v>
      </c>
      <c r="R582" s="225" t="s">
        <v>162</v>
      </c>
      <c r="W582" s="225" t="s">
        <v>161</v>
      </c>
      <c r="Y582" s="225" t="s">
        <v>161</v>
      </c>
      <c r="AB582" s="225" t="s">
        <v>161</v>
      </c>
      <c r="AD582" s="225" t="s">
        <v>162</v>
      </c>
      <c r="AE582" s="225" t="s">
        <v>162</v>
      </c>
      <c r="AG582" s="225" t="s">
        <v>163</v>
      </c>
      <c r="AH582" s="225" t="s">
        <v>162</v>
      </c>
      <c r="AS582" s="225" t="s">
        <v>3017</v>
      </c>
    </row>
    <row r="583" spans="1:45" x14ac:dyDescent="0.2">
      <c r="A583" s="225">
        <v>418968</v>
      </c>
      <c r="B583" s="225" t="s">
        <v>400</v>
      </c>
      <c r="I583" s="225" t="s">
        <v>161</v>
      </c>
      <c r="K583" s="225" t="s">
        <v>161</v>
      </c>
      <c r="Y583" s="225" t="s">
        <v>162</v>
      </c>
      <c r="Z583" s="225" t="s">
        <v>162</v>
      </c>
      <c r="AA583" s="225" t="s">
        <v>162</v>
      </c>
      <c r="AB583" s="225" t="s">
        <v>162</v>
      </c>
      <c r="AC583" s="225" t="s">
        <v>162</v>
      </c>
      <c r="AS583" s="225" t="s">
        <v>3017</v>
      </c>
    </row>
    <row r="584" spans="1:45" x14ac:dyDescent="0.2">
      <c r="A584" s="225">
        <v>418975</v>
      </c>
      <c r="B584" s="225" t="s">
        <v>374</v>
      </c>
      <c r="Q584" s="225" t="s">
        <v>161</v>
      </c>
      <c r="S584" s="225" t="s">
        <v>161</v>
      </c>
      <c r="Y584" s="225" t="s">
        <v>163</v>
      </c>
      <c r="AA584" s="225" t="s">
        <v>163</v>
      </c>
      <c r="AB584" s="225" t="s">
        <v>163</v>
      </c>
      <c r="AC584" s="225" t="s">
        <v>163</v>
      </c>
      <c r="AD584" s="225" t="s">
        <v>162</v>
      </c>
      <c r="AE584" s="225" t="s">
        <v>162</v>
      </c>
      <c r="AF584" s="225" t="s">
        <v>162</v>
      </c>
      <c r="AG584" s="225" t="s">
        <v>162</v>
      </c>
      <c r="AH584" s="225" t="s">
        <v>162</v>
      </c>
      <c r="AS584" s="225" t="s">
        <v>3017</v>
      </c>
    </row>
    <row r="585" spans="1:45" x14ac:dyDescent="0.2">
      <c r="A585" s="225">
        <v>418996</v>
      </c>
      <c r="B585" s="225" t="s">
        <v>374</v>
      </c>
      <c r="L585" s="225" t="s">
        <v>162</v>
      </c>
      <c r="R585" s="225" t="s">
        <v>163</v>
      </c>
      <c r="S585" s="225" t="s">
        <v>163</v>
      </c>
      <c r="AA585" s="225" t="s">
        <v>163</v>
      </c>
      <c r="AC585" s="225" t="s">
        <v>162</v>
      </c>
      <c r="AD585" s="225" t="s">
        <v>162</v>
      </c>
      <c r="AE585" s="225" t="s">
        <v>162</v>
      </c>
      <c r="AF585" s="225" t="s">
        <v>162</v>
      </c>
      <c r="AG585" s="225" t="s">
        <v>162</v>
      </c>
      <c r="AH585" s="225" t="s">
        <v>162</v>
      </c>
      <c r="AS585" s="225" t="s">
        <v>3017</v>
      </c>
    </row>
    <row r="586" spans="1:45" x14ac:dyDescent="0.2">
      <c r="A586" s="225">
        <v>419000</v>
      </c>
      <c r="B586" s="225" t="s">
        <v>374</v>
      </c>
      <c r="D586" s="225" t="s">
        <v>163</v>
      </c>
      <c r="R586" s="225" t="s">
        <v>162</v>
      </c>
      <c r="Y586" s="225" t="s">
        <v>163</v>
      </c>
      <c r="AA586" s="225" t="s">
        <v>163</v>
      </c>
      <c r="AB586" s="225" t="s">
        <v>161</v>
      </c>
      <c r="AC586" s="225" t="s">
        <v>162</v>
      </c>
      <c r="AD586" s="225" t="s">
        <v>162</v>
      </c>
      <c r="AE586" s="225" t="s">
        <v>162</v>
      </c>
      <c r="AF586" s="225" t="s">
        <v>162</v>
      </c>
      <c r="AG586" s="225" t="s">
        <v>162</v>
      </c>
      <c r="AH586" s="225" t="s">
        <v>162</v>
      </c>
      <c r="AS586" s="225" t="s">
        <v>3017</v>
      </c>
    </row>
    <row r="587" spans="1:45" x14ac:dyDescent="0.2">
      <c r="A587" s="225">
        <v>419025</v>
      </c>
      <c r="B587" s="225" t="s">
        <v>374</v>
      </c>
      <c r="Q587" s="225" t="s">
        <v>163</v>
      </c>
      <c r="AA587" s="225" t="s">
        <v>161</v>
      </c>
      <c r="AD587" s="225" t="s">
        <v>161</v>
      </c>
      <c r="AE587" s="225" t="s">
        <v>161</v>
      </c>
      <c r="AF587" s="225" t="s">
        <v>161</v>
      </c>
      <c r="AH587" s="225" t="s">
        <v>161</v>
      </c>
      <c r="AS587" s="225" t="s">
        <v>3017</v>
      </c>
    </row>
    <row r="588" spans="1:45" x14ac:dyDescent="0.2">
      <c r="A588" s="225">
        <v>419031</v>
      </c>
      <c r="B588" s="225" t="s">
        <v>374</v>
      </c>
      <c r="L588" s="225" t="s">
        <v>162</v>
      </c>
      <c r="R588" s="225" t="s">
        <v>162</v>
      </c>
      <c r="S588" s="225" t="s">
        <v>162</v>
      </c>
      <c r="AB588" s="225" t="s">
        <v>161</v>
      </c>
      <c r="AF588" s="225" t="s">
        <v>161</v>
      </c>
      <c r="AH588" s="225" t="s">
        <v>161</v>
      </c>
      <c r="AS588" s="225" t="s">
        <v>3017</v>
      </c>
    </row>
    <row r="589" spans="1:45" x14ac:dyDescent="0.2">
      <c r="A589" s="225">
        <v>419049</v>
      </c>
      <c r="B589" s="225" t="s">
        <v>374</v>
      </c>
      <c r="I589" s="225" t="s">
        <v>163</v>
      </c>
      <c r="Q589" s="225" t="s">
        <v>162</v>
      </c>
      <c r="AA589" s="225" t="s">
        <v>161</v>
      </c>
      <c r="AF589" s="225" t="s">
        <v>163</v>
      </c>
      <c r="AH589" s="225" t="s">
        <v>161</v>
      </c>
      <c r="AS589" s="225" t="s">
        <v>3017</v>
      </c>
    </row>
    <row r="590" spans="1:45" x14ac:dyDescent="0.2">
      <c r="A590" s="225">
        <v>419052</v>
      </c>
      <c r="B590" s="225" t="s">
        <v>374</v>
      </c>
      <c r="L590" s="225" t="s">
        <v>161</v>
      </c>
      <c r="R590" s="225" t="s">
        <v>162</v>
      </c>
      <c r="S590" s="225" t="s">
        <v>161</v>
      </c>
      <c r="Z590" s="225" t="s">
        <v>161</v>
      </c>
      <c r="AB590" s="225" t="s">
        <v>161</v>
      </c>
      <c r="AD590" s="225" t="s">
        <v>162</v>
      </c>
      <c r="AE590" s="225" t="s">
        <v>162</v>
      </c>
      <c r="AF590" s="225" t="s">
        <v>162</v>
      </c>
      <c r="AG590" s="225" t="s">
        <v>162</v>
      </c>
      <c r="AH590" s="225" t="s">
        <v>162</v>
      </c>
      <c r="AS590" s="225" t="s">
        <v>3017</v>
      </c>
    </row>
    <row r="591" spans="1:45" x14ac:dyDescent="0.2">
      <c r="A591" s="225">
        <v>419057</v>
      </c>
      <c r="B591" s="225" t="s">
        <v>374</v>
      </c>
      <c r="Q591" s="225" t="s">
        <v>161</v>
      </c>
      <c r="S591" s="225" t="s">
        <v>162</v>
      </c>
      <c r="Y591" s="225" t="s">
        <v>163</v>
      </c>
      <c r="AA591" s="225" t="s">
        <v>162</v>
      </c>
      <c r="AB591" s="225" t="s">
        <v>163</v>
      </c>
      <c r="AC591" s="225" t="s">
        <v>163</v>
      </c>
      <c r="AD591" s="225" t="s">
        <v>162</v>
      </c>
      <c r="AE591" s="225" t="s">
        <v>162</v>
      </c>
      <c r="AF591" s="225" t="s">
        <v>162</v>
      </c>
      <c r="AG591" s="225" t="s">
        <v>162</v>
      </c>
      <c r="AH591" s="225" t="s">
        <v>162</v>
      </c>
      <c r="AS591" s="225" t="s">
        <v>3017</v>
      </c>
    </row>
    <row r="592" spans="1:45" x14ac:dyDescent="0.2">
      <c r="A592" s="225">
        <v>419066</v>
      </c>
      <c r="B592" s="225" t="s">
        <v>374</v>
      </c>
      <c r="Q592" s="225" t="s">
        <v>163</v>
      </c>
      <c r="S592" s="225" t="s">
        <v>161</v>
      </c>
      <c r="Y592" s="225" t="s">
        <v>161</v>
      </c>
      <c r="AD592" s="225" t="s">
        <v>163</v>
      </c>
      <c r="AF592" s="225" t="s">
        <v>161</v>
      </c>
      <c r="AH592" s="225" t="s">
        <v>161</v>
      </c>
      <c r="AS592" s="225" t="s">
        <v>3017</v>
      </c>
    </row>
    <row r="593" spans="1:45" x14ac:dyDescent="0.2">
      <c r="A593" s="225">
        <v>419087</v>
      </c>
      <c r="B593" s="225" t="s">
        <v>374</v>
      </c>
      <c r="L593" s="225" t="s">
        <v>162</v>
      </c>
      <c r="R593" s="225" t="s">
        <v>162</v>
      </c>
      <c r="S593" s="225" t="s">
        <v>163</v>
      </c>
      <c r="W593" s="225" t="s">
        <v>163</v>
      </c>
      <c r="AE593" s="225" t="s">
        <v>162</v>
      </c>
      <c r="AF593" s="225" t="s">
        <v>163</v>
      </c>
      <c r="AS593" s="225" t="s">
        <v>3017</v>
      </c>
    </row>
    <row r="594" spans="1:45" x14ac:dyDescent="0.2">
      <c r="A594" s="225">
        <v>419088</v>
      </c>
      <c r="B594" s="225" t="s">
        <v>374</v>
      </c>
      <c r="M594" s="225" t="s">
        <v>161</v>
      </c>
      <c r="O594" s="225" t="s">
        <v>161</v>
      </c>
      <c r="Z594" s="225" t="s">
        <v>163</v>
      </c>
      <c r="AA594" s="225" t="s">
        <v>161</v>
      </c>
      <c r="AB594" s="225" t="s">
        <v>161</v>
      </c>
      <c r="AC594" s="225" t="s">
        <v>162</v>
      </c>
      <c r="AD594" s="225" t="s">
        <v>163</v>
      </c>
      <c r="AE594" s="225" t="s">
        <v>163</v>
      </c>
      <c r="AF594" s="225" t="s">
        <v>162</v>
      </c>
      <c r="AG594" s="225" t="s">
        <v>162</v>
      </c>
      <c r="AH594" s="225" t="s">
        <v>162</v>
      </c>
      <c r="AS594" s="225" t="s">
        <v>3017</v>
      </c>
    </row>
    <row r="595" spans="1:45" x14ac:dyDescent="0.2">
      <c r="A595" s="225">
        <v>419096</v>
      </c>
      <c r="B595" s="225" t="s">
        <v>374</v>
      </c>
      <c r="H595" s="225" t="s">
        <v>161</v>
      </c>
      <c r="L595" s="225" t="s">
        <v>162</v>
      </c>
      <c r="R595" s="225" t="s">
        <v>162</v>
      </c>
      <c r="S595" s="225" t="s">
        <v>163</v>
      </c>
      <c r="Y595" s="225" t="s">
        <v>163</v>
      </c>
      <c r="Z595" s="225" t="s">
        <v>163</v>
      </c>
      <c r="AA595" s="225" t="s">
        <v>163</v>
      </c>
      <c r="AB595" s="225" t="s">
        <v>163</v>
      </c>
      <c r="AC595" s="225" t="s">
        <v>163</v>
      </c>
      <c r="AD595" s="225" t="s">
        <v>162</v>
      </c>
      <c r="AE595" s="225" t="s">
        <v>162</v>
      </c>
      <c r="AF595" s="225" t="s">
        <v>162</v>
      </c>
      <c r="AG595" s="225" t="s">
        <v>162</v>
      </c>
      <c r="AH595" s="225" t="s">
        <v>162</v>
      </c>
      <c r="AS595" s="225" t="s">
        <v>3017</v>
      </c>
    </row>
    <row r="596" spans="1:45" x14ac:dyDescent="0.2">
      <c r="A596" s="225">
        <v>419112</v>
      </c>
      <c r="B596" s="225" t="s">
        <v>374</v>
      </c>
      <c r="L596" s="225" t="s">
        <v>163</v>
      </c>
      <c r="R596" s="225" t="s">
        <v>162</v>
      </c>
      <c r="U596" s="225" t="s">
        <v>161</v>
      </c>
      <c r="AA596" s="225" t="s">
        <v>161</v>
      </c>
      <c r="AE596" s="225" t="s">
        <v>162</v>
      </c>
      <c r="AF596" s="225" t="s">
        <v>161</v>
      </c>
      <c r="AS596" s="225" t="s">
        <v>3017</v>
      </c>
    </row>
    <row r="597" spans="1:45" x14ac:dyDescent="0.2">
      <c r="A597" s="225">
        <v>419128</v>
      </c>
      <c r="B597" s="225" t="s">
        <v>374</v>
      </c>
      <c r="J597" s="225" t="s">
        <v>161</v>
      </c>
      <c r="Y597" s="225" t="s">
        <v>162</v>
      </c>
      <c r="AA597" s="225" t="s">
        <v>163</v>
      </c>
      <c r="AB597" s="225" t="s">
        <v>163</v>
      </c>
      <c r="AC597" s="225" t="s">
        <v>163</v>
      </c>
      <c r="AD597" s="225" t="s">
        <v>162</v>
      </c>
      <c r="AE597" s="225" t="s">
        <v>162</v>
      </c>
      <c r="AF597" s="225" t="s">
        <v>162</v>
      </c>
      <c r="AG597" s="225" t="s">
        <v>162</v>
      </c>
      <c r="AH597" s="225" t="s">
        <v>162</v>
      </c>
      <c r="AS597" s="225" t="s">
        <v>3017</v>
      </c>
    </row>
    <row r="598" spans="1:45" x14ac:dyDescent="0.2">
      <c r="A598" s="225">
        <v>419140</v>
      </c>
      <c r="B598" s="225" t="s">
        <v>374</v>
      </c>
      <c r="P598" s="225" t="s">
        <v>161</v>
      </c>
      <c r="AA598" s="225" t="s">
        <v>162</v>
      </c>
      <c r="AB598" s="225" t="s">
        <v>163</v>
      </c>
      <c r="AD598" s="225" t="s">
        <v>161</v>
      </c>
      <c r="AE598" s="225" t="s">
        <v>162</v>
      </c>
      <c r="AF598" s="225" t="s">
        <v>163</v>
      </c>
      <c r="AG598" s="225" t="s">
        <v>163</v>
      </c>
      <c r="AH598" s="225" t="s">
        <v>161</v>
      </c>
      <c r="AS598" s="225" t="s">
        <v>3017</v>
      </c>
    </row>
    <row r="599" spans="1:45" x14ac:dyDescent="0.2">
      <c r="A599" s="225">
        <v>419146</v>
      </c>
      <c r="B599" s="225" t="s">
        <v>374</v>
      </c>
      <c r="L599" s="225" t="s">
        <v>162</v>
      </c>
      <c r="R599" s="225" t="s">
        <v>163</v>
      </c>
      <c r="AD599" s="225" t="s">
        <v>163</v>
      </c>
      <c r="AE599" s="225" t="s">
        <v>162</v>
      </c>
      <c r="AF599" s="225" t="s">
        <v>163</v>
      </c>
      <c r="AS599" s="225" t="s">
        <v>3017</v>
      </c>
    </row>
    <row r="600" spans="1:45" x14ac:dyDescent="0.2">
      <c r="A600" s="225">
        <v>419151</v>
      </c>
      <c r="B600" s="225" t="s">
        <v>374</v>
      </c>
      <c r="R600" s="225" t="s">
        <v>161</v>
      </c>
      <c r="Y600" s="225" t="s">
        <v>161</v>
      </c>
      <c r="AA600" s="225" t="s">
        <v>163</v>
      </c>
      <c r="AB600" s="225" t="s">
        <v>163</v>
      </c>
      <c r="AD600" s="225" t="s">
        <v>161</v>
      </c>
      <c r="AE600" s="225" t="s">
        <v>162</v>
      </c>
      <c r="AF600" s="225" t="s">
        <v>163</v>
      </c>
      <c r="AS600" s="225" t="s">
        <v>3017</v>
      </c>
    </row>
    <row r="601" spans="1:45" x14ac:dyDescent="0.2">
      <c r="A601" s="225">
        <v>419164</v>
      </c>
      <c r="B601" s="225" t="s">
        <v>374</v>
      </c>
      <c r="H601" s="225" t="s">
        <v>161</v>
      </c>
      <c r="L601" s="225" t="s">
        <v>162</v>
      </c>
      <c r="Y601" s="225" t="s">
        <v>161</v>
      </c>
      <c r="AA601" s="225" t="s">
        <v>161</v>
      </c>
      <c r="AB601" s="225" t="s">
        <v>161</v>
      </c>
      <c r="AD601" s="225" t="s">
        <v>163</v>
      </c>
      <c r="AE601" s="225" t="s">
        <v>163</v>
      </c>
      <c r="AF601" s="225" t="s">
        <v>163</v>
      </c>
      <c r="AG601" s="225" t="s">
        <v>163</v>
      </c>
      <c r="AH601" s="225" t="s">
        <v>163</v>
      </c>
      <c r="AS601" s="225" t="s">
        <v>3017</v>
      </c>
    </row>
    <row r="602" spans="1:45" x14ac:dyDescent="0.2">
      <c r="A602" s="225">
        <v>419176</v>
      </c>
      <c r="B602" s="225" t="s">
        <v>400</v>
      </c>
      <c r="I602" s="225" t="s">
        <v>161</v>
      </c>
      <c r="Q602" s="225" t="s">
        <v>161</v>
      </c>
      <c r="Y602" s="225" t="s">
        <v>162</v>
      </c>
      <c r="Z602" s="225" t="s">
        <v>162</v>
      </c>
      <c r="AA602" s="225" t="s">
        <v>162</v>
      </c>
      <c r="AB602" s="225" t="s">
        <v>162</v>
      </c>
      <c r="AC602" s="225" t="s">
        <v>162</v>
      </c>
      <c r="AS602" s="225" t="s">
        <v>3017</v>
      </c>
    </row>
    <row r="603" spans="1:45" x14ac:dyDescent="0.2">
      <c r="A603" s="225">
        <v>419178</v>
      </c>
      <c r="B603" s="225" t="s">
        <v>374</v>
      </c>
      <c r="L603" s="225" t="s">
        <v>161</v>
      </c>
      <c r="R603" s="225" t="s">
        <v>162</v>
      </c>
      <c r="S603" s="225" t="s">
        <v>161</v>
      </c>
      <c r="Y603" s="225" t="s">
        <v>161</v>
      </c>
      <c r="AE603" s="225" t="s">
        <v>162</v>
      </c>
      <c r="AF603" s="225" t="s">
        <v>161</v>
      </c>
      <c r="AH603" s="225" t="s">
        <v>161</v>
      </c>
      <c r="AS603" s="225" t="s">
        <v>3017</v>
      </c>
    </row>
    <row r="604" spans="1:45" x14ac:dyDescent="0.2">
      <c r="A604" s="225">
        <v>419191</v>
      </c>
      <c r="B604" s="225" t="s">
        <v>400</v>
      </c>
      <c r="Y604" s="225" t="s">
        <v>162</v>
      </c>
      <c r="Z604" s="225" t="s">
        <v>162</v>
      </c>
      <c r="AA604" s="225" t="s">
        <v>162</v>
      </c>
      <c r="AB604" s="225" t="s">
        <v>162</v>
      </c>
      <c r="AC604" s="225" t="s">
        <v>162</v>
      </c>
      <c r="AS604" s="225" t="s">
        <v>3017</v>
      </c>
    </row>
    <row r="605" spans="1:45" x14ac:dyDescent="0.2">
      <c r="A605" s="225">
        <v>419195</v>
      </c>
      <c r="B605" s="225" t="s">
        <v>374</v>
      </c>
      <c r="G605" s="225" t="s">
        <v>161</v>
      </c>
      <c r="L605" s="225" t="s">
        <v>163</v>
      </c>
      <c r="Q605" s="225" t="s">
        <v>163</v>
      </c>
      <c r="W605" s="225" t="s">
        <v>161</v>
      </c>
      <c r="Y605" s="225" t="s">
        <v>163</v>
      </c>
      <c r="Z605" s="225" t="s">
        <v>162</v>
      </c>
      <c r="AA605" s="225" t="s">
        <v>162</v>
      </c>
      <c r="AB605" s="225" t="s">
        <v>162</v>
      </c>
      <c r="AC605" s="225" t="s">
        <v>163</v>
      </c>
      <c r="AD605" s="225" t="s">
        <v>162</v>
      </c>
      <c r="AE605" s="225" t="s">
        <v>162</v>
      </c>
      <c r="AF605" s="225" t="s">
        <v>162</v>
      </c>
      <c r="AG605" s="225" t="s">
        <v>162</v>
      </c>
      <c r="AH605" s="225" t="s">
        <v>162</v>
      </c>
      <c r="AS605" s="225" t="s">
        <v>3017</v>
      </c>
    </row>
    <row r="606" spans="1:45" x14ac:dyDescent="0.2">
      <c r="A606" s="225">
        <v>419197</v>
      </c>
      <c r="B606" s="225" t="s">
        <v>374</v>
      </c>
      <c r="S606" s="225" t="s">
        <v>163</v>
      </c>
      <c r="AA606" s="225" t="s">
        <v>163</v>
      </c>
      <c r="AC606" s="225" t="s">
        <v>163</v>
      </c>
      <c r="AD606" s="225" t="s">
        <v>162</v>
      </c>
      <c r="AE606" s="225" t="s">
        <v>162</v>
      </c>
      <c r="AF606" s="225" t="s">
        <v>162</v>
      </c>
      <c r="AG606" s="225" t="s">
        <v>162</v>
      </c>
      <c r="AH606" s="225" t="s">
        <v>162</v>
      </c>
      <c r="AS606" s="225" t="s">
        <v>3017</v>
      </c>
    </row>
    <row r="607" spans="1:45" x14ac:dyDescent="0.2">
      <c r="A607" s="225">
        <v>419200</v>
      </c>
      <c r="B607" s="225" t="s">
        <v>374</v>
      </c>
      <c r="E607" s="225" t="s">
        <v>161</v>
      </c>
      <c r="Q607" s="225" t="s">
        <v>163</v>
      </c>
      <c r="S607" s="225" t="s">
        <v>161</v>
      </c>
      <c r="AA607" s="225" t="s">
        <v>161</v>
      </c>
      <c r="AE607" s="225" t="s">
        <v>162</v>
      </c>
      <c r="AF607" s="225" t="s">
        <v>163</v>
      </c>
      <c r="AH607" s="225" t="s">
        <v>161</v>
      </c>
      <c r="AS607" s="225" t="s">
        <v>3017</v>
      </c>
    </row>
    <row r="608" spans="1:45" x14ac:dyDescent="0.2">
      <c r="A608" s="225">
        <v>419202</v>
      </c>
      <c r="B608" s="225" t="s">
        <v>374</v>
      </c>
      <c r="W608" s="225" t="s">
        <v>161</v>
      </c>
      <c r="AA608" s="225" t="s">
        <v>161</v>
      </c>
      <c r="AD608" s="225" t="s">
        <v>163</v>
      </c>
      <c r="AE608" s="225" t="s">
        <v>161</v>
      </c>
      <c r="AF608" s="225" t="s">
        <v>162</v>
      </c>
      <c r="AS608" s="225" t="s">
        <v>3017</v>
      </c>
    </row>
    <row r="609" spans="1:45" x14ac:dyDescent="0.2">
      <c r="A609" s="225">
        <v>419203</v>
      </c>
      <c r="B609" s="225" t="s">
        <v>400</v>
      </c>
      <c r="F609" s="225" t="s">
        <v>161</v>
      </c>
      <c r="K609" s="225" t="s">
        <v>161</v>
      </c>
      <c r="Q609" s="225" t="s">
        <v>162</v>
      </c>
      <c r="Y609" s="225" t="s">
        <v>162</v>
      </c>
      <c r="Z609" s="225" t="s">
        <v>162</v>
      </c>
      <c r="AA609" s="225" t="s">
        <v>162</v>
      </c>
      <c r="AB609" s="225" t="s">
        <v>162</v>
      </c>
      <c r="AC609" s="225" t="s">
        <v>162</v>
      </c>
      <c r="AS609" s="225" t="s">
        <v>3017</v>
      </c>
    </row>
    <row r="610" spans="1:45" x14ac:dyDescent="0.2">
      <c r="A610" s="225">
        <v>419209</v>
      </c>
      <c r="B610" s="225" t="s">
        <v>400</v>
      </c>
      <c r="G610" s="225" t="s">
        <v>161</v>
      </c>
      <c r="Q610" s="225" t="s">
        <v>161</v>
      </c>
      <c r="R610" s="225" t="s">
        <v>161</v>
      </c>
      <c r="X610" s="225" t="s">
        <v>161</v>
      </c>
      <c r="Y610" s="225" t="s">
        <v>162</v>
      </c>
      <c r="Z610" s="225" t="s">
        <v>162</v>
      </c>
      <c r="AA610" s="225" t="s">
        <v>162</v>
      </c>
      <c r="AB610" s="225" t="s">
        <v>162</v>
      </c>
      <c r="AC610" s="225" t="s">
        <v>162</v>
      </c>
      <c r="AS610" s="225" t="s">
        <v>3017</v>
      </c>
    </row>
    <row r="611" spans="1:45" x14ac:dyDescent="0.2">
      <c r="A611" s="225">
        <v>419213</v>
      </c>
      <c r="B611" s="225" t="s">
        <v>374</v>
      </c>
      <c r="J611" s="225" t="s">
        <v>161</v>
      </c>
      <c r="P611" s="225" t="s">
        <v>161</v>
      </c>
      <c r="Y611" s="225" t="s">
        <v>163</v>
      </c>
      <c r="Z611" s="225" t="s">
        <v>163</v>
      </c>
      <c r="AA611" s="225" t="s">
        <v>163</v>
      </c>
      <c r="AB611" s="225" t="s">
        <v>163</v>
      </c>
      <c r="AD611" s="225" t="s">
        <v>162</v>
      </c>
      <c r="AE611" s="225" t="s">
        <v>162</v>
      </c>
      <c r="AF611" s="225" t="s">
        <v>162</v>
      </c>
      <c r="AG611" s="225" t="s">
        <v>162</v>
      </c>
      <c r="AH611" s="225" t="s">
        <v>162</v>
      </c>
      <c r="AS611" s="225" t="s">
        <v>3017</v>
      </c>
    </row>
    <row r="612" spans="1:45" x14ac:dyDescent="0.2">
      <c r="A612" s="225">
        <v>419221</v>
      </c>
      <c r="B612" s="225" t="s">
        <v>374</v>
      </c>
      <c r="I612" s="225" t="s">
        <v>161</v>
      </c>
      <c r="Q612" s="225" t="s">
        <v>163</v>
      </c>
      <c r="Y612" s="225" t="s">
        <v>161</v>
      </c>
      <c r="AD612" s="225" t="s">
        <v>163</v>
      </c>
      <c r="AF612" s="225" t="s">
        <v>161</v>
      </c>
      <c r="AS612" s="225" t="s">
        <v>3017</v>
      </c>
    </row>
    <row r="613" spans="1:45" x14ac:dyDescent="0.2">
      <c r="A613" s="225">
        <v>419223</v>
      </c>
      <c r="B613" s="225" t="s">
        <v>374</v>
      </c>
      <c r="R613" s="225" t="s">
        <v>163</v>
      </c>
      <c r="S613" s="225" t="s">
        <v>161</v>
      </c>
      <c r="W613" s="225" t="s">
        <v>163</v>
      </c>
      <c r="Z613" s="225" t="s">
        <v>163</v>
      </c>
      <c r="AA613" s="225" t="s">
        <v>163</v>
      </c>
      <c r="AB613" s="225" t="s">
        <v>163</v>
      </c>
      <c r="AF613" s="225" t="s">
        <v>163</v>
      </c>
      <c r="AS613" s="225" t="s">
        <v>3017</v>
      </c>
    </row>
    <row r="614" spans="1:45" x14ac:dyDescent="0.2">
      <c r="A614" s="225">
        <v>419226</v>
      </c>
      <c r="B614" s="225" t="s">
        <v>374</v>
      </c>
      <c r="G614" s="225" t="s">
        <v>163</v>
      </c>
      <c r="I614" s="225" t="s">
        <v>161</v>
      </c>
      <c r="Y614" s="225" t="s">
        <v>163</v>
      </c>
      <c r="AA614" s="225" t="s">
        <v>163</v>
      </c>
      <c r="AB614" s="225" t="s">
        <v>162</v>
      </c>
      <c r="AD614" s="225" t="s">
        <v>162</v>
      </c>
      <c r="AF614" s="225" t="s">
        <v>162</v>
      </c>
      <c r="AG614" s="225" t="s">
        <v>163</v>
      </c>
      <c r="AH614" s="225" t="s">
        <v>162</v>
      </c>
      <c r="AS614" s="225" t="s">
        <v>3017</v>
      </c>
    </row>
    <row r="615" spans="1:45" x14ac:dyDescent="0.2">
      <c r="A615" s="225">
        <v>419236</v>
      </c>
      <c r="B615" s="225" t="s">
        <v>374</v>
      </c>
      <c r="R615" s="225" t="s">
        <v>161</v>
      </c>
      <c r="T615" s="225" t="s">
        <v>161</v>
      </c>
      <c r="Z615" s="225" t="s">
        <v>163</v>
      </c>
      <c r="AB615" s="225" t="s">
        <v>163</v>
      </c>
      <c r="AD615" s="225" t="s">
        <v>162</v>
      </c>
      <c r="AE615" s="225" t="s">
        <v>162</v>
      </c>
      <c r="AF615" s="225" t="s">
        <v>162</v>
      </c>
      <c r="AG615" s="225" t="s">
        <v>162</v>
      </c>
      <c r="AH615" s="225" t="s">
        <v>162</v>
      </c>
      <c r="AS615" s="225" t="s">
        <v>3017</v>
      </c>
    </row>
    <row r="616" spans="1:45" x14ac:dyDescent="0.2">
      <c r="A616" s="225">
        <v>419239</v>
      </c>
      <c r="B616" s="225" t="s">
        <v>400</v>
      </c>
      <c r="Q616" s="225" t="s">
        <v>162</v>
      </c>
      <c r="R616" s="225" t="s">
        <v>162</v>
      </c>
      <c r="U616" s="225" t="s">
        <v>163</v>
      </c>
      <c r="Y616" s="225" t="s">
        <v>162</v>
      </c>
      <c r="Z616" s="225" t="s">
        <v>162</v>
      </c>
      <c r="AA616" s="225" t="s">
        <v>162</v>
      </c>
      <c r="AB616" s="225" t="s">
        <v>162</v>
      </c>
      <c r="AC616" s="225" t="s">
        <v>162</v>
      </c>
      <c r="AS616" s="225" t="s">
        <v>3017</v>
      </c>
    </row>
    <row r="617" spans="1:45" x14ac:dyDescent="0.2">
      <c r="A617" s="225">
        <v>419242</v>
      </c>
      <c r="B617" s="225" t="s">
        <v>374</v>
      </c>
      <c r="Y617" s="225" t="s">
        <v>162</v>
      </c>
      <c r="AA617" s="225" t="s">
        <v>162</v>
      </c>
      <c r="AB617" s="225" t="s">
        <v>163</v>
      </c>
      <c r="AC617" s="225" t="s">
        <v>163</v>
      </c>
      <c r="AD617" s="225" t="s">
        <v>162</v>
      </c>
      <c r="AE617" s="225" t="s">
        <v>162</v>
      </c>
      <c r="AF617" s="225" t="s">
        <v>162</v>
      </c>
      <c r="AG617" s="225" t="s">
        <v>162</v>
      </c>
      <c r="AH617" s="225" t="s">
        <v>162</v>
      </c>
      <c r="AS617" s="225" t="s">
        <v>3017</v>
      </c>
    </row>
    <row r="618" spans="1:45" x14ac:dyDescent="0.2">
      <c r="A618" s="225">
        <v>419247</v>
      </c>
      <c r="B618" s="225" t="s">
        <v>374</v>
      </c>
      <c r="L618" s="225" t="s">
        <v>161</v>
      </c>
      <c r="S618" s="225" t="s">
        <v>161</v>
      </c>
      <c r="AD618" s="225" t="s">
        <v>163</v>
      </c>
      <c r="AG618" s="225" t="s">
        <v>163</v>
      </c>
      <c r="AH618" s="225" t="s">
        <v>163</v>
      </c>
      <c r="AS618" s="225" t="s">
        <v>3017</v>
      </c>
    </row>
    <row r="619" spans="1:45" x14ac:dyDescent="0.2">
      <c r="A619" s="225">
        <v>419261</v>
      </c>
      <c r="B619" s="225" t="s">
        <v>374</v>
      </c>
      <c r="I619" s="225" t="s">
        <v>161</v>
      </c>
      <c r="Q619" s="225" t="s">
        <v>161</v>
      </c>
      <c r="S619" s="225" t="s">
        <v>161</v>
      </c>
      <c r="X619" s="225" t="s">
        <v>161</v>
      </c>
      <c r="Z619" s="225" t="s">
        <v>161</v>
      </c>
      <c r="AA619" s="225" t="s">
        <v>163</v>
      </c>
      <c r="AB619" s="225" t="s">
        <v>163</v>
      </c>
      <c r="AC619" s="225" t="s">
        <v>161</v>
      </c>
      <c r="AD619" s="225" t="s">
        <v>161</v>
      </c>
      <c r="AE619" s="225" t="s">
        <v>161</v>
      </c>
      <c r="AF619" s="225" t="s">
        <v>163</v>
      </c>
      <c r="AH619" s="225" t="s">
        <v>161</v>
      </c>
      <c r="AS619" s="225" t="s">
        <v>3017</v>
      </c>
    </row>
    <row r="620" spans="1:45" x14ac:dyDescent="0.2">
      <c r="A620" s="225">
        <v>419267</v>
      </c>
      <c r="B620" s="225" t="s">
        <v>400</v>
      </c>
      <c r="T620" s="225" t="s">
        <v>162</v>
      </c>
      <c r="U620" s="225" t="s">
        <v>162</v>
      </c>
      <c r="W620" s="225" t="s">
        <v>162</v>
      </c>
      <c r="Z620" s="225" t="s">
        <v>162</v>
      </c>
      <c r="AA620" s="225" t="s">
        <v>162</v>
      </c>
      <c r="AS620" s="225" t="s">
        <v>3017</v>
      </c>
    </row>
    <row r="621" spans="1:45" x14ac:dyDescent="0.2">
      <c r="A621" s="225">
        <v>419271</v>
      </c>
      <c r="B621" s="225" t="s">
        <v>374</v>
      </c>
      <c r="L621" s="225" t="s">
        <v>162</v>
      </c>
      <c r="R621" s="225" t="s">
        <v>163</v>
      </c>
      <c r="AD621" s="225" t="s">
        <v>162</v>
      </c>
      <c r="AE621" s="225" t="s">
        <v>162</v>
      </c>
      <c r="AF621" s="225" t="s">
        <v>162</v>
      </c>
      <c r="AG621" s="225" t="s">
        <v>162</v>
      </c>
      <c r="AH621" s="225" t="s">
        <v>162</v>
      </c>
      <c r="AS621" s="225" t="s">
        <v>3017</v>
      </c>
    </row>
    <row r="622" spans="1:45" x14ac:dyDescent="0.2">
      <c r="A622" s="225">
        <v>419281</v>
      </c>
      <c r="B622" s="225" t="s">
        <v>400</v>
      </c>
      <c r="T622" s="225" t="s">
        <v>163</v>
      </c>
      <c r="Y622" s="225" t="s">
        <v>162</v>
      </c>
      <c r="Z622" s="225" t="s">
        <v>162</v>
      </c>
      <c r="AA622" s="225" t="s">
        <v>162</v>
      </c>
      <c r="AB622" s="225" t="s">
        <v>162</v>
      </c>
      <c r="AC622" s="225" t="s">
        <v>162</v>
      </c>
      <c r="AS622" s="225" t="s">
        <v>3017</v>
      </c>
    </row>
    <row r="623" spans="1:45" x14ac:dyDescent="0.2">
      <c r="A623" s="225">
        <v>419282</v>
      </c>
      <c r="B623" s="225" t="s">
        <v>400</v>
      </c>
      <c r="H623" s="225" t="s">
        <v>161</v>
      </c>
      <c r="L623" s="225" t="s">
        <v>162</v>
      </c>
      <c r="R623" s="225" t="s">
        <v>162</v>
      </c>
      <c r="S623" s="225" t="s">
        <v>161</v>
      </c>
      <c r="Y623" s="225" t="s">
        <v>162</v>
      </c>
      <c r="Z623" s="225" t="s">
        <v>162</v>
      </c>
      <c r="AA623" s="225" t="s">
        <v>162</v>
      </c>
      <c r="AB623" s="225" t="s">
        <v>162</v>
      </c>
      <c r="AC623" s="225" t="s">
        <v>162</v>
      </c>
      <c r="AS623" s="225" t="s">
        <v>3017</v>
      </c>
    </row>
    <row r="624" spans="1:45" x14ac:dyDescent="0.2">
      <c r="A624" s="225">
        <v>419285</v>
      </c>
      <c r="B624" s="225" t="s">
        <v>374</v>
      </c>
      <c r="H624" s="225" t="s">
        <v>161</v>
      </c>
      <c r="L624" s="225" t="s">
        <v>163</v>
      </c>
      <c r="R624" s="225" t="s">
        <v>162</v>
      </c>
      <c r="S624" s="225" t="s">
        <v>163</v>
      </c>
      <c r="AE624" s="225" t="s">
        <v>162</v>
      </c>
      <c r="AH624" s="225" t="s">
        <v>161</v>
      </c>
      <c r="AS624" s="225" t="s">
        <v>3017</v>
      </c>
    </row>
    <row r="625" spans="1:45" x14ac:dyDescent="0.2">
      <c r="A625" s="225">
        <v>419303</v>
      </c>
      <c r="B625" s="225" t="s">
        <v>400</v>
      </c>
      <c r="H625" s="225" t="s">
        <v>161</v>
      </c>
      <c r="L625" s="225" t="s">
        <v>162</v>
      </c>
      <c r="Q625" s="225" t="s">
        <v>161</v>
      </c>
      <c r="S625" s="225" t="s">
        <v>163</v>
      </c>
      <c r="Y625" s="225" t="s">
        <v>162</v>
      </c>
      <c r="Z625" s="225" t="s">
        <v>162</v>
      </c>
      <c r="AA625" s="225" t="s">
        <v>162</v>
      </c>
      <c r="AB625" s="225" t="s">
        <v>162</v>
      </c>
      <c r="AC625" s="225" t="s">
        <v>162</v>
      </c>
      <c r="AS625" s="225" t="s">
        <v>3017</v>
      </c>
    </row>
    <row r="626" spans="1:45" x14ac:dyDescent="0.2">
      <c r="A626" s="225">
        <v>419313</v>
      </c>
      <c r="B626" s="225" t="s">
        <v>374</v>
      </c>
      <c r="H626" s="225" t="s">
        <v>161</v>
      </c>
      <c r="R626" s="225" t="s">
        <v>161</v>
      </c>
      <c r="AD626" s="225" t="s">
        <v>163</v>
      </c>
      <c r="AE626" s="225" t="s">
        <v>162</v>
      </c>
      <c r="AF626" s="225" t="s">
        <v>163</v>
      </c>
      <c r="AG626" s="225" t="s">
        <v>163</v>
      </c>
      <c r="AS626" s="225" t="s">
        <v>3017</v>
      </c>
    </row>
    <row r="627" spans="1:45" x14ac:dyDescent="0.2">
      <c r="A627" s="225">
        <v>419317</v>
      </c>
      <c r="B627" s="225" t="s">
        <v>400</v>
      </c>
      <c r="H627" s="225" t="s">
        <v>161</v>
      </c>
      <c r="L627" s="225" t="s">
        <v>161</v>
      </c>
      <c r="R627" s="225" t="s">
        <v>162</v>
      </c>
      <c r="S627" s="225" t="s">
        <v>163</v>
      </c>
      <c r="Y627" s="225" t="s">
        <v>162</v>
      </c>
      <c r="Z627" s="225" t="s">
        <v>162</v>
      </c>
      <c r="AA627" s="225" t="s">
        <v>162</v>
      </c>
      <c r="AB627" s="225" t="s">
        <v>162</v>
      </c>
      <c r="AC627" s="225" t="s">
        <v>162</v>
      </c>
      <c r="AS627" s="225" t="s">
        <v>3017</v>
      </c>
    </row>
    <row r="628" spans="1:45" x14ac:dyDescent="0.2">
      <c r="A628" s="225">
        <v>419339</v>
      </c>
      <c r="B628" s="225" t="s">
        <v>400</v>
      </c>
      <c r="L628" s="225" t="s">
        <v>161</v>
      </c>
      <c r="O628" s="225" t="s">
        <v>161</v>
      </c>
      <c r="S628" s="225" t="s">
        <v>161</v>
      </c>
      <c r="V628" s="225" t="s">
        <v>163</v>
      </c>
      <c r="Y628" s="225" t="s">
        <v>162</v>
      </c>
      <c r="Z628" s="225" t="s">
        <v>162</v>
      </c>
      <c r="AA628" s="225" t="s">
        <v>162</v>
      </c>
      <c r="AB628" s="225" t="s">
        <v>162</v>
      </c>
      <c r="AC628" s="225" t="s">
        <v>162</v>
      </c>
      <c r="AS628" s="225" t="s">
        <v>3017</v>
      </c>
    </row>
    <row r="629" spans="1:45" x14ac:dyDescent="0.2">
      <c r="A629" s="225">
        <v>419343</v>
      </c>
      <c r="B629" s="225" t="s">
        <v>374</v>
      </c>
      <c r="L629" s="225" t="s">
        <v>163</v>
      </c>
      <c r="Q629" s="225" t="s">
        <v>163</v>
      </c>
      <c r="W629" s="225" t="s">
        <v>161</v>
      </c>
      <c r="Z629" s="225" t="s">
        <v>161</v>
      </c>
      <c r="AA629" s="225" t="s">
        <v>163</v>
      </c>
      <c r="AD629" s="225" t="s">
        <v>162</v>
      </c>
      <c r="AE629" s="225" t="s">
        <v>162</v>
      </c>
      <c r="AF629" s="225" t="s">
        <v>162</v>
      </c>
      <c r="AG629" s="225" t="s">
        <v>163</v>
      </c>
      <c r="AH629" s="225" t="s">
        <v>163</v>
      </c>
      <c r="AS629" s="225" t="s">
        <v>3017</v>
      </c>
    </row>
    <row r="630" spans="1:45" x14ac:dyDescent="0.2">
      <c r="A630" s="225">
        <v>419350</v>
      </c>
      <c r="B630" s="225" t="s">
        <v>374</v>
      </c>
      <c r="L630" s="225" t="s">
        <v>163</v>
      </c>
      <c r="Q630" s="225" t="s">
        <v>161</v>
      </c>
      <c r="S630" s="225" t="s">
        <v>161</v>
      </c>
      <c r="Z630" s="225" t="s">
        <v>161</v>
      </c>
      <c r="AA630" s="225" t="s">
        <v>162</v>
      </c>
      <c r="AB630" s="225" t="s">
        <v>161</v>
      </c>
      <c r="AC630" s="225" t="s">
        <v>161</v>
      </c>
      <c r="AD630" s="225" t="s">
        <v>162</v>
      </c>
      <c r="AE630" s="225" t="s">
        <v>162</v>
      </c>
      <c r="AF630" s="225" t="s">
        <v>162</v>
      </c>
      <c r="AG630" s="225" t="s">
        <v>162</v>
      </c>
      <c r="AH630" s="225" t="s">
        <v>162</v>
      </c>
      <c r="AS630" s="225" t="s">
        <v>3017</v>
      </c>
    </row>
    <row r="631" spans="1:45" x14ac:dyDescent="0.2">
      <c r="A631" s="225">
        <v>419357</v>
      </c>
      <c r="B631" s="225" t="s">
        <v>374</v>
      </c>
      <c r="I631" s="225" t="s">
        <v>163</v>
      </c>
      <c r="S631" s="225" t="s">
        <v>162</v>
      </c>
      <c r="AD631" s="225" t="s">
        <v>163</v>
      </c>
      <c r="AE631" s="225" t="s">
        <v>163</v>
      </c>
      <c r="AF631" s="225" t="s">
        <v>163</v>
      </c>
      <c r="AS631" s="225" t="s">
        <v>3017</v>
      </c>
    </row>
    <row r="632" spans="1:45" x14ac:dyDescent="0.2">
      <c r="A632" s="225">
        <v>419358</v>
      </c>
      <c r="B632" s="225" t="s">
        <v>374</v>
      </c>
      <c r="Q632" s="225" t="s">
        <v>161</v>
      </c>
      <c r="Z632" s="225" t="s">
        <v>161</v>
      </c>
      <c r="AA632" s="225" t="s">
        <v>161</v>
      </c>
      <c r="AB632" s="225" t="s">
        <v>161</v>
      </c>
      <c r="AC632" s="225" t="s">
        <v>161</v>
      </c>
      <c r="AF632" s="225" t="s">
        <v>163</v>
      </c>
      <c r="AH632" s="225" t="s">
        <v>163</v>
      </c>
      <c r="AS632" s="225" t="s">
        <v>3017</v>
      </c>
    </row>
    <row r="633" spans="1:45" x14ac:dyDescent="0.2">
      <c r="A633" s="225">
        <v>419374</v>
      </c>
      <c r="B633" s="225" t="s">
        <v>374</v>
      </c>
      <c r="L633" s="225" t="s">
        <v>163</v>
      </c>
      <c r="T633" s="225" t="s">
        <v>161</v>
      </c>
      <c r="Y633" s="225" t="s">
        <v>162</v>
      </c>
      <c r="Z633" s="225" t="s">
        <v>163</v>
      </c>
      <c r="AA633" s="225" t="s">
        <v>162</v>
      </c>
      <c r="AB633" s="225" t="s">
        <v>163</v>
      </c>
      <c r="AD633" s="225" t="s">
        <v>162</v>
      </c>
      <c r="AE633" s="225" t="s">
        <v>162</v>
      </c>
      <c r="AF633" s="225" t="s">
        <v>162</v>
      </c>
      <c r="AG633" s="225" t="s">
        <v>162</v>
      </c>
      <c r="AH633" s="225" t="s">
        <v>162</v>
      </c>
      <c r="AS633" s="225" t="s">
        <v>3017</v>
      </c>
    </row>
    <row r="634" spans="1:45" x14ac:dyDescent="0.2">
      <c r="A634" s="225">
        <v>419375</v>
      </c>
      <c r="B634" s="225" t="s">
        <v>374</v>
      </c>
      <c r="S634" s="225" t="s">
        <v>161</v>
      </c>
      <c r="AA634" s="225" t="s">
        <v>161</v>
      </c>
      <c r="AD634" s="225" t="s">
        <v>163</v>
      </c>
      <c r="AE634" s="225" t="s">
        <v>162</v>
      </c>
      <c r="AF634" s="225" t="s">
        <v>163</v>
      </c>
      <c r="AH634" s="225" t="s">
        <v>162</v>
      </c>
      <c r="AS634" s="225" t="s">
        <v>3017</v>
      </c>
    </row>
    <row r="635" spans="1:45" x14ac:dyDescent="0.2">
      <c r="A635" s="225">
        <v>419380</v>
      </c>
      <c r="B635" s="225" t="s">
        <v>400</v>
      </c>
      <c r="H635" s="225" t="s">
        <v>161</v>
      </c>
      <c r="L635" s="225" t="s">
        <v>162</v>
      </c>
      <c r="O635" s="225" t="s">
        <v>161</v>
      </c>
      <c r="S635" s="225" t="s">
        <v>163</v>
      </c>
      <c r="Y635" s="225" t="s">
        <v>162</v>
      </c>
      <c r="Z635" s="225" t="s">
        <v>162</v>
      </c>
      <c r="AA635" s="225" t="s">
        <v>162</v>
      </c>
      <c r="AB635" s="225" t="s">
        <v>162</v>
      </c>
      <c r="AC635" s="225" t="s">
        <v>162</v>
      </c>
      <c r="AS635" s="225" t="s">
        <v>3017</v>
      </c>
    </row>
    <row r="636" spans="1:45" x14ac:dyDescent="0.2">
      <c r="A636" s="225">
        <v>419387</v>
      </c>
      <c r="B636" s="225" t="s">
        <v>374</v>
      </c>
      <c r="Y636" s="225" t="s">
        <v>161</v>
      </c>
      <c r="AA636" s="225" t="s">
        <v>161</v>
      </c>
      <c r="AB636" s="225" t="s">
        <v>161</v>
      </c>
      <c r="AE636" s="225" t="s">
        <v>163</v>
      </c>
      <c r="AF636" s="225" t="s">
        <v>163</v>
      </c>
      <c r="AG636" s="225" t="s">
        <v>163</v>
      </c>
      <c r="AH636" s="225" t="s">
        <v>163</v>
      </c>
      <c r="AS636" s="225" t="s">
        <v>3017</v>
      </c>
    </row>
    <row r="637" spans="1:45" x14ac:dyDescent="0.2">
      <c r="A637" s="225">
        <v>419399</v>
      </c>
      <c r="B637" s="225" t="s">
        <v>374</v>
      </c>
      <c r="L637" s="225" t="s">
        <v>163</v>
      </c>
      <c r="T637" s="225" t="s">
        <v>163</v>
      </c>
      <c r="W637" s="225" t="s">
        <v>163</v>
      </c>
      <c r="Y637" s="225" t="s">
        <v>161</v>
      </c>
      <c r="AD637" s="225" t="s">
        <v>162</v>
      </c>
      <c r="AF637" s="225" t="s">
        <v>162</v>
      </c>
      <c r="AH637" s="225" t="s">
        <v>163</v>
      </c>
      <c r="AS637" s="225" t="s">
        <v>3017</v>
      </c>
    </row>
    <row r="638" spans="1:45" x14ac:dyDescent="0.2">
      <c r="A638" s="225">
        <v>419406</v>
      </c>
      <c r="B638" s="225" t="s">
        <v>374</v>
      </c>
      <c r="R638" s="225" t="s">
        <v>162</v>
      </c>
      <c r="AA638" s="225" t="s">
        <v>163</v>
      </c>
      <c r="AD638" s="225" t="s">
        <v>162</v>
      </c>
      <c r="AE638" s="225" t="s">
        <v>162</v>
      </c>
      <c r="AF638" s="225" t="s">
        <v>162</v>
      </c>
      <c r="AG638" s="225" t="s">
        <v>163</v>
      </c>
      <c r="AS638" s="225" t="s">
        <v>3017</v>
      </c>
    </row>
    <row r="639" spans="1:45" x14ac:dyDescent="0.2">
      <c r="A639" s="225">
        <v>419409</v>
      </c>
      <c r="B639" s="225" t="s">
        <v>400</v>
      </c>
      <c r="F639" s="225" t="s">
        <v>161</v>
      </c>
      <c r="Q639" s="225" t="s">
        <v>163</v>
      </c>
      <c r="S639" s="225" t="s">
        <v>161</v>
      </c>
      <c r="W639" s="225" t="s">
        <v>161</v>
      </c>
      <c r="Y639" s="225" t="s">
        <v>162</v>
      </c>
      <c r="Z639" s="225" t="s">
        <v>162</v>
      </c>
      <c r="AA639" s="225" t="s">
        <v>162</v>
      </c>
      <c r="AB639" s="225" t="s">
        <v>162</v>
      </c>
      <c r="AC639" s="225" t="s">
        <v>162</v>
      </c>
      <c r="AS639" s="225" t="s">
        <v>3017</v>
      </c>
    </row>
    <row r="640" spans="1:45" x14ac:dyDescent="0.2">
      <c r="A640" s="225">
        <v>419411</v>
      </c>
      <c r="B640" s="225" t="s">
        <v>374</v>
      </c>
      <c r="L640" s="225" t="s">
        <v>163</v>
      </c>
      <c r="R640" s="225" t="s">
        <v>162</v>
      </c>
      <c r="U640" s="225" t="s">
        <v>162</v>
      </c>
      <c r="Y640" s="225" t="s">
        <v>163</v>
      </c>
      <c r="Z640" s="225" t="s">
        <v>163</v>
      </c>
      <c r="AA640" s="225" t="s">
        <v>162</v>
      </c>
      <c r="AB640" s="225" t="s">
        <v>163</v>
      </c>
      <c r="AC640" s="225" t="s">
        <v>162</v>
      </c>
      <c r="AD640" s="225" t="s">
        <v>162</v>
      </c>
      <c r="AE640" s="225" t="s">
        <v>162</v>
      </c>
      <c r="AF640" s="225" t="s">
        <v>162</v>
      </c>
      <c r="AG640" s="225" t="s">
        <v>162</v>
      </c>
      <c r="AH640" s="225" t="s">
        <v>162</v>
      </c>
      <c r="AS640" s="225" t="s">
        <v>3017</v>
      </c>
    </row>
    <row r="641" spans="1:45" x14ac:dyDescent="0.2">
      <c r="A641" s="225">
        <v>419413</v>
      </c>
      <c r="B641" s="225" t="s">
        <v>374</v>
      </c>
      <c r="L641" s="225" t="s">
        <v>162</v>
      </c>
      <c r="R641" s="225" t="s">
        <v>162</v>
      </c>
      <c r="AC641" s="225" t="s">
        <v>163</v>
      </c>
      <c r="AD641" s="225" t="s">
        <v>162</v>
      </c>
      <c r="AE641" s="225" t="s">
        <v>162</v>
      </c>
      <c r="AH641" s="225" t="s">
        <v>162</v>
      </c>
      <c r="AS641" s="225" t="s">
        <v>3017</v>
      </c>
    </row>
    <row r="642" spans="1:45" x14ac:dyDescent="0.2">
      <c r="A642" s="225">
        <v>419437</v>
      </c>
      <c r="B642" s="225" t="s">
        <v>374</v>
      </c>
      <c r="Q642" s="225" t="s">
        <v>161</v>
      </c>
      <c r="S642" s="225" t="s">
        <v>163</v>
      </c>
      <c r="T642" s="225" t="s">
        <v>163</v>
      </c>
      <c r="W642" s="225" t="s">
        <v>161</v>
      </c>
      <c r="AD642" s="225" t="s">
        <v>163</v>
      </c>
      <c r="AG642" s="225" t="s">
        <v>163</v>
      </c>
      <c r="AH642" s="225" t="s">
        <v>163</v>
      </c>
      <c r="AS642" s="225" t="s">
        <v>3016</v>
      </c>
    </row>
    <row r="643" spans="1:45" x14ac:dyDescent="0.2">
      <c r="A643" s="225">
        <v>419439</v>
      </c>
      <c r="B643" s="225" t="s">
        <v>374</v>
      </c>
      <c r="H643" s="225" t="s">
        <v>161</v>
      </c>
      <c r="R643" s="225" t="s">
        <v>162</v>
      </c>
      <c r="S643" s="225" t="s">
        <v>163</v>
      </c>
      <c r="AA643" s="225" t="s">
        <v>163</v>
      </c>
      <c r="AB643" s="225" t="s">
        <v>163</v>
      </c>
      <c r="AD643" s="225" t="s">
        <v>162</v>
      </c>
      <c r="AE643" s="225" t="s">
        <v>162</v>
      </c>
      <c r="AF643" s="225" t="s">
        <v>162</v>
      </c>
      <c r="AG643" s="225" t="s">
        <v>162</v>
      </c>
      <c r="AH643" s="225" t="s">
        <v>162</v>
      </c>
      <c r="AS643" s="225" t="s">
        <v>3017</v>
      </c>
    </row>
    <row r="644" spans="1:45" x14ac:dyDescent="0.2">
      <c r="A644" s="225">
        <v>419440</v>
      </c>
      <c r="B644" s="225" t="s">
        <v>374</v>
      </c>
      <c r="I644" s="225" t="s">
        <v>161</v>
      </c>
      <c r="R644" s="225" t="s">
        <v>163</v>
      </c>
      <c r="S644" s="225" t="s">
        <v>161</v>
      </c>
      <c r="T644" s="225" t="s">
        <v>161</v>
      </c>
      <c r="AA644" s="225" t="s">
        <v>161</v>
      </c>
      <c r="AE644" s="225" t="s">
        <v>162</v>
      </c>
      <c r="AF644" s="225" t="s">
        <v>161</v>
      </c>
      <c r="AG644" s="225" t="s">
        <v>163</v>
      </c>
      <c r="AS644" s="225" t="s">
        <v>3017</v>
      </c>
    </row>
    <row r="645" spans="1:45" x14ac:dyDescent="0.2">
      <c r="A645" s="225">
        <v>419441</v>
      </c>
      <c r="B645" s="225" t="s">
        <v>374</v>
      </c>
      <c r="Q645" s="225" t="s">
        <v>163</v>
      </c>
      <c r="Z645" s="225" t="s">
        <v>161</v>
      </c>
      <c r="AA645" s="225" t="s">
        <v>163</v>
      </c>
      <c r="AB645" s="225" t="s">
        <v>161</v>
      </c>
      <c r="AE645" s="225" t="s">
        <v>162</v>
      </c>
      <c r="AF645" s="225" t="s">
        <v>162</v>
      </c>
      <c r="AG645" s="225" t="s">
        <v>163</v>
      </c>
      <c r="AH645" s="225" t="s">
        <v>162</v>
      </c>
      <c r="AS645" s="225" t="s">
        <v>3017</v>
      </c>
    </row>
    <row r="646" spans="1:45" x14ac:dyDescent="0.2">
      <c r="A646" s="225">
        <v>419446</v>
      </c>
      <c r="B646" s="225" t="s">
        <v>374</v>
      </c>
      <c r="I646" s="225" t="s">
        <v>161</v>
      </c>
      <c r="S646" s="225" t="s">
        <v>161</v>
      </c>
      <c r="AA646" s="225" t="s">
        <v>161</v>
      </c>
      <c r="AD646" s="225" t="s">
        <v>161</v>
      </c>
      <c r="AE646" s="225" t="s">
        <v>161</v>
      </c>
      <c r="AF646" s="225" t="s">
        <v>162</v>
      </c>
      <c r="AS646" s="225" t="s">
        <v>3017</v>
      </c>
    </row>
    <row r="647" spans="1:45" x14ac:dyDescent="0.2">
      <c r="A647" s="225">
        <v>419452</v>
      </c>
      <c r="B647" s="225" t="s">
        <v>374</v>
      </c>
      <c r="I647" s="225" t="s">
        <v>163</v>
      </c>
      <c r="Q647" s="225" t="s">
        <v>161</v>
      </c>
      <c r="AA647" s="225" t="s">
        <v>163</v>
      </c>
      <c r="AB647" s="225" t="s">
        <v>163</v>
      </c>
      <c r="AF647" s="225" t="s">
        <v>162</v>
      </c>
      <c r="AH647" s="225" t="s">
        <v>162</v>
      </c>
      <c r="AS647" s="225" t="s">
        <v>3017</v>
      </c>
    </row>
    <row r="648" spans="1:45" x14ac:dyDescent="0.2">
      <c r="A648" s="225">
        <v>419460</v>
      </c>
      <c r="B648" s="225" t="s">
        <v>374</v>
      </c>
      <c r="F648" s="225" t="s">
        <v>161</v>
      </c>
      <c r="Q648" s="225" t="s">
        <v>161</v>
      </c>
      <c r="S648" s="225" t="s">
        <v>161</v>
      </c>
      <c r="Y648" s="225" t="s">
        <v>162</v>
      </c>
      <c r="Z648" s="225" t="s">
        <v>163</v>
      </c>
      <c r="AA648" s="225" t="s">
        <v>162</v>
      </c>
      <c r="AB648" s="225" t="s">
        <v>163</v>
      </c>
      <c r="AC648" s="225" t="s">
        <v>163</v>
      </c>
      <c r="AD648" s="225" t="s">
        <v>162</v>
      </c>
      <c r="AE648" s="225" t="s">
        <v>162</v>
      </c>
      <c r="AF648" s="225" t="s">
        <v>162</v>
      </c>
      <c r="AG648" s="225" t="s">
        <v>162</v>
      </c>
      <c r="AH648" s="225" t="s">
        <v>162</v>
      </c>
      <c r="AS648" s="225" t="s">
        <v>3017</v>
      </c>
    </row>
    <row r="649" spans="1:45" x14ac:dyDescent="0.2">
      <c r="A649" s="225">
        <v>419470</v>
      </c>
      <c r="B649" s="225" t="s">
        <v>374</v>
      </c>
      <c r="J649" s="225" t="s">
        <v>161</v>
      </c>
      <c r="N649" s="225" t="s">
        <v>161</v>
      </c>
      <c r="Q649" s="225" t="s">
        <v>161</v>
      </c>
      <c r="R649" s="225" t="s">
        <v>161</v>
      </c>
      <c r="Y649" s="225" t="s">
        <v>163</v>
      </c>
      <c r="AB649" s="225" t="s">
        <v>163</v>
      </c>
      <c r="AC649" s="225" t="s">
        <v>163</v>
      </c>
      <c r="AD649" s="225" t="s">
        <v>162</v>
      </c>
      <c r="AE649" s="225" t="s">
        <v>162</v>
      </c>
      <c r="AF649" s="225" t="s">
        <v>162</v>
      </c>
      <c r="AG649" s="225" t="s">
        <v>162</v>
      </c>
      <c r="AH649" s="225" t="s">
        <v>162</v>
      </c>
      <c r="AS649" s="225" t="s">
        <v>3017</v>
      </c>
    </row>
    <row r="650" spans="1:45" x14ac:dyDescent="0.2">
      <c r="A650" s="225">
        <v>419488</v>
      </c>
      <c r="B650" s="225" t="s">
        <v>374</v>
      </c>
      <c r="P650" s="225" t="s">
        <v>161</v>
      </c>
      <c r="AA650" s="225" t="s">
        <v>161</v>
      </c>
      <c r="AD650" s="225" t="s">
        <v>162</v>
      </c>
      <c r="AF650" s="225" t="s">
        <v>162</v>
      </c>
      <c r="AH650" s="225" t="s">
        <v>163</v>
      </c>
      <c r="AS650" s="225" t="s">
        <v>3017</v>
      </c>
    </row>
    <row r="651" spans="1:45" x14ac:dyDescent="0.2">
      <c r="A651" s="225">
        <v>419489</v>
      </c>
      <c r="B651" s="225" t="s">
        <v>374</v>
      </c>
      <c r="R651" s="225" t="s">
        <v>162</v>
      </c>
      <c r="T651" s="225" t="s">
        <v>161</v>
      </c>
      <c r="Z651" s="225" t="s">
        <v>163</v>
      </c>
      <c r="AA651" s="225" t="s">
        <v>163</v>
      </c>
      <c r="AD651" s="225" t="s">
        <v>162</v>
      </c>
      <c r="AE651" s="225" t="s">
        <v>162</v>
      </c>
      <c r="AF651" s="225" t="s">
        <v>162</v>
      </c>
      <c r="AG651" s="225" t="s">
        <v>163</v>
      </c>
      <c r="AH651" s="225" t="s">
        <v>163</v>
      </c>
      <c r="AS651" s="225" t="s">
        <v>3016</v>
      </c>
    </row>
    <row r="652" spans="1:45" x14ac:dyDescent="0.2">
      <c r="A652" s="225">
        <v>419495</v>
      </c>
      <c r="B652" s="225" t="s">
        <v>374</v>
      </c>
      <c r="I652" s="225" t="s">
        <v>161</v>
      </c>
      <c r="J652" s="225" t="s">
        <v>161</v>
      </c>
      <c r="K652" s="225" t="s">
        <v>161</v>
      </c>
      <c r="AA652" s="225" t="s">
        <v>161</v>
      </c>
      <c r="AF652" s="225" t="s">
        <v>163</v>
      </c>
      <c r="AS652" s="225" t="s">
        <v>3017</v>
      </c>
    </row>
    <row r="653" spans="1:45" x14ac:dyDescent="0.2">
      <c r="A653" s="225">
        <v>419498</v>
      </c>
      <c r="B653" s="225" t="s">
        <v>374</v>
      </c>
      <c r="Y653" s="225" t="s">
        <v>163</v>
      </c>
      <c r="AA653" s="225" t="s">
        <v>163</v>
      </c>
      <c r="AB653" s="225" t="s">
        <v>163</v>
      </c>
      <c r="AD653" s="225" t="s">
        <v>162</v>
      </c>
      <c r="AE653" s="225" t="s">
        <v>162</v>
      </c>
      <c r="AF653" s="225" t="s">
        <v>162</v>
      </c>
      <c r="AG653" s="225" t="s">
        <v>162</v>
      </c>
      <c r="AH653" s="225" t="s">
        <v>162</v>
      </c>
      <c r="AS653" s="225" t="s">
        <v>3017</v>
      </c>
    </row>
    <row r="654" spans="1:45" x14ac:dyDescent="0.2">
      <c r="A654" s="225">
        <v>419502</v>
      </c>
      <c r="B654" s="225" t="s">
        <v>400</v>
      </c>
      <c r="D654" s="225" t="s">
        <v>163</v>
      </c>
      <c r="J654" s="225" t="s">
        <v>161</v>
      </c>
      <c r="Y654" s="225" t="s">
        <v>162</v>
      </c>
      <c r="Z654" s="225" t="s">
        <v>162</v>
      </c>
      <c r="AA654" s="225" t="s">
        <v>162</v>
      </c>
      <c r="AB654" s="225" t="s">
        <v>162</v>
      </c>
      <c r="AC654" s="225" t="s">
        <v>162</v>
      </c>
      <c r="AS654" s="225" t="s">
        <v>3017</v>
      </c>
    </row>
    <row r="655" spans="1:45" x14ac:dyDescent="0.2">
      <c r="A655" s="225">
        <v>419517</v>
      </c>
      <c r="B655" s="225" t="s">
        <v>374</v>
      </c>
      <c r="N655" s="225" t="s">
        <v>161</v>
      </c>
      <c r="Q655" s="225" t="s">
        <v>161</v>
      </c>
      <c r="W655" s="225" t="s">
        <v>161</v>
      </c>
      <c r="Y655" s="225" t="s">
        <v>163</v>
      </c>
      <c r="AA655" s="225" t="s">
        <v>163</v>
      </c>
      <c r="AB655" s="225" t="s">
        <v>163</v>
      </c>
      <c r="AC655" s="225" t="s">
        <v>163</v>
      </c>
      <c r="AD655" s="225" t="s">
        <v>162</v>
      </c>
      <c r="AE655" s="225" t="s">
        <v>162</v>
      </c>
      <c r="AF655" s="225" t="s">
        <v>162</v>
      </c>
      <c r="AG655" s="225" t="s">
        <v>162</v>
      </c>
      <c r="AH655" s="225" t="s">
        <v>162</v>
      </c>
      <c r="AS655" s="225" t="s">
        <v>3017</v>
      </c>
    </row>
    <row r="656" spans="1:45" x14ac:dyDescent="0.2">
      <c r="A656" s="225">
        <v>419523</v>
      </c>
      <c r="B656" s="225" t="s">
        <v>374</v>
      </c>
      <c r="J656" s="225" t="s">
        <v>163</v>
      </c>
      <c r="R656" s="225" t="s">
        <v>162</v>
      </c>
      <c r="W656" s="225" t="s">
        <v>162</v>
      </c>
      <c r="AA656" s="225" t="s">
        <v>163</v>
      </c>
      <c r="AD656" s="225" t="s">
        <v>162</v>
      </c>
      <c r="AF656" s="225" t="s">
        <v>162</v>
      </c>
      <c r="AS656" s="225" t="s">
        <v>3017</v>
      </c>
    </row>
    <row r="657" spans="1:45" x14ac:dyDescent="0.2">
      <c r="A657" s="225">
        <v>419532</v>
      </c>
      <c r="B657" s="225" t="s">
        <v>374</v>
      </c>
      <c r="Z657" s="225" t="s">
        <v>162</v>
      </c>
      <c r="AA657" s="225" t="s">
        <v>161</v>
      </c>
      <c r="AB657" s="225" t="s">
        <v>161</v>
      </c>
      <c r="AD657" s="225" t="s">
        <v>162</v>
      </c>
      <c r="AE657" s="225" t="s">
        <v>162</v>
      </c>
      <c r="AF657" s="225" t="s">
        <v>162</v>
      </c>
      <c r="AG657" s="225" t="s">
        <v>162</v>
      </c>
      <c r="AH657" s="225" t="s">
        <v>161</v>
      </c>
      <c r="AS657" s="225" t="s">
        <v>3017</v>
      </c>
    </row>
    <row r="658" spans="1:45" x14ac:dyDescent="0.2">
      <c r="A658" s="225">
        <v>419538</v>
      </c>
      <c r="B658" s="225" t="s">
        <v>374</v>
      </c>
      <c r="Q658" s="225" t="s">
        <v>162</v>
      </c>
      <c r="R658" s="225" t="s">
        <v>163</v>
      </c>
      <c r="T658" s="225" t="s">
        <v>161</v>
      </c>
      <c r="AA658" s="225" t="s">
        <v>163</v>
      </c>
      <c r="AB658" s="225" t="s">
        <v>163</v>
      </c>
      <c r="AD658" s="225" t="s">
        <v>162</v>
      </c>
      <c r="AE658" s="225" t="s">
        <v>162</v>
      </c>
      <c r="AF658" s="225" t="s">
        <v>162</v>
      </c>
      <c r="AG658" s="225" t="s">
        <v>162</v>
      </c>
      <c r="AH658" s="225" t="s">
        <v>162</v>
      </c>
      <c r="AS658" s="225" t="s">
        <v>3017</v>
      </c>
    </row>
    <row r="659" spans="1:45" x14ac:dyDescent="0.2">
      <c r="A659" s="225">
        <v>419547</v>
      </c>
      <c r="B659" s="225" t="s">
        <v>374</v>
      </c>
      <c r="I659" s="225" t="s">
        <v>163</v>
      </c>
      <c r="Q659" s="225" t="s">
        <v>161</v>
      </c>
      <c r="S659" s="225" t="s">
        <v>161</v>
      </c>
      <c r="Y659" s="225" t="s">
        <v>163</v>
      </c>
      <c r="AA659" s="225" t="s">
        <v>163</v>
      </c>
      <c r="AB659" s="225" t="s">
        <v>162</v>
      </c>
      <c r="AC659" s="225" t="s">
        <v>163</v>
      </c>
      <c r="AD659" s="225" t="s">
        <v>162</v>
      </c>
      <c r="AE659" s="225" t="s">
        <v>162</v>
      </c>
      <c r="AF659" s="225" t="s">
        <v>162</v>
      </c>
      <c r="AG659" s="225" t="s">
        <v>162</v>
      </c>
      <c r="AH659" s="225" t="s">
        <v>162</v>
      </c>
      <c r="AS659" s="225" t="s">
        <v>3017</v>
      </c>
    </row>
    <row r="660" spans="1:45" x14ac:dyDescent="0.2">
      <c r="A660" s="225">
        <v>419554</v>
      </c>
      <c r="B660" s="225" t="s">
        <v>400</v>
      </c>
      <c r="E660" s="225" t="s">
        <v>161</v>
      </c>
      <c r="Y660" s="225" t="s">
        <v>162</v>
      </c>
      <c r="Z660" s="225" t="s">
        <v>162</v>
      </c>
      <c r="AA660" s="225" t="s">
        <v>162</v>
      </c>
      <c r="AB660" s="225" t="s">
        <v>162</v>
      </c>
      <c r="AC660" s="225" t="s">
        <v>162</v>
      </c>
      <c r="AS660" s="225" t="s">
        <v>3017</v>
      </c>
    </row>
    <row r="661" spans="1:45" x14ac:dyDescent="0.2">
      <c r="A661" s="225">
        <v>419557</v>
      </c>
      <c r="B661" s="225" t="s">
        <v>374</v>
      </c>
      <c r="I661" s="225" t="s">
        <v>161</v>
      </c>
      <c r="AA661" s="225" t="s">
        <v>161</v>
      </c>
      <c r="AB661" s="225" t="s">
        <v>161</v>
      </c>
      <c r="AD661" s="225" t="s">
        <v>163</v>
      </c>
      <c r="AF661" s="225" t="s">
        <v>163</v>
      </c>
      <c r="AH661" s="225" t="s">
        <v>163</v>
      </c>
      <c r="AS661" s="225" t="s">
        <v>3017</v>
      </c>
    </row>
    <row r="662" spans="1:45" x14ac:dyDescent="0.2">
      <c r="A662" s="225">
        <v>419565</v>
      </c>
      <c r="B662" s="225" t="s">
        <v>374</v>
      </c>
      <c r="G662" s="225" t="s">
        <v>161</v>
      </c>
      <c r="Q662" s="225" t="s">
        <v>161</v>
      </c>
      <c r="AD662" s="225" t="s">
        <v>163</v>
      </c>
      <c r="AF662" s="225" t="s">
        <v>161</v>
      </c>
      <c r="AG662" s="225" t="s">
        <v>162</v>
      </c>
      <c r="AS662" s="225" t="s">
        <v>3017</v>
      </c>
    </row>
    <row r="663" spans="1:45" x14ac:dyDescent="0.2">
      <c r="A663" s="225">
        <v>419587</v>
      </c>
      <c r="B663" s="225" t="s">
        <v>400</v>
      </c>
      <c r="H663" s="225" t="s">
        <v>162</v>
      </c>
      <c r="L663" s="225" t="s">
        <v>162</v>
      </c>
      <c r="S663" s="225" t="s">
        <v>163</v>
      </c>
      <c r="T663" s="225" t="s">
        <v>163</v>
      </c>
      <c r="Y663" s="225" t="s">
        <v>162</v>
      </c>
      <c r="Z663" s="225" t="s">
        <v>162</v>
      </c>
      <c r="AA663" s="225" t="s">
        <v>162</v>
      </c>
      <c r="AB663" s="225" t="s">
        <v>162</v>
      </c>
      <c r="AC663" s="225" t="s">
        <v>162</v>
      </c>
      <c r="AS663" s="225" t="s">
        <v>3017</v>
      </c>
    </row>
    <row r="664" spans="1:45" x14ac:dyDescent="0.2">
      <c r="A664" s="225">
        <v>419600</v>
      </c>
      <c r="B664" s="225" t="s">
        <v>400</v>
      </c>
      <c r="F664" s="225" t="s">
        <v>161</v>
      </c>
      <c r="R664" s="225" t="s">
        <v>162</v>
      </c>
      <c r="S664" s="225" t="s">
        <v>162</v>
      </c>
      <c r="W664" s="225" t="s">
        <v>163</v>
      </c>
      <c r="Y664" s="225" t="s">
        <v>162</v>
      </c>
      <c r="Z664" s="225" t="s">
        <v>162</v>
      </c>
      <c r="AA664" s="225" t="s">
        <v>162</v>
      </c>
      <c r="AB664" s="225" t="s">
        <v>162</v>
      </c>
      <c r="AC664" s="225" t="s">
        <v>162</v>
      </c>
      <c r="AS664" s="225" t="s">
        <v>3017</v>
      </c>
    </row>
    <row r="665" spans="1:45" x14ac:dyDescent="0.2">
      <c r="A665" s="225">
        <v>419601</v>
      </c>
      <c r="B665" s="225" t="s">
        <v>400</v>
      </c>
      <c r="L665" s="225" t="s">
        <v>162</v>
      </c>
      <c r="R665" s="225" t="s">
        <v>162</v>
      </c>
      <c r="S665" s="225" t="s">
        <v>161</v>
      </c>
      <c r="Y665" s="225" t="s">
        <v>162</v>
      </c>
      <c r="Z665" s="225" t="s">
        <v>162</v>
      </c>
      <c r="AA665" s="225" t="s">
        <v>162</v>
      </c>
      <c r="AB665" s="225" t="s">
        <v>162</v>
      </c>
      <c r="AC665" s="225" t="s">
        <v>162</v>
      </c>
      <c r="AS665" s="225" t="s">
        <v>3017</v>
      </c>
    </row>
    <row r="666" spans="1:45" x14ac:dyDescent="0.2">
      <c r="A666" s="225">
        <v>419605</v>
      </c>
      <c r="B666" s="225" t="s">
        <v>374</v>
      </c>
      <c r="J666" s="225" t="s">
        <v>161</v>
      </c>
      <c r="M666" s="225" t="s">
        <v>161</v>
      </c>
      <c r="R666" s="225" t="s">
        <v>162</v>
      </c>
      <c r="S666" s="225" t="s">
        <v>161</v>
      </c>
      <c r="AA666" s="225" t="s">
        <v>163</v>
      </c>
      <c r="AD666" s="225" t="s">
        <v>162</v>
      </c>
      <c r="AE666" s="225" t="s">
        <v>162</v>
      </c>
      <c r="AF666" s="225" t="s">
        <v>162</v>
      </c>
      <c r="AG666" s="225" t="s">
        <v>162</v>
      </c>
      <c r="AS666" s="225" t="s">
        <v>3017</v>
      </c>
    </row>
    <row r="667" spans="1:45" x14ac:dyDescent="0.2">
      <c r="A667" s="225">
        <v>419625</v>
      </c>
      <c r="B667" s="225" t="s">
        <v>400</v>
      </c>
      <c r="I667" s="225" t="s">
        <v>161</v>
      </c>
      <c r="X667" s="225" t="s">
        <v>161</v>
      </c>
      <c r="Y667" s="225" t="s">
        <v>162</v>
      </c>
      <c r="Z667" s="225" t="s">
        <v>162</v>
      </c>
      <c r="AA667" s="225" t="s">
        <v>162</v>
      </c>
      <c r="AB667" s="225" t="s">
        <v>162</v>
      </c>
      <c r="AC667" s="225" t="s">
        <v>162</v>
      </c>
      <c r="AS667" s="225" t="s">
        <v>3017</v>
      </c>
    </row>
    <row r="668" spans="1:45" x14ac:dyDescent="0.2">
      <c r="A668" s="225">
        <v>419626</v>
      </c>
      <c r="B668" s="225" t="s">
        <v>400</v>
      </c>
      <c r="L668" s="225" t="s">
        <v>163</v>
      </c>
      <c r="R668" s="225" t="s">
        <v>162</v>
      </c>
      <c r="X668" s="225" t="s">
        <v>162</v>
      </c>
      <c r="Y668" s="225" t="s">
        <v>162</v>
      </c>
      <c r="Z668" s="225" t="s">
        <v>162</v>
      </c>
      <c r="AA668" s="225" t="s">
        <v>162</v>
      </c>
      <c r="AB668" s="225" t="s">
        <v>162</v>
      </c>
      <c r="AC668" s="225" t="s">
        <v>162</v>
      </c>
      <c r="AS668" s="225" t="s">
        <v>3017</v>
      </c>
    </row>
    <row r="669" spans="1:45" x14ac:dyDescent="0.2">
      <c r="A669" s="225">
        <v>419633</v>
      </c>
      <c r="B669" s="225" t="s">
        <v>374</v>
      </c>
      <c r="R669" s="225" t="s">
        <v>162</v>
      </c>
      <c r="S669" s="225" t="s">
        <v>163</v>
      </c>
      <c r="W669" s="225" t="s">
        <v>163</v>
      </c>
      <c r="AD669" s="225" t="s">
        <v>162</v>
      </c>
      <c r="AE669" s="225" t="s">
        <v>162</v>
      </c>
      <c r="AF669" s="225" t="s">
        <v>162</v>
      </c>
      <c r="AG669" s="225" t="s">
        <v>162</v>
      </c>
      <c r="AS669" s="225" t="s">
        <v>3017</v>
      </c>
    </row>
    <row r="670" spans="1:45" x14ac:dyDescent="0.2">
      <c r="A670" s="225">
        <v>419641</v>
      </c>
      <c r="B670" s="225" t="s">
        <v>400</v>
      </c>
      <c r="K670" s="225" t="s">
        <v>161</v>
      </c>
      <c r="V670" s="225" t="s">
        <v>163</v>
      </c>
      <c r="W670" s="225" t="s">
        <v>163</v>
      </c>
      <c r="Y670" s="225" t="s">
        <v>162</v>
      </c>
      <c r="Z670" s="225" t="s">
        <v>162</v>
      </c>
      <c r="AA670" s="225" t="s">
        <v>162</v>
      </c>
      <c r="AB670" s="225" t="s">
        <v>162</v>
      </c>
      <c r="AC670" s="225" t="s">
        <v>162</v>
      </c>
      <c r="AS670" s="225" t="s">
        <v>3017</v>
      </c>
    </row>
    <row r="671" spans="1:45" x14ac:dyDescent="0.2">
      <c r="A671" s="225">
        <v>419663</v>
      </c>
      <c r="B671" s="225" t="s">
        <v>374</v>
      </c>
      <c r="I671" s="225" t="s">
        <v>163</v>
      </c>
      <c r="Q671" s="225" t="s">
        <v>163</v>
      </c>
      <c r="R671" s="225" t="s">
        <v>162</v>
      </c>
      <c r="AA671" s="225" t="s">
        <v>163</v>
      </c>
      <c r="AB671" s="225" t="s">
        <v>163</v>
      </c>
      <c r="AD671" s="225" t="s">
        <v>163</v>
      </c>
      <c r="AE671" s="225" t="s">
        <v>162</v>
      </c>
      <c r="AF671" s="225" t="s">
        <v>162</v>
      </c>
      <c r="AG671" s="225" t="s">
        <v>163</v>
      </c>
      <c r="AH671" s="225" t="s">
        <v>162</v>
      </c>
      <c r="AS671" s="225" t="s">
        <v>3017</v>
      </c>
    </row>
    <row r="672" spans="1:45" x14ac:dyDescent="0.2">
      <c r="A672" s="225">
        <v>419677</v>
      </c>
      <c r="B672" s="225" t="s">
        <v>374</v>
      </c>
      <c r="G672" s="225" t="s">
        <v>163</v>
      </c>
      <c r="L672" s="225" t="s">
        <v>163</v>
      </c>
      <c r="S672" s="225" t="s">
        <v>161</v>
      </c>
      <c r="T672" s="225" t="s">
        <v>161</v>
      </c>
      <c r="AD672" s="225" t="s">
        <v>161</v>
      </c>
      <c r="AH672" s="225" t="s">
        <v>161</v>
      </c>
      <c r="AS672" s="225" t="s">
        <v>3017</v>
      </c>
    </row>
    <row r="673" spans="1:45" x14ac:dyDescent="0.2">
      <c r="A673" s="225">
        <v>419681</v>
      </c>
      <c r="B673" s="225" t="s">
        <v>374</v>
      </c>
      <c r="R673" s="225" t="s">
        <v>161</v>
      </c>
      <c r="AA673" s="225" t="s">
        <v>163</v>
      </c>
      <c r="AC673" s="225" t="s">
        <v>163</v>
      </c>
      <c r="AD673" s="225" t="s">
        <v>163</v>
      </c>
      <c r="AE673" s="225" t="s">
        <v>162</v>
      </c>
      <c r="AF673" s="225" t="s">
        <v>162</v>
      </c>
      <c r="AG673" s="225" t="s">
        <v>163</v>
      </c>
      <c r="AH673" s="225" t="s">
        <v>162</v>
      </c>
      <c r="AS673" s="225" t="s">
        <v>3017</v>
      </c>
    </row>
    <row r="674" spans="1:45" x14ac:dyDescent="0.2">
      <c r="A674" s="225">
        <v>419695</v>
      </c>
      <c r="B674" s="225" t="s">
        <v>374</v>
      </c>
      <c r="Y674" s="225" t="s">
        <v>163</v>
      </c>
      <c r="AA674" s="225" t="s">
        <v>162</v>
      </c>
      <c r="AB674" s="225" t="s">
        <v>162</v>
      </c>
      <c r="AD674" s="225" t="s">
        <v>162</v>
      </c>
      <c r="AE674" s="225" t="s">
        <v>162</v>
      </c>
      <c r="AF674" s="225" t="s">
        <v>162</v>
      </c>
      <c r="AG674" s="225" t="s">
        <v>162</v>
      </c>
      <c r="AH674" s="225" t="s">
        <v>162</v>
      </c>
      <c r="AS674" s="225" t="s">
        <v>3017</v>
      </c>
    </row>
    <row r="675" spans="1:45" x14ac:dyDescent="0.2">
      <c r="A675" s="225">
        <v>419724</v>
      </c>
      <c r="B675" s="225" t="s">
        <v>374</v>
      </c>
      <c r="R675" s="225" t="s">
        <v>162</v>
      </c>
      <c r="X675" s="225" t="s">
        <v>162</v>
      </c>
      <c r="AA675" s="225" t="s">
        <v>162</v>
      </c>
      <c r="AB675" s="225" t="s">
        <v>162</v>
      </c>
      <c r="AC675" s="225" t="s">
        <v>163</v>
      </c>
      <c r="AD675" s="225" t="s">
        <v>162</v>
      </c>
      <c r="AE675" s="225" t="s">
        <v>162</v>
      </c>
      <c r="AF675" s="225" t="s">
        <v>162</v>
      </c>
      <c r="AH675" s="225" t="s">
        <v>162</v>
      </c>
      <c r="AS675" s="225" t="s">
        <v>3017</v>
      </c>
    </row>
    <row r="676" spans="1:45" x14ac:dyDescent="0.2">
      <c r="A676" s="225">
        <v>419729</v>
      </c>
      <c r="B676" s="225" t="s">
        <v>374</v>
      </c>
      <c r="O676" s="225" t="s">
        <v>161</v>
      </c>
      <c r="Q676" s="225" t="s">
        <v>161</v>
      </c>
      <c r="S676" s="225" t="s">
        <v>161</v>
      </c>
      <c r="Z676" s="225" t="s">
        <v>163</v>
      </c>
      <c r="AB676" s="225" t="s">
        <v>163</v>
      </c>
      <c r="AD676" s="225" t="s">
        <v>162</v>
      </c>
      <c r="AE676" s="225" t="s">
        <v>162</v>
      </c>
      <c r="AF676" s="225" t="s">
        <v>162</v>
      </c>
      <c r="AG676" s="225" t="s">
        <v>162</v>
      </c>
      <c r="AH676" s="225" t="s">
        <v>162</v>
      </c>
      <c r="AS676" s="225" t="s">
        <v>3017</v>
      </c>
    </row>
    <row r="677" spans="1:45" x14ac:dyDescent="0.2">
      <c r="A677" s="225">
        <v>419736</v>
      </c>
      <c r="B677" s="225" t="s">
        <v>374</v>
      </c>
      <c r="Q677" s="225" t="s">
        <v>161</v>
      </c>
      <c r="AA677" s="225" t="s">
        <v>163</v>
      </c>
      <c r="AB677" s="225" t="s">
        <v>161</v>
      </c>
      <c r="AE677" s="225" t="s">
        <v>162</v>
      </c>
      <c r="AF677" s="225" t="s">
        <v>163</v>
      </c>
      <c r="AG677" s="225" t="s">
        <v>162</v>
      </c>
      <c r="AH677" s="225" t="s">
        <v>163</v>
      </c>
      <c r="AS677" s="225" t="s">
        <v>3017</v>
      </c>
    </row>
    <row r="678" spans="1:45" x14ac:dyDescent="0.2">
      <c r="A678" s="225">
        <v>419737</v>
      </c>
      <c r="B678" s="225" t="s">
        <v>400</v>
      </c>
      <c r="Q678" s="225" t="s">
        <v>161</v>
      </c>
      <c r="W678" s="225" t="s">
        <v>162</v>
      </c>
      <c r="X678" s="225" t="s">
        <v>161</v>
      </c>
      <c r="Y678" s="225" t="s">
        <v>162</v>
      </c>
      <c r="Z678" s="225" t="s">
        <v>162</v>
      </c>
      <c r="AA678" s="225" t="s">
        <v>162</v>
      </c>
      <c r="AB678" s="225" t="s">
        <v>162</v>
      </c>
      <c r="AC678" s="225" t="s">
        <v>162</v>
      </c>
      <c r="AS678" s="225" t="s">
        <v>3017</v>
      </c>
    </row>
    <row r="679" spans="1:45" x14ac:dyDescent="0.2">
      <c r="A679" s="225">
        <v>419739</v>
      </c>
      <c r="B679" s="225" t="s">
        <v>374</v>
      </c>
      <c r="Z679" s="225" t="s">
        <v>163</v>
      </c>
      <c r="AA679" s="225" t="s">
        <v>162</v>
      </c>
      <c r="AB679" s="225" t="s">
        <v>162</v>
      </c>
      <c r="AD679" s="225" t="s">
        <v>162</v>
      </c>
      <c r="AE679" s="225" t="s">
        <v>162</v>
      </c>
      <c r="AF679" s="225" t="s">
        <v>162</v>
      </c>
      <c r="AG679" s="225" t="s">
        <v>162</v>
      </c>
      <c r="AH679" s="225" t="s">
        <v>162</v>
      </c>
      <c r="AS679" s="225" t="s">
        <v>3017</v>
      </c>
    </row>
    <row r="680" spans="1:45" x14ac:dyDescent="0.2">
      <c r="A680" s="225">
        <v>419743</v>
      </c>
      <c r="B680" s="225" t="s">
        <v>374</v>
      </c>
      <c r="L680" s="225" t="s">
        <v>163</v>
      </c>
      <c r="R680" s="225" t="s">
        <v>162</v>
      </c>
      <c r="S680" s="225" t="s">
        <v>161</v>
      </c>
      <c r="Y680" s="225" t="s">
        <v>161</v>
      </c>
      <c r="AA680" s="225" t="s">
        <v>161</v>
      </c>
      <c r="AD680" s="225" t="s">
        <v>162</v>
      </c>
      <c r="AE680" s="225" t="s">
        <v>162</v>
      </c>
      <c r="AF680" s="225" t="s">
        <v>162</v>
      </c>
      <c r="AH680" s="225" t="s">
        <v>163</v>
      </c>
      <c r="AS680" s="225" t="s">
        <v>3017</v>
      </c>
    </row>
    <row r="681" spans="1:45" x14ac:dyDescent="0.2">
      <c r="A681" s="225">
        <v>419756</v>
      </c>
      <c r="B681" s="225" t="s">
        <v>374</v>
      </c>
      <c r="H681" s="225" t="s">
        <v>161</v>
      </c>
      <c r="N681" s="225" t="s">
        <v>163</v>
      </c>
      <c r="R681" s="225" t="s">
        <v>162</v>
      </c>
      <c r="S681" s="225" t="s">
        <v>161</v>
      </c>
      <c r="Y681" s="225" t="s">
        <v>163</v>
      </c>
      <c r="Z681" s="225" t="s">
        <v>162</v>
      </c>
      <c r="AA681" s="225" t="s">
        <v>163</v>
      </c>
      <c r="AB681" s="225" t="s">
        <v>162</v>
      </c>
      <c r="AC681" s="225" t="s">
        <v>162</v>
      </c>
      <c r="AD681" s="225" t="s">
        <v>162</v>
      </c>
      <c r="AE681" s="225" t="s">
        <v>162</v>
      </c>
      <c r="AF681" s="225" t="s">
        <v>162</v>
      </c>
      <c r="AG681" s="225" t="s">
        <v>162</v>
      </c>
      <c r="AH681" s="225" t="s">
        <v>162</v>
      </c>
      <c r="AS681" s="225" t="s">
        <v>3017</v>
      </c>
    </row>
    <row r="682" spans="1:45" x14ac:dyDescent="0.2">
      <c r="A682" s="225">
        <v>419759</v>
      </c>
      <c r="B682" s="225" t="s">
        <v>374</v>
      </c>
      <c r="Q682" s="225" t="s">
        <v>161</v>
      </c>
      <c r="R682" s="225" t="s">
        <v>161</v>
      </c>
      <c r="Y682" s="225" t="s">
        <v>161</v>
      </c>
      <c r="AD682" s="225" t="s">
        <v>163</v>
      </c>
      <c r="AE682" s="225" t="s">
        <v>163</v>
      </c>
      <c r="AF682" s="225" t="s">
        <v>163</v>
      </c>
      <c r="AG682" s="225" t="s">
        <v>163</v>
      </c>
      <c r="AH682" s="225" t="s">
        <v>163</v>
      </c>
      <c r="AS682" s="225" t="s">
        <v>3017</v>
      </c>
    </row>
    <row r="683" spans="1:45" x14ac:dyDescent="0.2">
      <c r="A683" s="225">
        <v>419761</v>
      </c>
      <c r="B683" s="225" t="s">
        <v>374</v>
      </c>
      <c r="H683" s="225" t="s">
        <v>161</v>
      </c>
      <c r="L683" s="225" t="s">
        <v>163</v>
      </c>
      <c r="R683" s="225" t="s">
        <v>161</v>
      </c>
      <c r="S683" s="225" t="s">
        <v>161</v>
      </c>
      <c r="AA683" s="225" t="s">
        <v>163</v>
      </c>
      <c r="AB683" s="225" t="s">
        <v>163</v>
      </c>
      <c r="AD683" s="225" t="s">
        <v>163</v>
      </c>
      <c r="AE683" s="225" t="s">
        <v>163</v>
      </c>
      <c r="AF683" s="225" t="s">
        <v>163</v>
      </c>
      <c r="AG683" s="225" t="s">
        <v>163</v>
      </c>
      <c r="AS683" s="225" t="s">
        <v>3017</v>
      </c>
    </row>
    <row r="684" spans="1:45" x14ac:dyDescent="0.2">
      <c r="A684" s="225">
        <v>419786</v>
      </c>
      <c r="B684" s="225" t="s">
        <v>400</v>
      </c>
      <c r="L684" s="225" t="s">
        <v>162</v>
      </c>
      <c r="R684" s="225" t="s">
        <v>163</v>
      </c>
      <c r="S684" s="225" t="s">
        <v>163</v>
      </c>
      <c r="W684" s="225" t="s">
        <v>161</v>
      </c>
      <c r="Y684" s="225" t="s">
        <v>162</v>
      </c>
      <c r="Z684" s="225" t="s">
        <v>162</v>
      </c>
      <c r="AA684" s="225" t="s">
        <v>162</v>
      </c>
      <c r="AB684" s="225" t="s">
        <v>162</v>
      </c>
      <c r="AC684" s="225" t="s">
        <v>162</v>
      </c>
      <c r="AS684" s="225" t="s">
        <v>3017</v>
      </c>
    </row>
    <row r="685" spans="1:45" x14ac:dyDescent="0.2">
      <c r="A685" s="225">
        <v>419789</v>
      </c>
      <c r="B685" s="225" t="s">
        <v>374</v>
      </c>
      <c r="L685" s="225" t="s">
        <v>161</v>
      </c>
      <c r="S685" s="225" t="s">
        <v>161</v>
      </c>
      <c r="AA685" s="225" t="s">
        <v>161</v>
      </c>
      <c r="AD685" s="225" t="s">
        <v>161</v>
      </c>
      <c r="AE685" s="225" t="s">
        <v>162</v>
      </c>
      <c r="AF685" s="225" t="s">
        <v>161</v>
      </c>
      <c r="AH685" s="225" t="s">
        <v>161</v>
      </c>
      <c r="AS685" s="225" t="s">
        <v>3017</v>
      </c>
    </row>
    <row r="686" spans="1:45" x14ac:dyDescent="0.2">
      <c r="A686" s="225">
        <v>419798</v>
      </c>
      <c r="B686" s="225" t="s">
        <v>374</v>
      </c>
      <c r="G686" s="225" t="s">
        <v>161</v>
      </c>
      <c r="R686" s="225" t="s">
        <v>162</v>
      </c>
      <c r="AB686" s="225" t="s">
        <v>163</v>
      </c>
      <c r="AC686" s="225" t="s">
        <v>163</v>
      </c>
      <c r="AD686" s="225" t="s">
        <v>162</v>
      </c>
      <c r="AE686" s="225" t="s">
        <v>162</v>
      </c>
      <c r="AF686" s="225" t="s">
        <v>162</v>
      </c>
      <c r="AG686" s="225" t="s">
        <v>162</v>
      </c>
      <c r="AH686" s="225" t="s">
        <v>162</v>
      </c>
      <c r="AS686" s="225" t="s">
        <v>3017</v>
      </c>
    </row>
    <row r="687" spans="1:45" x14ac:dyDescent="0.2">
      <c r="A687" s="225">
        <v>419799</v>
      </c>
      <c r="B687" s="225" t="s">
        <v>374</v>
      </c>
      <c r="Y687" s="225" t="s">
        <v>162</v>
      </c>
      <c r="AB687" s="225" t="s">
        <v>162</v>
      </c>
      <c r="AC687" s="225" t="s">
        <v>163</v>
      </c>
      <c r="AD687" s="225" t="s">
        <v>162</v>
      </c>
      <c r="AE687" s="225" t="s">
        <v>162</v>
      </c>
      <c r="AF687" s="225" t="s">
        <v>162</v>
      </c>
      <c r="AG687" s="225" t="s">
        <v>162</v>
      </c>
      <c r="AH687" s="225" t="s">
        <v>162</v>
      </c>
      <c r="AS687" s="225" t="s">
        <v>3017</v>
      </c>
    </row>
    <row r="688" spans="1:45" x14ac:dyDescent="0.2">
      <c r="A688" s="225">
        <v>419808</v>
      </c>
      <c r="B688" s="225" t="s">
        <v>374</v>
      </c>
      <c r="L688" s="225" t="s">
        <v>163</v>
      </c>
      <c r="Q688" s="225" t="s">
        <v>163</v>
      </c>
      <c r="R688" s="225" t="s">
        <v>161</v>
      </c>
      <c r="S688" s="225" t="s">
        <v>161</v>
      </c>
      <c r="Y688" s="225" t="s">
        <v>163</v>
      </c>
      <c r="AA688" s="225" t="s">
        <v>163</v>
      </c>
      <c r="AB688" s="225" t="s">
        <v>163</v>
      </c>
      <c r="AD688" s="225" t="s">
        <v>162</v>
      </c>
      <c r="AE688" s="225" t="s">
        <v>162</v>
      </c>
      <c r="AF688" s="225" t="s">
        <v>162</v>
      </c>
      <c r="AG688" s="225" t="s">
        <v>162</v>
      </c>
      <c r="AH688" s="225" t="s">
        <v>162</v>
      </c>
      <c r="AS688" s="225" t="s">
        <v>3017</v>
      </c>
    </row>
    <row r="689" spans="1:45" x14ac:dyDescent="0.2">
      <c r="A689" s="225">
        <v>419814</v>
      </c>
      <c r="B689" s="225" t="s">
        <v>374</v>
      </c>
      <c r="O689" s="225" t="s">
        <v>161</v>
      </c>
      <c r="Q689" s="225" t="s">
        <v>161</v>
      </c>
      <c r="X689" s="225" t="s">
        <v>163</v>
      </c>
      <c r="Z689" s="225" t="s">
        <v>163</v>
      </c>
      <c r="AA689" s="225" t="s">
        <v>163</v>
      </c>
      <c r="AB689" s="225" t="s">
        <v>163</v>
      </c>
      <c r="AC689" s="225" t="s">
        <v>163</v>
      </c>
      <c r="AD689" s="225" t="s">
        <v>162</v>
      </c>
      <c r="AE689" s="225" t="s">
        <v>162</v>
      </c>
      <c r="AF689" s="225" t="s">
        <v>162</v>
      </c>
      <c r="AG689" s="225" t="s">
        <v>162</v>
      </c>
      <c r="AH689" s="225" t="s">
        <v>162</v>
      </c>
      <c r="AS689" s="225" t="s">
        <v>3017</v>
      </c>
    </row>
    <row r="690" spans="1:45" x14ac:dyDescent="0.2">
      <c r="A690" s="225">
        <v>419826</v>
      </c>
      <c r="B690" s="225" t="s">
        <v>374</v>
      </c>
      <c r="L690" s="225" t="s">
        <v>161</v>
      </c>
      <c r="Q690" s="225" t="s">
        <v>161</v>
      </c>
      <c r="W690" s="225" t="s">
        <v>161</v>
      </c>
      <c r="Y690" s="225" t="s">
        <v>162</v>
      </c>
      <c r="Z690" s="225" t="s">
        <v>163</v>
      </c>
      <c r="AB690" s="225" t="s">
        <v>163</v>
      </c>
      <c r="AC690" s="225" t="s">
        <v>162</v>
      </c>
      <c r="AD690" s="225" t="s">
        <v>162</v>
      </c>
      <c r="AE690" s="225" t="s">
        <v>162</v>
      </c>
      <c r="AF690" s="225" t="s">
        <v>162</v>
      </c>
      <c r="AG690" s="225" t="s">
        <v>162</v>
      </c>
      <c r="AH690" s="225" t="s">
        <v>162</v>
      </c>
      <c r="AS690" s="225" t="s">
        <v>3017</v>
      </c>
    </row>
    <row r="691" spans="1:45" x14ac:dyDescent="0.2">
      <c r="A691" s="225">
        <v>419832</v>
      </c>
      <c r="B691" s="225" t="s">
        <v>374</v>
      </c>
      <c r="I691" s="225" t="s">
        <v>162</v>
      </c>
      <c r="Q691" s="225" t="s">
        <v>161</v>
      </c>
      <c r="S691" s="225" t="s">
        <v>161</v>
      </c>
      <c r="AA691" s="225" t="s">
        <v>162</v>
      </c>
      <c r="AB691" s="225" t="s">
        <v>162</v>
      </c>
      <c r="AE691" s="225" t="s">
        <v>163</v>
      </c>
      <c r="AF691" s="225" t="s">
        <v>162</v>
      </c>
      <c r="AG691" s="225" t="s">
        <v>163</v>
      </c>
      <c r="AH691" s="225" t="s">
        <v>162</v>
      </c>
      <c r="AS691" s="225" t="s">
        <v>3017</v>
      </c>
    </row>
    <row r="692" spans="1:45" x14ac:dyDescent="0.2">
      <c r="A692" s="225">
        <v>419834</v>
      </c>
      <c r="B692" s="225" t="s">
        <v>374</v>
      </c>
      <c r="H692" s="225" t="s">
        <v>161</v>
      </c>
      <c r="L692" s="225" t="s">
        <v>163</v>
      </c>
      <c r="AA692" s="225" t="s">
        <v>163</v>
      </c>
      <c r="AB692" s="225" t="s">
        <v>163</v>
      </c>
      <c r="AC692" s="225" t="s">
        <v>163</v>
      </c>
      <c r="AD692" s="225" t="s">
        <v>162</v>
      </c>
      <c r="AE692" s="225" t="s">
        <v>162</v>
      </c>
      <c r="AF692" s="225" t="s">
        <v>162</v>
      </c>
      <c r="AG692" s="225" t="s">
        <v>162</v>
      </c>
      <c r="AS692" s="225" t="s">
        <v>3017</v>
      </c>
    </row>
    <row r="693" spans="1:45" x14ac:dyDescent="0.2">
      <c r="A693" s="225">
        <v>419836</v>
      </c>
      <c r="B693" s="225" t="s">
        <v>374</v>
      </c>
      <c r="L693" s="225" t="s">
        <v>162</v>
      </c>
      <c r="P693" s="225" t="s">
        <v>162</v>
      </c>
      <c r="R693" s="225" t="s">
        <v>162</v>
      </c>
      <c r="Y693" s="225" t="s">
        <v>163</v>
      </c>
      <c r="AA693" s="225" t="s">
        <v>163</v>
      </c>
      <c r="AC693" s="225" t="s">
        <v>163</v>
      </c>
      <c r="AD693" s="225" t="s">
        <v>162</v>
      </c>
      <c r="AE693" s="225" t="s">
        <v>162</v>
      </c>
      <c r="AF693" s="225" t="s">
        <v>162</v>
      </c>
      <c r="AG693" s="225" t="s">
        <v>162</v>
      </c>
      <c r="AH693" s="225" t="s">
        <v>162</v>
      </c>
      <c r="AS693" s="225" t="s">
        <v>3017</v>
      </c>
    </row>
    <row r="694" spans="1:45" x14ac:dyDescent="0.2">
      <c r="A694" s="225">
        <v>419838</v>
      </c>
      <c r="B694" s="225" t="s">
        <v>374</v>
      </c>
      <c r="C694" s="225" t="s">
        <v>163</v>
      </c>
      <c r="I694" s="225" t="s">
        <v>163</v>
      </c>
      <c r="S694" s="225" t="s">
        <v>161</v>
      </c>
      <c r="X694" s="225" t="s">
        <v>161</v>
      </c>
      <c r="Y694" s="225" t="s">
        <v>163</v>
      </c>
      <c r="Z694" s="225" t="s">
        <v>161</v>
      </c>
      <c r="AA694" s="225" t="s">
        <v>163</v>
      </c>
      <c r="AB694" s="225" t="s">
        <v>163</v>
      </c>
      <c r="AD694" s="225" t="s">
        <v>163</v>
      </c>
      <c r="AE694" s="225" t="s">
        <v>163</v>
      </c>
      <c r="AF694" s="225" t="s">
        <v>163</v>
      </c>
      <c r="AH694" s="225" t="s">
        <v>163</v>
      </c>
      <c r="AS694" s="225" t="s">
        <v>3017</v>
      </c>
    </row>
    <row r="695" spans="1:45" x14ac:dyDescent="0.2">
      <c r="A695" s="225">
        <v>419844</v>
      </c>
      <c r="B695" s="225" t="s">
        <v>374</v>
      </c>
      <c r="I695" s="225" t="s">
        <v>161</v>
      </c>
      <c r="L695" s="225" t="s">
        <v>163</v>
      </c>
      <c r="R695" s="225" t="s">
        <v>161</v>
      </c>
      <c r="AA695" s="225" t="s">
        <v>161</v>
      </c>
      <c r="AB695" s="225" t="s">
        <v>161</v>
      </c>
      <c r="AD695" s="225" t="s">
        <v>161</v>
      </c>
      <c r="AE695" s="225" t="s">
        <v>162</v>
      </c>
      <c r="AF695" s="225" t="s">
        <v>162</v>
      </c>
      <c r="AG695" s="225" t="s">
        <v>161</v>
      </c>
      <c r="AH695" s="225" t="s">
        <v>161</v>
      </c>
      <c r="AS695" s="225" t="s">
        <v>3017</v>
      </c>
    </row>
    <row r="696" spans="1:45" x14ac:dyDescent="0.2">
      <c r="A696" s="225">
        <v>419845</v>
      </c>
      <c r="B696" s="225" t="s">
        <v>374</v>
      </c>
      <c r="L696" s="225" t="s">
        <v>161</v>
      </c>
      <c r="R696" s="225" t="s">
        <v>163</v>
      </c>
      <c r="AD696" s="225" t="s">
        <v>163</v>
      </c>
      <c r="AF696" s="225" t="s">
        <v>163</v>
      </c>
      <c r="AG696" s="225" t="s">
        <v>163</v>
      </c>
      <c r="AH696" s="225" t="s">
        <v>163</v>
      </c>
      <c r="AS696" s="225" t="s">
        <v>3017</v>
      </c>
    </row>
    <row r="697" spans="1:45" x14ac:dyDescent="0.2">
      <c r="A697" s="225">
        <v>419877</v>
      </c>
      <c r="B697" s="225" t="s">
        <v>374</v>
      </c>
      <c r="Q697" s="225" t="s">
        <v>163</v>
      </c>
      <c r="Z697" s="225" t="s">
        <v>163</v>
      </c>
      <c r="AC697" s="225" t="s">
        <v>163</v>
      </c>
      <c r="AD697" s="225" t="s">
        <v>162</v>
      </c>
      <c r="AE697" s="225" t="s">
        <v>162</v>
      </c>
      <c r="AF697" s="225" t="s">
        <v>162</v>
      </c>
      <c r="AG697" s="225" t="s">
        <v>162</v>
      </c>
      <c r="AH697" s="225" t="s">
        <v>162</v>
      </c>
      <c r="AS697" s="225" t="s">
        <v>3017</v>
      </c>
    </row>
    <row r="698" spans="1:45" x14ac:dyDescent="0.2">
      <c r="A698" s="225">
        <v>419884</v>
      </c>
      <c r="B698" s="225" t="s">
        <v>400</v>
      </c>
      <c r="G698" s="225" t="s">
        <v>163</v>
      </c>
      <c r="I698" s="225" t="s">
        <v>161</v>
      </c>
      <c r="Y698" s="225" t="s">
        <v>162</v>
      </c>
      <c r="Z698" s="225" t="s">
        <v>162</v>
      </c>
      <c r="AA698" s="225" t="s">
        <v>162</v>
      </c>
      <c r="AB698" s="225" t="s">
        <v>162</v>
      </c>
      <c r="AC698" s="225" t="s">
        <v>162</v>
      </c>
      <c r="AS698" s="225" t="s">
        <v>3017</v>
      </c>
    </row>
    <row r="699" spans="1:45" x14ac:dyDescent="0.2">
      <c r="A699" s="225">
        <v>419898</v>
      </c>
      <c r="B699" s="225" t="s">
        <v>400</v>
      </c>
      <c r="T699" s="225" t="s">
        <v>163</v>
      </c>
      <c r="Y699" s="225" t="s">
        <v>162</v>
      </c>
      <c r="Z699" s="225" t="s">
        <v>162</v>
      </c>
      <c r="AA699" s="225" t="s">
        <v>162</v>
      </c>
      <c r="AB699" s="225" t="s">
        <v>162</v>
      </c>
      <c r="AC699" s="225" t="s">
        <v>162</v>
      </c>
      <c r="AS699" s="225" t="s">
        <v>3017</v>
      </c>
    </row>
    <row r="700" spans="1:45" x14ac:dyDescent="0.2">
      <c r="A700" s="225">
        <v>419901</v>
      </c>
      <c r="B700" s="225" t="s">
        <v>374</v>
      </c>
      <c r="L700" s="225" t="s">
        <v>162</v>
      </c>
      <c r="N700" s="225" t="s">
        <v>161</v>
      </c>
      <c r="S700" s="225" t="s">
        <v>161</v>
      </c>
      <c r="W700" s="225" t="s">
        <v>163</v>
      </c>
      <c r="Y700" s="225" t="s">
        <v>161</v>
      </c>
      <c r="Z700" s="225" t="s">
        <v>163</v>
      </c>
      <c r="AC700" s="225" t="s">
        <v>161</v>
      </c>
      <c r="AD700" s="225" t="s">
        <v>162</v>
      </c>
      <c r="AE700" s="225" t="s">
        <v>162</v>
      </c>
      <c r="AF700" s="225" t="s">
        <v>162</v>
      </c>
      <c r="AG700" s="225" t="s">
        <v>162</v>
      </c>
      <c r="AH700" s="225" t="s">
        <v>162</v>
      </c>
      <c r="AS700" s="225" t="s">
        <v>3017</v>
      </c>
    </row>
    <row r="701" spans="1:45" x14ac:dyDescent="0.2">
      <c r="A701" s="225">
        <v>419905</v>
      </c>
      <c r="B701" s="225" t="s">
        <v>374</v>
      </c>
      <c r="G701" s="225" t="s">
        <v>161</v>
      </c>
      <c r="R701" s="225" t="s">
        <v>162</v>
      </c>
      <c r="AC701" s="225" t="s">
        <v>163</v>
      </c>
      <c r="AD701" s="225" t="s">
        <v>162</v>
      </c>
      <c r="AE701" s="225" t="s">
        <v>162</v>
      </c>
      <c r="AF701" s="225" t="s">
        <v>162</v>
      </c>
      <c r="AG701" s="225" t="s">
        <v>162</v>
      </c>
      <c r="AH701" s="225" t="s">
        <v>162</v>
      </c>
      <c r="AS701" s="225" t="s">
        <v>3017</v>
      </c>
    </row>
    <row r="702" spans="1:45" x14ac:dyDescent="0.2">
      <c r="A702" s="225">
        <v>419919</v>
      </c>
      <c r="B702" s="225" t="s">
        <v>374</v>
      </c>
      <c r="M702" s="225" t="s">
        <v>161</v>
      </c>
      <c r="S702" s="225" t="s">
        <v>161</v>
      </c>
      <c r="AD702" s="225" t="s">
        <v>162</v>
      </c>
      <c r="AE702" s="225" t="s">
        <v>162</v>
      </c>
      <c r="AF702" s="225" t="s">
        <v>161</v>
      </c>
      <c r="AG702" s="225" t="s">
        <v>161</v>
      </c>
      <c r="AS702" s="225" t="s">
        <v>3017</v>
      </c>
    </row>
    <row r="703" spans="1:45" x14ac:dyDescent="0.2">
      <c r="A703" s="225">
        <v>419925</v>
      </c>
      <c r="B703" s="225" t="s">
        <v>374</v>
      </c>
      <c r="R703" s="225" t="s">
        <v>162</v>
      </c>
      <c r="S703" s="225" t="s">
        <v>161</v>
      </c>
      <c r="T703" s="225" t="s">
        <v>161</v>
      </c>
      <c r="AA703" s="225" t="s">
        <v>163</v>
      </c>
      <c r="AD703" s="225" t="s">
        <v>162</v>
      </c>
      <c r="AE703" s="225" t="s">
        <v>162</v>
      </c>
      <c r="AF703" s="225" t="s">
        <v>162</v>
      </c>
      <c r="AG703" s="225" t="s">
        <v>162</v>
      </c>
      <c r="AS703" s="225" t="s">
        <v>3017</v>
      </c>
    </row>
    <row r="704" spans="1:45" x14ac:dyDescent="0.2">
      <c r="A704" s="225">
        <v>419932</v>
      </c>
      <c r="B704" s="225" t="s">
        <v>374</v>
      </c>
      <c r="Q704" s="225" t="s">
        <v>161</v>
      </c>
      <c r="R704" s="225" t="s">
        <v>161</v>
      </c>
      <c r="Z704" s="225" t="s">
        <v>163</v>
      </c>
      <c r="AE704" s="225" t="s">
        <v>163</v>
      </c>
      <c r="AG704" s="225" t="s">
        <v>163</v>
      </c>
      <c r="AS704" s="225" t="s">
        <v>3017</v>
      </c>
    </row>
    <row r="705" spans="1:45" x14ac:dyDescent="0.2">
      <c r="A705" s="225">
        <v>419936</v>
      </c>
      <c r="B705" s="225" t="s">
        <v>374</v>
      </c>
      <c r="E705" s="225" t="s">
        <v>161</v>
      </c>
      <c r="L705" s="225" t="s">
        <v>161</v>
      </c>
      <c r="Q705" s="225" t="s">
        <v>161</v>
      </c>
      <c r="W705" s="225" t="s">
        <v>161</v>
      </c>
      <c r="Y705" s="225" t="s">
        <v>163</v>
      </c>
      <c r="AA705" s="225" t="s">
        <v>163</v>
      </c>
      <c r="AB705" s="225" t="s">
        <v>163</v>
      </c>
      <c r="AC705" s="225" t="s">
        <v>163</v>
      </c>
      <c r="AD705" s="225" t="s">
        <v>162</v>
      </c>
      <c r="AE705" s="225" t="s">
        <v>162</v>
      </c>
      <c r="AF705" s="225" t="s">
        <v>162</v>
      </c>
      <c r="AG705" s="225" t="s">
        <v>162</v>
      </c>
      <c r="AH705" s="225" t="s">
        <v>162</v>
      </c>
      <c r="AS705" s="225" t="s">
        <v>3017</v>
      </c>
    </row>
    <row r="706" spans="1:45" x14ac:dyDescent="0.2">
      <c r="A706" s="225">
        <v>419946</v>
      </c>
      <c r="B706" s="225" t="s">
        <v>374</v>
      </c>
      <c r="H706" s="225" t="s">
        <v>161</v>
      </c>
      <c r="S706" s="225" t="s">
        <v>161</v>
      </c>
      <c r="AF706" s="225" t="s">
        <v>161</v>
      </c>
      <c r="AG706" s="225" t="s">
        <v>161</v>
      </c>
      <c r="AH706" s="225" t="s">
        <v>161</v>
      </c>
      <c r="AS706" s="225" t="s">
        <v>3017</v>
      </c>
    </row>
    <row r="707" spans="1:45" x14ac:dyDescent="0.2">
      <c r="A707" s="225">
        <v>419951</v>
      </c>
      <c r="B707" s="225" t="s">
        <v>374</v>
      </c>
      <c r="K707" s="225" t="s">
        <v>161</v>
      </c>
      <c r="Q707" s="225" t="s">
        <v>163</v>
      </c>
      <c r="AA707" s="225" t="s">
        <v>161</v>
      </c>
      <c r="AB707" s="225" t="s">
        <v>163</v>
      </c>
      <c r="AC707" s="225" t="s">
        <v>163</v>
      </c>
      <c r="AD707" s="225" t="s">
        <v>163</v>
      </c>
      <c r="AE707" s="225" t="s">
        <v>162</v>
      </c>
      <c r="AF707" s="225" t="s">
        <v>162</v>
      </c>
      <c r="AG707" s="225" t="s">
        <v>162</v>
      </c>
      <c r="AH707" s="225" t="s">
        <v>162</v>
      </c>
      <c r="AS707" s="225" t="s">
        <v>3017</v>
      </c>
    </row>
    <row r="708" spans="1:45" x14ac:dyDescent="0.2">
      <c r="A708" s="225">
        <v>419955</v>
      </c>
      <c r="B708" s="225" t="s">
        <v>374</v>
      </c>
      <c r="H708" s="225" t="s">
        <v>163</v>
      </c>
      <c r="L708" s="225" t="s">
        <v>162</v>
      </c>
      <c r="S708" s="225" t="s">
        <v>162</v>
      </c>
      <c r="AD708" s="225" t="s">
        <v>162</v>
      </c>
      <c r="AE708" s="225" t="s">
        <v>162</v>
      </c>
      <c r="AG708" s="225" t="s">
        <v>161</v>
      </c>
      <c r="AS708" s="225" t="s">
        <v>3017</v>
      </c>
    </row>
    <row r="709" spans="1:45" x14ac:dyDescent="0.2">
      <c r="A709" s="225">
        <v>419970</v>
      </c>
      <c r="B709" s="225" t="s">
        <v>374</v>
      </c>
      <c r="AD709" s="225" t="s">
        <v>162</v>
      </c>
      <c r="AE709" s="225" t="s">
        <v>162</v>
      </c>
      <c r="AF709" s="225" t="s">
        <v>162</v>
      </c>
      <c r="AG709" s="225" t="s">
        <v>162</v>
      </c>
      <c r="AH709" s="225" t="s">
        <v>162</v>
      </c>
      <c r="AS709" s="225" t="s">
        <v>3017</v>
      </c>
    </row>
    <row r="710" spans="1:45" x14ac:dyDescent="0.2">
      <c r="A710" s="225">
        <v>419971</v>
      </c>
      <c r="B710" s="225" t="s">
        <v>374</v>
      </c>
      <c r="X710" s="225" t="s">
        <v>162</v>
      </c>
      <c r="Y710" s="225" t="s">
        <v>162</v>
      </c>
      <c r="AA710" s="225" t="s">
        <v>162</v>
      </c>
      <c r="AB710" s="225" t="s">
        <v>162</v>
      </c>
      <c r="AC710" s="225" t="s">
        <v>163</v>
      </c>
      <c r="AD710" s="225" t="s">
        <v>162</v>
      </c>
      <c r="AE710" s="225" t="s">
        <v>162</v>
      </c>
      <c r="AF710" s="225" t="s">
        <v>162</v>
      </c>
      <c r="AG710" s="225" t="s">
        <v>162</v>
      </c>
      <c r="AH710" s="225" t="s">
        <v>162</v>
      </c>
      <c r="AS710" s="225" t="s">
        <v>3017</v>
      </c>
    </row>
    <row r="711" spans="1:45" x14ac:dyDescent="0.2">
      <c r="A711" s="225">
        <v>419972</v>
      </c>
      <c r="B711" s="225" t="s">
        <v>374</v>
      </c>
      <c r="R711" s="225" t="s">
        <v>163</v>
      </c>
      <c r="T711" s="225" t="s">
        <v>163</v>
      </c>
      <c r="Z711" s="225" t="s">
        <v>163</v>
      </c>
      <c r="AA711" s="225" t="s">
        <v>162</v>
      </c>
      <c r="AB711" s="225" t="s">
        <v>163</v>
      </c>
      <c r="AD711" s="225" t="s">
        <v>162</v>
      </c>
      <c r="AE711" s="225" t="s">
        <v>162</v>
      </c>
      <c r="AF711" s="225" t="s">
        <v>162</v>
      </c>
      <c r="AG711" s="225" t="s">
        <v>162</v>
      </c>
      <c r="AH711" s="225" t="s">
        <v>162</v>
      </c>
      <c r="AS711" s="225" t="s">
        <v>3017</v>
      </c>
    </row>
    <row r="712" spans="1:45" x14ac:dyDescent="0.2">
      <c r="A712" s="225">
        <v>419974</v>
      </c>
      <c r="B712" s="225" t="s">
        <v>374</v>
      </c>
      <c r="J712" s="225" t="s">
        <v>161</v>
      </c>
      <c r="R712" s="225" t="s">
        <v>163</v>
      </c>
      <c r="AA712" s="225" t="s">
        <v>161</v>
      </c>
      <c r="AC712" s="225" t="s">
        <v>163</v>
      </c>
      <c r="AD712" s="225" t="s">
        <v>161</v>
      </c>
      <c r="AF712" s="225" t="s">
        <v>161</v>
      </c>
      <c r="AH712" s="225" t="s">
        <v>161</v>
      </c>
      <c r="AS712" s="225" t="s">
        <v>3017</v>
      </c>
    </row>
    <row r="713" spans="1:45" x14ac:dyDescent="0.2">
      <c r="A713" s="225">
        <v>419975</v>
      </c>
      <c r="B713" s="225" t="s">
        <v>374</v>
      </c>
      <c r="R713" s="225" t="s">
        <v>163</v>
      </c>
      <c r="Y713" s="225" t="s">
        <v>163</v>
      </c>
      <c r="Z713" s="225" t="s">
        <v>161</v>
      </c>
      <c r="AA713" s="225" t="s">
        <v>163</v>
      </c>
      <c r="AB713" s="225" t="s">
        <v>163</v>
      </c>
      <c r="AD713" s="225" t="s">
        <v>162</v>
      </c>
      <c r="AE713" s="225" t="s">
        <v>162</v>
      </c>
      <c r="AF713" s="225" t="s">
        <v>162</v>
      </c>
      <c r="AG713" s="225" t="s">
        <v>162</v>
      </c>
      <c r="AH713" s="225" t="s">
        <v>162</v>
      </c>
      <c r="AS713" s="225" t="s">
        <v>3017</v>
      </c>
    </row>
    <row r="714" spans="1:45" x14ac:dyDescent="0.2">
      <c r="A714" s="225">
        <v>419977</v>
      </c>
      <c r="B714" s="225" t="s">
        <v>374</v>
      </c>
      <c r="R714" s="225" t="s">
        <v>162</v>
      </c>
      <c r="Y714" s="225" t="s">
        <v>161</v>
      </c>
      <c r="AA714" s="225" t="s">
        <v>161</v>
      </c>
      <c r="AF714" s="225" t="s">
        <v>163</v>
      </c>
      <c r="AG714" s="225" t="s">
        <v>161</v>
      </c>
      <c r="AH714" s="225" t="s">
        <v>163</v>
      </c>
      <c r="AS714" s="225" t="s">
        <v>3017</v>
      </c>
    </row>
    <row r="715" spans="1:45" x14ac:dyDescent="0.2">
      <c r="A715" s="225">
        <v>419979</v>
      </c>
      <c r="B715" s="225" t="s">
        <v>374</v>
      </c>
      <c r="C715" s="225" t="s">
        <v>163</v>
      </c>
      <c r="I715" s="225" t="s">
        <v>162</v>
      </c>
      <c r="X715" s="225" t="s">
        <v>161</v>
      </c>
      <c r="AA715" s="225" t="s">
        <v>163</v>
      </c>
      <c r="AF715" s="225" t="s">
        <v>162</v>
      </c>
      <c r="AH715" s="225" t="s">
        <v>163</v>
      </c>
      <c r="AS715" s="225" t="s">
        <v>3017</v>
      </c>
    </row>
    <row r="716" spans="1:45" x14ac:dyDescent="0.2">
      <c r="A716" s="225">
        <v>419983</v>
      </c>
      <c r="B716" s="225" t="s">
        <v>374</v>
      </c>
      <c r="G716" s="225" t="s">
        <v>161</v>
      </c>
      <c r="L716" s="225" t="s">
        <v>162</v>
      </c>
      <c r="S716" s="225" t="s">
        <v>161</v>
      </c>
      <c r="AA716" s="225" t="s">
        <v>161</v>
      </c>
      <c r="AC716" s="225" t="s">
        <v>161</v>
      </c>
      <c r="AD716" s="225" t="s">
        <v>163</v>
      </c>
      <c r="AE716" s="225" t="s">
        <v>162</v>
      </c>
      <c r="AF716" s="225" t="s">
        <v>161</v>
      </c>
      <c r="AH716" s="225" t="s">
        <v>161</v>
      </c>
      <c r="AS716" s="225" t="s">
        <v>3017</v>
      </c>
    </row>
    <row r="717" spans="1:45" x14ac:dyDescent="0.2">
      <c r="A717" s="225">
        <v>419993</v>
      </c>
      <c r="B717" s="225" t="s">
        <v>374</v>
      </c>
      <c r="I717" s="225" t="s">
        <v>161</v>
      </c>
      <c r="Q717" s="225" t="s">
        <v>161</v>
      </c>
      <c r="AD717" s="225" t="s">
        <v>162</v>
      </c>
      <c r="AE717" s="225" t="s">
        <v>162</v>
      </c>
      <c r="AF717" s="225" t="s">
        <v>162</v>
      </c>
      <c r="AG717" s="225" t="s">
        <v>163</v>
      </c>
      <c r="AS717" s="225" t="s">
        <v>3017</v>
      </c>
    </row>
    <row r="718" spans="1:45" x14ac:dyDescent="0.2">
      <c r="A718" s="225">
        <v>419994</v>
      </c>
      <c r="B718" s="225" t="s">
        <v>374</v>
      </c>
      <c r="G718" s="225" t="s">
        <v>161</v>
      </c>
      <c r="Q718" s="225" t="s">
        <v>161</v>
      </c>
      <c r="AA718" s="225" t="s">
        <v>161</v>
      </c>
      <c r="AB718" s="225" t="s">
        <v>161</v>
      </c>
      <c r="AF718" s="225" t="s">
        <v>162</v>
      </c>
      <c r="AH718" s="225" t="s">
        <v>161</v>
      </c>
      <c r="AS718" s="225" t="s">
        <v>3017</v>
      </c>
    </row>
    <row r="719" spans="1:45" x14ac:dyDescent="0.2">
      <c r="A719" s="225">
        <v>420002</v>
      </c>
      <c r="B719" s="225" t="s">
        <v>400</v>
      </c>
      <c r="Q719" s="225" t="s">
        <v>162</v>
      </c>
      <c r="Y719" s="225" t="s">
        <v>162</v>
      </c>
      <c r="Z719" s="225" t="s">
        <v>162</v>
      </c>
      <c r="AA719" s="225" t="s">
        <v>162</v>
      </c>
      <c r="AB719" s="225" t="s">
        <v>162</v>
      </c>
      <c r="AC719" s="225" t="s">
        <v>162</v>
      </c>
      <c r="AS719" s="225" t="s">
        <v>3017</v>
      </c>
    </row>
    <row r="720" spans="1:45" x14ac:dyDescent="0.2">
      <c r="A720" s="225">
        <v>420012</v>
      </c>
      <c r="B720" s="225" t="s">
        <v>374</v>
      </c>
      <c r="R720" s="225" t="s">
        <v>163</v>
      </c>
      <c r="Z720" s="225" t="s">
        <v>161</v>
      </c>
      <c r="AC720" s="225" t="s">
        <v>162</v>
      </c>
      <c r="AD720" s="225" t="s">
        <v>163</v>
      </c>
      <c r="AE720" s="225" t="s">
        <v>162</v>
      </c>
      <c r="AF720" s="225" t="s">
        <v>162</v>
      </c>
      <c r="AH720" s="225" t="s">
        <v>162</v>
      </c>
      <c r="AS720" s="225" t="s">
        <v>3017</v>
      </c>
    </row>
    <row r="721" spans="1:45" x14ac:dyDescent="0.2">
      <c r="A721" s="225">
        <v>420014</v>
      </c>
      <c r="B721" s="225" t="s">
        <v>374</v>
      </c>
      <c r="I721" s="225" t="s">
        <v>161</v>
      </c>
      <c r="Q721" s="225" t="s">
        <v>161</v>
      </c>
      <c r="X721" s="225" t="s">
        <v>161</v>
      </c>
      <c r="Z721" s="225" t="s">
        <v>163</v>
      </c>
      <c r="AA721" s="225" t="s">
        <v>163</v>
      </c>
      <c r="AB721" s="225" t="s">
        <v>163</v>
      </c>
      <c r="AC721" s="225" t="s">
        <v>163</v>
      </c>
      <c r="AD721" s="225" t="s">
        <v>162</v>
      </c>
      <c r="AE721" s="225" t="s">
        <v>162</v>
      </c>
      <c r="AF721" s="225" t="s">
        <v>162</v>
      </c>
      <c r="AG721" s="225" t="s">
        <v>162</v>
      </c>
      <c r="AH721" s="225" t="s">
        <v>162</v>
      </c>
      <c r="AS721" s="225" t="s">
        <v>3017</v>
      </c>
    </row>
    <row r="722" spans="1:45" x14ac:dyDescent="0.2">
      <c r="A722" s="225">
        <v>420023</v>
      </c>
      <c r="B722" s="225" t="s">
        <v>374</v>
      </c>
      <c r="I722" s="225" t="s">
        <v>161</v>
      </c>
      <c r="S722" s="225" t="s">
        <v>161</v>
      </c>
      <c r="T722" s="225" t="s">
        <v>161</v>
      </c>
      <c r="AA722" s="225" t="s">
        <v>162</v>
      </c>
      <c r="AB722" s="225" t="s">
        <v>161</v>
      </c>
      <c r="AD722" s="225" t="s">
        <v>162</v>
      </c>
      <c r="AE722" s="225" t="s">
        <v>162</v>
      </c>
      <c r="AF722" s="225" t="s">
        <v>162</v>
      </c>
      <c r="AH722" s="225" t="s">
        <v>161</v>
      </c>
      <c r="AS722" s="225" t="s">
        <v>3017</v>
      </c>
    </row>
    <row r="723" spans="1:45" x14ac:dyDescent="0.2">
      <c r="A723" s="225">
        <v>420025</v>
      </c>
      <c r="B723" s="225" t="s">
        <v>374</v>
      </c>
      <c r="L723" s="225" t="s">
        <v>163</v>
      </c>
      <c r="AB723" s="225" t="s">
        <v>161</v>
      </c>
      <c r="AD723" s="225" t="s">
        <v>163</v>
      </c>
      <c r="AE723" s="225" t="s">
        <v>162</v>
      </c>
      <c r="AF723" s="225" t="s">
        <v>162</v>
      </c>
      <c r="AG723" s="225" t="s">
        <v>163</v>
      </c>
      <c r="AH723" s="225" t="s">
        <v>162</v>
      </c>
      <c r="AS723" s="225" t="s">
        <v>3017</v>
      </c>
    </row>
    <row r="724" spans="1:45" x14ac:dyDescent="0.2">
      <c r="A724" s="225">
        <v>420045</v>
      </c>
      <c r="B724" s="225" t="s">
        <v>400</v>
      </c>
      <c r="L724" s="225" t="s">
        <v>161</v>
      </c>
      <c r="S724" s="225" t="s">
        <v>161</v>
      </c>
      <c r="Y724" s="225" t="s">
        <v>162</v>
      </c>
      <c r="Z724" s="225" t="s">
        <v>162</v>
      </c>
      <c r="AA724" s="225" t="s">
        <v>162</v>
      </c>
      <c r="AB724" s="225" t="s">
        <v>162</v>
      </c>
      <c r="AC724" s="225" t="s">
        <v>162</v>
      </c>
      <c r="AS724" s="225" t="s">
        <v>3017</v>
      </c>
    </row>
    <row r="725" spans="1:45" x14ac:dyDescent="0.2">
      <c r="A725" s="225">
        <v>420056</v>
      </c>
      <c r="B725" s="225" t="s">
        <v>400</v>
      </c>
      <c r="K725" s="225" t="s">
        <v>161</v>
      </c>
      <c r="O725" s="225" t="s">
        <v>161</v>
      </c>
      <c r="R725" s="225" t="s">
        <v>161</v>
      </c>
      <c r="S725" s="225" t="s">
        <v>161</v>
      </c>
      <c r="Y725" s="225" t="s">
        <v>162</v>
      </c>
      <c r="Z725" s="225" t="s">
        <v>162</v>
      </c>
      <c r="AA725" s="225" t="s">
        <v>162</v>
      </c>
      <c r="AB725" s="225" t="s">
        <v>162</v>
      </c>
      <c r="AC725" s="225" t="s">
        <v>162</v>
      </c>
      <c r="AS725" s="225" t="s">
        <v>3017</v>
      </c>
    </row>
    <row r="726" spans="1:45" x14ac:dyDescent="0.2">
      <c r="A726" s="225">
        <v>420067</v>
      </c>
      <c r="B726" s="225" t="s">
        <v>374</v>
      </c>
      <c r="R726" s="225" t="s">
        <v>161</v>
      </c>
      <c r="AA726" s="225" t="s">
        <v>163</v>
      </c>
      <c r="AB726" s="225" t="s">
        <v>161</v>
      </c>
      <c r="AC726" s="225" t="s">
        <v>163</v>
      </c>
      <c r="AE726" s="225" t="s">
        <v>162</v>
      </c>
      <c r="AF726" s="225" t="s">
        <v>162</v>
      </c>
      <c r="AH726" s="225" t="s">
        <v>163</v>
      </c>
      <c r="AS726" s="225" t="s">
        <v>3017</v>
      </c>
    </row>
    <row r="727" spans="1:45" x14ac:dyDescent="0.2">
      <c r="A727" s="225">
        <v>420069</v>
      </c>
      <c r="B727" s="225" t="s">
        <v>374</v>
      </c>
      <c r="M727" s="225" t="s">
        <v>161</v>
      </c>
      <c r="R727" s="225" t="s">
        <v>161</v>
      </c>
      <c r="W727" s="225" t="s">
        <v>163</v>
      </c>
      <c r="Z727" s="225" t="s">
        <v>161</v>
      </c>
      <c r="AA727" s="225" t="s">
        <v>161</v>
      </c>
      <c r="AD727" s="225" t="s">
        <v>162</v>
      </c>
      <c r="AE727" s="225" t="s">
        <v>162</v>
      </c>
      <c r="AF727" s="225" t="s">
        <v>162</v>
      </c>
      <c r="AG727" s="225" t="s">
        <v>162</v>
      </c>
      <c r="AS727" s="225" t="s">
        <v>3017</v>
      </c>
    </row>
    <row r="728" spans="1:45" x14ac:dyDescent="0.2">
      <c r="A728" s="225">
        <v>420074</v>
      </c>
      <c r="B728" s="225" t="s">
        <v>374</v>
      </c>
      <c r="G728" s="225" t="s">
        <v>163</v>
      </c>
      <c r="H728" s="225" t="s">
        <v>161</v>
      </c>
      <c r="L728" s="225" t="s">
        <v>163</v>
      </c>
      <c r="S728" s="225" t="s">
        <v>161</v>
      </c>
      <c r="Z728" s="225" t="s">
        <v>163</v>
      </c>
      <c r="AA728" s="225" t="s">
        <v>163</v>
      </c>
      <c r="AC728" s="225" t="s">
        <v>163</v>
      </c>
      <c r="AD728" s="225" t="s">
        <v>162</v>
      </c>
      <c r="AE728" s="225" t="s">
        <v>162</v>
      </c>
      <c r="AF728" s="225" t="s">
        <v>162</v>
      </c>
      <c r="AG728" s="225" t="s">
        <v>162</v>
      </c>
      <c r="AH728" s="225" t="s">
        <v>162</v>
      </c>
      <c r="AS728" s="225" t="s">
        <v>3017</v>
      </c>
    </row>
    <row r="729" spans="1:45" x14ac:dyDescent="0.2">
      <c r="A729" s="225">
        <v>420081</v>
      </c>
      <c r="B729" s="225" t="s">
        <v>374</v>
      </c>
      <c r="I729" s="225" t="s">
        <v>161</v>
      </c>
      <c r="T729" s="225" t="s">
        <v>161</v>
      </c>
      <c r="X729" s="225" t="s">
        <v>161</v>
      </c>
      <c r="AA729" s="225" t="s">
        <v>162</v>
      </c>
      <c r="AB729" s="225" t="s">
        <v>163</v>
      </c>
      <c r="AC729" s="225" t="s">
        <v>162</v>
      </c>
      <c r="AD729" s="225" t="s">
        <v>162</v>
      </c>
      <c r="AE729" s="225" t="s">
        <v>162</v>
      </c>
      <c r="AF729" s="225" t="s">
        <v>162</v>
      </c>
      <c r="AG729" s="225" t="s">
        <v>162</v>
      </c>
      <c r="AH729" s="225" t="s">
        <v>162</v>
      </c>
      <c r="AS729" s="225" t="s">
        <v>3017</v>
      </c>
    </row>
    <row r="730" spans="1:45" x14ac:dyDescent="0.2">
      <c r="A730" s="225">
        <v>420084</v>
      </c>
      <c r="B730" s="225" t="s">
        <v>374</v>
      </c>
      <c r="D730" s="225" t="s">
        <v>161</v>
      </c>
      <c r="I730" s="225" t="s">
        <v>161</v>
      </c>
      <c r="Q730" s="225" t="s">
        <v>163</v>
      </c>
      <c r="X730" s="225" t="s">
        <v>161</v>
      </c>
      <c r="AA730" s="225" t="s">
        <v>162</v>
      </c>
      <c r="AB730" s="225" t="s">
        <v>163</v>
      </c>
      <c r="AC730" s="225" t="s">
        <v>163</v>
      </c>
      <c r="AD730" s="225" t="s">
        <v>162</v>
      </c>
      <c r="AE730" s="225" t="s">
        <v>162</v>
      </c>
      <c r="AF730" s="225" t="s">
        <v>162</v>
      </c>
      <c r="AG730" s="225" t="s">
        <v>162</v>
      </c>
      <c r="AH730" s="225" t="s">
        <v>162</v>
      </c>
      <c r="AS730" s="225" t="s">
        <v>3017</v>
      </c>
    </row>
    <row r="731" spans="1:45" x14ac:dyDescent="0.2">
      <c r="A731" s="225">
        <v>420085</v>
      </c>
      <c r="B731" s="225" t="s">
        <v>374</v>
      </c>
      <c r="E731" s="225" t="s">
        <v>161</v>
      </c>
      <c r="L731" s="225" t="s">
        <v>163</v>
      </c>
      <c r="AD731" s="225" t="s">
        <v>161</v>
      </c>
      <c r="AF731" s="225" t="s">
        <v>161</v>
      </c>
      <c r="AH731" s="225" t="s">
        <v>161</v>
      </c>
      <c r="AS731" s="225" t="s">
        <v>3017</v>
      </c>
    </row>
    <row r="732" spans="1:45" x14ac:dyDescent="0.2">
      <c r="A732" s="225">
        <v>420086</v>
      </c>
      <c r="B732" s="225" t="s">
        <v>374</v>
      </c>
      <c r="R732" s="225" t="s">
        <v>162</v>
      </c>
      <c r="S732" s="225" t="s">
        <v>162</v>
      </c>
      <c r="AA732" s="225" t="s">
        <v>162</v>
      </c>
      <c r="AC732" s="225" t="s">
        <v>163</v>
      </c>
      <c r="AD732" s="225" t="s">
        <v>162</v>
      </c>
      <c r="AE732" s="225" t="s">
        <v>162</v>
      </c>
      <c r="AF732" s="225" t="s">
        <v>162</v>
      </c>
      <c r="AG732" s="225" t="s">
        <v>162</v>
      </c>
      <c r="AH732" s="225" t="s">
        <v>162</v>
      </c>
      <c r="AS732" s="225" t="s">
        <v>3017</v>
      </c>
    </row>
    <row r="733" spans="1:45" x14ac:dyDescent="0.2">
      <c r="A733" s="225">
        <v>420087</v>
      </c>
      <c r="B733" s="225" t="s">
        <v>374</v>
      </c>
      <c r="O733" s="225" t="s">
        <v>161</v>
      </c>
      <c r="S733" s="225" t="s">
        <v>163</v>
      </c>
      <c r="AB733" s="225" t="s">
        <v>163</v>
      </c>
      <c r="AC733" s="225" t="s">
        <v>163</v>
      </c>
      <c r="AD733" s="225" t="s">
        <v>162</v>
      </c>
      <c r="AE733" s="225" t="s">
        <v>162</v>
      </c>
      <c r="AF733" s="225" t="s">
        <v>162</v>
      </c>
      <c r="AG733" s="225" t="s">
        <v>162</v>
      </c>
      <c r="AH733" s="225" t="s">
        <v>162</v>
      </c>
      <c r="AS733" s="225" t="s">
        <v>3017</v>
      </c>
    </row>
    <row r="734" spans="1:45" x14ac:dyDescent="0.2">
      <c r="A734" s="225">
        <v>420091</v>
      </c>
      <c r="B734" s="225" t="s">
        <v>374</v>
      </c>
      <c r="R734" s="225" t="s">
        <v>161</v>
      </c>
      <c r="AB734" s="225" t="s">
        <v>163</v>
      </c>
      <c r="AC734" s="225" t="s">
        <v>163</v>
      </c>
      <c r="AD734" s="225" t="s">
        <v>162</v>
      </c>
      <c r="AE734" s="225" t="s">
        <v>162</v>
      </c>
      <c r="AF734" s="225" t="s">
        <v>162</v>
      </c>
      <c r="AG734" s="225" t="s">
        <v>162</v>
      </c>
      <c r="AH734" s="225" t="s">
        <v>162</v>
      </c>
      <c r="AS734" s="225" t="s">
        <v>3017</v>
      </c>
    </row>
    <row r="735" spans="1:45" x14ac:dyDescent="0.2">
      <c r="A735" s="225">
        <v>420092</v>
      </c>
      <c r="B735" s="225" t="s">
        <v>374</v>
      </c>
      <c r="L735" s="225" t="s">
        <v>161</v>
      </c>
      <c r="M735" s="225" t="s">
        <v>161</v>
      </c>
      <c r="P735" s="225" t="s">
        <v>163</v>
      </c>
      <c r="Z735" s="225" t="s">
        <v>163</v>
      </c>
      <c r="AA735" s="225" t="s">
        <v>163</v>
      </c>
      <c r="AC735" s="225" t="s">
        <v>163</v>
      </c>
      <c r="AD735" s="225" t="s">
        <v>162</v>
      </c>
      <c r="AE735" s="225" t="s">
        <v>162</v>
      </c>
      <c r="AF735" s="225" t="s">
        <v>162</v>
      </c>
      <c r="AG735" s="225" t="s">
        <v>162</v>
      </c>
      <c r="AH735" s="225" t="s">
        <v>162</v>
      </c>
      <c r="AS735" s="225" t="s">
        <v>3017</v>
      </c>
    </row>
    <row r="736" spans="1:45" x14ac:dyDescent="0.2">
      <c r="A736" s="225">
        <v>420104</v>
      </c>
      <c r="B736" s="225" t="s">
        <v>374</v>
      </c>
      <c r="E736" s="225" t="s">
        <v>161</v>
      </c>
      <c r="L736" s="225" t="s">
        <v>162</v>
      </c>
      <c r="Q736" s="225" t="s">
        <v>161</v>
      </c>
      <c r="R736" s="225" t="s">
        <v>162</v>
      </c>
      <c r="AB736" s="225" t="s">
        <v>163</v>
      </c>
      <c r="AD736" s="225" t="s">
        <v>162</v>
      </c>
      <c r="AE736" s="225" t="s">
        <v>162</v>
      </c>
      <c r="AF736" s="225" t="s">
        <v>162</v>
      </c>
      <c r="AG736" s="225" t="s">
        <v>162</v>
      </c>
      <c r="AH736" s="225" t="s">
        <v>162</v>
      </c>
      <c r="AS736" s="225" t="s">
        <v>3017</v>
      </c>
    </row>
    <row r="737" spans="1:45" x14ac:dyDescent="0.2">
      <c r="A737" s="225">
        <v>420106</v>
      </c>
      <c r="B737" s="225" t="s">
        <v>400</v>
      </c>
      <c r="D737" s="225" t="s">
        <v>161</v>
      </c>
      <c r="I737" s="225" t="s">
        <v>161</v>
      </c>
      <c r="L737" s="225" t="s">
        <v>161</v>
      </c>
      <c r="R737" s="225" t="s">
        <v>161</v>
      </c>
      <c r="Y737" s="225" t="s">
        <v>162</v>
      </c>
      <c r="Z737" s="225" t="s">
        <v>162</v>
      </c>
      <c r="AA737" s="225" t="s">
        <v>162</v>
      </c>
      <c r="AB737" s="225" t="s">
        <v>162</v>
      </c>
      <c r="AC737" s="225" t="s">
        <v>162</v>
      </c>
      <c r="AS737" s="225" t="s">
        <v>3017</v>
      </c>
    </row>
    <row r="738" spans="1:45" x14ac:dyDescent="0.2">
      <c r="A738" s="225">
        <v>420124</v>
      </c>
      <c r="B738" s="225" t="s">
        <v>374</v>
      </c>
      <c r="R738" s="225" t="s">
        <v>162</v>
      </c>
      <c r="Z738" s="225" t="s">
        <v>161</v>
      </c>
      <c r="AA738" s="225" t="s">
        <v>162</v>
      </c>
      <c r="AB738" s="225" t="s">
        <v>162</v>
      </c>
      <c r="AD738" s="225" t="s">
        <v>162</v>
      </c>
      <c r="AE738" s="225" t="s">
        <v>162</v>
      </c>
      <c r="AF738" s="225" t="s">
        <v>162</v>
      </c>
      <c r="AG738" s="225" t="s">
        <v>162</v>
      </c>
      <c r="AH738" s="225" t="s">
        <v>162</v>
      </c>
      <c r="AS738" s="225" t="s">
        <v>3016</v>
      </c>
    </row>
    <row r="739" spans="1:45" x14ac:dyDescent="0.2">
      <c r="A739" s="225">
        <v>420125</v>
      </c>
      <c r="B739" s="225" t="s">
        <v>374</v>
      </c>
      <c r="K739" s="225" t="s">
        <v>161</v>
      </c>
      <c r="W739" s="225" t="s">
        <v>161</v>
      </c>
      <c r="AA739" s="225" t="s">
        <v>161</v>
      </c>
      <c r="AD739" s="225" t="s">
        <v>163</v>
      </c>
      <c r="AF739" s="225" t="s">
        <v>162</v>
      </c>
      <c r="AS739" s="225" t="s">
        <v>3016</v>
      </c>
    </row>
    <row r="740" spans="1:45" x14ac:dyDescent="0.2">
      <c r="A740" s="225">
        <v>420137</v>
      </c>
      <c r="B740" s="225" t="s">
        <v>400</v>
      </c>
      <c r="J740" s="225" t="s">
        <v>161</v>
      </c>
      <c r="L740" s="225" t="s">
        <v>161</v>
      </c>
      <c r="N740" s="225" t="s">
        <v>161</v>
      </c>
      <c r="Y740" s="225" t="s">
        <v>162</v>
      </c>
      <c r="Z740" s="225" t="s">
        <v>162</v>
      </c>
      <c r="AA740" s="225" t="s">
        <v>162</v>
      </c>
      <c r="AB740" s="225" t="s">
        <v>162</v>
      </c>
      <c r="AC740" s="225" t="s">
        <v>162</v>
      </c>
      <c r="AS740" s="225" t="s">
        <v>3017</v>
      </c>
    </row>
    <row r="741" spans="1:45" x14ac:dyDescent="0.2">
      <c r="A741" s="225">
        <v>420138</v>
      </c>
      <c r="B741" s="225" t="s">
        <v>374</v>
      </c>
      <c r="Z741" s="225" t="s">
        <v>161</v>
      </c>
      <c r="AA741" s="225" t="s">
        <v>163</v>
      </c>
      <c r="AF741" s="225" t="s">
        <v>163</v>
      </c>
      <c r="AG741" s="225" t="s">
        <v>163</v>
      </c>
      <c r="AH741" s="225" t="s">
        <v>163</v>
      </c>
      <c r="AS741" s="225" t="s">
        <v>3017</v>
      </c>
    </row>
    <row r="742" spans="1:45" x14ac:dyDescent="0.2">
      <c r="A742" s="225">
        <v>420140</v>
      </c>
      <c r="B742" s="225" t="s">
        <v>374</v>
      </c>
      <c r="H742" s="225" t="s">
        <v>161</v>
      </c>
      <c r="Q742" s="225" t="s">
        <v>161</v>
      </c>
      <c r="AB742" s="225" t="s">
        <v>163</v>
      </c>
      <c r="AD742" s="225" t="s">
        <v>162</v>
      </c>
      <c r="AE742" s="225" t="s">
        <v>162</v>
      </c>
      <c r="AG742" s="225" t="s">
        <v>162</v>
      </c>
      <c r="AH742" s="225" t="s">
        <v>163</v>
      </c>
      <c r="AS742" s="225" t="s">
        <v>3017</v>
      </c>
    </row>
    <row r="743" spans="1:45" x14ac:dyDescent="0.2">
      <c r="A743" s="225">
        <v>420141</v>
      </c>
      <c r="B743" s="225" t="s">
        <v>374</v>
      </c>
      <c r="AA743" s="225" t="s">
        <v>163</v>
      </c>
      <c r="AB743" s="225" t="s">
        <v>163</v>
      </c>
      <c r="AC743" s="225" t="s">
        <v>163</v>
      </c>
      <c r="AD743" s="225" t="s">
        <v>162</v>
      </c>
      <c r="AE743" s="225" t="s">
        <v>162</v>
      </c>
      <c r="AF743" s="225" t="s">
        <v>162</v>
      </c>
      <c r="AG743" s="225" t="s">
        <v>162</v>
      </c>
      <c r="AH743" s="225" t="s">
        <v>162</v>
      </c>
      <c r="AS743" s="225" t="s">
        <v>3017</v>
      </c>
    </row>
    <row r="744" spans="1:45" x14ac:dyDescent="0.2">
      <c r="A744" s="225">
        <v>420142</v>
      </c>
      <c r="B744" s="225" t="s">
        <v>374</v>
      </c>
      <c r="Q744" s="225" t="s">
        <v>161</v>
      </c>
      <c r="AB744" s="225" t="s">
        <v>163</v>
      </c>
      <c r="AD744" s="225" t="s">
        <v>162</v>
      </c>
      <c r="AE744" s="225" t="s">
        <v>162</v>
      </c>
      <c r="AF744" s="225" t="s">
        <v>162</v>
      </c>
      <c r="AG744" s="225" t="s">
        <v>163</v>
      </c>
      <c r="AH744" s="225" t="s">
        <v>162</v>
      </c>
      <c r="AS744" s="225" t="s">
        <v>3017</v>
      </c>
    </row>
    <row r="745" spans="1:45" x14ac:dyDescent="0.2">
      <c r="A745" s="225">
        <v>420145</v>
      </c>
      <c r="B745" s="225" t="s">
        <v>400</v>
      </c>
      <c r="E745" s="225" t="s">
        <v>161</v>
      </c>
      <c r="Q745" s="225" t="s">
        <v>163</v>
      </c>
      <c r="R745" s="225" t="s">
        <v>161</v>
      </c>
      <c r="W745" s="225" t="s">
        <v>161</v>
      </c>
      <c r="Y745" s="225" t="s">
        <v>162</v>
      </c>
      <c r="Z745" s="225" t="s">
        <v>162</v>
      </c>
      <c r="AA745" s="225" t="s">
        <v>162</v>
      </c>
      <c r="AB745" s="225" t="s">
        <v>162</v>
      </c>
      <c r="AC745" s="225" t="s">
        <v>162</v>
      </c>
      <c r="AS745" s="225" t="s">
        <v>3017</v>
      </c>
    </row>
    <row r="746" spans="1:45" x14ac:dyDescent="0.2">
      <c r="A746" s="225">
        <v>420149</v>
      </c>
      <c r="B746" s="225" t="s">
        <v>374</v>
      </c>
      <c r="N746" s="225" t="s">
        <v>161</v>
      </c>
      <c r="O746" s="225" t="s">
        <v>161</v>
      </c>
      <c r="Y746" s="225" t="s">
        <v>162</v>
      </c>
      <c r="Z746" s="225" t="s">
        <v>162</v>
      </c>
      <c r="AA746" s="225" t="s">
        <v>163</v>
      </c>
      <c r="AB746" s="225" t="s">
        <v>163</v>
      </c>
      <c r="AC746" s="225" t="s">
        <v>163</v>
      </c>
      <c r="AD746" s="225" t="s">
        <v>162</v>
      </c>
      <c r="AE746" s="225" t="s">
        <v>162</v>
      </c>
      <c r="AF746" s="225" t="s">
        <v>162</v>
      </c>
      <c r="AG746" s="225" t="s">
        <v>162</v>
      </c>
      <c r="AH746" s="225" t="s">
        <v>162</v>
      </c>
      <c r="AS746" s="225" t="s">
        <v>3017</v>
      </c>
    </row>
    <row r="747" spans="1:45" x14ac:dyDescent="0.2">
      <c r="A747" s="225">
        <v>420150</v>
      </c>
      <c r="B747" s="225" t="s">
        <v>374</v>
      </c>
      <c r="K747" s="225" t="s">
        <v>161</v>
      </c>
      <c r="T747" s="225" t="s">
        <v>161</v>
      </c>
      <c r="AA747" s="225" t="s">
        <v>162</v>
      </c>
      <c r="AB747" s="225" t="s">
        <v>162</v>
      </c>
      <c r="AC747" s="225" t="s">
        <v>163</v>
      </c>
      <c r="AD747" s="225" t="s">
        <v>162</v>
      </c>
      <c r="AE747" s="225" t="s">
        <v>162</v>
      </c>
      <c r="AF747" s="225" t="s">
        <v>162</v>
      </c>
      <c r="AG747" s="225" t="s">
        <v>162</v>
      </c>
      <c r="AH747" s="225" t="s">
        <v>162</v>
      </c>
      <c r="AS747" s="225" t="s">
        <v>3017</v>
      </c>
    </row>
    <row r="748" spans="1:45" x14ac:dyDescent="0.2">
      <c r="A748" s="225">
        <v>420152</v>
      </c>
      <c r="B748" s="225" t="s">
        <v>374</v>
      </c>
      <c r="K748" s="225" t="s">
        <v>161</v>
      </c>
      <c r="O748" s="225" t="s">
        <v>161</v>
      </c>
      <c r="S748" s="225" t="s">
        <v>163</v>
      </c>
      <c r="W748" s="225" t="s">
        <v>161</v>
      </c>
      <c r="AA748" s="225" t="s">
        <v>163</v>
      </c>
      <c r="AC748" s="225" t="s">
        <v>163</v>
      </c>
      <c r="AD748" s="225" t="s">
        <v>162</v>
      </c>
      <c r="AE748" s="225" t="s">
        <v>162</v>
      </c>
      <c r="AF748" s="225" t="s">
        <v>162</v>
      </c>
      <c r="AG748" s="225" t="s">
        <v>162</v>
      </c>
      <c r="AH748" s="225" t="s">
        <v>162</v>
      </c>
      <c r="AS748" s="225" t="s">
        <v>3017</v>
      </c>
    </row>
    <row r="749" spans="1:45" x14ac:dyDescent="0.2">
      <c r="A749" s="225">
        <v>420153</v>
      </c>
      <c r="B749" s="225" t="s">
        <v>374</v>
      </c>
      <c r="L749" s="225" t="s">
        <v>161</v>
      </c>
      <c r="R749" s="225" t="s">
        <v>161</v>
      </c>
      <c r="AA749" s="225" t="s">
        <v>161</v>
      </c>
      <c r="AB749" s="225" t="s">
        <v>161</v>
      </c>
      <c r="AC749" s="225" t="s">
        <v>161</v>
      </c>
      <c r="AD749" s="225" t="s">
        <v>163</v>
      </c>
      <c r="AE749" s="225" t="s">
        <v>163</v>
      </c>
      <c r="AF749" s="225" t="s">
        <v>163</v>
      </c>
      <c r="AG749" s="225" t="s">
        <v>161</v>
      </c>
      <c r="AH749" s="225" t="s">
        <v>161</v>
      </c>
      <c r="AS749" s="225" t="s">
        <v>3017</v>
      </c>
    </row>
    <row r="750" spans="1:45" x14ac:dyDescent="0.2">
      <c r="A750" s="225">
        <v>420154</v>
      </c>
      <c r="B750" s="225" t="s">
        <v>374</v>
      </c>
      <c r="AA750" s="225" t="s">
        <v>161</v>
      </c>
      <c r="AD750" s="225" t="s">
        <v>161</v>
      </c>
      <c r="AE750" s="225" t="s">
        <v>161</v>
      </c>
      <c r="AF750" s="225" t="s">
        <v>161</v>
      </c>
      <c r="AG750" s="225" t="s">
        <v>161</v>
      </c>
      <c r="AS750" s="225" t="s">
        <v>3017</v>
      </c>
    </row>
    <row r="751" spans="1:45" x14ac:dyDescent="0.2">
      <c r="A751" s="225">
        <v>420159</v>
      </c>
      <c r="B751" s="225" t="s">
        <v>374</v>
      </c>
      <c r="H751" s="225" t="s">
        <v>161</v>
      </c>
      <c r="L751" s="225" t="s">
        <v>163</v>
      </c>
      <c r="R751" s="225" t="s">
        <v>161</v>
      </c>
      <c r="S751" s="225" t="s">
        <v>161</v>
      </c>
      <c r="AA751" s="225" t="s">
        <v>163</v>
      </c>
      <c r="AE751" s="225" t="s">
        <v>163</v>
      </c>
      <c r="AF751" s="225" t="s">
        <v>161</v>
      </c>
      <c r="AG751" s="225" t="s">
        <v>161</v>
      </c>
      <c r="AH751" s="225" t="s">
        <v>161</v>
      </c>
      <c r="AS751" s="225" t="s">
        <v>3017</v>
      </c>
    </row>
    <row r="752" spans="1:45" x14ac:dyDescent="0.2">
      <c r="A752" s="225">
        <v>420163</v>
      </c>
      <c r="B752" s="225" t="s">
        <v>374</v>
      </c>
      <c r="R752" s="225" t="s">
        <v>162</v>
      </c>
      <c r="AA752" s="225" t="s">
        <v>161</v>
      </c>
      <c r="AD752" s="225" t="s">
        <v>161</v>
      </c>
      <c r="AE752" s="225" t="s">
        <v>162</v>
      </c>
      <c r="AF752" s="225" t="s">
        <v>162</v>
      </c>
      <c r="AH752" s="225" t="s">
        <v>161</v>
      </c>
      <c r="AS752" s="225" t="s">
        <v>3017</v>
      </c>
    </row>
    <row r="753" spans="1:45" x14ac:dyDescent="0.2">
      <c r="A753" s="225">
        <v>420165</v>
      </c>
      <c r="B753" s="225" t="s">
        <v>374</v>
      </c>
      <c r="Q753" s="225" t="s">
        <v>161</v>
      </c>
      <c r="X753" s="225" t="s">
        <v>161</v>
      </c>
      <c r="AA753" s="225" t="s">
        <v>161</v>
      </c>
      <c r="AB753" s="225" t="s">
        <v>161</v>
      </c>
      <c r="AD753" s="225" t="s">
        <v>163</v>
      </c>
      <c r="AE753" s="225" t="s">
        <v>163</v>
      </c>
      <c r="AF753" s="225" t="s">
        <v>163</v>
      </c>
      <c r="AG753" s="225" t="s">
        <v>163</v>
      </c>
      <c r="AH753" s="225" t="s">
        <v>163</v>
      </c>
      <c r="AS753" s="225" t="s">
        <v>3017</v>
      </c>
    </row>
    <row r="754" spans="1:45" x14ac:dyDescent="0.2">
      <c r="A754" s="225">
        <v>420169</v>
      </c>
      <c r="B754" s="225" t="s">
        <v>374</v>
      </c>
      <c r="Q754" s="225" t="s">
        <v>163</v>
      </c>
      <c r="R754" s="225" t="s">
        <v>161</v>
      </c>
      <c r="S754" s="225" t="s">
        <v>161</v>
      </c>
      <c r="W754" s="225" t="s">
        <v>163</v>
      </c>
      <c r="Y754" s="225" t="s">
        <v>163</v>
      </c>
      <c r="Z754" s="225" t="s">
        <v>162</v>
      </c>
      <c r="AA754" s="225" t="s">
        <v>163</v>
      </c>
      <c r="AB754" s="225" t="s">
        <v>162</v>
      </c>
      <c r="AC754" s="225" t="s">
        <v>162</v>
      </c>
      <c r="AD754" s="225" t="s">
        <v>162</v>
      </c>
      <c r="AE754" s="225" t="s">
        <v>162</v>
      </c>
      <c r="AF754" s="225" t="s">
        <v>162</v>
      </c>
      <c r="AG754" s="225" t="s">
        <v>162</v>
      </c>
      <c r="AH754" s="225" t="s">
        <v>162</v>
      </c>
      <c r="AS754" s="225" t="s">
        <v>3017</v>
      </c>
    </row>
    <row r="755" spans="1:45" x14ac:dyDescent="0.2">
      <c r="A755" s="225">
        <v>420177</v>
      </c>
      <c r="B755" s="225" t="s">
        <v>400</v>
      </c>
      <c r="L755" s="225" t="s">
        <v>163</v>
      </c>
      <c r="Q755" s="225" t="s">
        <v>161</v>
      </c>
      <c r="R755" s="225" t="s">
        <v>163</v>
      </c>
      <c r="Y755" s="225" t="s">
        <v>162</v>
      </c>
      <c r="Z755" s="225" t="s">
        <v>162</v>
      </c>
      <c r="AA755" s="225" t="s">
        <v>162</v>
      </c>
      <c r="AB755" s="225" t="s">
        <v>162</v>
      </c>
      <c r="AC755" s="225" t="s">
        <v>162</v>
      </c>
      <c r="AS755" s="225" t="s">
        <v>3017</v>
      </c>
    </row>
    <row r="756" spans="1:45" x14ac:dyDescent="0.2">
      <c r="A756" s="225">
        <v>420184</v>
      </c>
      <c r="B756" s="225" t="s">
        <v>374</v>
      </c>
      <c r="AA756" s="225" t="s">
        <v>161</v>
      </c>
      <c r="AB756" s="225" t="s">
        <v>161</v>
      </c>
      <c r="AD756" s="225" t="s">
        <v>161</v>
      </c>
      <c r="AF756" s="225" t="s">
        <v>163</v>
      </c>
      <c r="AH756" s="225" t="s">
        <v>161</v>
      </c>
      <c r="AS756" s="225" t="s">
        <v>3017</v>
      </c>
    </row>
    <row r="757" spans="1:45" x14ac:dyDescent="0.2">
      <c r="A757" s="225">
        <v>420185</v>
      </c>
      <c r="B757" s="225" t="s">
        <v>374</v>
      </c>
      <c r="L757" s="225" t="s">
        <v>163</v>
      </c>
      <c r="R757" s="225" t="s">
        <v>162</v>
      </c>
      <c r="S757" s="225" t="s">
        <v>162</v>
      </c>
      <c r="AB757" s="225" t="s">
        <v>162</v>
      </c>
      <c r="AC757" s="225" t="s">
        <v>163</v>
      </c>
      <c r="AD757" s="225" t="s">
        <v>162</v>
      </c>
      <c r="AE757" s="225" t="s">
        <v>162</v>
      </c>
      <c r="AF757" s="225" t="s">
        <v>162</v>
      </c>
      <c r="AG757" s="225" t="s">
        <v>162</v>
      </c>
      <c r="AH757" s="225" t="s">
        <v>162</v>
      </c>
      <c r="AS757" s="225" t="s">
        <v>3016</v>
      </c>
    </row>
    <row r="758" spans="1:45" x14ac:dyDescent="0.2">
      <c r="A758" s="225">
        <v>420197</v>
      </c>
      <c r="B758" s="225" t="s">
        <v>374</v>
      </c>
      <c r="H758" s="225" t="s">
        <v>161</v>
      </c>
      <c r="S758" s="225" t="s">
        <v>162</v>
      </c>
      <c r="AA758" s="225" t="s">
        <v>163</v>
      </c>
      <c r="AD758" s="225" t="s">
        <v>161</v>
      </c>
      <c r="AE758" s="225" t="s">
        <v>162</v>
      </c>
      <c r="AF758" s="225" t="s">
        <v>162</v>
      </c>
      <c r="AG758" s="225" t="s">
        <v>161</v>
      </c>
      <c r="AH758" s="225" t="s">
        <v>161</v>
      </c>
      <c r="AS758" s="225" t="s">
        <v>3017</v>
      </c>
    </row>
    <row r="759" spans="1:45" x14ac:dyDescent="0.2">
      <c r="A759" s="225">
        <v>420212</v>
      </c>
      <c r="B759" s="225" t="s">
        <v>374</v>
      </c>
      <c r="H759" s="225" t="s">
        <v>163</v>
      </c>
      <c r="Q759" s="225" t="s">
        <v>163</v>
      </c>
      <c r="S759" s="225" t="s">
        <v>163</v>
      </c>
      <c r="AC759" s="225" t="s">
        <v>162</v>
      </c>
      <c r="AD759" s="225" t="s">
        <v>162</v>
      </c>
      <c r="AE759" s="225" t="s">
        <v>162</v>
      </c>
      <c r="AF759" s="225" t="s">
        <v>162</v>
      </c>
      <c r="AG759" s="225" t="s">
        <v>162</v>
      </c>
      <c r="AH759" s="225" t="s">
        <v>162</v>
      </c>
      <c r="AS759" s="225" t="s">
        <v>3017</v>
      </c>
    </row>
    <row r="760" spans="1:45" x14ac:dyDescent="0.2">
      <c r="A760" s="225">
        <v>420213</v>
      </c>
      <c r="B760" s="225" t="s">
        <v>374</v>
      </c>
      <c r="L760" s="225" t="s">
        <v>163</v>
      </c>
      <c r="AA760" s="225" t="s">
        <v>163</v>
      </c>
      <c r="AB760" s="225" t="s">
        <v>163</v>
      </c>
      <c r="AC760" s="225" t="s">
        <v>163</v>
      </c>
      <c r="AD760" s="225" t="s">
        <v>162</v>
      </c>
      <c r="AE760" s="225" t="s">
        <v>162</v>
      </c>
      <c r="AF760" s="225" t="s">
        <v>162</v>
      </c>
      <c r="AG760" s="225" t="s">
        <v>162</v>
      </c>
      <c r="AH760" s="225" t="s">
        <v>162</v>
      </c>
      <c r="AS760" s="225" t="s">
        <v>3017</v>
      </c>
    </row>
    <row r="761" spans="1:45" x14ac:dyDescent="0.2">
      <c r="A761" s="225">
        <v>420218</v>
      </c>
      <c r="B761" s="225" t="s">
        <v>374</v>
      </c>
      <c r="Q761" s="225" t="s">
        <v>161</v>
      </c>
      <c r="S761" s="225" t="s">
        <v>162</v>
      </c>
      <c r="AA761" s="225" t="s">
        <v>163</v>
      </c>
      <c r="AE761" s="225" t="s">
        <v>163</v>
      </c>
      <c r="AF761" s="225" t="s">
        <v>162</v>
      </c>
      <c r="AG761" s="225" t="s">
        <v>163</v>
      </c>
      <c r="AS761" s="225" t="s">
        <v>3017</v>
      </c>
    </row>
    <row r="762" spans="1:45" x14ac:dyDescent="0.2">
      <c r="A762" s="225">
        <v>420222</v>
      </c>
      <c r="B762" s="225" t="s">
        <v>374</v>
      </c>
      <c r="G762" s="225" t="s">
        <v>161</v>
      </c>
      <c r="L762" s="225" t="s">
        <v>163</v>
      </c>
      <c r="Q762" s="225" t="s">
        <v>162</v>
      </c>
      <c r="R762" s="225" t="s">
        <v>163</v>
      </c>
      <c r="Y762" s="225" t="s">
        <v>162</v>
      </c>
      <c r="Z762" s="225" t="s">
        <v>162</v>
      </c>
      <c r="AA762" s="225" t="s">
        <v>162</v>
      </c>
      <c r="AB762" s="225" t="s">
        <v>162</v>
      </c>
      <c r="AC762" s="225" t="s">
        <v>162</v>
      </c>
      <c r="AD762" s="225" t="s">
        <v>162</v>
      </c>
      <c r="AE762" s="225" t="s">
        <v>162</v>
      </c>
      <c r="AF762" s="225" t="s">
        <v>162</v>
      </c>
      <c r="AG762" s="225" t="s">
        <v>162</v>
      </c>
      <c r="AH762" s="225" t="s">
        <v>162</v>
      </c>
      <c r="AS762" s="225" t="s">
        <v>3016</v>
      </c>
    </row>
    <row r="763" spans="1:45" x14ac:dyDescent="0.2">
      <c r="A763" s="225">
        <v>420229</v>
      </c>
      <c r="B763" s="225" t="s">
        <v>374</v>
      </c>
      <c r="L763" s="225" t="s">
        <v>161</v>
      </c>
      <c r="S763" s="225" t="s">
        <v>161</v>
      </c>
      <c r="AE763" s="225" t="s">
        <v>163</v>
      </c>
      <c r="AF763" s="225" t="s">
        <v>161</v>
      </c>
      <c r="AG763" s="225" t="s">
        <v>161</v>
      </c>
      <c r="AH763" s="225" t="s">
        <v>161</v>
      </c>
      <c r="AS763" s="225" t="s">
        <v>3017</v>
      </c>
    </row>
    <row r="764" spans="1:45" x14ac:dyDescent="0.2">
      <c r="A764" s="225">
        <v>420240</v>
      </c>
      <c r="B764" s="225" t="s">
        <v>374</v>
      </c>
      <c r="I764" s="225" t="s">
        <v>163</v>
      </c>
      <c r="L764" s="225" t="s">
        <v>163</v>
      </c>
      <c r="AA764" s="225" t="s">
        <v>163</v>
      </c>
      <c r="AB764" s="225" t="s">
        <v>162</v>
      </c>
      <c r="AD764" s="225" t="s">
        <v>162</v>
      </c>
      <c r="AE764" s="225" t="s">
        <v>162</v>
      </c>
      <c r="AF764" s="225" t="s">
        <v>162</v>
      </c>
      <c r="AH764" s="225" t="s">
        <v>162</v>
      </c>
      <c r="AS764" s="225" t="s">
        <v>3017</v>
      </c>
    </row>
    <row r="765" spans="1:45" x14ac:dyDescent="0.2">
      <c r="A765" s="225">
        <v>420246</v>
      </c>
      <c r="B765" s="225" t="s">
        <v>374</v>
      </c>
      <c r="H765" s="225" t="s">
        <v>163</v>
      </c>
      <c r="L765" s="225" t="s">
        <v>162</v>
      </c>
      <c r="R765" s="225" t="s">
        <v>162</v>
      </c>
      <c r="S765" s="225" t="s">
        <v>162</v>
      </c>
      <c r="Z765" s="225" t="s">
        <v>163</v>
      </c>
      <c r="AA765" s="225" t="s">
        <v>163</v>
      </c>
      <c r="AD765" s="225" t="s">
        <v>163</v>
      </c>
      <c r="AE765" s="225" t="s">
        <v>162</v>
      </c>
      <c r="AF765" s="225" t="s">
        <v>162</v>
      </c>
      <c r="AG765" s="225" t="s">
        <v>163</v>
      </c>
      <c r="AH765" s="225" t="s">
        <v>163</v>
      </c>
      <c r="AS765" s="225" t="s">
        <v>3017</v>
      </c>
    </row>
    <row r="766" spans="1:45" x14ac:dyDescent="0.2">
      <c r="A766" s="225">
        <v>420253</v>
      </c>
      <c r="B766" s="225" t="s">
        <v>374</v>
      </c>
      <c r="L766" s="225" t="s">
        <v>162</v>
      </c>
      <c r="R766" s="225" t="s">
        <v>162</v>
      </c>
      <c r="Z766" s="225" t="s">
        <v>163</v>
      </c>
      <c r="AA766" s="225" t="s">
        <v>163</v>
      </c>
      <c r="AD766" s="225" t="s">
        <v>162</v>
      </c>
      <c r="AE766" s="225" t="s">
        <v>162</v>
      </c>
      <c r="AF766" s="225" t="s">
        <v>162</v>
      </c>
      <c r="AG766" s="225" t="s">
        <v>162</v>
      </c>
      <c r="AS766" s="225" t="s">
        <v>3017</v>
      </c>
    </row>
    <row r="767" spans="1:45" x14ac:dyDescent="0.2">
      <c r="A767" s="225">
        <v>420255</v>
      </c>
      <c r="B767" s="225" t="s">
        <v>374</v>
      </c>
      <c r="K767" s="225" t="s">
        <v>161</v>
      </c>
      <c r="Q767" s="225" t="s">
        <v>161</v>
      </c>
      <c r="W767" s="225" t="s">
        <v>161</v>
      </c>
      <c r="AA767" s="225" t="s">
        <v>161</v>
      </c>
      <c r="AD767" s="225" t="s">
        <v>163</v>
      </c>
      <c r="AG767" s="225" t="s">
        <v>163</v>
      </c>
      <c r="AH767" s="225" t="s">
        <v>163</v>
      </c>
      <c r="AS767" s="225" t="s">
        <v>3017</v>
      </c>
    </row>
    <row r="768" spans="1:45" x14ac:dyDescent="0.2">
      <c r="A768" s="225">
        <v>420269</v>
      </c>
      <c r="B768" s="225" t="s">
        <v>374</v>
      </c>
      <c r="U768" s="225" t="s">
        <v>161</v>
      </c>
      <c r="X768" s="225" t="s">
        <v>163</v>
      </c>
      <c r="Y768" s="225" t="s">
        <v>163</v>
      </c>
      <c r="AA768" s="225" t="s">
        <v>163</v>
      </c>
      <c r="AB768" s="225" t="s">
        <v>162</v>
      </c>
      <c r="AC768" s="225" t="s">
        <v>163</v>
      </c>
      <c r="AD768" s="225" t="s">
        <v>162</v>
      </c>
      <c r="AE768" s="225" t="s">
        <v>162</v>
      </c>
      <c r="AF768" s="225" t="s">
        <v>162</v>
      </c>
      <c r="AG768" s="225" t="s">
        <v>162</v>
      </c>
      <c r="AH768" s="225" t="s">
        <v>162</v>
      </c>
      <c r="AS768" s="225" t="s">
        <v>3017</v>
      </c>
    </row>
    <row r="769" spans="1:45" x14ac:dyDescent="0.2">
      <c r="A769" s="225">
        <v>420288</v>
      </c>
      <c r="B769" s="225" t="s">
        <v>374</v>
      </c>
      <c r="H769" s="225" t="s">
        <v>161</v>
      </c>
      <c r="S769" s="225" t="s">
        <v>163</v>
      </c>
      <c r="AA769" s="225" t="s">
        <v>162</v>
      </c>
      <c r="AD769" s="225" t="s">
        <v>162</v>
      </c>
      <c r="AE769" s="225" t="s">
        <v>162</v>
      </c>
      <c r="AF769" s="225" t="s">
        <v>162</v>
      </c>
      <c r="AG769" s="225" t="s">
        <v>162</v>
      </c>
      <c r="AS769" s="225" t="s">
        <v>3017</v>
      </c>
    </row>
    <row r="770" spans="1:45" x14ac:dyDescent="0.2">
      <c r="A770" s="225">
        <v>420297</v>
      </c>
      <c r="B770" s="225" t="s">
        <v>400</v>
      </c>
      <c r="I770" s="225" t="s">
        <v>161</v>
      </c>
      <c r="Q770" s="225" t="s">
        <v>163</v>
      </c>
      <c r="R770" s="225" t="s">
        <v>161</v>
      </c>
      <c r="W770" s="225" t="s">
        <v>161</v>
      </c>
      <c r="Y770" s="225" t="s">
        <v>162</v>
      </c>
      <c r="Z770" s="225" t="s">
        <v>162</v>
      </c>
      <c r="AA770" s="225" t="s">
        <v>162</v>
      </c>
      <c r="AB770" s="225" t="s">
        <v>162</v>
      </c>
      <c r="AC770" s="225" t="s">
        <v>162</v>
      </c>
      <c r="AS770" s="225" t="s">
        <v>3017</v>
      </c>
    </row>
    <row r="771" spans="1:45" x14ac:dyDescent="0.2">
      <c r="A771" s="225">
        <v>420303</v>
      </c>
      <c r="B771" s="225" t="s">
        <v>374</v>
      </c>
      <c r="L771" s="225" t="s">
        <v>163</v>
      </c>
      <c r="R771" s="225" t="s">
        <v>161</v>
      </c>
      <c r="AA771" s="225" t="s">
        <v>161</v>
      </c>
      <c r="AD771" s="225" t="s">
        <v>163</v>
      </c>
      <c r="AE771" s="225" t="s">
        <v>162</v>
      </c>
      <c r="AF771" s="225" t="s">
        <v>162</v>
      </c>
      <c r="AH771" s="225" t="s">
        <v>163</v>
      </c>
      <c r="AS771" s="225" t="s">
        <v>3017</v>
      </c>
    </row>
    <row r="772" spans="1:45" x14ac:dyDescent="0.2">
      <c r="A772" s="225">
        <v>420307</v>
      </c>
      <c r="B772" s="225" t="s">
        <v>374</v>
      </c>
      <c r="P772" s="225" t="s">
        <v>163</v>
      </c>
      <c r="W772" s="225" t="s">
        <v>163</v>
      </c>
      <c r="AA772" s="225" t="s">
        <v>161</v>
      </c>
      <c r="AB772" s="225" t="s">
        <v>161</v>
      </c>
      <c r="AC772" s="225" t="s">
        <v>161</v>
      </c>
      <c r="AD772" s="225" t="s">
        <v>162</v>
      </c>
      <c r="AE772" s="225" t="s">
        <v>163</v>
      </c>
      <c r="AF772" s="225" t="s">
        <v>162</v>
      </c>
      <c r="AG772" s="225" t="s">
        <v>162</v>
      </c>
      <c r="AH772" s="225" t="s">
        <v>162</v>
      </c>
      <c r="AS772" s="225" t="s">
        <v>3017</v>
      </c>
    </row>
    <row r="773" spans="1:45" x14ac:dyDescent="0.2">
      <c r="A773" s="225">
        <v>420312</v>
      </c>
      <c r="B773" s="225" t="s">
        <v>374</v>
      </c>
      <c r="H773" s="225" t="s">
        <v>161</v>
      </c>
      <c r="R773" s="225" t="s">
        <v>163</v>
      </c>
      <c r="S773" s="225" t="s">
        <v>163</v>
      </c>
      <c r="Z773" s="225" t="s">
        <v>163</v>
      </c>
      <c r="AA773" s="225" t="s">
        <v>163</v>
      </c>
      <c r="AD773" s="225" t="s">
        <v>162</v>
      </c>
      <c r="AE773" s="225" t="s">
        <v>162</v>
      </c>
      <c r="AF773" s="225" t="s">
        <v>162</v>
      </c>
      <c r="AG773" s="225" t="s">
        <v>162</v>
      </c>
      <c r="AS773" s="225" t="s">
        <v>3017</v>
      </c>
    </row>
    <row r="774" spans="1:45" x14ac:dyDescent="0.2">
      <c r="A774" s="225">
        <v>420313</v>
      </c>
      <c r="B774" s="225" t="s">
        <v>374</v>
      </c>
      <c r="Y774" s="225" t="s">
        <v>163</v>
      </c>
      <c r="AA774" s="225" t="s">
        <v>162</v>
      </c>
      <c r="AC774" s="225" t="s">
        <v>163</v>
      </c>
      <c r="AD774" s="225" t="s">
        <v>162</v>
      </c>
      <c r="AE774" s="225" t="s">
        <v>162</v>
      </c>
      <c r="AF774" s="225" t="s">
        <v>162</v>
      </c>
      <c r="AH774" s="225" t="s">
        <v>163</v>
      </c>
      <c r="AS774" s="225" t="s">
        <v>3017</v>
      </c>
    </row>
    <row r="775" spans="1:45" x14ac:dyDescent="0.2">
      <c r="A775" s="225">
        <v>420315</v>
      </c>
      <c r="B775" s="225" t="s">
        <v>374</v>
      </c>
      <c r="I775" s="225" t="s">
        <v>161</v>
      </c>
      <c r="AA775" s="225" t="s">
        <v>163</v>
      </c>
      <c r="AD775" s="225" t="s">
        <v>162</v>
      </c>
      <c r="AE775" s="225" t="s">
        <v>162</v>
      </c>
      <c r="AF775" s="225" t="s">
        <v>162</v>
      </c>
      <c r="AG775" s="225" t="s">
        <v>162</v>
      </c>
      <c r="AS775" s="225" t="s">
        <v>3016</v>
      </c>
    </row>
    <row r="776" spans="1:45" x14ac:dyDescent="0.2">
      <c r="A776" s="225">
        <v>420317</v>
      </c>
      <c r="B776" s="225" t="s">
        <v>374</v>
      </c>
      <c r="AA776" s="225" t="s">
        <v>161</v>
      </c>
      <c r="AB776" s="225" t="s">
        <v>163</v>
      </c>
      <c r="AE776" s="225" t="s">
        <v>162</v>
      </c>
      <c r="AF776" s="225" t="s">
        <v>162</v>
      </c>
      <c r="AH776" s="225" t="s">
        <v>161</v>
      </c>
      <c r="AS776" s="225" t="s">
        <v>3017</v>
      </c>
    </row>
    <row r="777" spans="1:45" x14ac:dyDescent="0.2">
      <c r="A777" s="225">
        <v>420325</v>
      </c>
      <c r="B777" s="225" t="s">
        <v>374</v>
      </c>
      <c r="T777" s="225" t="s">
        <v>162</v>
      </c>
      <c r="AA777" s="225" t="s">
        <v>162</v>
      </c>
      <c r="AB777" s="225" t="s">
        <v>162</v>
      </c>
      <c r="AC777" s="225" t="s">
        <v>163</v>
      </c>
      <c r="AD777" s="225" t="s">
        <v>162</v>
      </c>
      <c r="AE777" s="225" t="s">
        <v>162</v>
      </c>
      <c r="AF777" s="225" t="s">
        <v>162</v>
      </c>
      <c r="AG777" s="225" t="s">
        <v>162</v>
      </c>
      <c r="AH777" s="225" t="s">
        <v>162</v>
      </c>
      <c r="AS777" s="225" t="s">
        <v>3017</v>
      </c>
    </row>
    <row r="778" spans="1:45" x14ac:dyDescent="0.2">
      <c r="A778" s="225">
        <v>420332</v>
      </c>
      <c r="B778" s="225" t="s">
        <v>374</v>
      </c>
      <c r="G778" s="225" t="s">
        <v>162</v>
      </c>
      <c r="H778" s="225" t="s">
        <v>161</v>
      </c>
      <c r="S778" s="225" t="s">
        <v>161</v>
      </c>
      <c r="Y778" s="225" t="s">
        <v>162</v>
      </c>
      <c r="Z778" s="225" t="s">
        <v>163</v>
      </c>
      <c r="AD778" s="225" t="s">
        <v>162</v>
      </c>
      <c r="AE778" s="225" t="s">
        <v>162</v>
      </c>
      <c r="AF778" s="225" t="s">
        <v>162</v>
      </c>
      <c r="AG778" s="225" t="s">
        <v>162</v>
      </c>
      <c r="AH778" s="225" t="s">
        <v>162</v>
      </c>
      <c r="AS778" s="225" t="s">
        <v>3017</v>
      </c>
    </row>
    <row r="779" spans="1:45" x14ac:dyDescent="0.2">
      <c r="A779" s="225">
        <v>420340</v>
      </c>
      <c r="B779" s="225" t="s">
        <v>374</v>
      </c>
      <c r="AA779" s="225" t="s">
        <v>163</v>
      </c>
      <c r="AC779" s="225" t="s">
        <v>163</v>
      </c>
      <c r="AD779" s="225" t="s">
        <v>162</v>
      </c>
      <c r="AE779" s="225" t="s">
        <v>162</v>
      </c>
      <c r="AF779" s="225" t="s">
        <v>162</v>
      </c>
      <c r="AG779" s="225" t="s">
        <v>162</v>
      </c>
      <c r="AH779" s="225" t="s">
        <v>162</v>
      </c>
      <c r="AS779" s="225" t="s">
        <v>3017</v>
      </c>
    </row>
    <row r="780" spans="1:45" x14ac:dyDescent="0.2">
      <c r="A780" s="225">
        <v>420348</v>
      </c>
      <c r="B780" s="225" t="s">
        <v>400</v>
      </c>
      <c r="C780" s="225" t="s">
        <v>161</v>
      </c>
      <c r="I780" s="225" t="s">
        <v>162</v>
      </c>
      <c r="L780" s="225" t="s">
        <v>161</v>
      </c>
      <c r="N780" s="225" t="s">
        <v>161</v>
      </c>
      <c r="Y780" s="225" t="s">
        <v>162</v>
      </c>
      <c r="Z780" s="225" t="s">
        <v>162</v>
      </c>
      <c r="AA780" s="225" t="s">
        <v>162</v>
      </c>
      <c r="AB780" s="225" t="s">
        <v>162</v>
      </c>
      <c r="AC780" s="225" t="s">
        <v>162</v>
      </c>
      <c r="AS780" s="225" t="s">
        <v>3017</v>
      </c>
    </row>
    <row r="781" spans="1:45" x14ac:dyDescent="0.2">
      <c r="A781" s="225">
        <v>420357</v>
      </c>
      <c r="B781" s="225" t="s">
        <v>400</v>
      </c>
      <c r="I781" s="225" t="s">
        <v>163</v>
      </c>
      <c r="X781" s="225" t="s">
        <v>161</v>
      </c>
      <c r="Y781" s="225" t="s">
        <v>162</v>
      </c>
      <c r="Z781" s="225" t="s">
        <v>162</v>
      </c>
      <c r="AA781" s="225" t="s">
        <v>162</v>
      </c>
      <c r="AB781" s="225" t="s">
        <v>162</v>
      </c>
      <c r="AC781" s="225" t="s">
        <v>162</v>
      </c>
      <c r="AS781" s="225" t="s">
        <v>3017</v>
      </c>
    </row>
    <row r="782" spans="1:45" x14ac:dyDescent="0.2">
      <c r="A782" s="225">
        <v>420365</v>
      </c>
      <c r="B782" s="225" t="s">
        <v>374</v>
      </c>
      <c r="L782" s="225" t="s">
        <v>163</v>
      </c>
      <c r="R782" s="225" t="s">
        <v>162</v>
      </c>
      <c r="S782" s="225" t="s">
        <v>161</v>
      </c>
      <c r="W782" s="225" t="s">
        <v>161</v>
      </c>
      <c r="Y782" s="225" t="s">
        <v>162</v>
      </c>
      <c r="Z782" s="225" t="s">
        <v>162</v>
      </c>
      <c r="AA782" s="225" t="s">
        <v>163</v>
      </c>
      <c r="AB782" s="225" t="s">
        <v>163</v>
      </c>
      <c r="AC782" s="225" t="s">
        <v>163</v>
      </c>
      <c r="AD782" s="225" t="s">
        <v>162</v>
      </c>
      <c r="AE782" s="225" t="s">
        <v>162</v>
      </c>
      <c r="AF782" s="225" t="s">
        <v>162</v>
      </c>
      <c r="AG782" s="225" t="s">
        <v>162</v>
      </c>
      <c r="AH782" s="225" t="s">
        <v>162</v>
      </c>
      <c r="AS782" s="225" t="s">
        <v>3017</v>
      </c>
    </row>
    <row r="783" spans="1:45" x14ac:dyDescent="0.2">
      <c r="A783" s="225">
        <v>420368</v>
      </c>
      <c r="B783" s="225" t="s">
        <v>400</v>
      </c>
      <c r="I783" s="225" t="s">
        <v>161</v>
      </c>
      <c r="Q783" s="225" t="s">
        <v>163</v>
      </c>
      <c r="X783" s="225" t="s">
        <v>161</v>
      </c>
      <c r="Y783" s="225" t="s">
        <v>162</v>
      </c>
      <c r="Z783" s="225" t="s">
        <v>162</v>
      </c>
      <c r="AA783" s="225" t="s">
        <v>162</v>
      </c>
      <c r="AB783" s="225" t="s">
        <v>162</v>
      </c>
      <c r="AC783" s="225" t="s">
        <v>162</v>
      </c>
      <c r="AS783" s="225" t="s">
        <v>3017</v>
      </c>
    </row>
    <row r="784" spans="1:45" x14ac:dyDescent="0.2">
      <c r="A784" s="225">
        <v>420374</v>
      </c>
      <c r="B784" s="225" t="s">
        <v>400</v>
      </c>
      <c r="G784" s="225" t="s">
        <v>161</v>
      </c>
      <c r="Q784" s="225" t="s">
        <v>161</v>
      </c>
      <c r="R784" s="225" t="s">
        <v>162</v>
      </c>
      <c r="V784" s="225" t="s">
        <v>161</v>
      </c>
      <c r="Y784" s="225" t="s">
        <v>162</v>
      </c>
      <c r="Z784" s="225" t="s">
        <v>162</v>
      </c>
      <c r="AA784" s="225" t="s">
        <v>162</v>
      </c>
      <c r="AB784" s="225" t="s">
        <v>162</v>
      </c>
      <c r="AC784" s="225" t="s">
        <v>162</v>
      </c>
      <c r="AS784" s="225" t="s">
        <v>3017</v>
      </c>
    </row>
    <row r="785" spans="1:45" x14ac:dyDescent="0.2">
      <c r="A785" s="225">
        <v>420387</v>
      </c>
      <c r="B785" s="225" t="s">
        <v>374</v>
      </c>
      <c r="H785" s="225" t="s">
        <v>161</v>
      </c>
      <c r="K785" s="225" t="s">
        <v>161</v>
      </c>
      <c r="AA785" s="225" t="s">
        <v>163</v>
      </c>
      <c r="AC785" s="225" t="s">
        <v>163</v>
      </c>
      <c r="AD785" s="225" t="s">
        <v>162</v>
      </c>
      <c r="AE785" s="225" t="s">
        <v>162</v>
      </c>
      <c r="AF785" s="225" t="s">
        <v>162</v>
      </c>
      <c r="AG785" s="225" t="s">
        <v>162</v>
      </c>
      <c r="AH785" s="225" t="s">
        <v>162</v>
      </c>
      <c r="AS785" s="225" t="s">
        <v>3017</v>
      </c>
    </row>
    <row r="786" spans="1:45" x14ac:dyDescent="0.2">
      <c r="A786" s="225">
        <v>420399</v>
      </c>
      <c r="B786" s="225" t="s">
        <v>400</v>
      </c>
      <c r="F786" s="225" t="s">
        <v>161</v>
      </c>
      <c r="O786" s="225" t="s">
        <v>161</v>
      </c>
      <c r="Q786" s="225" t="s">
        <v>163</v>
      </c>
      <c r="Y786" s="225" t="s">
        <v>162</v>
      </c>
      <c r="Z786" s="225" t="s">
        <v>162</v>
      </c>
      <c r="AA786" s="225" t="s">
        <v>162</v>
      </c>
      <c r="AB786" s="225" t="s">
        <v>162</v>
      </c>
      <c r="AC786" s="225" t="s">
        <v>162</v>
      </c>
      <c r="AS786" s="225" t="s">
        <v>3017</v>
      </c>
    </row>
    <row r="787" spans="1:45" x14ac:dyDescent="0.2">
      <c r="A787" s="225">
        <v>420405</v>
      </c>
      <c r="B787" s="225" t="s">
        <v>374</v>
      </c>
      <c r="G787" s="225" t="s">
        <v>161</v>
      </c>
      <c r="AA787" s="225" t="s">
        <v>163</v>
      </c>
      <c r="AD787" s="225" t="s">
        <v>162</v>
      </c>
      <c r="AE787" s="225" t="s">
        <v>162</v>
      </c>
      <c r="AF787" s="225" t="s">
        <v>162</v>
      </c>
      <c r="AG787" s="225" t="s">
        <v>162</v>
      </c>
      <c r="AH787" s="225" t="s">
        <v>162</v>
      </c>
      <c r="AS787" s="225" t="s">
        <v>3017</v>
      </c>
    </row>
    <row r="788" spans="1:45" x14ac:dyDescent="0.2">
      <c r="A788" s="225">
        <v>420407</v>
      </c>
      <c r="B788" s="225" t="s">
        <v>374</v>
      </c>
      <c r="L788" s="225" t="s">
        <v>163</v>
      </c>
      <c r="R788" s="225" t="s">
        <v>162</v>
      </c>
      <c r="AA788" s="225" t="s">
        <v>162</v>
      </c>
      <c r="AF788" s="225" t="s">
        <v>163</v>
      </c>
      <c r="AG788" s="225" t="s">
        <v>163</v>
      </c>
      <c r="AS788" s="225" t="s">
        <v>3017</v>
      </c>
    </row>
    <row r="789" spans="1:45" x14ac:dyDescent="0.2">
      <c r="A789" s="225">
        <v>420421</v>
      </c>
      <c r="B789" s="225" t="s">
        <v>374</v>
      </c>
      <c r="J789" s="225" t="s">
        <v>162</v>
      </c>
      <c r="T789" s="225" t="s">
        <v>163</v>
      </c>
      <c r="AA789" s="225" t="s">
        <v>162</v>
      </c>
      <c r="AD789" s="225" t="s">
        <v>163</v>
      </c>
      <c r="AE789" s="225" t="s">
        <v>162</v>
      </c>
      <c r="AF789" s="225" t="s">
        <v>162</v>
      </c>
      <c r="AS789" s="225" t="s">
        <v>3016</v>
      </c>
    </row>
    <row r="790" spans="1:45" x14ac:dyDescent="0.2">
      <c r="A790" s="225">
        <v>420422</v>
      </c>
      <c r="B790" s="225" t="s">
        <v>374</v>
      </c>
      <c r="L790" s="225" t="s">
        <v>162</v>
      </c>
      <c r="Q790" s="225" t="s">
        <v>162</v>
      </c>
      <c r="T790" s="225" t="s">
        <v>162</v>
      </c>
      <c r="U790" s="225" t="s">
        <v>162</v>
      </c>
      <c r="Y790" s="225" t="s">
        <v>163</v>
      </c>
      <c r="AB790" s="225" t="s">
        <v>162</v>
      </c>
      <c r="AC790" s="225" t="s">
        <v>163</v>
      </c>
      <c r="AD790" s="225" t="s">
        <v>162</v>
      </c>
      <c r="AE790" s="225" t="s">
        <v>162</v>
      </c>
      <c r="AF790" s="225" t="s">
        <v>162</v>
      </c>
      <c r="AG790" s="225" t="s">
        <v>162</v>
      </c>
      <c r="AH790" s="225" t="s">
        <v>162</v>
      </c>
      <c r="AS790" s="225" t="s">
        <v>3017</v>
      </c>
    </row>
    <row r="791" spans="1:45" x14ac:dyDescent="0.2">
      <c r="A791" s="225">
        <v>420436</v>
      </c>
      <c r="B791" s="225" t="s">
        <v>374</v>
      </c>
      <c r="T791" s="225" t="s">
        <v>161</v>
      </c>
      <c r="AD791" s="225" t="s">
        <v>161</v>
      </c>
      <c r="AF791" s="225" t="s">
        <v>162</v>
      </c>
      <c r="AG791" s="225" t="s">
        <v>161</v>
      </c>
      <c r="AH791" s="225" t="s">
        <v>161</v>
      </c>
      <c r="AS791" s="225" t="s">
        <v>3017</v>
      </c>
    </row>
    <row r="792" spans="1:45" x14ac:dyDescent="0.2">
      <c r="A792" s="225">
        <v>420453</v>
      </c>
      <c r="B792" s="225" t="s">
        <v>374</v>
      </c>
      <c r="E792" s="225" t="s">
        <v>161</v>
      </c>
      <c r="F792" s="225" t="s">
        <v>161</v>
      </c>
      <c r="N792" s="225" t="s">
        <v>161</v>
      </c>
      <c r="O792" s="225" t="s">
        <v>161</v>
      </c>
      <c r="Y792" s="225" t="s">
        <v>163</v>
      </c>
      <c r="Z792" s="225" t="s">
        <v>162</v>
      </c>
      <c r="AA792" s="225" t="s">
        <v>162</v>
      </c>
      <c r="AB792" s="225" t="s">
        <v>162</v>
      </c>
      <c r="AC792" s="225" t="s">
        <v>163</v>
      </c>
      <c r="AD792" s="225" t="s">
        <v>162</v>
      </c>
      <c r="AE792" s="225" t="s">
        <v>162</v>
      </c>
      <c r="AF792" s="225" t="s">
        <v>162</v>
      </c>
      <c r="AG792" s="225" t="s">
        <v>162</v>
      </c>
      <c r="AH792" s="225" t="s">
        <v>162</v>
      </c>
      <c r="AS792" s="225" t="s">
        <v>3017</v>
      </c>
    </row>
    <row r="793" spans="1:45" x14ac:dyDescent="0.2">
      <c r="A793" s="225">
        <v>420481</v>
      </c>
      <c r="B793" s="225" t="s">
        <v>374</v>
      </c>
      <c r="AA793" s="225" t="s">
        <v>163</v>
      </c>
      <c r="AB793" s="225" t="s">
        <v>163</v>
      </c>
      <c r="AC793" s="225" t="s">
        <v>163</v>
      </c>
      <c r="AD793" s="225" t="s">
        <v>162</v>
      </c>
      <c r="AE793" s="225" t="s">
        <v>162</v>
      </c>
      <c r="AF793" s="225" t="s">
        <v>162</v>
      </c>
      <c r="AG793" s="225" t="s">
        <v>162</v>
      </c>
      <c r="AH793" s="225" t="s">
        <v>162</v>
      </c>
      <c r="AS793" s="225" t="s">
        <v>3017</v>
      </c>
    </row>
    <row r="794" spans="1:45" x14ac:dyDescent="0.2">
      <c r="A794" s="225">
        <v>420484</v>
      </c>
      <c r="B794" s="225" t="s">
        <v>374</v>
      </c>
      <c r="S794" s="225" t="s">
        <v>161</v>
      </c>
      <c r="AA794" s="225" t="s">
        <v>161</v>
      </c>
      <c r="AD794" s="225" t="s">
        <v>162</v>
      </c>
      <c r="AE794" s="225" t="s">
        <v>163</v>
      </c>
      <c r="AF794" s="225" t="s">
        <v>162</v>
      </c>
      <c r="AG794" s="225" t="s">
        <v>163</v>
      </c>
      <c r="AS794" s="225" t="s">
        <v>3017</v>
      </c>
    </row>
    <row r="795" spans="1:45" x14ac:dyDescent="0.2">
      <c r="A795" s="225">
        <v>420487</v>
      </c>
      <c r="B795" s="225" t="s">
        <v>374</v>
      </c>
      <c r="L795" s="225" t="s">
        <v>161</v>
      </c>
      <c r="Q795" s="225" t="s">
        <v>162</v>
      </c>
      <c r="R795" s="225" t="s">
        <v>162</v>
      </c>
      <c r="AA795" s="225" t="s">
        <v>161</v>
      </c>
      <c r="AE795" s="225" t="s">
        <v>163</v>
      </c>
      <c r="AF795" s="225" t="s">
        <v>161</v>
      </c>
      <c r="AH795" s="225" t="s">
        <v>161</v>
      </c>
      <c r="AS795" s="225" t="s">
        <v>3016</v>
      </c>
    </row>
    <row r="796" spans="1:45" x14ac:dyDescent="0.2">
      <c r="A796" s="225">
        <v>420488</v>
      </c>
      <c r="B796" s="225" t="s">
        <v>374</v>
      </c>
      <c r="I796" s="225" t="s">
        <v>163</v>
      </c>
      <c r="T796" s="225" t="s">
        <v>161</v>
      </c>
      <c r="W796" s="225" t="s">
        <v>163</v>
      </c>
      <c r="Z796" s="225" t="s">
        <v>163</v>
      </c>
      <c r="AD796" s="225" t="s">
        <v>162</v>
      </c>
      <c r="AF796" s="225" t="s">
        <v>162</v>
      </c>
      <c r="AG796" s="225" t="s">
        <v>162</v>
      </c>
      <c r="AS796" s="225" t="s">
        <v>3016</v>
      </c>
    </row>
    <row r="797" spans="1:45" x14ac:dyDescent="0.2">
      <c r="A797" s="225">
        <v>420517</v>
      </c>
      <c r="B797" s="225" t="s">
        <v>374</v>
      </c>
      <c r="R797" s="225" t="s">
        <v>162</v>
      </c>
      <c r="AC797" s="225" t="s">
        <v>161</v>
      </c>
      <c r="AD797" s="225" t="s">
        <v>163</v>
      </c>
      <c r="AE797" s="225" t="s">
        <v>162</v>
      </c>
      <c r="AH797" s="225" t="s">
        <v>163</v>
      </c>
      <c r="AS797" s="225" t="s">
        <v>3017</v>
      </c>
    </row>
    <row r="798" spans="1:45" x14ac:dyDescent="0.2">
      <c r="A798" s="225">
        <v>420521</v>
      </c>
      <c r="B798" s="225" t="s">
        <v>374</v>
      </c>
      <c r="H798" s="225" t="s">
        <v>161</v>
      </c>
      <c r="L798" s="225" t="s">
        <v>162</v>
      </c>
      <c r="R798" s="225" t="s">
        <v>162</v>
      </c>
      <c r="S798" s="225" t="s">
        <v>163</v>
      </c>
      <c r="Z798" s="225" t="s">
        <v>163</v>
      </c>
      <c r="AA798" s="225" t="s">
        <v>163</v>
      </c>
      <c r="AB798" s="225" t="s">
        <v>163</v>
      </c>
      <c r="AC798" s="225" t="s">
        <v>163</v>
      </c>
      <c r="AD798" s="225" t="s">
        <v>162</v>
      </c>
      <c r="AE798" s="225" t="s">
        <v>162</v>
      </c>
      <c r="AF798" s="225" t="s">
        <v>162</v>
      </c>
      <c r="AG798" s="225" t="s">
        <v>162</v>
      </c>
      <c r="AH798" s="225" t="s">
        <v>162</v>
      </c>
      <c r="AS798" s="225" t="s">
        <v>3017</v>
      </c>
    </row>
    <row r="799" spans="1:45" x14ac:dyDescent="0.2">
      <c r="A799" s="225">
        <v>420523</v>
      </c>
      <c r="B799" s="225" t="s">
        <v>374</v>
      </c>
      <c r="H799" s="225" t="s">
        <v>161</v>
      </c>
      <c r="R799" s="225" t="s">
        <v>163</v>
      </c>
      <c r="T799" s="225" t="s">
        <v>161</v>
      </c>
      <c r="Y799" s="225" t="s">
        <v>162</v>
      </c>
      <c r="Z799" s="225" t="s">
        <v>163</v>
      </c>
      <c r="AA799" s="225" t="s">
        <v>162</v>
      </c>
      <c r="AB799" s="225" t="s">
        <v>162</v>
      </c>
      <c r="AC799" s="225" t="s">
        <v>163</v>
      </c>
      <c r="AD799" s="225" t="s">
        <v>162</v>
      </c>
      <c r="AE799" s="225" t="s">
        <v>162</v>
      </c>
      <c r="AF799" s="225" t="s">
        <v>162</v>
      </c>
      <c r="AG799" s="225" t="s">
        <v>163</v>
      </c>
      <c r="AH799" s="225" t="s">
        <v>162</v>
      </c>
      <c r="AS799" s="225" t="s">
        <v>3017</v>
      </c>
    </row>
    <row r="800" spans="1:45" x14ac:dyDescent="0.2">
      <c r="A800" s="225">
        <v>420524</v>
      </c>
      <c r="B800" s="225" t="s">
        <v>400</v>
      </c>
      <c r="K800" s="225" t="s">
        <v>161</v>
      </c>
      <c r="S800" s="225" t="s">
        <v>161</v>
      </c>
      <c r="V800" s="225" t="s">
        <v>163</v>
      </c>
      <c r="W800" s="225" t="s">
        <v>163</v>
      </c>
      <c r="Y800" s="225" t="s">
        <v>162</v>
      </c>
      <c r="Z800" s="225" t="s">
        <v>162</v>
      </c>
      <c r="AA800" s="225" t="s">
        <v>162</v>
      </c>
      <c r="AB800" s="225" t="s">
        <v>162</v>
      </c>
      <c r="AC800" s="225" t="s">
        <v>162</v>
      </c>
      <c r="AS800" s="225" t="s">
        <v>3017</v>
      </c>
    </row>
    <row r="801" spans="1:45" x14ac:dyDescent="0.2">
      <c r="A801" s="225">
        <v>420535</v>
      </c>
      <c r="B801" s="225" t="s">
        <v>374</v>
      </c>
      <c r="H801" s="225" t="s">
        <v>161</v>
      </c>
      <c r="AA801" s="225" t="s">
        <v>163</v>
      </c>
      <c r="AB801" s="225" t="s">
        <v>163</v>
      </c>
      <c r="AD801" s="225" t="s">
        <v>162</v>
      </c>
      <c r="AE801" s="225" t="s">
        <v>162</v>
      </c>
      <c r="AF801" s="225" t="s">
        <v>162</v>
      </c>
      <c r="AG801" s="225" t="s">
        <v>162</v>
      </c>
      <c r="AH801" s="225" t="s">
        <v>162</v>
      </c>
      <c r="AS801" s="225" t="s">
        <v>3017</v>
      </c>
    </row>
    <row r="802" spans="1:45" x14ac:dyDescent="0.2">
      <c r="A802" s="225">
        <v>420539</v>
      </c>
      <c r="B802" s="225" t="s">
        <v>374</v>
      </c>
      <c r="H802" s="225" t="s">
        <v>163</v>
      </c>
      <c r="S802" s="225" t="s">
        <v>162</v>
      </c>
      <c r="AA802" s="225" t="s">
        <v>161</v>
      </c>
      <c r="AB802" s="225" t="s">
        <v>161</v>
      </c>
      <c r="AD802" s="225" t="s">
        <v>162</v>
      </c>
      <c r="AE802" s="225" t="s">
        <v>163</v>
      </c>
      <c r="AF802" s="225" t="s">
        <v>163</v>
      </c>
      <c r="AG802" s="225" t="s">
        <v>163</v>
      </c>
      <c r="AH802" s="225" t="s">
        <v>162</v>
      </c>
      <c r="AS802" s="225" t="s">
        <v>3017</v>
      </c>
    </row>
    <row r="803" spans="1:45" x14ac:dyDescent="0.2">
      <c r="A803" s="225">
        <v>420543</v>
      </c>
      <c r="B803" s="225" t="s">
        <v>374</v>
      </c>
      <c r="X803" s="225" t="s">
        <v>161</v>
      </c>
      <c r="AA803" s="225" t="s">
        <v>163</v>
      </c>
      <c r="AB803" s="225" t="s">
        <v>163</v>
      </c>
      <c r="AC803" s="225" t="s">
        <v>163</v>
      </c>
      <c r="AD803" s="225" t="s">
        <v>162</v>
      </c>
      <c r="AE803" s="225" t="s">
        <v>162</v>
      </c>
      <c r="AF803" s="225" t="s">
        <v>162</v>
      </c>
      <c r="AG803" s="225" t="s">
        <v>162</v>
      </c>
      <c r="AH803" s="225" t="s">
        <v>162</v>
      </c>
      <c r="AS803" s="225" t="s">
        <v>3017</v>
      </c>
    </row>
    <row r="804" spans="1:45" x14ac:dyDescent="0.2">
      <c r="A804" s="225">
        <v>420562</v>
      </c>
      <c r="B804" s="225" t="s">
        <v>374</v>
      </c>
      <c r="H804" s="225" t="s">
        <v>161</v>
      </c>
      <c r="Q804" s="225" t="s">
        <v>161</v>
      </c>
      <c r="R804" s="225" t="s">
        <v>163</v>
      </c>
      <c r="S804" s="225" t="s">
        <v>161</v>
      </c>
      <c r="AC804" s="225" t="s">
        <v>163</v>
      </c>
      <c r="AD804" s="225" t="s">
        <v>162</v>
      </c>
      <c r="AE804" s="225" t="s">
        <v>162</v>
      </c>
      <c r="AF804" s="225" t="s">
        <v>162</v>
      </c>
      <c r="AG804" s="225" t="s">
        <v>162</v>
      </c>
      <c r="AH804" s="225" t="s">
        <v>162</v>
      </c>
      <c r="AS804" s="225" t="s">
        <v>3017</v>
      </c>
    </row>
    <row r="805" spans="1:45" x14ac:dyDescent="0.2">
      <c r="A805" s="225">
        <v>420564</v>
      </c>
      <c r="B805" s="225" t="s">
        <v>374</v>
      </c>
      <c r="N805" s="225" t="s">
        <v>161</v>
      </c>
      <c r="Y805" s="225" t="s">
        <v>163</v>
      </c>
      <c r="AA805" s="225" t="s">
        <v>161</v>
      </c>
      <c r="AB805" s="225" t="s">
        <v>161</v>
      </c>
      <c r="AD805" s="225" t="s">
        <v>162</v>
      </c>
      <c r="AE805" s="225" t="s">
        <v>162</v>
      </c>
      <c r="AF805" s="225" t="s">
        <v>162</v>
      </c>
      <c r="AG805" s="225" t="s">
        <v>162</v>
      </c>
      <c r="AH805" s="225" t="s">
        <v>162</v>
      </c>
      <c r="AS805" s="225" t="s">
        <v>3017</v>
      </c>
    </row>
    <row r="806" spans="1:45" x14ac:dyDescent="0.2">
      <c r="A806" s="225">
        <v>420578</v>
      </c>
      <c r="B806" s="225" t="s">
        <v>374</v>
      </c>
      <c r="L806" s="225" t="s">
        <v>161</v>
      </c>
      <c r="Q806" s="225" t="s">
        <v>161</v>
      </c>
      <c r="R806" s="225" t="s">
        <v>162</v>
      </c>
      <c r="S806" s="225" t="s">
        <v>163</v>
      </c>
      <c r="Z806" s="225" t="s">
        <v>163</v>
      </c>
      <c r="AC806" s="225" t="s">
        <v>162</v>
      </c>
      <c r="AD806" s="225" t="s">
        <v>162</v>
      </c>
      <c r="AE806" s="225" t="s">
        <v>162</v>
      </c>
      <c r="AF806" s="225" t="s">
        <v>162</v>
      </c>
      <c r="AG806" s="225" t="s">
        <v>162</v>
      </c>
      <c r="AH806" s="225" t="s">
        <v>162</v>
      </c>
      <c r="AS806" s="225" t="s">
        <v>3017</v>
      </c>
    </row>
    <row r="807" spans="1:45" x14ac:dyDescent="0.2">
      <c r="A807" s="225">
        <v>420582</v>
      </c>
      <c r="B807" s="225" t="s">
        <v>374</v>
      </c>
      <c r="R807" s="225" t="s">
        <v>163</v>
      </c>
      <c r="S807" s="225" t="s">
        <v>161</v>
      </c>
      <c r="T807" s="225" t="s">
        <v>161</v>
      </c>
      <c r="Y807" s="225" t="s">
        <v>162</v>
      </c>
      <c r="Z807" s="225" t="s">
        <v>162</v>
      </c>
      <c r="AA807" s="225" t="s">
        <v>162</v>
      </c>
      <c r="AB807" s="225" t="s">
        <v>163</v>
      </c>
      <c r="AC807" s="225" t="s">
        <v>162</v>
      </c>
      <c r="AD807" s="225" t="s">
        <v>162</v>
      </c>
      <c r="AE807" s="225" t="s">
        <v>162</v>
      </c>
      <c r="AF807" s="225" t="s">
        <v>162</v>
      </c>
      <c r="AG807" s="225" t="s">
        <v>162</v>
      </c>
      <c r="AH807" s="225" t="s">
        <v>162</v>
      </c>
      <c r="AS807" s="225" t="s">
        <v>3017</v>
      </c>
    </row>
    <row r="808" spans="1:45" x14ac:dyDescent="0.2">
      <c r="A808" s="225">
        <v>420586</v>
      </c>
      <c r="B808" s="225" t="s">
        <v>374</v>
      </c>
      <c r="G808" s="225" t="s">
        <v>161</v>
      </c>
      <c r="Q808" s="225" t="s">
        <v>161</v>
      </c>
      <c r="AA808" s="225" t="s">
        <v>163</v>
      </c>
      <c r="AB808" s="225" t="s">
        <v>163</v>
      </c>
      <c r="AC808" s="225" t="s">
        <v>163</v>
      </c>
      <c r="AD808" s="225" t="s">
        <v>162</v>
      </c>
      <c r="AE808" s="225" t="s">
        <v>162</v>
      </c>
      <c r="AF808" s="225" t="s">
        <v>162</v>
      </c>
      <c r="AG808" s="225" t="s">
        <v>162</v>
      </c>
      <c r="AH808" s="225" t="s">
        <v>162</v>
      </c>
      <c r="AS808" s="225" t="s">
        <v>3017</v>
      </c>
    </row>
    <row r="809" spans="1:45" x14ac:dyDescent="0.2">
      <c r="A809" s="225">
        <v>420589</v>
      </c>
      <c r="B809" s="225" t="s">
        <v>400</v>
      </c>
      <c r="I809" s="225" t="s">
        <v>162</v>
      </c>
      <c r="L809" s="225" t="s">
        <v>163</v>
      </c>
      <c r="Q809" s="225" t="s">
        <v>162</v>
      </c>
      <c r="R809" s="225" t="s">
        <v>162</v>
      </c>
      <c r="Y809" s="225" t="s">
        <v>162</v>
      </c>
      <c r="Z809" s="225" t="s">
        <v>162</v>
      </c>
      <c r="AA809" s="225" t="s">
        <v>162</v>
      </c>
      <c r="AB809" s="225" t="s">
        <v>162</v>
      </c>
      <c r="AC809" s="225" t="s">
        <v>162</v>
      </c>
      <c r="AS809" s="225" t="s">
        <v>3017</v>
      </c>
    </row>
    <row r="810" spans="1:45" x14ac:dyDescent="0.2">
      <c r="A810" s="225">
        <v>420591</v>
      </c>
      <c r="B810" s="225" t="s">
        <v>400</v>
      </c>
      <c r="E810" s="225" t="s">
        <v>161</v>
      </c>
      <c r="H810" s="225" t="s">
        <v>163</v>
      </c>
      <c r="L810" s="225" t="s">
        <v>163</v>
      </c>
      <c r="W810" s="225" t="s">
        <v>163</v>
      </c>
      <c r="Y810" s="225" t="s">
        <v>162</v>
      </c>
      <c r="Z810" s="225" t="s">
        <v>162</v>
      </c>
      <c r="AA810" s="225" t="s">
        <v>162</v>
      </c>
      <c r="AB810" s="225" t="s">
        <v>162</v>
      </c>
      <c r="AC810" s="225" t="s">
        <v>162</v>
      </c>
      <c r="AS810" s="225" t="s">
        <v>3017</v>
      </c>
    </row>
    <row r="811" spans="1:45" x14ac:dyDescent="0.2">
      <c r="A811" s="225">
        <v>420599</v>
      </c>
      <c r="B811" s="225" t="s">
        <v>374</v>
      </c>
      <c r="AA811" s="225" t="s">
        <v>163</v>
      </c>
      <c r="AD811" s="225" t="s">
        <v>162</v>
      </c>
      <c r="AE811" s="225" t="s">
        <v>162</v>
      </c>
      <c r="AF811" s="225" t="s">
        <v>162</v>
      </c>
      <c r="AG811" s="225" t="s">
        <v>162</v>
      </c>
      <c r="AH811" s="225" t="s">
        <v>162</v>
      </c>
      <c r="AS811" s="225" t="s">
        <v>3017</v>
      </c>
    </row>
    <row r="812" spans="1:45" x14ac:dyDescent="0.2">
      <c r="A812" s="225">
        <v>420613</v>
      </c>
      <c r="B812" s="225" t="s">
        <v>374</v>
      </c>
      <c r="L812" s="225" t="s">
        <v>163</v>
      </c>
      <c r="P812" s="225" t="s">
        <v>163</v>
      </c>
      <c r="R812" s="225" t="s">
        <v>162</v>
      </c>
      <c r="Y812" s="225" t="s">
        <v>162</v>
      </c>
      <c r="AB812" s="225" t="s">
        <v>163</v>
      </c>
      <c r="AD812" s="225" t="s">
        <v>162</v>
      </c>
      <c r="AE812" s="225" t="s">
        <v>162</v>
      </c>
      <c r="AF812" s="225" t="s">
        <v>162</v>
      </c>
      <c r="AH812" s="225" t="s">
        <v>163</v>
      </c>
      <c r="AS812" s="225" t="s">
        <v>3016</v>
      </c>
    </row>
    <row r="813" spans="1:45" x14ac:dyDescent="0.2">
      <c r="A813" s="225">
        <v>420620</v>
      </c>
      <c r="B813" s="225" t="s">
        <v>374</v>
      </c>
      <c r="D813" s="225" t="s">
        <v>163</v>
      </c>
      <c r="S813" s="225" t="s">
        <v>161</v>
      </c>
      <c r="AA813" s="225" t="s">
        <v>163</v>
      </c>
      <c r="AC813" s="225" t="s">
        <v>163</v>
      </c>
      <c r="AD813" s="225" t="s">
        <v>162</v>
      </c>
      <c r="AE813" s="225" t="s">
        <v>162</v>
      </c>
      <c r="AF813" s="225" t="s">
        <v>162</v>
      </c>
      <c r="AG813" s="225" t="s">
        <v>162</v>
      </c>
      <c r="AH813" s="225" t="s">
        <v>162</v>
      </c>
      <c r="AS813" s="225" t="s">
        <v>3017</v>
      </c>
    </row>
    <row r="814" spans="1:45" x14ac:dyDescent="0.2">
      <c r="A814" s="225">
        <v>420627</v>
      </c>
      <c r="B814" s="225" t="s">
        <v>400</v>
      </c>
      <c r="Y814" s="225" t="s">
        <v>162</v>
      </c>
      <c r="Z814" s="225" t="s">
        <v>162</v>
      </c>
      <c r="AA814" s="225" t="s">
        <v>162</v>
      </c>
      <c r="AB814" s="225" t="s">
        <v>162</v>
      </c>
      <c r="AC814" s="225" t="s">
        <v>162</v>
      </c>
      <c r="AS814" s="225" t="s">
        <v>3017</v>
      </c>
    </row>
    <row r="815" spans="1:45" x14ac:dyDescent="0.2">
      <c r="A815" s="225">
        <v>420631</v>
      </c>
      <c r="B815" s="225" t="s">
        <v>400</v>
      </c>
      <c r="Y815" s="225" t="s">
        <v>162</v>
      </c>
      <c r="Z815" s="225" t="s">
        <v>162</v>
      </c>
      <c r="AA815" s="225" t="s">
        <v>162</v>
      </c>
      <c r="AB815" s="225" t="s">
        <v>162</v>
      </c>
      <c r="AC815" s="225" t="s">
        <v>162</v>
      </c>
      <c r="AS815" s="225" t="s">
        <v>3017</v>
      </c>
    </row>
    <row r="816" spans="1:45" x14ac:dyDescent="0.2">
      <c r="A816" s="225">
        <v>420635</v>
      </c>
      <c r="B816" s="225" t="s">
        <v>400</v>
      </c>
      <c r="Q816" s="225" t="s">
        <v>163</v>
      </c>
      <c r="T816" s="225" t="s">
        <v>163</v>
      </c>
      <c r="Y816" s="225" t="s">
        <v>162</v>
      </c>
      <c r="Z816" s="225" t="s">
        <v>162</v>
      </c>
      <c r="AA816" s="225" t="s">
        <v>162</v>
      </c>
      <c r="AB816" s="225" t="s">
        <v>162</v>
      </c>
      <c r="AC816" s="225" t="s">
        <v>162</v>
      </c>
      <c r="AS816" s="225" t="s">
        <v>3017</v>
      </c>
    </row>
    <row r="817" spans="1:45" x14ac:dyDescent="0.2">
      <c r="A817" s="225">
        <v>420636</v>
      </c>
      <c r="B817" s="225" t="s">
        <v>400</v>
      </c>
      <c r="H817" s="225" t="s">
        <v>163</v>
      </c>
      <c r="L817" s="225" t="s">
        <v>162</v>
      </c>
      <c r="S817" s="225" t="s">
        <v>162</v>
      </c>
      <c r="Y817" s="225" t="s">
        <v>162</v>
      </c>
      <c r="Z817" s="225" t="s">
        <v>162</v>
      </c>
      <c r="AA817" s="225" t="s">
        <v>162</v>
      </c>
      <c r="AB817" s="225" t="s">
        <v>162</v>
      </c>
      <c r="AC817" s="225" t="s">
        <v>162</v>
      </c>
      <c r="AS817" s="225" t="s">
        <v>3017</v>
      </c>
    </row>
    <row r="818" spans="1:45" x14ac:dyDescent="0.2">
      <c r="A818" s="225">
        <v>420645</v>
      </c>
      <c r="B818" s="225" t="s">
        <v>374</v>
      </c>
      <c r="H818" s="225" t="s">
        <v>161</v>
      </c>
      <c r="K818" s="225" t="s">
        <v>161</v>
      </c>
      <c r="S818" s="225" t="s">
        <v>161</v>
      </c>
      <c r="AA818" s="225" t="s">
        <v>161</v>
      </c>
      <c r="AF818" s="225" t="s">
        <v>163</v>
      </c>
      <c r="AG818" s="225" t="s">
        <v>163</v>
      </c>
      <c r="AS818" s="225" t="s">
        <v>3017</v>
      </c>
    </row>
    <row r="819" spans="1:45" x14ac:dyDescent="0.2">
      <c r="A819" s="225">
        <v>420651</v>
      </c>
      <c r="B819" s="225" t="s">
        <v>400</v>
      </c>
      <c r="I819" s="225" t="s">
        <v>163</v>
      </c>
      <c r="P819" s="225" t="s">
        <v>162</v>
      </c>
      <c r="T819" s="225" t="s">
        <v>162</v>
      </c>
      <c r="U819" s="225" t="s">
        <v>162</v>
      </c>
      <c r="Y819" s="225" t="s">
        <v>162</v>
      </c>
      <c r="Z819" s="225" t="s">
        <v>162</v>
      </c>
      <c r="AA819" s="225" t="s">
        <v>162</v>
      </c>
      <c r="AB819" s="225" t="s">
        <v>162</v>
      </c>
      <c r="AC819" s="225" t="s">
        <v>162</v>
      </c>
      <c r="AS819" s="225" t="s">
        <v>3017</v>
      </c>
    </row>
    <row r="820" spans="1:45" x14ac:dyDescent="0.2">
      <c r="A820" s="225">
        <v>420659</v>
      </c>
      <c r="B820" s="225" t="s">
        <v>374</v>
      </c>
      <c r="Q820" s="225" t="s">
        <v>161</v>
      </c>
      <c r="W820" s="225" t="s">
        <v>163</v>
      </c>
      <c r="X820" s="225" t="s">
        <v>161</v>
      </c>
      <c r="Y820" s="225" t="s">
        <v>162</v>
      </c>
      <c r="AA820" s="225" t="s">
        <v>163</v>
      </c>
      <c r="AB820" s="225" t="s">
        <v>162</v>
      </c>
      <c r="AC820" s="225" t="s">
        <v>163</v>
      </c>
      <c r="AD820" s="225" t="s">
        <v>162</v>
      </c>
      <c r="AF820" s="225" t="s">
        <v>162</v>
      </c>
      <c r="AH820" s="225" t="s">
        <v>162</v>
      </c>
      <c r="AS820" s="225" t="s">
        <v>3016</v>
      </c>
    </row>
    <row r="821" spans="1:45" x14ac:dyDescent="0.2">
      <c r="A821" s="225">
        <v>420660</v>
      </c>
      <c r="B821" s="225" t="s">
        <v>374</v>
      </c>
      <c r="R821" s="225" t="s">
        <v>163</v>
      </c>
      <c r="S821" s="225" t="s">
        <v>162</v>
      </c>
      <c r="AA821" s="225" t="s">
        <v>162</v>
      </c>
      <c r="AD821" s="225" t="s">
        <v>162</v>
      </c>
      <c r="AE821" s="225" t="s">
        <v>162</v>
      </c>
      <c r="AF821" s="225" t="s">
        <v>162</v>
      </c>
      <c r="AG821" s="225" t="s">
        <v>162</v>
      </c>
      <c r="AS821" s="225" t="s">
        <v>3017</v>
      </c>
    </row>
    <row r="822" spans="1:45" x14ac:dyDescent="0.2">
      <c r="A822" s="225">
        <v>420676</v>
      </c>
      <c r="B822" s="225" t="s">
        <v>374</v>
      </c>
      <c r="S822" s="225" t="s">
        <v>161</v>
      </c>
      <c r="AA822" s="225" t="s">
        <v>163</v>
      </c>
      <c r="AB822" s="225" t="s">
        <v>163</v>
      </c>
      <c r="AC822" s="225" t="s">
        <v>163</v>
      </c>
      <c r="AD822" s="225" t="s">
        <v>162</v>
      </c>
      <c r="AE822" s="225" t="s">
        <v>162</v>
      </c>
      <c r="AF822" s="225" t="s">
        <v>162</v>
      </c>
      <c r="AG822" s="225" t="s">
        <v>162</v>
      </c>
      <c r="AH822" s="225" t="s">
        <v>162</v>
      </c>
      <c r="AS822" s="225" t="s">
        <v>3017</v>
      </c>
    </row>
    <row r="823" spans="1:45" x14ac:dyDescent="0.2">
      <c r="A823" s="225">
        <v>420677</v>
      </c>
      <c r="B823" s="225" t="s">
        <v>374</v>
      </c>
      <c r="Q823" s="225" t="s">
        <v>162</v>
      </c>
      <c r="R823" s="225" t="s">
        <v>162</v>
      </c>
      <c r="Y823" s="225" t="s">
        <v>163</v>
      </c>
      <c r="AC823" s="225" t="s">
        <v>163</v>
      </c>
      <c r="AD823" s="225" t="s">
        <v>162</v>
      </c>
      <c r="AE823" s="225" t="s">
        <v>162</v>
      </c>
      <c r="AF823" s="225" t="s">
        <v>162</v>
      </c>
      <c r="AG823" s="225" t="s">
        <v>162</v>
      </c>
      <c r="AH823" s="225" t="s">
        <v>162</v>
      </c>
      <c r="AS823" s="225" t="s">
        <v>3017</v>
      </c>
    </row>
    <row r="824" spans="1:45" x14ac:dyDescent="0.2">
      <c r="A824" s="225">
        <v>420678</v>
      </c>
      <c r="B824" s="225" t="s">
        <v>400</v>
      </c>
      <c r="R824" s="225" t="s">
        <v>162</v>
      </c>
      <c r="S824" s="225" t="s">
        <v>162</v>
      </c>
      <c r="T824" s="225" t="s">
        <v>162</v>
      </c>
      <c r="Z824" s="225" t="s">
        <v>162</v>
      </c>
      <c r="AA824" s="225" t="s">
        <v>162</v>
      </c>
      <c r="AS824" s="225" t="s">
        <v>3017</v>
      </c>
    </row>
    <row r="825" spans="1:45" x14ac:dyDescent="0.2">
      <c r="A825" s="225">
        <v>420679</v>
      </c>
      <c r="B825" s="225" t="s">
        <v>400</v>
      </c>
      <c r="N825" s="225" t="s">
        <v>162</v>
      </c>
      <c r="R825" s="225" t="s">
        <v>162</v>
      </c>
      <c r="T825" s="225" t="s">
        <v>162</v>
      </c>
      <c r="W825" s="225" t="s">
        <v>162</v>
      </c>
      <c r="Y825" s="225" t="s">
        <v>162</v>
      </c>
      <c r="Z825" s="225" t="s">
        <v>162</v>
      </c>
      <c r="AA825" s="225" t="s">
        <v>162</v>
      </c>
      <c r="AB825" s="225" t="s">
        <v>162</v>
      </c>
      <c r="AC825" s="225" t="s">
        <v>162</v>
      </c>
      <c r="AS825" s="225" t="s">
        <v>3017</v>
      </c>
    </row>
    <row r="826" spans="1:45" x14ac:dyDescent="0.2">
      <c r="A826" s="225">
        <v>420682</v>
      </c>
      <c r="B826" s="225" t="s">
        <v>374</v>
      </c>
      <c r="Q826" s="225" t="s">
        <v>161</v>
      </c>
      <c r="Z826" s="225" t="s">
        <v>163</v>
      </c>
      <c r="AA826" s="225" t="s">
        <v>163</v>
      </c>
      <c r="AB826" s="225" t="s">
        <v>163</v>
      </c>
      <c r="AD826" s="225" t="s">
        <v>163</v>
      </c>
      <c r="AE826" s="225" t="s">
        <v>162</v>
      </c>
      <c r="AF826" s="225" t="s">
        <v>162</v>
      </c>
      <c r="AG826" s="225" t="s">
        <v>162</v>
      </c>
      <c r="AS826" s="225" t="s">
        <v>3017</v>
      </c>
    </row>
    <row r="827" spans="1:45" x14ac:dyDescent="0.2">
      <c r="A827" s="225">
        <v>420688</v>
      </c>
      <c r="B827" s="225" t="s">
        <v>374</v>
      </c>
      <c r="L827" s="225" t="s">
        <v>162</v>
      </c>
      <c r="R827" s="225" t="s">
        <v>162</v>
      </c>
      <c r="AA827" s="225" t="s">
        <v>163</v>
      </c>
      <c r="AB827" s="225" t="s">
        <v>163</v>
      </c>
      <c r="AC827" s="225" t="s">
        <v>163</v>
      </c>
      <c r="AD827" s="225" t="s">
        <v>162</v>
      </c>
      <c r="AE827" s="225" t="s">
        <v>162</v>
      </c>
      <c r="AF827" s="225" t="s">
        <v>162</v>
      </c>
      <c r="AG827" s="225" t="s">
        <v>162</v>
      </c>
      <c r="AH827" s="225" t="s">
        <v>162</v>
      </c>
      <c r="AS827" s="225" t="s">
        <v>3017</v>
      </c>
    </row>
    <row r="828" spans="1:45" x14ac:dyDescent="0.2">
      <c r="A828" s="225">
        <v>420691</v>
      </c>
      <c r="B828" s="225" t="s">
        <v>400</v>
      </c>
      <c r="H828" s="225" t="s">
        <v>163</v>
      </c>
      <c r="L828" s="225" t="s">
        <v>162</v>
      </c>
      <c r="P828" s="225" t="s">
        <v>163</v>
      </c>
      <c r="T828" s="225" t="s">
        <v>163</v>
      </c>
      <c r="Y828" s="225" t="s">
        <v>162</v>
      </c>
      <c r="Z828" s="225" t="s">
        <v>162</v>
      </c>
      <c r="AA828" s="225" t="s">
        <v>162</v>
      </c>
      <c r="AB828" s="225" t="s">
        <v>162</v>
      </c>
      <c r="AC828" s="225" t="s">
        <v>162</v>
      </c>
      <c r="AS828" s="225" t="s">
        <v>3017</v>
      </c>
    </row>
    <row r="829" spans="1:45" x14ac:dyDescent="0.2">
      <c r="A829" s="225">
        <v>420700</v>
      </c>
      <c r="B829" s="225" t="s">
        <v>400</v>
      </c>
      <c r="M829" s="225" t="s">
        <v>161</v>
      </c>
      <c r="Q829" s="225" t="s">
        <v>163</v>
      </c>
      <c r="S829" s="225" t="s">
        <v>163</v>
      </c>
      <c r="W829" s="225" t="s">
        <v>161</v>
      </c>
      <c r="Y829" s="225" t="s">
        <v>162</v>
      </c>
      <c r="Z829" s="225" t="s">
        <v>162</v>
      </c>
      <c r="AA829" s="225" t="s">
        <v>162</v>
      </c>
      <c r="AB829" s="225" t="s">
        <v>162</v>
      </c>
      <c r="AC829" s="225" t="s">
        <v>162</v>
      </c>
      <c r="AS829" s="225" t="s">
        <v>3017</v>
      </c>
    </row>
    <row r="830" spans="1:45" x14ac:dyDescent="0.2">
      <c r="A830" s="225">
        <v>420713</v>
      </c>
      <c r="B830" s="225" t="s">
        <v>374</v>
      </c>
      <c r="L830" s="225" t="s">
        <v>161</v>
      </c>
      <c r="P830" s="225" t="s">
        <v>161</v>
      </c>
      <c r="AA830" s="225" t="s">
        <v>163</v>
      </c>
      <c r="AB830" s="225" t="s">
        <v>163</v>
      </c>
      <c r="AD830" s="225" t="s">
        <v>162</v>
      </c>
      <c r="AE830" s="225" t="s">
        <v>162</v>
      </c>
      <c r="AF830" s="225" t="s">
        <v>162</v>
      </c>
      <c r="AG830" s="225" t="s">
        <v>162</v>
      </c>
      <c r="AH830" s="225" t="s">
        <v>162</v>
      </c>
      <c r="AS830" s="225" t="s">
        <v>3017</v>
      </c>
    </row>
    <row r="831" spans="1:45" x14ac:dyDescent="0.2">
      <c r="A831" s="225">
        <v>420722</v>
      </c>
      <c r="B831" s="225" t="s">
        <v>374</v>
      </c>
      <c r="S831" s="225" t="s">
        <v>163</v>
      </c>
      <c r="Y831" s="225" t="s">
        <v>162</v>
      </c>
      <c r="AA831" s="225" t="s">
        <v>162</v>
      </c>
      <c r="AC831" s="225" t="s">
        <v>162</v>
      </c>
      <c r="AD831" s="225" t="s">
        <v>162</v>
      </c>
      <c r="AE831" s="225" t="s">
        <v>162</v>
      </c>
      <c r="AF831" s="225" t="s">
        <v>162</v>
      </c>
      <c r="AG831" s="225" t="s">
        <v>162</v>
      </c>
      <c r="AH831" s="225" t="s">
        <v>162</v>
      </c>
      <c r="AS831" s="225" t="s">
        <v>3017</v>
      </c>
    </row>
    <row r="832" spans="1:45" x14ac:dyDescent="0.2">
      <c r="A832" s="225">
        <v>420725</v>
      </c>
      <c r="B832" s="225" t="s">
        <v>374</v>
      </c>
      <c r="L832" s="225" t="s">
        <v>161</v>
      </c>
      <c r="R832" s="225" t="s">
        <v>162</v>
      </c>
      <c r="S832" s="225" t="s">
        <v>161</v>
      </c>
      <c r="AA832" s="225" t="s">
        <v>161</v>
      </c>
      <c r="AD832" s="225" t="s">
        <v>163</v>
      </c>
      <c r="AE832" s="225" t="s">
        <v>162</v>
      </c>
      <c r="AG832" s="225" t="s">
        <v>163</v>
      </c>
      <c r="AS832" s="225" t="s">
        <v>3017</v>
      </c>
    </row>
    <row r="833" spans="1:45" x14ac:dyDescent="0.2">
      <c r="A833" s="225">
        <v>420728</v>
      </c>
      <c r="B833" s="225" t="s">
        <v>374</v>
      </c>
      <c r="O833" s="225" t="s">
        <v>161</v>
      </c>
      <c r="Q833" s="225" t="s">
        <v>162</v>
      </c>
      <c r="R833" s="225" t="s">
        <v>162</v>
      </c>
      <c r="Z833" s="225" t="s">
        <v>163</v>
      </c>
      <c r="AA833" s="225" t="s">
        <v>163</v>
      </c>
      <c r="AB833" s="225" t="s">
        <v>163</v>
      </c>
      <c r="AC833" s="225" t="s">
        <v>163</v>
      </c>
      <c r="AD833" s="225" t="s">
        <v>162</v>
      </c>
      <c r="AE833" s="225" t="s">
        <v>162</v>
      </c>
      <c r="AF833" s="225" t="s">
        <v>162</v>
      </c>
      <c r="AG833" s="225" t="s">
        <v>162</v>
      </c>
      <c r="AH833" s="225" t="s">
        <v>162</v>
      </c>
      <c r="AS833" s="225" t="s">
        <v>3017</v>
      </c>
    </row>
    <row r="834" spans="1:45" x14ac:dyDescent="0.2">
      <c r="A834" s="225">
        <v>420737</v>
      </c>
      <c r="B834" s="225" t="s">
        <v>400</v>
      </c>
      <c r="I834" s="225" t="s">
        <v>161</v>
      </c>
      <c r="W834" s="225" t="s">
        <v>163</v>
      </c>
      <c r="Y834" s="225" t="s">
        <v>162</v>
      </c>
      <c r="Z834" s="225" t="s">
        <v>162</v>
      </c>
      <c r="AA834" s="225" t="s">
        <v>162</v>
      </c>
      <c r="AB834" s="225" t="s">
        <v>162</v>
      </c>
      <c r="AC834" s="225" t="s">
        <v>162</v>
      </c>
      <c r="AS834" s="225" t="s">
        <v>3017</v>
      </c>
    </row>
    <row r="835" spans="1:45" x14ac:dyDescent="0.2">
      <c r="A835" s="225">
        <v>420739</v>
      </c>
      <c r="B835" s="225" t="s">
        <v>400</v>
      </c>
      <c r="I835" s="225" t="s">
        <v>163</v>
      </c>
      <c r="J835" s="225" t="s">
        <v>162</v>
      </c>
      <c r="T835" s="225" t="s">
        <v>163</v>
      </c>
      <c r="Z835" s="225" t="s">
        <v>162</v>
      </c>
      <c r="AA835" s="225" t="s">
        <v>162</v>
      </c>
      <c r="AS835" s="225" t="s">
        <v>3017</v>
      </c>
    </row>
    <row r="836" spans="1:45" x14ac:dyDescent="0.2">
      <c r="A836" s="225">
        <v>420740</v>
      </c>
      <c r="B836" s="225" t="s">
        <v>374</v>
      </c>
      <c r="AA836" s="225" t="s">
        <v>162</v>
      </c>
      <c r="AB836" s="225" t="s">
        <v>163</v>
      </c>
      <c r="AC836" s="225" t="s">
        <v>163</v>
      </c>
      <c r="AD836" s="225" t="s">
        <v>162</v>
      </c>
      <c r="AE836" s="225" t="s">
        <v>162</v>
      </c>
      <c r="AF836" s="225" t="s">
        <v>162</v>
      </c>
      <c r="AG836" s="225" t="s">
        <v>162</v>
      </c>
      <c r="AH836" s="225" t="s">
        <v>162</v>
      </c>
      <c r="AS836" s="225" t="s">
        <v>3016</v>
      </c>
    </row>
    <row r="837" spans="1:45" x14ac:dyDescent="0.2">
      <c r="A837" s="225">
        <v>420764</v>
      </c>
      <c r="B837" s="225" t="s">
        <v>400</v>
      </c>
      <c r="C837" s="225" t="s">
        <v>163</v>
      </c>
      <c r="R837" s="225" t="s">
        <v>162</v>
      </c>
      <c r="S837" s="225" t="s">
        <v>163</v>
      </c>
      <c r="U837" s="225" t="s">
        <v>162</v>
      </c>
      <c r="Z837" s="225" t="s">
        <v>162</v>
      </c>
      <c r="AA837" s="225" t="s">
        <v>162</v>
      </c>
      <c r="AS837" s="225" t="s">
        <v>3017</v>
      </c>
    </row>
    <row r="838" spans="1:45" x14ac:dyDescent="0.2">
      <c r="A838" s="225">
        <v>420766</v>
      </c>
      <c r="B838" s="225" t="s">
        <v>374</v>
      </c>
      <c r="AA838" s="225" t="s">
        <v>162</v>
      </c>
      <c r="AC838" s="225" t="s">
        <v>163</v>
      </c>
      <c r="AD838" s="225" t="s">
        <v>162</v>
      </c>
      <c r="AE838" s="225" t="s">
        <v>162</v>
      </c>
      <c r="AF838" s="225" t="s">
        <v>162</v>
      </c>
      <c r="AG838" s="225" t="s">
        <v>162</v>
      </c>
      <c r="AH838" s="225" t="s">
        <v>162</v>
      </c>
      <c r="AS838" s="225" t="s">
        <v>3017</v>
      </c>
    </row>
    <row r="839" spans="1:45" x14ac:dyDescent="0.2">
      <c r="A839" s="225">
        <v>420767</v>
      </c>
      <c r="B839" s="225" t="s">
        <v>374</v>
      </c>
      <c r="G839" s="225" t="s">
        <v>161</v>
      </c>
      <c r="Q839" s="225" t="s">
        <v>161</v>
      </c>
      <c r="S839" s="225" t="s">
        <v>161</v>
      </c>
      <c r="AC839" s="225" t="s">
        <v>163</v>
      </c>
      <c r="AD839" s="225" t="s">
        <v>162</v>
      </c>
      <c r="AE839" s="225" t="s">
        <v>162</v>
      </c>
      <c r="AF839" s="225" t="s">
        <v>162</v>
      </c>
      <c r="AG839" s="225" t="s">
        <v>162</v>
      </c>
      <c r="AH839" s="225" t="s">
        <v>162</v>
      </c>
      <c r="AS839" s="225" t="s">
        <v>3017</v>
      </c>
    </row>
    <row r="840" spans="1:45" x14ac:dyDescent="0.2">
      <c r="A840" s="225">
        <v>420778</v>
      </c>
      <c r="B840" s="225" t="s">
        <v>400</v>
      </c>
      <c r="T840" s="225" t="s">
        <v>163</v>
      </c>
      <c r="Y840" s="225" t="s">
        <v>162</v>
      </c>
      <c r="Z840" s="225" t="s">
        <v>162</v>
      </c>
      <c r="AA840" s="225" t="s">
        <v>162</v>
      </c>
      <c r="AB840" s="225" t="s">
        <v>162</v>
      </c>
      <c r="AC840" s="225" t="s">
        <v>162</v>
      </c>
      <c r="AS840" s="225" t="s">
        <v>3017</v>
      </c>
    </row>
    <row r="841" spans="1:45" x14ac:dyDescent="0.2">
      <c r="A841" s="225">
        <v>420794</v>
      </c>
      <c r="B841" s="225" t="s">
        <v>374</v>
      </c>
      <c r="E841" s="225" t="s">
        <v>161</v>
      </c>
      <c r="L841" s="225" t="s">
        <v>162</v>
      </c>
      <c r="R841" s="225" t="s">
        <v>162</v>
      </c>
      <c r="X841" s="225" t="s">
        <v>163</v>
      </c>
      <c r="Y841" s="225" t="s">
        <v>162</v>
      </c>
      <c r="Z841" s="225" t="s">
        <v>162</v>
      </c>
      <c r="AA841" s="225" t="s">
        <v>162</v>
      </c>
      <c r="AB841" s="225" t="s">
        <v>162</v>
      </c>
      <c r="AC841" s="225" t="s">
        <v>162</v>
      </c>
      <c r="AD841" s="225" t="s">
        <v>162</v>
      </c>
      <c r="AE841" s="225" t="s">
        <v>162</v>
      </c>
      <c r="AF841" s="225" t="s">
        <v>162</v>
      </c>
      <c r="AG841" s="225" t="s">
        <v>162</v>
      </c>
      <c r="AH841" s="225" t="s">
        <v>162</v>
      </c>
      <c r="AS841" s="225" t="s">
        <v>3017</v>
      </c>
    </row>
    <row r="842" spans="1:45" x14ac:dyDescent="0.2">
      <c r="A842" s="225">
        <v>420801</v>
      </c>
      <c r="B842" s="225" t="s">
        <v>374</v>
      </c>
      <c r="I842" s="225" t="s">
        <v>162</v>
      </c>
      <c r="S842" s="225" t="s">
        <v>162</v>
      </c>
      <c r="W842" s="225" t="s">
        <v>163</v>
      </c>
      <c r="Y842" s="225" t="s">
        <v>163</v>
      </c>
      <c r="Z842" s="225" t="s">
        <v>162</v>
      </c>
      <c r="AA842" s="225" t="s">
        <v>163</v>
      </c>
      <c r="AC842" s="225" t="s">
        <v>163</v>
      </c>
      <c r="AD842" s="225" t="s">
        <v>162</v>
      </c>
      <c r="AE842" s="225" t="s">
        <v>162</v>
      </c>
      <c r="AF842" s="225" t="s">
        <v>162</v>
      </c>
      <c r="AG842" s="225" t="s">
        <v>162</v>
      </c>
      <c r="AH842" s="225" t="s">
        <v>162</v>
      </c>
      <c r="AS842" s="225" t="s">
        <v>3017</v>
      </c>
    </row>
    <row r="843" spans="1:45" x14ac:dyDescent="0.2">
      <c r="A843" s="225">
        <v>420807</v>
      </c>
      <c r="B843" s="225" t="s">
        <v>400</v>
      </c>
      <c r="G843" s="225" t="s">
        <v>161</v>
      </c>
      <c r="L843" s="225" t="s">
        <v>163</v>
      </c>
      <c r="S843" s="225" t="s">
        <v>161</v>
      </c>
      <c r="Y843" s="225" t="s">
        <v>162</v>
      </c>
      <c r="Z843" s="225" t="s">
        <v>162</v>
      </c>
      <c r="AA843" s="225" t="s">
        <v>162</v>
      </c>
      <c r="AB843" s="225" t="s">
        <v>162</v>
      </c>
      <c r="AC843" s="225" t="s">
        <v>162</v>
      </c>
      <c r="AS843" s="225" t="s">
        <v>3017</v>
      </c>
    </row>
    <row r="844" spans="1:45" x14ac:dyDescent="0.2">
      <c r="A844" s="225">
        <v>420814</v>
      </c>
      <c r="B844" s="225" t="s">
        <v>374</v>
      </c>
      <c r="H844" s="225" t="s">
        <v>161</v>
      </c>
      <c r="Q844" s="225" t="s">
        <v>161</v>
      </c>
      <c r="R844" s="225" t="s">
        <v>162</v>
      </c>
      <c r="S844" s="225" t="s">
        <v>163</v>
      </c>
      <c r="AA844" s="225" t="s">
        <v>162</v>
      </c>
      <c r="AB844" s="225" t="s">
        <v>162</v>
      </c>
      <c r="AC844" s="225" t="s">
        <v>162</v>
      </c>
      <c r="AD844" s="225" t="s">
        <v>162</v>
      </c>
      <c r="AE844" s="225" t="s">
        <v>162</v>
      </c>
      <c r="AF844" s="225" t="s">
        <v>162</v>
      </c>
      <c r="AG844" s="225" t="s">
        <v>162</v>
      </c>
      <c r="AH844" s="225" t="s">
        <v>162</v>
      </c>
      <c r="AS844" s="225" t="s">
        <v>3017</v>
      </c>
    </row>
    <row r="845" spans="1:45" x14ac:dyDescent="0.2">
      <c r="A845" s="225">
        <v>420816</v>
      </c>
      <c r="B845" s="225" t="s">
        <v>374</v>
      </c>
      <c r="J845" s="225" t="s">
        <v>161</v>
      </c>
      <c r="L845" s="225" t="s">
        <v>161</v>
      </c>
      <c r="Z845" s="225" t="s">
        <v>163</v>
      </c>
      <c r="AA845" s="225" t="s">
        <v>163</v>
      </c>
      <c r="AB845" s="225" t="s">
        <v>163</v>
      </c>
      <c r="AC845" s="225" t="s">
        <v>163</v>
      </c>
      <c r="AD845" s="225" t="s">
        <v>162</v>
      </c>
      <c r="AE845" s="225" t="s">
        <v>162</v>
      </c>
      <c r="AF845" s="225" t="s">
        <v>162</v>
      </c>
      <c r="AG845" s="225" t="s">
        <v>162</v>
      </c>
      <c r="AH845" s="225" t="s">
        <v>162</v>
      </c>
      <c r="AS845" s="225" t="s">
        <v>3017</v>
      </c>
    </row>
    <row r="846" spans="1:45" x14ac:dyDescent="0.2">
      <c r="A846" s="225">
        <v>420821</v>
      </c>
      <c r="B846" s="225" t="s">
        <v>374</v>
      </c>
      <c r="K846" s="225" t="s">
        <v>161</v>
      </c>
      <c r="R846" s="225" t="s">
        <v>161</v>
      </c>
      <c r="X846" s="225" t="s">
        <v>163</v>
      </c>
      <c r="Z846" s="225" t="s">
        <v>163</v>
      </c>
      <c r="AA846" s="225" t="s">
        <v>163</v>
      </c>
      <c r="AB846" s="225" t="s">
        <v>162</v>
      </c>
      <c r="AD846" s="225" t="s">
        <v>162</v>
      </c>
      <c r="AE846" s="225" t="s">
        <v>162</v>
      </c>
      <c r="AF846" s="225" t="s">
        <v>162</v>
      </c>
      <c r="AG846" s="225" t="s">
        <v>162</v>
      </c>
      <c r="AH846" s="225" t="s">
        <v>162</v>
      </c>
      <c r="AS846" s="225" t="s">
        <v>3017</v>
      </c>
    </row>
    <row r="847" spans="1:45" x14ac:dyDescent="0.2">
      <c r="A847" s="225">
        <v>420830</v>
      </c>
      <c r="B847" s="225" t="s">
        <v>374</v>
      </c>
      <c r="C847" s="225" t="s">
        <v>161</v>
      </c>
      <c r="AA847" s="225" t="s">
        <v>163</v>
      </c>
      <c r="AC847" s="225" t="s">
        <v>161</v>
      </c>
      <c r="AF847" s="225" t="s">
        <v>163</v>
      </c>
      <c r="AH847" s="225" t="s">
        <v>163</v>
      </c>
      <c r="AS847" s="225" t="s">
        <v>3017</v>
      </c>
    </row>
    <row r="848" spans="1:45" x14ac:dyDescent="0.2">
      <c r="A848" s="225">
        <v>420832</v>
      </c>
      <c r="B848" s="225" t="s">
        <v>400</v>
      </c>
      <c r="Q848" s="225" t="s">
        <v>163</v>
      </c>
      <c r="R848" s="225" t="s">
        <v>162</v>
      </c>
      <c r="Y848" s="225" t="s">
        <v>162</v>
      </c>
      <c r="Z848" s="225" t="s">
        <v>162</v>
      </c>
      <c r="AA848" s="225" t="s">
        <v>162</v>
      </c>
      <c r="AB848" s="225" t="s">
        <v>162</v>
      </c>
      <c r="AC848" s="225" t="s">
        <v>162</v>
      </c>
      <c r="AS848" s="225" t="s">
        <v>3017</v>
      </c>
    </row>
    <row r="849" spans="1:45" x14ac:dyDescent="0.2">
      <c r="A849" s="225">
        <v>420836</v>
      </c>
      <c r="B849" s="225" t="s">
        <v>374</v>
      </c>
      <c r="R849" s="225" t="s">
        <v>162</v>
      </c>
      <c r="S849" s="225" t="s">
        <v>161</v>
      </c>
      <c r="U849" s="225" t="s">
        <v>161</v>
      </c>
      <c r="AD849" s="225" t="s">
        <v>163</v>
      </c>
      <c r="AE849" s="225" t="s">
        <v>162</v>
      </c>
      <c r="AS849" s="225" t="s">
        <v>3017</v>
      </c>
    </row>
    <row r="850" spans="1:45" x14ac:dyDescent="0.2">
      <c r="A850" s="225">
        <v>420838</v>
      </c>
      <c r="B850" s="225" t="s">
        <v>374</v>
      </c>
      <c r="Q850" s="225" t="s">
        <v>163</v>
      </c>
      <c r="T850" s="225" t="s">
        <v>161</v>
      </c>
      <c r="Y850" s="225" t="s">
        <v>162</v>
      </c>
      <c r="AB850" s="225" t="s">
        <v>163</v>
      </c>
      <c r="AD850" s="225" t="s">
        <v>162</v>
      </c>
      <c r="AF850" s="225" t="s">
        <v>163</v>
      </c>
      <c r="AH850" s="225" t="s">
        <v>162</v>
      </c>
      <c r="AS850" s="225" t="s">
        <v>3017</v>
      </c>
    </row>
    <row r="851" spans="1:45" x14ac:dyDescent="0.2">
      <c r="A851" s="225">
        <v>420839</v>
      </c>
      <c r="B851" s="225" t="s">
        <v>400</v>
      </c>
      <c r="E851" s="225" t="s">
        <v>161</v>
      </c>
      <c r="L851" s="225" t="s">
        <v>163</v>
      </c>
      <c r="Q851" s="225" t="s">
        <v>161</v>
      </c>
      <c r="R851" s="225" t="s">
        <v>162</v>
      </c>
      <c r="Y851" s="225" t="s">
        <v>162</v>
      </c>
      <c r="Z851" s="225" t="s">
        <v>162</v>
      </c>
      <c r="AA851" s="225" t="s">
        <v>162</v>
      </c>
      <c r="AB851" s="225" t="s">
        <v>162</v>
      </c>
      <c r="AC851" s="225" t="s">
        <v>162</v>
      </c>
      <c r="AS851" s="225" t="s">
        <v>3017</v>
      </c>
    </row>
    <row r="852" spans="1:45" x14ac:dyDescent="0.2">
      <c r="A852" s="225">
        <v>420846</v>
      </c>
      <c r="B852" s="225" t="s">
        <v>374</v>
      </c>
      <c r="L852" s="225" t="s">
        <v>162</v>
      </c>
      <c r="N852" s="225" t="s">
        <v>163</v>
      </c>
      <c r="P852" s="225" t="s">
        <v>162</v>
      </c>
      <c r="Y852" s="225" t="s">
        <v>162</v>
      </c>
      <c r="Z852" s="225" t="s">
        <v>162</v>
      </c>
      <c r="AA852" s="225" t="s">
        <v>162</v>
      </c>
      <c r="AB852" s="225" t="s">
        <v>162</v>
      </c>
      <c r="AC852" s="225" t="s">
        <v>162</v>
      </c>
      <c r="AD852" s="225" t="s">
        <v>162</v>
      </c>
      <c r="AE852" s="225" t="s">
        <v>162</v>
      </c>
      <c r="AF852" s="225" t="s">
        <v>162</v>
      </c>
      <c r="AG852" s="225" t="s">
        <v>162</v>
      </c>
      <c r="AH852" s="225" t="s">
        <v>162</v>
      </c>
      <c r="AS852" s="225" t="s">
        <v>3017</v>
      </c>
    </row>
    <row r="853" spans="1:45" x14ac:dyDescent="0.2">
      <c r="A853" s="225">
        <v>420854</v>
      </c>
      <c r="B853" s="225" t="s">
        <v>374</v>
      </c>
      <c r="AA853" s="225" t="s">
        <v>161</v>
      </c>
      <c r="AD853" s="225" t="s">
        <v>162</v>
      </c>
      <c r="AF853" s="225" t="s">
        <v>162</v>
      </c>
      <c r="AG853" s="225" t="s">
        <v>163</v>
      </c>
      <c r="AH853" s="225" t="s">
        <v>162</v>
      </c>
      <c r="AS853" s="225" t="s">
        <v>3017</v>
      </c>
    </row>
    <row r="854" spans="1:45" x14ac:dyDescent="0.2">
      <c r="A854" s="225">
        <v>420855</v>
      </c>
      <c r="B854" s="225" t="s">
        <v>400</v>
      </c>
      <c r="H854" s="225" t="s">
        <v>163</v>
      </c>
      <c r="J854" s="225" t="s">
        <v>161</v>
      </c>
      <c r="L854" s="225" t="s">
        <v>162</v>
      </c>
      <c r="S854" s="225" t="s">
        <v>161</v>
      </c>
      <c r="Y854" s="225" t="s">
        <v>162</v>
      </c>
      <c r="Z854" s="225" t="s">
        <v>162</v>
      </c>
      <c r="AA854" s="225" t="s">
        <v>162</v>
      </c>
      <c r="AB854" s="225" t="s">
        <v>162</v>
      </c>
      <c r="AC854" s="225" t="s">
        <v>162</v>
      </c>
      <c r="AS854" s="225" t="s">
        <v>3017</v>
      </c>
    </row>
    <row r="855" spans="1:45" x14ac:dyDescent="0.2">
      <c r="A855" s="225">
        <v>420869</v>
      </c>
      <c r="B855" s="225" t="s">
        <v>374</v>
      </c>
      <c r="L855" s="225" t="s">
        <v>162</v>
      </c>
      <c r="M855" s="225" t="s">
        <v>162</v>
      </c>
      <c r="P855" s="225" t="s">
        <v>161</v>
      </c>
      <c r="AA855" s="225" t="s">
        <v>163</v>
      </c>
      <c r="AB855" s="225" t="s">
        <v>162</v>
      </c>
      <c r="AC855" s="225" t="s">
        <v>162</v>
      </c>
      <c r="AD855" s="225" t="s">
        <v>162</v>
      </c>
      <c r="AE855" s="225" t="s">
        <v>162</v>
      </c>
      <c r="AF855" s="225" t="s">
        <v>162</v>
      </c>
      <c r="AG855" s="225" t="s">
        <v>162</v>
      </c>
      <c r="AH855" s="225" t="s">
        <v>162</v>
      </c>
      <c r="AS855" s="225" t="s">
        <v>3017</v>
      </c>
    </row>
    <row r="856" spans="1:45" x14ac:dyDescent="0.2">
      <c r="A856" s="225">
        <v>420875</v>
      </c>
      <c r="B856" s="225" t="s">
        <v>374</v>
      </c>
      <c r="J856" s="225" t="s">
        <v>161</v>
      </c>
      <c r="L856" s="225" t="s">
        <v>161</v>
      </c>
      <c r="Q856" s="225" t="s">
        <v>161</v>
      </c>
      <c r="AA856" s="225" t="s">
        <v>163</v>
      </c>
      <c r="AB856" s="225" t="s">
        <v>163</v>
      </c>
      <c r="AC856" s="225" t="s">
        <v>163</v>
      </c>
      <c r="AD856" s="225" t="s">
        <v>162</v>
      </c>
      <c r="AE856" s="225" t="s">
        <v>162</v>
      </c>
      <c r="AF856" s="225" t="s">
        <v>162</v>
      </c>
      <c r="AG856" s="225" t="s">
        <v>162</v>
      </c>
      <c r="AH856" s="225" t="s">
        <v>162</v>
      </c>
      <c r="AS856" s="225" t="s">
        <v>3017</v>
      </c>
    </row>
    <row r="857" spans="1:45" x14ac:dyDescent="0.2">
      <c r="A857" s="225">
        <v>420880</v>
      </c>
      <c r="B857" s="225" t="s">
        <v>374</v>
      </c>
      <c r="Q857" s="225" t="s">
        <v>161</v>
      </c>
      <c r="AA857" s="225" t="s">
        <v>162</v>
      </c>
      <c r="AB857" s="225" t="s">
        <v>163</v>
      </c>
      <c r="AD857" s="225" t="s">
        <v>162</v>
      </c>
      <c r="AE857" s="225" t="s">
        <v>163</v>
      </c>
      <c r="AF857" s="225" t="s">
        <v>162</v>
      </c>
      <c r="AS857" s="225" t="s">
        <v>3017</v>
      </c>
    </row>
    <row r="858" spans="1:45" x14ac:dyDescent="0.2">
      <c r="A858" s="225">
        <v>420882</v>
      </c>
      <c r="B858" s="225" t="s">
        <v>374</v>
      </c>
      <c r="AA858" s="225" t="s">
        <v>162</v>
      </c>
      <c r="AB858" s="225" t="s">
        <v>163</v>
      </c>
      <c r="AD858" s="225" t="s">
        <v>162</v>
      </c>
      <c r="AE858" s="225" t="s">
        <v>162</v>
      </c>
      <c r="AF858" s="225" t="s">
        <v>162</v>
      </c>
      <c r="AS858" s="225" t="s">
        <v>3017</v>
      </c>
    </row>
    <row r="859" spans="1:45" x14ac:dyDescent="0.2">
      <c r="A859" s="225">
        <v>420883</v>
      </c>
      <c r="B859" s="225" t="s">
        <v>400</v>
      </c>
      <c r="O859" s="225" t="s">
        <v>161</v>
      </c>
      <c r="Y859" s="225" t="s">
        <v>162</v>
      </c>
      <c r="Z859" s="225" t="s">
        <v>162</v>
      </c>
      <c r="AA859" s="225" t="s">
        <v>162</v>
      </c>
      <c r="AB859" s="225" t="s">
        <v>162</v>
      </c>
      <c r="AC859" s="225" t="s">
        <v>162</v>
      </c>
      <c r="AS859" s="225" t="s">
        <v>3017</v>
      </c>
    </row>
    <row r="860" spans="1:45" x14ac:dyDescent="0.2">
      <c r="A860" s="225">
        <v>420885</v>
      </c>
      <c r="B860" s="225" t="s">
        <v>374</v>
      </c>
      <c r="L860" s="225" t="s">
        <v>161</v>
      </c>
      <c r="Z860" s="225" t="s">
        <v>162</v>
      </c>
      <c r="AA860" s="225" t="s">
        <v>163</v>
      </c>
      <c r="AC860" s="225" t="s">
        <v>163</v>
      </c>
      <c r="AD860" s="225" t="s">
        <v>162</v>
      </c>
      <c r="AE860" s="225" t="s">
        <v>162</v>
      </c>
      <c r="AF860" s="225" t="s">
        <v>162</v>
      </c>
      <c r="AG860" s="225" t="s">
        <v>162</v>
      </c>
      <c r="AH860" s="225" t="s">
        <v>162</v>
      </c>
      <c r="AS860" s="225" t="s">
        <v>3017</v>
      </c>
    </row>
    <row r="861" spans="1:45" x14ac:dyDescent="0.2">
      <c r="A861" s="225">
        <v>420889</v>
      </c>
      <c r="B861" s="225" t="s">
        <v>400</v>
      </c>
      <c r="E861" s="225" t="s">
        <v>161</v>
      </c>
      <c r="G861" s="225" t="s">
        <v>161</v>
      </c>
      <c r="L861" s="225" t="s">
        <v>163</v>
      </c>
      <c r="Q861" s="225" t="s">
        <v>162</v>
      </c>
      <c r="Y861" s="225" t="s">
        <v>162</v>
      </c>
      <c r="Z861" s="225" t="s">
        <v>162</v>
      </c>
      <c r="AA861" s="225" t="s">
        <v>162</v>
      </c>
      <c r="AB861" s="225" t="s">
        <v>162</v>
      </c>
      <c r="AC861" s="225" t="s">
        <v>162</v>
      </c>
      <c r="AS861" s="225" t="s">
        <v>3017</v>
      </c>
    </row>
    <row r="862" spans="1:45" x14ac:dyDescent="0.2">
      <c r="A862" s="225">
        <v>420890</v>
      </c>
      <c r="B862" s="225" t="s">
        <v>374</v>
      </c>
      <c r="AA862" s="225" t="s">
        <v>163</v>
      </c>
      <c r="AB862" s="225" t="s">
        <v>162</v>
      </c>
      <c r="AC862" s="225" t="s">
        <v>163</v>
      </c>
      <c r="AD862" s="225" t="s">
        <v>162</v>
      </c>
      <c r="AF862" s="225" t="s">
        <v>162</v>
      </c>
      <c r="AH862" s="225" t="s">
        <v>162</v>
      </c>
      <c r="AS862" s="225" t="s">
        <v>3017</v>
      </c>
    </row>
    <row r="863" spans="1:45" x14ac:dyDescent="0.2">
      <c r="A863" s="225">
        <v>420893</v>
      </c>
      <c r="B863" s="225" t="s">
        <v>374</v>
      </c>
      <c r="S863" s="225" t="s">
        <v>163</v>
      </c>
      <c r="AC863" s="225" t="s">
        <v>163</v>
      </c>
      <c r="AD863" s="225" t="s">
        <v>162</v>
      </c>
      <c r="AE863" s="225" t="s">
        <v>162</v>
      </c>
      <c r="AF863" s="225" t="s">
        <v>162</v>
      </c>
      <c r="AG863" s="225" t="s">
        <v>162</v>
      </c>
      <c r="AH863" s="225" t="s">
        <v>162</v>
      </c>
      <c r="AS863" s="225" t="s">
        <v>3017</v>
      </c>
    </row>
    <row r="864" spans="1:45" x14ac:dyDescent="0.2">
      <c r="A864" s="225">
        <v>420907</v>
      </c>
      <c r="B864" s="225" t="s">
        <v>400</v>
      </c>
      <c r="I864" s="225" t="s">
        <v>161</v>
      </c>
      <c r="Q864" s="225" t="s">
        <v>161</v>
      </c>
      <c r="V864" s="225" t="s">
        <v>161</v>
      </c>
      <c r="X864" s="225" t="s">
        <v>163</v>
      </c>
      <c r="Y864" s="225" t="s">
        <v>162</v>
      </c>
      <c r="Z864" s="225" t="s">
        <v>162</v>
      </c>
      <c r="AA864" s="225" t="s">
        <v>162</v>
      </c>
      <c r="AB864" s="225" t="s">
        <v>162</v>
      </c>
      <c r="AC864" s="225" t="s">
        <v>162</v>
      </c>
      <c r="AS864" s="225" t="s">
        <v>3017</v>
      </c>
    </row>
    <row r="865" spans="1:45" x14ac:dyDescent="0.2">
      <c r="A865" s="225">
        <v>420908</v>
      </c>
      <c r="B865" s="225" t="s">
        <v>374</v>
      </c>
      <c r="O865" s="225" t="s">
        <v>161</v>
      </c>
      <c r="Q865" s="225" t="s">
        <v>161</v>
      </c>
      <c r="Y865" s="225" t="s">
        <v>162</v>
      </c>
      <c r="AA865" s="225" t="s">
        <v>162</v>
      </c>
      <c r="AC865" s="225" t="s">
        <v>163</v>
      </c>
      <c r="AD865" s="225" t="s">
        <v>162</v>
      </c>
      <c r="AE865" s="225" t="s">
        <v>162</v>
      </c>
      <c r="AF865" s="225" t="s">
        <v>162</v>
      </c>
      <c r="AG865" s="225" t="s">
        <v>162</v>
      </c>
      <c r="AH865" s="225" t="s">
        <v>162</v>
      </c>
      <c r="AS865" s="225" t="s">
        <v>3017</v>
      </c>
    </row>
    <row r="866" spans="1:45" x14ac:dyDescent="0.2">
      <c r="A866" s="225">
        <v>420923</v>
      </c>
      <c r="B866" s="225" t="s">
        <v>374</v>
      </c>
      <c r="O866" s="225" t="s">
        <v>161</v>
      </c>
      <c r="AA866" s="225" t="s">
        <v>163</v>
      </c>
      <c r="AB866" s="225" t="s">
        <v>163</v>
      </c>
      <c r="AC866" s="225" t="s">
        <v>163</v>
      </c>
      <c r="AD866" s="225" t="s">
        <v>162</v>
      </c>
      <c r="AE866" s="225" t="s">
        <v>162</v>
      </c>
      <c r="AF866" s="225" t="s">
        <v>162</v>
      </c>
      <c r="AG866" s="225" t="s">
        <v>162</v>
      </c>
      <c r="AH866" s="225" t="s">
        <v>162</v>
      </c>
      <c r="AS866" s="225" t="s">
        <v>3017</v>
      </c>
    </row>
    <row r="867" spans="1:45" x14ac:dyDescent="0.2">
      <c r="A867" s="225">
        <v>420929</v>
      </c>
      <c r="B867" s="225" t="s">
        <v>374</v>
      </c>
      <c r="I867" s="225" t="s">
        <v>162</v>
      </c>
      <c r="T867" s="225" t="s">
        <v>163</v>
      </c>
      <c r="Z867" s="225" t="s">
        <v>162</v>
      </c>
      <c r="AA867" s="225" t="s">
        <v>163</v>
      </c>
      <c r="AD867" s="225" t="s">
        <v>162</v>
      </c>
      <c r="AE867" s="225" t="s">
        <v>162</v>
      </c>
      <c r="AF867" s="225" t="s">
        <v>162</v>
      </c>
      <c r="AG867" s="225" t="s">
        <v>162</v>
      </c>
      <c r="AS867" s="225" t="s">
        <v>3017</v>
      </c>
    </row>
    <row r="868" spans="1:45" x14ac:dyDescent="0.2">
      <c r="A868" s="225">
        <v>420930</v>
      </c>
      <c r="B868" s="225" t="s">
        <v>374</v>
      </c>
      <c r="L868" s="225" t="s">
        <v>162</v>
      </c>
      <c r="R868" s="225" t="s">
        <v>161</v>
      </c>
      <c r="S868" s="225" t="s">
        <v>161</v>
      </c>
      <c r="Y868" s="225" t="s">
        <v>161</v>
      </c>
      <c r="AA868" s="225" t="s">
        <v>163</v>
      </c>
      <c r="AC868" s="225" t="s">
        <v>161</v>
      </c>
      <c r="AD868" s="225" t="s">
        <v>162</v>
      </c>
      <c r="AE868" s="225" t="s">
        <v>162</v>
      </c>
      <c r="AF868" s="225" t="s">
        <v>162</v>
      </c>
      <c r="AG868" s="225" t="s">
        <v>162</v>
      </c>
      <c r="AH868" s="225" t="s">
        <v>162</v>
      </c>
      <c r="AS868" s="225" t="s">
        <v>3017</v>
      </c>
    </row>
    <row r="869" spans="1:45" x14ac:dyDescent="0.2">
      <c r="A869" s="225">
        <v>420940</v>
      </c>
      <c r="B869" s="225" t="s">
        <v>374</v>
      </c>
      <c r="X869" s="225" t="s">
        <v>163</v>
      </c>
      <c r="Y869" s="225" t="s">
        <v>162</v>
      </c>
      <c r="AB869" s="225" t="s">
        <v>162</v>
      </c>
      <c r="AC869" s="225" t="s">
        <v>163</v>
      </c>
      <c r="AD869" s="225" t="s">
        <v>162</v>
      </c>
      <c r="AE869" s="225" t="s">
        <v>162</v>
      </c>
      <c r="AF869" s="225" t="s">
        <v>162</v>
      </c>
      <c r="AG869" s="225" t="s">
        <v>162</v>
      </c>
      <c r="AH869" s="225" t="s">
        <v>162</v>
      </c>
      <c r="AS869" s="225" t="s">
        <v>3017</v>
      </c>
    </row>
    <row r="870" spans="1:45" x14ac:dyDescent="0.2">
      <c r="A870" s="225">
        <v>420941</v>
      </c>
      <c r="B870" s="225" t="s">
        <v>374</v>
      </c>
      <c r="L870" s="225" t="s">
        <v>162</v>
      </c>
      <c r="N870" s="225" t="s">
        <v>163</v>
      </c>
      <c r="Q870" s="225" t="s">
        <v>163</v>
      </c>
      <c r="X870" s="225" t="s">
        <v>163</v>
      </c>
      <c r="Z870" s="225" t="s">
        <v>163</v>
      </c>
      <c r="AA870" s="225" t="s">
        <v>162</v>
      </c>
      <c r="AB870" s="225" t="s">
        <v>162</v>
      </c>
      <c r="AC870" s="225" t="s">
        <v>163</v>
      </c>
      <c r="AD870" s="225" t="s">
        <v>162</v>
      </c>
      <c r="AE870" s="225" t="s">
        <v>162</v>
      </c>
      <c r="AF870" s="225" t="s">
        <v>162</v>
      </c>
      <c r="AG870" s="225" t="s">
        <v>162</v>
      </c>
      <c r="AH870" s="225" t="s">
        <v>162</v>
      </c>
      <c r="AS870" s="225" t="s">
        <v>3017</v>
      </c>
    </row>
    <row r="871" spans="1:45" x14ac:dyDescent="0.2">
      <c r="A871" s="225">
        <v>420946</v>
      </c>
      <c r="B871" s="225" t="s">
        <v>374</v>
      </c>
      <c r="C871" s="225" t="s">
        <v>161</v>
      </c>
      <c r="I871" s="225" t="s">
        <v>161</v>
      </c>
      <c r="L871" s="225" t="s">
        <v>163</v>
      </c>
      <c r="AA871" s="225" t="s">
        <v>163</v>
      </c>
      <c r="AD871" s="225" t="s">
        <v>163</v>
      </c>
      <c r="AE871" s="225" t="s">
        <v>162</v>
      </c>
      <c r="AF871" s="225" t="s">
        <v>163</v>
      </c>
      <c r="AS871" s="225" t="s">
        <v>3017</v>
      </c>
    </row>
    <row r="872" spans="1:45" x14ac:dyDescent="0.2">
      <c r="A872" s="225">
        <v>420956</v>
      </c>
      <c r="B872" s="225" t="s">
        <v>374</v>
      </c>
      <c r="L872" s="225" t="s">
        <v>162</v>
      </c>
      <c r="P872" s="225" t="s">
        <v>162</v>
      </c>
      <c r="R872" s="225" t="s">
        <v>162</v>
      </c>
      <c r="V872" s="225" t="s">
        <v>162</v>
      </c>
      <c r="AA872" s="225" t="s">
        <v>163</v>
      </c>
      <c r="AD872" s="225" t="s">
        <v>162</v>
      </c>
      <c r="AE872" s="225" t="s">
        <v>162</v>
      </c>
      <c r="AF872" s="225" t="s">
        <v>162</v>
      </c>
      <c r="AG872" s="225" t="s">
        <v>162</v>
      </c>
      <c r="AS872" s="225" t="s">
        <v>3017</v>
      </c>
    </row>
    <row r="873" spans="1:45" x14ac:dyDescent="0.2">
      <c r="A873" s="225">
        <v>420959</v>
      </c>
      <c r="B873" s="225" t="s">
        <v>374</v>
      </c>
      <c r="R873" s="225" t="s">
        <v>162</v>
      </c>
      <c r="W873" s="225" t="s">
        <v>163</v>
      </c>
      <c r="AA873" s="225" t="s">
        <v>163</v>
      </c>
      <c r="AB873" s="225" t="s">
        <v>163</v>
      </c>
      <c r="AC873" s="225" t="s">
        <v>163</v>
      </c>
      <c r="AD873" s="225" t="s">
        <v>162</v>
      </c>
      <c r="AE873" s="225" t="s">
        <v>162</v>
      </c>
      <c r="AF873" s="225" t="s">
        <v>162</v>
      </c>
      <c r="AG873" s="225" t="s">
        <v>162</v>
      </c>
      <c r="AH873" s="225" t="s">
        <v>162</v>
      </c>
      <c r="AS873" s="225" t="s">
        <v>3017</v>
      </c>
    </row>
    <row r="874" spans="1:45" x14ac:dyDescent="0.2">
      <c r="A874" s="225">
        <v>420978</v>
      </c>
      <c r="B874" s="225" t="s">
        <v>374</v>
      </c>
      <c r="E874" s="225" t="s">
        <v>161</v>
      </c>
      <c r="L874" s="225" t="s">
        <v>163</v>
      </c>
      <c r="S874" s="225" t="s">
        <v>162</v>
      </c>
      <c r="AC874" s="225" t="s">
        <v>163</v>
      </c>
      <c r="AD874" s="225" t="s">
        <v>162</v>
      </c>
      <c r="AE874" s="225" t="s">
        <v>162</v>
      </c>
      <c r="AF874" s="225" t="s">
        <v>162</v>
      </c>
      <c r="AG874" s="225" t="s">
        <v>162</v>
      </c>
      <c r="AH874" s="225" t="s">
        <v>162</v>
      </c>
      <c r="AS874" s="225" t="s">
        <v>3017</v>
      </c>
    </row>
    <row r="875" spans="1:45" x14ac:dyDescent="0.2">
      <c r="A875" s="225">
        <v>420984</v>
      </c>
      <c r="B875" s="225" t="s">
        <v>400</v>
      </c>
      <c r="I875" s="225" t="s">
        <v>163</v>
      </c>
      <c r="L875" s="225" t="s">
        <v>162</v>
      </c>
      <c r="Q875" s="225" t="s">
        <v>163</v>
      </c>
      <c r="R875" s="225" t="s">
        <v>162</v>
      </c>
      <c r="Y875" s="225" t="s">
        <v>162</v>
      </c>
      <c r="Z875" s="225" t="s">
        <v>162</v>
      </c>
      <c r="AA875" s="225" t="s">
        <v>162</v>
      </c>
      <c r="AB875" s="225" t="s">
        <v>162</v>
      </c>
      <c r="AC875" s="225" t="s">
        <v>162</v>
      </c>
      <c r="AS875" s="225" t="s">
        <v>3017</v>
      </c>
    </row>
    <row r="876" spans="1:45" x14ac:dyDescent="0.2">
      <c r="A876" s="225">
        <v>420985</v>
      </c>
      <c r="B876" s="225" t="s">
        <v>374</v>
      </c>
      <c r="AA876" s="225" t="s">
        <v>163</v>
      </c>
      <c r="AD876" s="225" t="s">
        <v>162</v>
      </c>
      <c r="AE876" s="225" t="s">
        <v>162</v>
      </c>
      <c r="AF876" s="225" t="s">
        <v>162</v>
      </c>
      <c r="AH876" s="225" t="s">
        <v>163</v>
      </c>
      <c r="AS876" s="225" t="s">
        <v>3017</v>
      </c>
    </row>
    <row r="877" spans="1:45" x14ac:dyDescent="0.2">
      <c r="A877" s="225">
        <v>420988</v>
      </c>
      <c r="B877" s="225" t="s">
        <v>400</v>
      </c>
      <c r="I877" s="225" t="s">
        <v>161</v>
      </c>
      <c r="Q877" s="225" t="s">
        <v>161</v>
      </c>
      <c r="Y877" s="225" t="s">
        <v>162</v>
      </c>
      <c r="Z877" s="225" t="s">
        <v>162</v>
      </c>
      <c r="AA877" s="225" t="s">
        <v>162</v>
      </c>
      <c r="AB877" s="225" t="s">
        <v>162</v>
      </c>
      <c r="AC877" s="225" t="s">
        <v>162</v>
      </c>
      <c r="AS877" s="225" t="s">
        <v>3017</v>
      </c>
    </row>
    <row r="878" spans="1:45" x14ac:dyDescent="0.2">
      <c r="A878" s="225">
        <v>420989</v>
      </c>
      <c r="B878" s="225" t="s">
        <v>374</v>
      </c>
      <c r="AB878" s="225" t="s">
        <v>163</v>
      </c>
      <c r="AC878" s="225" t="s">
        <v>163</v>
      </c>
      <c r="AD878" s="225" t="s">
        <v>162</v>
      </c>
      <c r="AE878" s="225" t="s">
        <v>162</v>
      </c>
      <c r="AF878" s="225" t="s">
        <v>162</v>
      </c>
      <c r="AG878" s="225" t="s">
        <v>162</v>
      </c>
      <c r="AH878" s="225" t="s">
        <v>162</v>
      </c>
      <c r="AS878" s="225" t="s">
        <v>3017</v>
      </c>
    </row>
    <row r="879" spans="1:45" x14ac:dyDescent="0.2">
      <c r="A879" s="225">
        <v>421000</v>
      </c>
      <c r="B879" s="225" t="s">
        <v>374</v>
      </c>
      <c r="R879" s="225" t="s">
        <v>161</v>
      </c>
      <c r="AA879" s="225" t="s">
        <v>161</v>
      </c>
      <c r="AB879" s="225" t="s">
        <v>163</v>
      </c>
      <c r="AE879" s="225" t="s">
        <v>163</v>
      </c>
      <c r="AF879" s="225" t="s">
        <v>163</v>
      </c>
      <c r="AG879" s="225" t="s">
        <v>163</v>
      </c>
      <c r="AS879" s="225" t="s">
        <v>3017</v>
      </c>
    </row>
    <row r="880" spans="1:45" x14ac:dyDescent="0.2">
      <c r="A880" s="225">
        <v>421010</v>
      </c>
      <c r="B880" s="225" t="s">
        <v>374</v>
      </c>
      <c r="AC880" s="225" t="s">
        <v>163</v>
      </c>
      <c r="AD880" s="225" t="s">
        <v>162</v>
      </c>
      <c r="AE880" s="225" t="s">
        <v>162</v>
      </c>
      <c r="AF880" s="225" t="s">
        <v>162</v>
      </c>
      <c r="AG880" s="225" t="s">
        <v>162</v>
      </c>
      <c r="AH880" s="225" t="s">
        <v>162</v>
      </c>
      <c r="AS880" s="225" t="s">
        <v>3017</v>
      </c>
    </row>
    <row r="881" spans="1:45" x14ac:dyDescent="0.2">
      <c r="A881" s="225">
        <v>421016</v>
      </c>
      <c r="B881" s="225" t="s">
        <v>400</v>
      </c>
      <c r="J881" s="225" t="s">
        <v>161</v>
      </c>
      <c r="K881" s="225" t="s">
        <v>161</v>
      </c>
      <c r="P881" s="225" t="s">
        <v>161</v>
      </c>
      <c r="X881" s="225" t="s">
        <v>163</v>
      </c>
      <c r="Y881" s="225" t="s">
        <v>162</v>
      </c>
      <c r="Z881" s="225" t="s">
        <v>162</v>
      </c>
      <c r="AA881" s="225" t="s">
        <v>162</v>
      </c>
      <c r="AB881" s="225" t="s">
        <v>162</v>
      </c>
      <c r="AC881" s="225" t="s">
        <v>162</v>
      </c>
      <c r="AS881" s="225" t="s">
        <v>3017</v>
      </c>
    </row>
    <row r="882" spans="1:45" x14ac:dyDescent="0.2">
      <c r="A882" s="225">
        <v>421017</v>
      </c>
      <c r="B882" s="225" t="s">
        <v>374</v>
      </c>
      <c r="L882" s="225" t="s">
        <v>163</v>
      </c>
      <c r="Y882" s="225" t="s">
        <v>163</v>
      </c>
      <c r="AA882" s="225" t="s">
        <v>163</v>
      </c>
      <c r="AB882" s="225" t="s">
        <v>163</v>
      </c>
      <c r="AC882" s="225" t="s">
        <v>163</v>
      </c>
      <c r="AD882" s="225" t="s">
        <v>162</v>
      </c>
      <c r="AE882" s="225" t="s">
        <v>162</v>
      </c>
      <c r="AF882" s="225" t="s">
        <v>162</v>
      </c>
      <c r="AG882" s="225" t="s">
        <v>162</v>
      </c>
      <c r="AH882" s="225" t="s">
        <v>162</v>
      </c>
      <c r="AS882" s="225" t="s">
        <v>3016</v>
      </c>
    </row>
    <row r="883" spans="1:45" x14ac:dyDescent="0.2">
      <c r="A883" s="225">
        <v>421025</v>
      </c>
      <c r="B883" s="225" t="s">
        <v>374</v>
      </c>
      <c r="J883" s="225" t="s">
        <v>161</v>
      </c>
      <c r="Z883" s="225" t="s">
        <v>162</v>
      </c>
      <c r="AA883" s="225" t="s">
        <v>163</v>
      </c>
      <c r="AD883" s="225" t="s">
        <v>162</v>
      </c>
      <c r="AF883" s="225" t="s">
        <v>162</v>
      </c>
      <c r="AG883" s="225" t="s">
        <v>162</v>
      </c>
      <c r="AS883" s="225" t="s">
        <v>3017</v>
      </c>
    </row>
    <row r="884" spans="1:45" x14ac:dyDescent="0.2">
      <c r="A884" s="225">
        <v>421034</v>
      </c>
      <c r="B884" s="225" t="s">
        <v>400</v>
      </c>
      <c r="L884" s="225" t="s">
        <v>161</v>
      </c>
      <c r="R884" s="225" t="s">
        <v>163</v>
      </c>
      <c r="Y884" s="225" t="s">
        <v>162</v>
      </c>
      <c r="Z884" s="225" t="s">
        <v>162</v>
      </c>
      <c r="AA884" s="225" t="s">
        <v>162</v>
      </c>
      <c r="AB884" s="225" t="s">
        <v>162</v>
      </c>
      <c r="AC884" s="225" t="s">
        <v>162</v>
      </c>
      <c r="AS884" s="225" t="s">
        <v>3017</v>
      </c>
    </row>
    <row r="885" spans="1:45" x14ac:dyDescent="0.2">
      <c r="A885" s="225">
        <v>421042</v>
      </c>
      <c r="B885" s="225" t="s">
        <v>400</v>
      </c>
      <c r="S885" s="225" t="s">
        <v>161</v>
      </c>
      <c r="Y885" s="225" t="s">
        <v>162</v>
      </c>
      <c r="Z885" s="225" t="s">
        <v>162</v>
      </c>
      <c r="AA885" s="225" t="s">
        <v>162</v>
      </c>
      <c r="AB885" s="225" t="s">
        <v>162</v>
      </c>
      <c r="AC885" s="225" t="s">
        <v>162</v>
      </c>
      <c r="AS885" s="225" t="s">
        <v>3017</v>
      </c>
    </row>
    <row r="886" spans="1:45" x14ac:dyDescent="0.2">
      <c r="A886" s="225">
        <v>421044</v>
      </c>
      <c r="B886" s="225" t="s">
        <v>374</v>
      </c>
      <c r="K886" s="225" t="s">
        <v>161</v>
      </c>
      <c r="W886" s="225" t="s">
        <v>163</v>
      </c>
      <c r="AC886" s="225" t="s">
        <v>163</v>
      </c>
      <c r="AD886" s="225" t="s">
        <v>162</v>
      </c>
      <c r="AE886" s="225" t="s">
        <v>162</v>
      </c>
      <c r="AF886" s="225" t="s">
        <v>162</v>
      </c>
      <c r="AG886" s="225" t="s">
        <v>162</v>
      </c>
      <c r="AH886" s="225" t="s">
        <v>162</v>
      </c>
      <c r="AS886" s="225" t="s">
        <v>3017</v>
      </c>
    </row>
    <row r="887" spans="1:45" x14ac:dyDescent="0.2">
      <c r="A887" s="225">
        <v>421051</v>
      </c>
      <c r="B887" s="225" t="s">
        <v>374</v>
      </c>
      <c r="R887" s="225" t="s">
        <v>162</v>
      </c>
      <c r="S887" s="225" t="s">
        <v>162</v>
      </c>
      <c r="AB887" s="225" t="s">
        <v>163</v>
      </c>
      <c r="AC887" s="225" t="s">
        <v>163</v>
      </c>
      <c r="AD887" s="225" t="s">
        <v>162</v>
      </c>
      <c r="AE887" s="225" t="s">
        <v>162</v>
      </c>
      <c r="AF887" s="225" t="s">
        <v>162</v>
      </c>
      <c r="AG887" s="225" t="s">
        <v>162</v>
      </c>
      <c r="AH887" s="225" t="s">
        <v>162</v>
      </c>
      <c r="AS887" s="225" t="s">
        <v>3017</v>
      </c>
    </row>
    <row r="888" spans="1:45" x14ac:dyDescent="0.2">
      <c r="A888" s="225">
        <v>421053</v>
      </c>
      <c r="B888" s="225" t="s">
        <v>374</v>
      </c>
      <c r="L888" s="225" t="s">
        <v>163</v>
      </c>
      <c r="R888" s="225" t="s">
        <v>163</v>
      </c>
      <c r="W888" s="225" t="s">
        <v>161</v>
      </c>
      <c r="AC888" s="225" t="s">
        <v>163</v>
      </c>
      <c r="AD888" s="225" t="s">
        <v>162</v>
      </c>
      <c r="AE888" s="225" t="s">
        <v>162</v>
      </c>
      <c r="AF888" s="225" t="s">
        <v>162</v>
      </c>
      <c r="AG888" s="225" t="s">
        <v>162</v>
      </c>
      <c r="AH888" s="225" t="s">
        <v>162</v>
      </c>
      <c r="AS888" s="225" t="s">
        <v>3017</v>
      </c>
    </row>
    <row r="889" spans="1:45" x14ac:dyDescent="0.2">
      <c r="A889" s="225">
        <v>421059</v>
      </c>
      <c r="B889" s="225" t="s">
        <v>374</v>
      </c>
      <c r="Z889" s="225" t="s">
        <v>163</v>
      </c>
      <c r="AC889" s="225" t="s">
        <v>163</v>
      </c>
      <c r="AD889" s="225" t="s">
        <v>162</v>
      </c>
      <c r="AE889" s="225" t="s">
        <v>162</v>
      </c>
      <c r="AF889" s="225" t="s">
        <v>162</v>
      </c>
      <c r="AG889" s="225" t="s">
        <v>162</v>
      </c>
      <c r="AH889" s="225" t="s">
        <v>162</v>
      </c>
      <c r="AS889" s="225" t="s">
        <v>3017</v>
      </c>
    </row>
    <row r="890" spans="1:45" x14ac:dyDescent="0.2">
      <c r="A890" s="225">
        <v>421060</v>
      </c>
      <c r="B890" s="225" t="s">
        <v>400</v>
      </c>
      <c r="D890" s="225" t="s">
        <v>161</v>
      </c>
      <c r="J890" s="225" t="s">
        <v>163</v>
      </c>
      <c r="W890" s="225" t="s">
        <v>161</v>
      </c>
      <c r="X890" s="225" t="s">
        <v>161</v>
      </c>
      <c r="Y890" s="225" t="s">
        <v>162</v>
      </c>
      <c r="Z890" s="225" t="s">
        <v>162</v>
      </c>
      <c r="AA890" s="225" t="s">
        <v>162</v>
      </c>
      <c r="AB890" s="225" t="s">
        <v>162</v>
      </c>
      <c r="AC890" s="225" t="s">
        <v>162</v>
      </c>
      <c r="AS890" s="225" t="s">
        <v>3017</v>
      </c>
    </row>
    <row r="891" spans="1:45" x14ac:dyDescent="0.2">
      <c r="A891" s="225">
        <v>421071</v>
      </c>
      <c r="B891" s="225" t="s">
        <v>400</v>
      </c>
      <c r="L891" s="225" t="s">
        <v>162</v>
      </c>
      <c r="Q891" s="225" t="s">
        <v>162</v>
      </c>
      <c r="R891" s="225" t="s">
        <v>162</v>
      </c>
      <c r="S891" s="225" t="s">
        <v>162</v>
      </c>
      <c r="Y891" s="225" t="s">
        <v>162</v>
      </c>
      <c r="Z891" s="225" t="s">
        <v>162</v>
      </c>
      <c r="AA891" s="225" t="s">
        <v>162</v>
      </c>
      <c r="AB891" s="225" t="s">
        <v>162</v>
      </c>
      <c r="AC891" s="225" t="s">
        <v>162</v>
      </c>
      <c r="AS891" s="225" t="s">
        <v>3017</v>
      </c>
    </row>
    <row r="892" spans="1:45" x14ac:dyDescent="0.2">
      <c r="A892" s="225">
        <v>421075</v>
      </c>
      <c r="B892" s="225" t="s">
        <v>374</v>
      </c>
      <c r="Q892" s="225" t="s">
        <v>163</v>
      </c>
      <c r="R892" s="225" t="s">
        <v>163</v>
      </c>
      <c r="AD892" s="225" t="s">
        <v>162</v>
      </c>
      <c r="AE892" s="225" t="s">
        <v>162</v>
      </c>
      <c r="AF892" s="225" t="s">
        <v>162</v>
      </c>
      <c r="AG892" s="225" t="s">
        <v>162</v>
      </c>
      <c r="AH892" s="225" t="s">
        <v>162</v>
      </c>
      <c r="AS892" s="225" t="s">
        <v>3017</v>
      </c>
    </row>
    <row r="893" spans="1:45" x14ac:dyDescent="0.2">
      <c r="A893" s="225">
        <v>421084</v>
      </c>
      <c r="B893" s="225" t="s">
        <v>374</v>
      </c>
      <c r="Q893" s="225" t="s">
        <v>163</v>
      </c>
      <c r="Y893" s="225" t="s">
        <v>163</v>
      </c>
      <c r="Z893" s="225" t="s">
        <v>163</v>
      </c>
      <c r="AA893" s="225" t="s">
        <v>163</v>
      </c>
      <c r="AC893" s="225" t="s">
        <v>163</v>
      </c>
      <c r="AD893" s="225" t="s">
        <v>162</v>
      </c>
      <c r="AE893" s="225" t="s">
        <v>163</v>
      </c>
      <c r="AF893" s="225" t="s">
        <v>162</v>
      </c>
      <c r="AG893" s="225" t="s">
        <v>163</v>
      </c>
      <c r="AH893" s="225" t="s">
        <v>163</v>
      </c>
      <c r="AS893" s="225" t="s">
        <v>3017</v>
      </c>
    </row>
    <row r="894" spans="1:45" x14ac:dyDescent="0.2">
      <c r="A894" s="225">
        <v>421086</v>
      </c>
      <c r="B894" s="225" t="s">
        <v>374</v>
      </c>
      <c r="AB894" s="225" t="s">
        <v>162</v>
      </c>
      <c r="AC894" s="225" t="s">
        <v>162</v>
      </c>
      <c r="AD894" s="225" t="s">
        <v>162</v>
      </c>
      <c r="AE894" s="225" t="s">
        <v>162</v>
      </c>
      <c r="AF894" s="225" t="s">
        <v>162</v>
      </c>
      <c r="AG894" s="225" t="s">
        <v>162</v>
      </c>
      <c r="AH894" s="225" t="s">
        <v>162</v>
      </c>
      <c r="AS894" s="225" t="s">
        <v>3017</v>
      </c>
    </row>
    <row r="895" spans="1:45" x14ac:dyDescent="0.2">
      <c r="A895" s="225">
        <v>421087</v>
      </c>
      <c r="B895" s="225" t="s">
        <v>374</v>
      </c>
      <c r="Q895" s="225" t="s">
        <v>163</v>
      </c>
      <c r="Y895" s="225" t="s">
        <v>162</v>
      </c>
      <c r="AA895" s="225" t="s">
        <v>162</v>
      </c>
      <c r="AC895" s="225" t="s">
        <v>162</v>
      </c>
      <c r="AD895" s="225" t="s">
        <v>162</v>
      </c>
      <c r="AE895" s="225" t="s">
        <v>162</v>
      </c>
      <c r="AF895" s="225" t="s">
        <v>162</v>
      </c>
      <c r="AG895" s="225" t="s">
        <v>162</v>
      </c>
      <c r="AH895" s="225" t="s">
        <v>162</v>
      </c>
      <c r="AS895" s="225" t="s">
        <v>3017</v>
      </c>
    </row>
    <row r="896" spans="1:45" x14ac:dyDescent="0.2">
      <c r="A896" s="225">
        <v>421088</v>
      </c>
      <c r="B896" s="225" t="s">
        <v>374</v>
      </c>
      <c r="H896" s="225" t="s">
        <v>161</v>
      </c>
      <c r="L896" s="225" t="s">
        <v>161</v>
      </c>
      <c r="Q896" s="225" t="s">
        <v>161</v>
      </c>
      <c r="R896" s="225" t="s">
        <v>163</v>
      </c>
      <c r="Z896" s="225" t="s">
        <v>161</v>
      </c>
      <c r="AA896" s="225" t="s">
        <v>163</v>
      </c>
      <c r="AB896" s="225" t="s">
        <v>161</v>
      </c>
      <c r="AC896" s="225" t="s">
        <v>161</v>
      </c>
      <c r="AD896" s="225" t="s">
        <v>162</v>
      </c>
      <c r="AE896" s="225" t="s">
        <v>162</v>
      </c>
      <c r="AF896" s="225" t="s">
        <v>162</v>
      </c>
      <c r="AG896" s="225" t="s">
        <v>162</v>
      </c>
      <c r="AH896" s="225" t="s">
        <v>162</v>
      </c>
      <c r="AS896" s="225" t="s">
        <v>3017</v>
      </c>
    </row>
    <row r="897" spans="1:45" x14ac:dyDescent="0.2">
      <c r="A897" s="225">
        <v>421089</v>
      </c>
      <c r="B897" s="225" t="s">
        <v>374</v>
      </c>
      <c r="C897" s="225" t="s">
        <v>161</v>
      </c>
      <c r="Q897" s="225" t="s">
        <v>161</v>
      </c>
      <c r="AA897" s="225" t="s">
        <v>163</v>
      </c>
      <c r="AB897" s="225" t="s">
        <v>163</v>
      </c>
      <c r="AC897" s="225" t="s">
        <v>163</v>
      </c>
      <c r="AD897" s="225" t="s">
        <v>162</v>
      </c>
      <c r="AE897" s="225" t="s">
        <v>162</v>
      </c>
      <c r="AF897" s="225" t="s">
        <v>162</v>
      </c>
      <c r="AG897" s="225" t="s">
        <v>162</v>
      </c>
      <c r="AH897" s="225" t="s">
        <v>162</v>
      </c>
      <c r="AS897" s="225" t="s">
        <v>3017</v>
      </c>
    </row>
    <row r="898" spans="1:45" x14ac:dyDescent="0.2">
      <c r="A898" s="225">
        <v>421097</v>
      </c>
      <c r="B898" s="225" t="s">
        <v>374</v>
      </c>
      <c r="H898" s="225" t="s">
        <v>163</v>
      </c>
      <c r="P898" s="225" t="s">
        <v>161</v>
      </c>
      <c r="S898" s="225" t="s">
        <v>162</v>
      </c>
      <c r="AC898" s="225" t="s">
        <v>163</v>
      </c>
      <c r="AD898" s="225" t="s">
        <v>162</v>
      </c>
      <c r="AE898" s="225" t="s">
        <v>162</v>
      </c>
      <c r="AF898" s="225" t="s">
        <v>162</v>
      </c>
      <c r="AG898" s="225" t="s">
        <v>162</v>
      </c>
      <c r="AH898" s="225" t="s">
        <v>162</v>
      </c>
      <c r="AS898" s="225" t="s">
        <v>3017</v>
      </c>
    </row>
    <row r="899" spans="1:45" x14ac:dyDescent="0.2">
      <c r="A899" s="225">
        <v>421101</v>
      </c>
      <c r="B899" s="225" t="s">
        <v>374</v>
      </c>
      <c r="R899" s="225" t="s">
        <v>162</v>
      </c>
      <c r="S899" s="225" t="s">
        <v>162</v>
      </c>
      <c r="Z899" s="225" t="s">
        <v>162</v>
      </c>
      <c r="AB899" s="225" t="s">
        <v>162</v>
      </c>
      <c r="AD899" s="225" t="s">
        <v>162</v>
      </c>
      <c r="AE899" s="225" t="s">
        <v>162</v>
      </c>
      <c r="AF899" s="225" t="s">
        <v>162</v>
      </c>
      <c r="AG899" s="225" t="s">
        <v>162</v>
      </c>
      <c r="AH899" s="225" t="s">
        <v>162</v>
      </c>
      <c r="AS899" s="225" t="s">
        <v>3017</v>
      </c>
    </row>
    <row r="900" spans="1:45" x14ac:dyDescent="0.2">
      <c r="A900" s="225">
        <v>421117</v>
      </c>
      <c r="B900" s="225" t="s">
        <v>374</v>
      </c>
      <c r="E900" s="225" t="s">
        <v>161</v>
      </c>
      <c r="H900" s="225" t="s">
        <v>161</v>
      </c>
      <c r="M900" s="225" t="s">
        <v>163</v>
      </c>
      <c r="S900" s="225" t="s">
        <v>163</v>
      </c>
      <c r="AA900" s="225" t="s">
        <v>163</v>
      </c>
      <c r="AD900" s="225" t="s">
        <v>162</v>
      </c>
      <c r="AE900" s="225" t="s">
        <v>162</v>
      </c>
      <c r="AF900" s="225" t="s">
        <v>162</v>
      </c>
      <c r="AG900" s="225" t="s">
        <v>162</v>
      </c>
      <c r="AS900" s="225" t="s">
        <v>3017</v>
      </c>
    </row>
    <row r="901" spans="1:45" x14ac:dyDescent="0.2">
      <c r="A901" s="225">
        <v>421120</v>
      </c>
      <c r="B901" s="225" t="s">
        <v>374</v>
      </c>
      <c r="W901" s="225" t="s">
        <v>162</v>
      </c>
      <c r="Y901" s="225" t="s">
        <v>162</v>
      </c>
      <c r="AA901" s="225" t="s">
        <v>161</v>
      </c>
      <c r="AD901" s="225" t="s">
        <v>163</v>
      </c>
      <c r="AF901" s="225" t="s">
        <v>162</v>
      </c>
      <c r="AG901" s="225" t="s">
        <v>162</v>
      </c>
      <c r="AS901" s="225" t="s">
        <v>3016</v>
      </c>
    </row>
    <row r="902" spans="1:45" x14ac:dyDescent="0.2">
      <c r="A902" s="225">
        <v>421123</v>
      </c>
      <c r="B902" s="225" t="s">
        <v>374</v>
      </c>
      <c r="Q902" s="225" t="s">
        <v>161</v>
      </c>
      <c r="R902" s="225" t="s">
        <v>163</v>
      </c>
      <c r="Y902" s="225" t="s">
        <v>163</v>
      </c>
      <c r="AA902" s="225" t="s">
        <v>163</v>
      </c>
      <c r="AB902" s="225" t="s">
        <v>163</v>
      </c>
      <c r="AD902" s="225" t="s">
        <v>162</v>
      </c>
      <c r="AE902" s="225" t="s">
        <v>162</v>
      </c>
      <c r="AF902" s="225" t="s">
        <v>162</v>
      </c>
      <c r="AG902" s="225" t="s">
        <v>162</v>
      </c>
      <c r="AH902" s="225" t="s">
        <v>162</v>
      </c>
      <c r="AS902" s="225" t="s">
        <v>3017</v>
      </c>
    </row>
    <row r="903" spans="1:45" x14ac:dyDescent="0.2">
      <c r="A903" s="225">
        <v>421140</v>
      </c>
      <c r="B903" s="225" t="s">
        <v>374</v>
      </c>
      <c r="O903" s="225" t="s">
        <v>161</v>
      </c>
      <c r="T903" s="225" t="s">
        <v>161</v>
      </c>
      <c r="AA903" s="225" t="s">
        <v>163</v>
      </c>
      <c r="AC903" s="225" t="s">
        <v>163</v>
      </c>
      <c r="AD903" s="225" t="s">
        <v>162</v>
      </c>
      <c r="AE903" s="225" t="s">
        <v>162</v>
      </c>
      <c r="AF903" s="225" t="s">
        <v>162</v>
      </c>
      <c r="AG903" s="225" t="s">
        <v>162</v>
      </c>
      <c r="AH903" s="225" t="s">
        <v>162</v>
      </c>
      <c r="AS903" s="225" t="s">
        <v>3017</v>
      </c>
    </row>
    <row r="904" spans="1:45" x14ac:dyDescent="0.2">
      <c r="A904" s="225">
        <v>421148</v>
      </c>
      <c r="B904" s="225" t="s">
        <v>400</v>
      </c>
      <c r="L904" s="225" t="s">
        <v>162</v>
      </c>
      <c r="R904" s="225" t="s">
        <v>162</v>
      </c>
      <c r="S904" s="225" t="s">
        <v>162</v>
      </c>
      <c r="T904" s="225" t="s">
        <v>163</v>
      </c>
      <c r="Y904" s="225" t="s">
        <v>162</v>
      </c>
      <c r="Z904" s="225" t="s">
        <v>162</v>
      </c>
      <c r="AA904" s="225" t="s">
        <v>162</v>
      </c>
      <c r="AB904" s="225" t="s">
        <v>162</v>
      </c>
      <c r="AC904" s="225" t="s">
        <v>162</v>
      </c>
      <c r="AS904" s="225" t="s">
        <v>3017</v>
      </c>
    </row>
    <row r="905" spans="1:45" x14ac:dyDescent="0.2">
      <c r="A905" s="225">
        <v>421149</v>
      </c>
      <c r="B905" s="225" t="s">
        <v>400</v>
      </c>
      <c r="I905" s="225" t="s">
        <v>163</v>
      </c>
      <c r="J905" s="225" t="s">
        <v>161</v>
      </c>
      <c r="Y905" s="225" t="s">
        <v>162</v>
      </c>
      <c r="Z905" s="225" t="s">
        <v>162</v>
      </c>
      <c r="AA905" s="225" t="s">
        <v>162</v>
      </c>
      <c r="AB905" s="225" t="s">
        <v>162</v>
      </c>
      <c r="AC905" s="225" t="s">
        <v>162</v>
      </c>
      <c r="AS905" s="225" t="s">
        <v>3017</v>
      </c>
    </row>
    <row r="906" spans="1:45" x14ac:dyDescent="0.2">
      <c r="A906" s="225">
        <v>421153</v>
      </c>
      <c r="B906" s="225" t="s">
        <v>400</v>
      </c>
      <c r="S906" s="225" t="s">
        <v>161</v>
      </c>
      <c r="T906" s="225" t="s">
        <v>163</v>
      </c>
      <c r="Y906" s="225" t="s">
        <v>162</v>
      </c>
      <c r="Z906" s="225" t="s">
        <v>162</v>
      </c>
      <c r="AA906" s="225" t="s">
        <v>162</v>
      </c>
      <c r="AB906" s="225" t="s">
        <v>162</v>
      </c>
      <c r="AC906" s="225" t="s">
        <v>162</v>
      </c>
      <c r="AS906" s="225" t="s">
        <v>3017</v>
      </c>
    </row>
    <row r="907" spans="1:45" x14ac:dyDescent="0.2">
      <c r="A907" s="225">
        <v>421157</v>
      </c>
      <c r="B907" s="225" t="s">
        <v>374</v>
      </c>
      <c r="L907" s="225" t="s">
        <v>162</v>
      </c>
      <c r="Y907" s="225" t="s">
        <v>162</v>
      </c>
      <c r="AA907" s="225" t="s">
        <v>163</v>
      </c>
      <c r="AD907" s="225" t="s">
        <v>162</v>
      </c>
      <c r="AE907" s="225" t="s">
        <v>162</v>
      </c>
      <c r="AF907" s="225" t="s">
        <v>162</v>
      </c>
      <c r="AG907" s="225" t="s">
        <v>162</v>
      </c>
      <c r="AS907" s="225" t="s">
        <v>3017</v>
      </c>
    </row>
    <row r="908" spans="1:45" x14ac:dyDescent="0.2">
      <c r="A908" s="225">
        <v>421160</v>
      </c>
      <c r="B908" s="225" t="s">
        <v>374</v>
      </c>
      <c r="L908" s="225" t="s">
        <v>163</v>
      </c>
      <c r="R908" s="225" t="s">
        <v>163</v>
      </c>
      <c r="S908" s="225" t="s">
        <v>163</v>
      </c>
      <c r="Y908" s="225" t="s">
        <v>162</v>
      </c>
      <c r="AA908" s="225" t="s">
        <v>163</v>
      </c>
      <c r="AC908" s="225" t="s">
        <v>162</v>
      </c>
      <c r="AD908" s="225" t="s">
        <v>162</v>
      </c>
      <c r="AE908" s="225" t="s">
        <v>162</v>
      </c>
      <c r="AF908" s="225" t="s">
        <v>162</v>
      </c>
      <c r="AG908" s="225" t="s">
        <v>162</v>
      </c>
      <c r="AH908" s="225" t="s">
        <v>162</v>
      </c>
      <c r="AS908" s="225" t="s">
        <v>3017</v>
      </c>
    </row>
    <row r="909" spans="1:45" x14ac:dyDescent="0.2">
      <c r="A909" s="225">
        <v>421163</v>
      </c>
      <c r="B909" s="225" t="s">
        <v>400</v>
      </c>
      <c r="Q909" s="225" t="s">
        <v>162</v>
      </c>
      <c r="S909" s="225" t="s">
        <v>161</v>
      </c>
      <c r="V909" s="225" t="s">
        <v>162</v>
      </c>
      <c r="W909" s="225" t="s">
        <v>162</v>
      </c>
      <c r="Y909" s="225" t="s">
        <v>162</v>
      </c>
      <c r="Z909" s="225" t="s">
        <v>162</v>
      </c>
      <c r="AA909" s="225" t="s">
        <v>162</v>
      </c>
      <c r="AB909" s="225" t="s">
        <v>162</v>
      </c>
      <c r="AC909" s="225" t="s">
        <v>162</v>
      </c>
      <c r="AS909" s="225" t="s">
        <v>3017</v>
      </c>
    </row>
    <row r="910" spans="1:45" x14ac:dyDescent="0.2">
      <c r="A910" s="225">
        <v>421164</v>
      </c>
      <c r="B910" s="225" t="s">
        <v>400</v>
      </c>
      <c r="Q910" s="225" t="s">
        <v>162</v>
      </c>
      <c r="S910" s="225" t="s">
        <v>161</v>
      </c>
      <c r="W910" s="225" t="s">
        <v>161</v>
      </c>
      <c r="Y910" s="225" t="s">
        <v>162</v>
      </c>
      <c r="Z910" s="225" t="s">
        <v>162</v>
      </c>
      <c r="AA910" s="225" t="s">
        <v>162</v>
      </c>
      <c r="AB910" s="225" t="s">
        <v>162</v>
      </c>
      <c r="AC910" s="225" t="s">
        <v>162</v>
      </c>
      <c r="AS910" s="225" t="s">
        <v>3017</v>
      </c>
    </row>
    <row r="911" spans="1:45" x14ac:dyDescent="0.2">
      <c r="A911" s="225">
        <v>421168</v>
      </c>
      <c r="B911" s="225" t="s">
        <v>374</v>
      </c>
      <c r="L911" s="225" t="s">
        <v>161</v>
      </c>
      <c r="S911" s="225" t="s">
        <v>161</v>
      </c>
      <c r="X911" s="225" t="s">
        <v>161</v>
      </c>
      <c r="Z911" s="225" t="s">
        <v>161</v>
      </c>
      <c r="AB911" s="225" t="s">
        <v>161</v>
      </c>
      <c r="AD911" s="225" t="s">
        <v>163</v>
      </c>
      <c r="AE911" s="225" t="s">
        <v>162</v>
      </c>
      <c r="AF911" s="225" t="s">
        <v>162</v>
      </c>
      <c r="AH911" s="225" t="s">
        <v>162</v>
      </c>
      <c r="AS911" s="225" t="s">
        <v>3017</v>
      </c>
    </row>
    <row r="912" spans="1:45" x14ac:dyDescent="0.2">
      <c r="A912" s="225">
        <v>421170</v>
      </c>
      <c r="B912" s="225" t="s">
        <v>374</v>
      </c>
      <c r="J912" s="225" t="s">
        <v>161</v>
      </c>
      <c r="L912" s="225" t="s">
        <v>162</v>
      </c>
      <c r="R912" s="225" t="s">
        <v>162</v>
      </c>
      <c r="W912" s="225" t="s">
        <v>162</v>
      </c>
      <c r="AA912" s="225" t="s">
        <v>163</v>
      </c>
      <c r="AB912" s="225" t="s">
        <v>163</v>
      </c>
      <c r="AC912" s="225" t="s">
        <v>163</v>
      </c>
      <c r="AD912" s="225" t="s">
        <v>162</v>
      </c>
      <c r="AE912" s="225" t="s">
        <v>162</v>
      </c>
      <c r="AF912" s="225" t="s">
        <v>162</v>
      </c>
      <c r="AG912" s="225" t="s">
        <v>162</v>
      </c>
      <c r="AH912" s="225" t="s">
        <v>162</v>
      </c>
      <c r="AS912" s="225" t="s">
        <v>3017</v>
      </c>
    </row>
    <row r="913" spans="1:45" x14ac:dyDescent="0.2">
      <c r="A913" s="225">
        <v>421181</v>
      </c>
      <c r="B913" s="225" t="s">
        <v>374</v>
      </c>
      <c r="H913" s="225" t="s">
        <v>163</v>
      </c>
      <c r="S913" s="225" t="s">
        <v>161</v>
      </c>
      <c r="AD913" s="225" t="s">
        <v>162</v>
      </c>
      <c r="AF913" s="225" t="s">
        <v>162</v>
      </c>
      <c r="AG913" s="225" t="s">
        <v>163</v>
      </c>
      <c r="AS913" s="225" t="s">
        <v>3017</v>
      </c>
    </row>
    <row r="914" spans="1:45" x14ac:dyDescent="0.2">
      <c r="A914" s="225">
        <v>421183</v>
      </c>
      <c r="B914" s="225" t="s">
        <v>374</v>
      </c>
      <c r="E914" s="225" t="s">
        <v>161</v>
      </c>
      <c r="Q914" s="225" t="s">
        <v>163</v>
      </c>
      <c r="Z914" s="225" t="s">
        <v>161</v>
      </c>
      <c r="AA914" s="225" t="s">
        <v>161</v>
      </c>
      <c r="AC914" s="225" t="s">
        <v>163</v>
      </c>
      <c r="AD914" s="225" t="s">
        <v>161</v>
      </c>
      <c r="AF914" s="225" t="s">
        <v>163</v>
      </c>
      <c r="AH914" s="225" t="s">
        <v>161</v>
      </c>
      <c r="AS914" s="225" t="s">
        <v>3017</v>
      </c>
    </row>
    <row r="915" spans="1:45" x14ac:dyDescent="0.2">
      <c r="A915" s="225">
        <v>421186</v>
      </c>
      <c r="B915" s="225" t="s">
        <v>400</v>
      </c>
      <c r="F915" s="225" t="s">
        <v>163</v>
      </c>
      <c r="S915" s="225" t="s">
        <v>163</v>
      </c>
      <c r="T915" s="225" t="s">
        <v>161</v>
      </c>
      <c r="Y915" s="225" t="s">
        <v>162</v>
      </c>
      <c r="Z915" s="225" t="s">
        <v>162</v>
      </c>
      <c r="AA915" s="225" t="s">
        <v>162</v>
      </c>
      <c r="AB915" s="225" t="s">
        <v>162</v>
      </c>
      <c r="AC915" s="225" t="s">
        <v>162</v>
      </c>
      <c r="AS915" s="225" t="s">
        <v>3017</v>
      </c>
    </row>
    <row r="916" spans="1:45" x14ac:dyDescent="0.2">
      <c r="A916" s="225">
        <v>421193</v>
      </c>
      <c r="B916" s="225" t="s">
        <v>374</v>
      </c>
      <c r="L916" s="225" t="s">
        <v>163</v>
      </c>
      <c r="R916" s="225" t="s">
        <v>163</v>
      </c>
      <c r="AA916" s="225" t="s">
        <v>161</v>
      </c>
      <c r="AF916" s="225" t="s">
        <v>163</v>
      </c>
      <c r="AG916" s="225" t="s">
        <v>163</v>
      </c>
      <c r="AH916" s="225" t="s">
        <v>163</v>
      </c>
      <c r="AS916" s="225" t="s">
        <v>3017</v>
      </c>
    </row>
    <row r="917" spans="1:45" x14ac:dyDescent="0.2">
      <c r="A917" s="225">
        <v>421198</v>
      </c>
      <c r="B917" s="225" t="s">
        <v>374</v>
      </c>
      <c r="Q917" s="225" t="s">
        <v>163</v>
      </c>
      <c r="AA917" s="225" t="s">
        <v>163</v>
      </c>
      <c r="AB917" s="225" t="s">
        <v>163</v>
      </c>
      <c r="AC917" s="225" t="s">
        <v>163</v>
      </c>
      <c r="AD917" s="225" t="s">
        <v>162</v>
      </c>
      <c r="AE917" s="225" t="s">
        <v>162</v>
      </c>
      <c r="AF917" s="225" t="s">
        <v>162</v>
      </c>
      <c r="AG917" s="225" t="s">
        <v>162</v>
      </c>
      <c r="AH917" s="225" t="s">
        <v>162</v>
      </c>
      <c r="AS917" s="225" t="s">
        <v>3017</v>
      </c>
    </row>
    <row r="918" spans="1:45" x14ac:dyDescent="0.2">
      <c r="A918" s="225">
        <v>421205</v>
      </c>
      <c r="B918" s="225" t="s">
        <v>374</v>
      </c>
      <c r="Q918" s="225" t="s">
        <v>163</v>
      </c>
      <c r="R918" s="225" t="s">
        <v>161</v>
      </c>
      <c r="S918" s="225" t="s">
        <v>161</v>
      </c>
      <c r="AA918" s="225" t="s">
        <v>163</v>
      </c>
      <c r="AB918" s="225" t="s">
        <v>161</v>
      </c>
      <c r="AC918" s="225" t="s">
        <v>163</v>
      </c>
      <c r="AD918" s="225" t="s">
        <v>163</v>
      </c>
      <c r="AE918" s="225" t="s">
        <v>162</v>
      </c>
      <c r="AF918" s="225" t="s">
        <v>163</v>
      </c>
      <c r="AG918" s="225" t="s">
        <v>163</v>
      </c>
      <c r="AH918" s="225" t="s">
        <v>163</v>
      </c>
      <c r="AS918" s="225" t="s">
        <v>3017</v>
      </c>
    </row>
    <row r="919" spans="1:45" x14ac:dyDescent="0.2">
      <c r="A919" s="225">
        <v>421209</v>
      </c>
      <c r="B919" s="225" t="s">
        <v>374</v>
      </c>
      <c r="Q919" s="225" t="s">
        <v>161</v>
      </c>
      <c r="R919" s="225" t="s">
        <v>161</v>
      </c>
      <c r="W919" s="225" t="s">
        <v>163</v>
      </c>
      <c r="Z919" s="225" t="s">
        <v>162</v>
      </c>
      <c r="AA919" s="225" t="s">
        <v>162</v>
      </c>
      <c r="AB919" s="225" t="s">
        <v>162</v>
      </c>
      <c r="AD919" s="225" t="s">
        <v>162</v>
      </c>
      <c r="AE919" s="225" t="s">
        <v>162</v>
      </c>
      <c r="AF919" s="225" t="s">
        <v>162</v>
      </c>
      <c r="AG919" s="225" t="s">
        <v>162</v>
      </c>
      <c r="AS919" s="225" t="s">
        <v>3017</v>
      </c>
    </row>
    <row r="920" spans="1:45" x14ac:dyDescent="0.2">
      <c r="A920" s="225">
        <v>421211</v>
      </c>
      <c r="B920" s="225" t="s">
        <v>374</v>
      </c>
      <c r="L920" s="225" t="s">
        <v>163</v>
      </c>
      <c r="AA920" s="225" t="s">
        <v>163</v>
      </c>
      <c r="AD920" s="225" t="s">
        <v>162</v>
      </c>
      <c r="AE920" s="225" t="s">
        <v>162</v>
      </c>
      <c r="AF920" s="225" t="s">
        <v>162</v>
      </c>
      <c r="AG920" s="225" t="s">
        <v>162</v>
      </c>
      <c r="AS920" s="225" t="s">
        <v>3017</v>
      </c>
    </row>
    <row r="921" spans="1:45" x14ac:dyDescent="0.2">
      <c r="A921" s="225">
        <v>421216</v>
      </c>
      <c r="B921" s="225" t="s">
        <v>400</v>
      </c>
      <c r="L921" s="225" t="s">
        <v>161</v>
      </c>
      <c r="R921" s="225" t="s">
        <v>162</v>
      </c>
      <c r="S921" s="225" t="s">
        <v>161</v>
      </c>
      <c r="Y921" s="225" t="s">
        <v>162</v>
      </c>
      <c r="Z921" s="225" t="s">
        <v>162</v>
      </c>
      <c r="AA921" s="225" t="s">
        <v>162</v>
      </c>
      <c r="AB921" s="225" t="s">
        <v>162</v>
      </c>
      <c r="AS921" s="225" t="s">
        <v>3017</v>
      </c>
    </row>
    <row r="922" spans="1:45" x14ac:dyDescent="0.2">
      <c r="A922" s="225">
        <v>421225</v>
      </c>
      <c r="B922" s="225" t="s">
        <v>374</v>
      </c>
      <c r="O922" s="225" t="s">
        <v>161</v>
      </c>
      <c r="Q922" s="225" t="s">
        <v>162</v>
      </c>
      <c r="AA922" s="225" t="s">
        <v>163</v>
      </c>
      <c r="AC922" s="225" t="s">
        <v>163</v>
      </c>
      <c r="AD922" s="225" t="s">
        <v>162</v>
      </c>
      <c r="AE922" s="225" t="s">
        <v>162</v>
      </c>
      <c r="AF922" s="225" t="s">
        <v>162</v>
      </c>
      <c r="AG922" s="225" t="s">
        <v>162</v>
      </c>
      <c r="AH922" s="225" t="s">
        <v>162</v>
      </c>
      <c r="AS922" s="225" t="s">
        <v>3017</v>
      </c>
    </row>
    <row r="923" spans="1:45" x14ac:dyDescent="0.2">
      <c r="A923" s="225">
        <v>421235</v>
      </c>
      <c r="B923" s="225" t="s">
        <v>374</v>
      </c>
      <c r="L923" s="225" t="s">
        <v>162</v>
      </c>
      <c r="R923" s="225" t="s">
        <v>162</v>
      </c>
      <c r="S923" s="225" t="s">
        <v>162</v>
      </c>
      <c r="Z923" s="225" t="s">
        <v>162</v>
      </c>
      <c r="AA923" s="225" t="s">
        <v>162</v>
      </c>
      <c r="AD923" s="225" t="s">
        <v>162</v>
      </c>
      <c r="AE923" s="225" t="s">
        <v>162</v>
      </c>
      <c r="AF923" s="225" t="s">
        <v>162</v>
      </c>
      <c r="AG923" s="225" t="s">
        <v>162</v>
      </c>
      <c r="AS923" s="225" t="s">
        <v>3017</v>
      </c>
    </row>
    <row r="924" spans="1:45" x14ac:dyDescent="0.2">
      <c r="A924" s="225">
        <v>421255</v>
      </c>
      <c r="B924" s="225" t="s">
        <v>374</v>
      </c>
      <c r="S924" s="225" t="s">
        <v>161</v>
      </c>
      <c r="AA924" s="225" t="s">
        <v>161</v>
      </c>
      <c r="AD924" s="225" t="s">
        <v>163</v>
      </c>
      <c r="AE924" s="225" t="s">
        <v>163</v>
      </c>
      <c r="AF924" s="225" t="s">
        <v>163</v>
      </c>
      <c r="AG924" s="225" t="s">
        <v>163</v>
      </c>
      <c r="AH924" s="225" t="s">
        <v>163</v>
      </c>
      <c r="AS924" s="225" t="s">
        <v>3017</v>
      </c>
    </row>
    <row r="925" spans="1:45" x14ac:dyDescent="0.2">
      <c r="A925" s="225">
        <v>421256</v>
      </c>
      <c r="B925" s="225" t="s">
        <v>374</v>
      </c>
      <c r="I925" s="225" t="s">
        <v>163</v>
      </c>
      <c r="L925" s="225" t="s">
        <v>162</v>
      </c>
      <c r="R925" s="225" t="s">
        <v>162</v>
      </c>
      <c r="AD925" s="225" t="s">
        <v>162</v>
      </c>
      <c r="AE925" s="225" t="s">
        <v>162</v>
      </c>
      <c r="AF925" s="225" t="s">
        <v>162</v>
      </c>
      <c r="AG925" s="225" t="s">
        <v>162</v>
      </c>
      <c r="AH925" s="225" t="s">
        <v>162</v>
      </c>
      <c r="AS925" s="225" t="s">
        <v>3017</v>
      </c>
    </row>
    <row r="926" spans="1:45" x14ac:dyDescent="0.2">
      <c r="A926" s="225">
        <v>421259</v>
      </c>
      <c r="B926" s="225" t="s">
        <v>374</v>
      </c>
      <c r="H926" s="225" t="s">
        <v>161</v>
      </c>
      <c r="S926" s="225" t="s">
        <v>163</v>
      </c>
      <c r="Z926" s="225" t="s">
        <v>162</v>
      </c>
      <c r="AA926" s="225" t="s">
        <v>162</v>
      </c>
      <c r="AD926" s="225" t="s">
        <v>162</v>
      </c>
      <c r="AE926" s="225" t="s">
        <v>162</v>
      </c>
      <c r="AF926" s="225" t="s">
        <v>162</v>
      </c>
      <c r="AG926" s="225" t="s">
        <v>162</v>
      </c>
      <c r="AS926" s="225" t="s">
        <v>3017</v>
      </c>
    </row>
    <row r="927" spans="1:45" x14ac:dyDescent="0.2">
      <c r="A927" s="225">
        <v>421264</v>
      </c>
      <c r="B927" s="225" t="s">
        <v>374</v>
      </c>
      <c r="L927" s="225" t="s">
        <v>162</v>
      </c>
      <c r="Y927" s="225" t="s">
        <v>161</v>
      </c>
      <c r="AA927" s="225" t="s">
        <v>161</v>
      </c>
      <c r="AD927" s="225" t="s">
        <v>163</v>
      </c>
      <c r="AF927" s="225" t="s">
        <v>162</v>
      </c>
      <c r="AH927" s="225" t="s">
        <v>162</v>
      </c>
      <c r="AS927" s="225" t="s">
        <v>3017</v>
      </c>
    </row>
    <row r="928" spans="1:45" x14ac:dyDescent="0.2">
      <c r="A928" s="225">
        <v>421276</v>
      </c>
      <c r="B928" s="225" t="s">
        <v>374</v>
      </c>
      <c r="AD928" s="225" t="s">
        <v>162</v>
      </c>
      <c r="AE928" s="225" t="s">
        <v>162</v>
      </c>
      <c r="AF928" s="225" t="s">
        <v>162</v>
      </c>
      <c r="AG928" s="225" t="s">
        <v>162</v>
      </c>
      <c r="AH928" s="225" t="s">
        <v>162</v>
      </c>
      <c r="AS928" s="225" t="s">
        <v>3017</v>
      </c>
    </row>
    <row r="929" spans="1:45" x14ac:dyDescent="0.2">
      <c r="A929" s="225">
        <v>421279</v>
      </c>
      <c r="B929" s="225" t="s">
        <v>400</v>
      </c>
      <c r="K929" s="225" t="s">
        <v>161</v>
      </c>
      <c r="L929" s="225" t="s">
        <v>163</v>
      </c>
      <c r="W929" s="225" t="s">
        <v>163</v>
      </c>
      <c r="Y929" s="225" t="s">
        <v>162</v>
      </c>
      <c r="Z929" s="225" t="s">
        <v>162</v>
      </c>
      <c r="AA929" s="225" t="s">
        <v>162</v>
      </c>
      <c r="AB929" s="225" t="s">
        <v>162</v>
      </c>
      <c r="AC929" s="225" t="s">
        <v>162</v>
      </c>
      <c r="AS929" s="225" t="s">
        <v>3017</v>
      </c>
    </row>
    <row r="930" spans="1:45" x14ac:dyDescent="0.2">
      <c r="A930" s="225">
        <v>421282</v>
      </c>
      <c r="B930" s="225" t="s">
        <v>374</v>
      </c>
      <c r="Q930" s="225" t="s">
        <v>163</v>
      </c>
      <c r="Z930" s="225" t="s">
        <v>162</v>
      </c>
      <c r="AA930" s="225" t="s">
        <v>162</v>
      </c>
      <c r="AC930" s="225" t="s">
        <v>163</v>
      </c>
      <c r="AD930" s="225" t="s">
        <v>162</v>
      </c>
      <c r="AE930" s="225" t="s">
        <v>162</v>
      </c>
      <c r="AF930" s="225" t="s">
        <v>162</v>
      </c>
      <c r="AG930" s="225" t="s">
        <v>162</v>
      </c>
      <c r="AH930" s="225" t="s">
        <v>162</v>
      </c>
      <c r="AS930" s="225" t="s">
        <v>3017</v>
      </c>
    </row>
    <row r="931" spans="1:45" x14ac:dyDescent="0.2">
      <c r="A931" s="225">
        <v>421283</v>
      </c>
      <c r="B931" s="225" t="s">
        <v>400</v>
      </c>
      <c r="R931" s="225" t="s">
        <v>162</v>
      </c>
      <c r="Z931" s="225" t="s">
        <v>162</v>
      </c>
      <c r="AA931" s="225" t="s">
        <v>162</v>
      </c>
      <c r="AS931" s="225" t="s">
        <v>3017</v>
      </c>
    </row>
    <row r="932" spans="1:45" x14ac:dyDescent="0.2">
      <c r="A932" s="225">
        <v>421291</v>
      </c>
      <c r="B932" s="225" t="s">
        <v>374</v>
      </c>
      <c r="AA932" s="225" t="s">
        <v>163</v>
      </c>
      <c r="AB932" s="225" t="s">
        <v>163</v>
      </c>
      <c r="AC932" s="225" t="s">
        <v>163</v>
      </c>
      <c r="AD932" s="225" t="s">
        <v>162</v>
      </c>
      <c r="AE932" s="225" t="s">
        <v>162</v>
      </c>
      <c r="AF932" s="225" t="s">
        <v>162</v>
      </c>
      <c r="AG932" s="225" t="s">
        <v>162</v>
      </c>
      <c r="AH932" s="225" t="s">
        <v>162</v>
      </c>
      <c r="AS932" s="225" t="s">
        <v>3017</v>
      </c>
    </row>
    <row r="933" spans="1:45" x14ac:dyDescent="0.2">
      <c r="A933" s="225">
        <v>421293</v>
      </c>
      <c r="B933" s="225" t="s">
        <v>374</v>
      </c>
      <c r="Q933" s="225" t="s">
        <v>161</v>
      </c>
      <c r="W933" s="225" t="s">
        <v>162</v>
      </c>
      <c r="AA933" s="225" t="s">
        <v>162</v>
      </c>
      <c r="AB933" s="225" t="s">
        <v>163</v>
      </c>
      <c r="AC933" s="225" t="s">
        <v>163</v>
      </c>
      <c r="AD933" s="225" t="s">
        <v>162</v>
      </c>
      <c r="AE933" s="225" t="s">
        <v>162</v>
      </c>
      <c r="AF933" s="225" t="s">
        <v>162</v>
      </c>
      <c r="AG933" s="225" t="s">
        <v>162</v>
      </c>
      <c r="AH933" s="225" t="s">
        <v>162</v>
      </c>
      <c r="AS933" s="225" t="s">
        <v>3017</v>
      </c>
    </row>
    <row r="934" spans="1:45" x14ac:dyDescent="0.2">
      <c r="A934" s="225">
        <v>421303</v>
      </c>
      <c r="B934" s="225" t="s">
        <v>400</v>
      </c>
      <c r="L934" s="225" t="s">
        <v>163</v>
      </c>
      <c r="Q934" s="225" t="s">
        <v>163</v>
      </c>
      <c r="R934" s="225" t="s">
        <v>162</v>
      </c>
      <c r="S934" s="225" t="s">
        <v>163</v>
      </c>
      <c r="Y934" s="225" t="s">
        <v>162</v>
      </c>
      <c r="Z934" s="225" t="s">
        <v>162</v>
      </c>
      <c r="AA934" s="225" t="s">
        <v>162</v>
      </c>
      <c r="AB934" s="225" t="s">
        <v>162</v>
      </c>
      <c r="AC934" s="225" t="s">
        <v>162</v>
      </c>
      <c r="AS934" s="225" t="s">
        <v>3017</v>
      </c>
    </row>
    <row r="935" spans="1:45" x14ac:dyDescent="0.2">
      <c r="A935" s="225">
        <v>421304</v>
      </c>
      <c r="B935" s="225" t="s">
        <v>374</v>
      </c>
      <c r="T935" s="225" t="s">
        <v>161</v>
      </c>
      <c r="AA935" s="225" t="s">
        <v>163</v>
      </c>
      <c r="AB935" s="225" t="s">
        <v>163</v>
      </c>
      <c r="AD935" s="225" t="s">
        <v>162</v>
      </c>
      <c r="AE935" s="225" t="s">
        <v>162</v>
      </c>
      <c r="AF935" s="225" t="s">
        <v>162</v>
      </c>
      <c r="AG935" s="225" t="s">
        <v>162</v>
      </c>
      <c r="AH935" s="225" t="s">
        <v>162</v>
      </c>
      <c r="AS935" s="225" t="s">
        <v>3017</v>
      </c>
    </row>
    <row r="936" spans="1:45" x14ac:dyDescent="0.2">
      <c r="A936" s="225">
        <v>421306</v>
      </c>
      <c r="B936" s="225" t="s">
        <v>374</v>
      </c>
      <c r="U936" s="225" t="s">
        <v>162</v>
      </c>
      <c r="W936" s="225" t="s">
        <v>162</v>
      </c>
      <c r="Z936" s="225" t="s">
        <v>162</v>
      </c>
      <c r="AA936" s="225" t="s">
        <v>162</v>
      </c>
      <c r="AD936" s="225" t="s">
        <v>162</v>
      </c>
      <c r="AE936" s="225" t="s">
        <v>162</v>
      </c>
      <c r="AF936" s="225" t="s">
        <v>162</v>
      </c>
      <c r="AG936" s="225" t="s">
        <v>162</v>
      </c>
      <c r="AS936" s="225" t="s">
        <v>3017</v>
      </c>
    </row>
    <row r="937" spans="1:45" x14ac:dyDescent="0.2">
      <c r="A937" s="225">
        <v>421311</v>
      </c>
      <c r="B937" s="225" t="s">
        <v>374</v>
      </c>
      <c r="K937" s="225" t="s">
        <v>161</v>
      </c>
      <c r="Q937" s="225" t="s">
        <v>161</v>
      </c>
      <c r="R937" s="225" t="s">
        <v>162</v>
      </c>
      <c r="S937" s="225" t="s">
        <v>161</v>
      </c>
      <c r="AA937" s="225" t="s">
        <v>163</v>
      </c>
      <c r="AB937" s="225" t="s">
        <v>163</v>
      </c>
      <c r="AC937" s="225" t="s">
        <v>163</v>
      </c>
      <c r="AD937" s="225" t="s">
        <v>162</v>
      </c>
      <c r="AE937" s="225" t="s">
        <v>162</v>
      </c>
      <c r="AF937" s="225" t="s">
        <v>162</v>
      </c>
      <c r="AG937" s="225" t="s">
        <v>162</v>
      </c>
      <c r="AH937" s="225" t="s">
        <v>162</v>
      </c>
      <c r="AS937" s="225" t="s">
        <v>3017</v>
      </c>
    </row>
    <row r="938" spans="1:45" x14ac:dyDescent="0.2">
      <c r="A938" s="225">
        <v>421315</v>
      </c>
      <c r="B938" s="225" t="s">
        <v>400</v>
      </c>
      <c r="L938" s="225" t="s">
        <v>162</v>
      </c>
      <c r="P938" s="225" t="s">
        <v>162</v>
      </c>
      <c r="Q938" s="225" t="s">
        <v>161</v>
      </c>
      <c r="R938" s="225" t="s">
        <v>162</v>
      </c>
      <c r="Y938" s="225" t="s">
        <v>162</v>
      </c>
      <c r="Z938" s="225" t="s">
        <v>162</v>
      </c>
      <c r="AA938" s="225" t="s">
        <v>162</v>
      </c>
      <c r="AB938" s="225" t="s">
        <v>162</v>
      </c>
      <c r="AC938" s="225" t="s">
        <v>162</v>
      </c>
      <c r="AS938" s="225" t="s">
        <v>3017</v>
      </c>
    </row>
    <row r="939" spans="1:45" x14ac:dyDescent="0.2">
      <c r="A939" s="225">
        <v>421321</v>
      </c>
      <c r="B939" s="225" t="s">
        <v>400</v>
      </c>
      <c r="R939" s="225" t="s">
        <v>162</v>
      </c>
      <c r="W939" s="225" t="s">
        <v>163</v>
      </c>
      <c r="Y939" s="225" t="s">
        <v>162</v>
      </c>
      <c r="Z939" s="225" t="s">
        <v>162</v>
      </c>
      <c r="AA939" s="225" t="s">
        <v>162</v>
      </c>
      <c r="AB939" s="225" t="s">
        <v>162</v>
      </c>
      <c r="AC939" s="225" t="s">
        <v>162</v>
      </c>
      <c r="AS939" s="225" t="s">
        <v>3017</v>
      </c>
    </row>
    <row r="940" spans="1:45" x14ac:dyDescent="0.2">
      <c r="A940" s="225">
        <v>421324</v>
      </c>
      <c r="B940" s="225" t="s">
        <v>374</v>
      </c>
      <c r="I940" s="225" t="s">
        <v>163</v>
      </c>
      <c r="J940" s="225" t="s">
        <v>161</v>
      </c>
      <c r="T940" s="225" t="s">
        <v>163</v>
      </c>
      <c r="W940" s="225" t="s">
        <v>163</v>
      </c>
      <c r="AA940" s="225" t="s">
        <v>163</v>
      </c>
      <c r="AD940" s="225" t="s">
        <v>162</v>
      </c>
      <c r="AF940" s="225" t="s">
        <v>162</v>
      </c>
      <c r="AS940" s="225" t="s">
        <v>3016</v>
      </c>
    </row>
    <row r="941" spans="1:45" x14ac:dyDescent="0.2">
      <c r="A941" s="225">
        <v>421326</v>
      </c>
      <c r="B941" s="225" t="s">
        <v>374</v>
      </c>
      <c r="Q941" s="225" t="s">
        <v>161</v>
      </c>
      <c r="S941" s="225" t="s">
        <v>161</v>
      </c>
      <c r="Y941" s="225" t="s">
        <v>162</v>
      </c>
      <c r="Z941" s="225" t="s">
        <v>163</v>
      </c>
      <c r="AA941" s="225" t="s">
        <v>162</v>
      </c>
      <c r="AC941" s="225" t="s">
        <v>163</v>
      </c>
      <c r="AD941" s="225" t="s">
        <v>162</v>
      </c>
      <c r="AE941" s="225" t="s">
        <v>162</v>
      </c>
      <c r="AF941" s="225" t="s">
        <v>162</v>
      </c>
      <c r="AG941" s="225" t="s">
        <v>162</v>
      </c>
      <c r="AH941" s="225" t="s">
        <v>162</v>
      </c>
      <c r="AS941" s="225" t="s">
        <v>3017</v>
      </c>
    </row>
    <row r="942" spans="1:45" x14ac:dyDescent="0.2">
      <c r="A942" s="225">
        <v>421330</v>
      </c>
      <c r="B942" s="225" t="s">
        <v>374</v>
      </c>
      <c r="Q942" s="225" t="s">
        <v>162</v>
      </c>
      <c r="Y942" s="225" t="s">
        <v>162</v>
      </c>
      <c r="AA942" s="225" t="s">
        <v>161</v>
      </c>
      <c r="AB942" s="225" t="s">
        <v>163</v>
      </c>
      <c r="AD942" s="225" t="s">
        <v>162</v>
      </c>
      <c r="AF942" s="225" t="s">
        <v>163</v>
      </c>
      <c r="AH942" s="225" t="s">
        <v>163</v>
      </c>
      <c r="AS942" s="225" t="s">
        <v>3017</v>
      </c>
    </row>
    <row r="943" spans="1:45" x14ac:dyDescent="0.2">
      <c r="A943" s="225">
        <v>421331</v>
      </c>
      <c r="B943" s="225" t="s">
        <v>400</v>
      </c>
      <c r="Y943" s="225" t="s">
        <v>162</v>
      </c>
      <c r="Z943" s="225" t="s">
        <v>162</v>
      </c>
      <c r="AA943" s="225" t="s">
        <v>162</v>
      </c>
      <c r="AB943" s="225" t="s">
        <v>162</v>
      </c>
      <c r="AC943" s="225" t="s">
        <v>162</v>
      </c>
      <c r="AS943" s="225" t="s">
        <v>3017</v>
      </c>
    </row>
    <row r="944" spans="1:45" x14ac:dyDescent="0.2">
      <c r="A944" s="225">
        <v>421338</v>
      </c>
      <c r="B944" s="225" t="s">
        <v>374</v>
      </c>
      <c r="AA944" s="225" t="s">
        <v>163</v>
      </c>
      <c r="AB944" s="225" t="s">
        <v>163</v>
      </c>
      <c r="AC944" s="225" t="s">
        <v>163</v>
      </c>
      <c r="AD944" s="225" t="s">
        <v>162</v>
      </c>
      <c r="AE944" s="225" t="s">
        <v>162</v>
      </c>
      <c r="AF944" s="225" t="s">
        <v>162</v>
      </c>
      <c r="AG944" s="225" t="s">
        <v>162</v>
      </c>
      <c r="AH944" s="225" t="s">
        <v>162</v>
      </c>
      <c r="AS944" s="225" t="s">
        <v>3017</v>
      </c>
    </row>
    <row r="945" spans="1:45" x14ac:dyDescent="0.2">
      <c r="A945" s="225">
        <v>421342</v>
      </c>
      <c r="B945" s="225" t="s">
        <v>374</v>
      </c>
      <c r="D945" s="225" t="s">
        <v>161</v>
      </c>
      <c r="M945" s="225" t="s">
        <v>161</v>
      </c>
      <c r="X945" s="225" t="s">
        <v>163</v>
      </c>
      <c r="Y945" s="225" t="s">
        <v>163</v>
      </c>
      <c r="AC945" s="225" t="s">
        <v>163</v>
      </c>
      <c r="AD945" s="225" t="s">
        <v>162</v>
      </c>
      <c r="AE945" s="225" t="s">
        <v>162</v>
      </c>
      <c r="AF945" s="225" t="s">
        <v>162</v>
      </c>
      <c r="AG945" s="225" t="s">
        <v>162</v>
      </c>
      <c r="AH945" s="225" t="s">
        <v>162</v>
      </c>
      <c r="AS945" s="225" t="s">
        <v>3017</v>
      </c>
    </row>
    <row r="946" spans="1:45" x14ac:dyDescent="0.2">
      <c r="A946" s="225">
        <v>421349</v>
      </c>
      <c r="B946" s="225" t="s">
        <v>400</v>
      </c>
      <c r="Q946" s="225" t="s">
        <v>161</v>
      </c>
      <c r="S946" s="225" t="s">
        <v>161</v>
      </c>
      <c r="W946" s="225" t="s">
        <v>163</v>
      </c>
      <c r="Y946" s="225" t="s">
        <v>162</v>
      </c>
      <c r="Z946" s="225" t="s">
        <v>162</v>
      </c>
      <c r="AA946" s="225" t="s">
        <v>162</v>
      </c>
      <c r="AB946" s="225" t="s">
        <v>162</v>
      </c>
      <c r="AC946" s="225" t="s">
        <v>162</v>
      </c>
      <c r="AS946" s="225" t="s">
        <v>3017</v>
      </c>
    </row>
    <row r="947" spans="1:45" x14ac:dyDescent="0.2">
      <c r="A947" s="225">
        <v>421359</v>
      </c>
      <c r="B947" s="225" t="s">
        <v>374</v>
      </c>
      <c r="H947" s="225" t="s">
        <v>161</v>
      </c>
      <c r="S947" s="225" t="s">
        <v>161</v>
      </c>
      <c r="AA947" s="225" t="s">
        <v>163</v>
      </c>
      <c r="AD947" s="225" t="s">
        <v>162</v>
      </c>
      <c r="AE947" s="225" t="s">
        <v>162</v>
      </c>
      <c r="AF947" s="225" t="s">
        <v>162</v>
      </c>
      <c r="AG947" s="225" t="s">
        <v>162</v>
      </c>
      <c r="AS947" s="225" t="s">
        <v>3017</v>
      </c>
    </row>
    <row r="948" spans="1:45" x14ac:dyDescent="0.2">
      <c r="A948" s="225">
        <v>421363</v>
      </c>
      <c r="B948" s="225" t="s">
        <v>374</v>
      </c>
      <c r="R948" s="225" t="s">
        <v>162</v>
      </c>
      <c r="S948" s="225" t="s">
        <v>163</v>
      </c>
      <c r="Z948" s="225" t="s">
        <v>163</v>
      </c>
      <c r="AD948" s="225" t="s">
        <v>162</v>
      </c>
      <c r="AE948" s="225" t="s">
        <v>162</v>
      </c>
      <c r="AF948" s="225" t="s">
        <v>162</v>
      </c>
      <c r="AG948" s="225" t="s">
        <v>162</v>
      </c>
      <c r="AS948" s="225" t="s">
        <v>3017</v>
      </c>
    </row>
    <row r="949" spans="1:45" x14ac:dyDescent="0.2">
      <c r="A949" s="225">
        <v>421371</v>
      </c>
      <c r="B949" s="225" t="s">
        <v>374</v>
      </c>
      <c r="Q949" s="225" t="s">
        <v>161</v>
      </c>
      <c r="AA949" s="225" t="s">
        <v>163</v>
      </c>
      <c r="AB949" s="225" t="s">
        <v>163</v>
      </c>
      <c r="AC949" s="225" t="s">
        <v>163</v>
      </c>
      <c r="AD949" s="225" t="s">
        <v>162</v>
      </c>
      <c r="AE949" s="225" t="s">
        <v>162</v>
      </c>
      <c r="AF949" s="225" t="s">
        <v>162</v>
      </c>
      <c r="AG949" s="225" t="s">
        <v>162</v>
      </c>
      <c r="AH949" s="225" t="s">
        <v>162</v>
      </c>
      <c r="AS949" s="225" t="s">
        <v>3017</v>
      </c>
    </row>
    <row r="950" spans="1:45" x14ac:dyDescent="0.2">
      <c r="A950" s="225">
        <v>421373</v>
      </c>
      <c r="B950" s="225" t="s">
        <v>374</v>
      </c>
      <c r="AD950" s="225" t="s">
        <v>162</v>
      </c>
      <c r="AE950" s="225" t="s">
        <v>162</v>
      </c>
      <c r="AF950" s="225" t="s">
        <v>162</v>
      </c>
      <c r="AG950" s="225" t="s">
        <v>162</v>
      </c>
      <c r="AH950" s="225" t="s">
        <v>162</v>
      </c>
      <c r="AS950" s="225" t="s">
        <v>3017</v>
      </c>
    </row>
    <row r="951" spans="1:45" x14ac:dyDescent="0.2">
      <c r="A951" s="225">
        <v>421385</v>
      </c>
      <c r="B951" s="225" t="s">
        <v>374</v>
      </c>
      <c r="L951" s="225" t="s">
        <v>161</v>
      </c>
      <c r="S951" s="225" t="s">
        <v>161</v>
      </c>
      <c r="AA951" s="225" t="s">
        <v>163</v>
      </c>
      <c r="AD951" s="225" t="s">
        <v>162</v>
      </c>
      <c r="AE951" s="225" t="s">
        <v>162</v>
      </c>
      <c r="AF951" s="225" t="s">
        <v>162</v>
      </c>
      <c r="AG951" s="225" t="s">
        <v>162</v>
      </c>
      <c r="AH951" s="225" t="s">
        <v>162</v>
      </c>
      <c r="AS951" s="225" t="s">
        <v>3017</v>
      </c>
    </row>
    <row r="952" spans="1:45" x14ac:dyDescent="0.2">
      <c r="A952" s="225">
        <v>421391</v>
      </c>
      <c r="B952" s="225" t="s">
        <v>400</v>
      </c>
      <c r="X952" s="225" t="s">
        <v>163</v>
      </c>
      <c r="Y952" s="225" t="s">
        <v>162</v>
      </c>
      <c r="Z952" s="225" t="s">
        <v>162</v>
      </c>
      <c r="AA952" s="225" t="s">
        <v>162</v>
      </c>
      <c r="AB952" s="225" t="s">
        <v>162</v>
      </c>
      <c r="AC952" s="225" t="s">
        <v>162</v>
      </c>
      <c r="AS952" s="225" t="s">
        <v>3017</v>
      </c>
    </row>
    <row r="953" spans="1:45" x14ac:dyDescent="0.2">
      <c r="A953" s="225">
        <v>421399</v>
      </c>
      <c r="B953" s="225" t="s">
        <v>374</v>
      </c>
      <c r="Y953" s="225" t="s">
        <v>163</v>
      </c>
      <c r="Z953" s="225" t="s">
        <v>162</v>
      </c>
      <c r="AB953" s="225" t="s">
        <v>163</v>
      </c>
      <c r="AC953" s="225" t="s">
        <v>163</v>
      </c>
      <c r="AD953" s="225" t="s">
        <v>162</v>
      </c>
      <c r="AE953" s="225" t="s">
        <v>162</v>
      </c>
      <c r="AF953" s="225" t="s">
        <v>162</v>
      </c>
      <c r="AG953" s="225" t="s">
        <v>162</v>
      </c>
      <c r="AH953" s="225" t="s">
        <v>162</v>
      </c>
      <c r="AS953" s="225" t="s">
        <v>3017</v>
      </c>
    </row>
    <row r="954" spans="1:45" x14ac:dyDescent="0.2">
      <c r="A954" s="225">
        <v>421400</v>
      </c>
      <c r="B954" s="225" t="s">
        <v>400</v>
      </c>
      <c r="O954" s="225" t="s">
        <v>161</v>
      </c>
      <c r="Q954" s="225" t="s">
        <v>162</v>
      </c>
      <c r="R954" s="225" t="s">
        <v>162</v>
      </c>
      <c r="Y954" s="225" t="s">
        <v>162</v>
      </c>
      <c r="Z954" s="225" t="s">
        <v>162</v>
      </c>
      <c r="AA954" s="225" t="s">
        <v>162</v>
      </c>
      <c r="AB954" s="225" t="s">
        <v>162</v>
      </c>
      <c r="AC954" s="225" t="s">
        <v>162</v>
      </c>
      <c r="AS954" s="225" t="s">
        <v>3017</v>
      </c>
    </row>
    <row r="955" spans="1:45" x14ac:dyDescent="0.2">
      <c r="A955" s="225">
        <v>421401</v>
      </c>
      <c r="B955" s="225" t="s">
        <v>374</v>
      </c>
      <c r="L955" s="225" t="s">
        <v>161</v>
      </c>
      <c r="AA955" s="225" t="s">
        <v>161</v>
      </c>
      <c r="AD955" s="225" t="s">
        <v>163</v>
      </c>
      <c r="AF955" s="225" t="s">
        <v>162</v>
      </c>
      <c r="AG955" s="225" t="s">
        <v>162</v>
      </c>
      <c r="AS955" s="225" t="s">
        <v>3017</v>
      </c>
    </row>
    <row r="956" spans="1:45" x14ac:dyDescent="0.2">
      <c r="A956" s="225">
        <v>421402</v>
      </c>
      <c r="B956" s="225" t="s">
        <v>374</v>
      </c>
      <c r="L956" s="225" t="s">
        <v>163</v>
      </c>
      <c r="R956" s="225" t="s">
        <v>161</v>
      </c>
      <c r="AA956" s="225" t="s">
        <v>163</v>
      </c>
      <c r="AC956" s="225" t="s">
        <v>163</v>
      </c>
      <c r="AD956" s="225" t="s">
        <v>162</v>
      </c>
      <c r="AE956" s="225" t="s">
        <v>162</v>
      </c>
      <c r="AF956" s="225" t="s">
        <v>162</v>
      </c>
      <c r="AG956" s="225" t="s">
        <v>162</v>
      </c>
      <c r="AH956" s="225" t="s">
        <v>162</v>
      </c>
      <c r="AS956" s="225" t="s">
        <v>3017</v>
      </c>
    </row>
    <row r="957" spans="1:45" x14ac:dyDescent="0.2">
      <c r="A957" s="225">
        <v>421403</v>
      </c>
      <c r="B957" s="225" t="s">
        <v>374</v>
      </c>
      <c r="H957" s="225" t="s">
        <v>161</v>
      </c>
      <c r="S957" s="225" t="s">
        <v>161</v>
      </c>
      <c r="X957" s="225" t="s">
        <v>161</v>
      </c>
      <c r="AA957" s="225" t="s">
        <v>163</v>
      </c>
      <c r="AB957" s="225" t="s">
        <v>163</v>
      </c>
      <c r="AC957" s="225" t="s">
        <v>163</v>
      </c>
      <c r="AD957" s="225" t="s">
        <v>162</v>
      </c>
      <c r="AE957" s="225" t="s">
        <v>162</v>
      </c>
      <c r="AF957" s="225" t="s">
        <v>162</v>
      </c>
      <c r="AG957" s="225" t="s">
        <v>162</v>
      </c>
      <c r="AH957" s="225" t="s">
        <v>162</v>
      </c>
      <c r="AS957" s="225" t="s">
        <v>3017</v>
      </c>
    </row>
    <row r="958" spans="1:45" x14ac:dyDescent="0.2">
      <c r="A958" s="225">
        <v>421404</v>
      </c>
      <c r="B958" s="225" t="s">
        <v>374</v>
      </c>
      <c r="R958" s="225" t="s">
        <v>162</v>
      </c>
      <c r="S958" s="225" t="s">
        <v>161</v>
      </c>
      <c r="AA958" s="225" t="s">
        <v>161</v>
      </c>
      <c r="AC958" s="225" t="s">
        <v>163</v>
      </c>
      <c r="AF958" s="225" t="s">
        <v>162</v>
      </c>
      <c r="AS958" s="225" t="s">
        <v>3017</v>
      </c>
    </row>
    <row r="959" spans="1:45" x14ac:dyDescent="0.2">
      <c r="A959" s="225">
        <v>421407</v>
      </c>
      <c r="B959" s="225" t="s">
        <v>374</v>
      </c>
      <c r="AA959" s="225" t="s">
        <v>163</v>
      </c>
      <c r="AD959" s="225" t="s">
        <v>163</v>
      </c>
      <c r="AE959" s="225" t="s">
        <v>162</v>
      </c>
      <c r="AF959" s="225" t="s">
        <v>162</v>
      </c>
      <c r="AH959" s="225" t="s">
        <v>163</v>
      </c>
      <c r="AS959" s="225" t="s">
        <v>3017</v>
      </c>
    </row>
    <row r="960" spans="1:45" x14ac:dyDescent="0.2">
      <c r="A960" s="225">
        <v>421410</v>
      </c>
      <c r="B960" s="225" t="s">
        <v>374</v>
      </c>
      <c r="X960" s="225" t="s">
        <v>161</v>
      </c>
      <c r="AA960" s="225" t="s">
        <v>163</v>
      </c>
      <c r="AB960" s="225" t="s">
        <v>163</v>
      </c>
      <c r="AC960" s="225" t="s">
        <v>163</v>
      </c>
      <c r="AD960" s="225" t="s">
        <v>162</v>
      </c>
      <c r="AE960" s="225" t="s">
        <v>162</v>
      </c>
      <c r="AF960" s="225" t="s">
        <v>162</v>
      </c>
      <c r="AG960" s="225" t="s">
        <v>162</v>
      </c>
      <c r="AH960" s="225" t="s">
        <v>162</v>
      </c>
      <c r="AS960" s="225" t="s">
        <v>3017</v>
      </c>
    </row>
    <row r="961" spans="1:45" x14ac:dyDescent="0.2">
      <c r="A961" s="225">
        <v>421417</v>
      </c>
      <c r="B961" s="225" t="s">
        <v>374</v>
      </c>
      <c r="E961" s="225" t="s">
        <v>161</v>
      </c>
      <c r="Z961" s="225" t="s">
        <v>163</v>
      </c>
      <c r="AA961" s="225" t="s">
        <v>163</v>
      </c>
      <c r="AC961" s="225" t="s">
        <v>163</v>
      </c>
      <c r="AD961" s="225" t="s">
        <v>162</v>
      </c>
      <c r="AE961" s="225" t="s">
        <v>162</v>
      </c>
      <c r="AF961" s="225" t="s">
        <v>162</v>
      </c>
      <c r="AG961" s="225" t="s">
        <v>162</v>
      </c>
      <c r="AH961" s="225" t="s">
        <v>162</v>
      </c>
      <c r="AS961" s="225" t="s">
        <v>3017</v>
      </c>
    </row>
    <row r="962" spans="1:45" x14ac:dyDescent="0.2">
      <c r="A962" s="225">
        <v>421421</v>
      </c>
      <c r="B962" s="225" t="s">
        <v>400</v>
      </c>
      <c r="L962" s="225" t="s">
        <v>161</v>
      </c>
      <c r="Y962" s="225" t="s">
        <v>162</v>
      </c>
      <c r="Z962" s="225" t="s">
        <v>162</v>
      </c>
      <c r="AA962" s="225" t="s">
        <v>162</v>
      </c>
      <c r="AB962" s="225" t="s">
        <v>162</v>
      </c>
      <c r="AC962" s="225" t="s">
        <v>162</v>
      </c>
      <c r="AS962" s="225" t="s">
        <v>3017</v>
      </c>
    </row>
    <row r="963" spans="1:45" x14ac:dyDescent="0.2">
      <c r="A963" s="225">
        <v>421423</v>
      </c>
      <c r="B963" s="225" t="s">
        <v>374</v>
      </c>
      <c r="AD963" s="225" t="s">
        <v>162</v>
      </c>
      <c r="AE963" s="225" t="s">
        <v>162</v>
      </c>
      <c r="AF963" s="225" t="s">
        <v>162</v>
      </c>
      <c r="AG963" s="225" t="s">
        <v>162</v>
      </c>
      <c r="AH963" s="225" t="s">
        <v>162</v>
      </c>
      <c r="AS963" s="225" t="s">
        <v>3017</v>
      </c>
    </row>
    <row r="964" spans="1:45" x14ac:dyDescent="0.2">
      <c r="A964" s="225">
        <v>421427</v>
      </c>
      <c r="B964" s="225" t="s">
        <v>374</v>
      </c>
      <c r="R964" s="225" t="s">
        <v>163</v>
      </c>
      <c r="AC964" s="225" t="s">
        <v>162</v>
      </c>
      <c r="AD964" s="225" t="s">
        <v>162</v>
      </c>
      <c r="AE964" s="225" t="s">
        <v>162</v>
      </c>
      <c r="AF964" s="225" t="s">
        <v>163</v>
      </c>
      <c r="AG964" s="225" t="s">
        <v>162</v>
      </c>
      <c r="AS964" s="225" t="s">
        <v>3017</v>
      </c>
    </row>
    <row r="965" spans="1:45" x14ac:dyDescent="0.2">
      <c r="A965" s="225">
        <v>421431</v>
      </c>
      <c r="B965" s="225" t="s">
        <v>400</v>
      </c>
      <c r="L965" s="225" t="s">
        <v>163</v>
      </c>
      <c r="Q965" s="225" t="s">
        <v>161</v>
      </c>
      <c r="R965" s="225" t="s">
        <v>162</v>
      </c>
      <c r="S965" s="225" t="s">
        <v>163</v>
      </c>
      <c r="Y965" s="225" t="s">
        <v>162</v>
      </c>
      <c r="Z965" s="225" t="s">
        <v>162</v>
      </c>
      <c r="AA965" s="225" t="s">
        <v>162</v>
      </c>
      <c r="AB965" s="225" t="s">
        <v>162</v>
      </c>
      <c r="AC965" s="225" t="s">
        <v>162</v>
      </c>
      <c r="AS965" s="225" t="s">
        <v>3017</v>
      </c>
    </row>
    <row r="966" spans="1:45" x14ac:dyDescent="0.2">
      <c r="A966" s="225">
        <v>421448</v>
      </c>
      <c r="B966" s="225" t="s">
        <v>400</v>
      </c>
      <c r="O966" s="225" t="s">
        <v>163</v>
      </c>
      <c r="Q966" s="225" t="s">
        <v>163</v>
      </c>
      <c r="S966" s="225" t="s">
        <v>161</v>
      </c>
      <c r="T966" s="225" t="s">
        <v>163</v>
      </c>
      <c r="Y966" s="225" t="s">
        <v>162</v>
      </c>
      <c r="Z966" s="225" t="s">
        <v>162</v>
      </c>
      <c r="AA966" s="225" t="s">
        <v>162</v>
      </c>
      <c r="AB966" s="225" t="s">
        <v>162</v>
      </c>
      <c r="AC966" s="225" t="s">
        <v>162</v>
      </c>
      <c r="AS966" s="225" t="s">
        <v>3017</v>
      </c>
    </row>
    <row r="967" spans="1:45" x14ac:dyDescent="0.2">
      <c r="A967" s="225">
        <v>421451</v>
      </c>
      <c r="B967" s="225" t="s">
        <v>374</v>
      </c>
      <c r="S967" s="225" t="s">
        <v>163</v>
      </c>
      <c r="AB967" s="225" t="s">
        <v>163</v>
      </c>
      <c r="AC967" s="225" t="s">
        <v>163</v>
      </c>
      <c r="AD967" s="225" t="s">
        <v>162</v>
      </c>
      <c r="AE967" s="225" t="s">
        <v>162</v>
      </c>
      <c r="AF967" s="225" t="s">
        <v>162</v>
      </c>
      <c r="AG967" s="225" t="s">
        <v>162</v>
      </c>
      <c r="AH967" s="225" t="s">
        <v>162</v>
      </c>
      <c r="AS967" s="225" t="s">
        <v>3017</v>
      </c>
    </row>
    <row r="968" spans="1:45" x14ac:dyDescent="0.2">
      <c r="A968" s="225">
        <v>421458</v>
      </c>
      <c r="B968" s="225" t="s">
        <v>374</v>
      </c>
      <c r="Z968" s="225" t="s">
        <v>162</v>
      </c>
      <c r="AC968" s="225" t="s">
        <v>163</v>
      </c>
      <c r="AD968" s="225" t="s">
        <v>162</v>
      </c>
      <c r="AE968" s="225" t="s">
        <v>162</v>
      </c>
      <c r="AF968" s="225" t="s">
        <v>162</v>
      </c>
      <c r="AG968" s="225" t="s">
        <v>162</v>
      </c>
      <c r="AH968" s="225" t="s">
        <v>163</v>
      </c>
      <c r="AS968" s="225" t="s">
        <v>3017</v>
      </c>
    </row>
    <row r="969" spans="1:45" x14ac:dyDescent="0.2">
      <c r="A969" s="225">
        <v>421464</v>
      </c>
      <c r="B969" s="225" t="s">
        <v>400</v>
      </c>
      <c r="H969" s="225" t="s">
        <v>161</v>
      </c>
      <c r="O969" s="225" t="s">
        <v>161</v>
      </c>
      <c r="S969" s="225" t="s">
        <v>161</v>
      </c>
      <c r="Y969" s="225" t="s">
        <v>162</v>
      </c>
      <c r="Z969" s="225" t="s">
        <v>162</v>
      </c>
      <c r="AA969" s="225" t="s">
        <v>162</v>
      </c>
      <c r="AB969" s="225" t="s">
        <v>162</v>
      </c>
      <c r="AC969" s="225" t="s">
        <v>162</v>
      </c>
      <c r="AS969" s="225" t="s">
        <v>3017</v>
      </c>
    </row>
    <row r="970" spans="1:45" x14ac:dyDescent="0.2">
      <c r="A970" s="225">
        <v>421468</v>
      </c>
      <c r="B970" s="225" t="s">
        <v>374</v>
      </c>
      <c r="Z970" s="225" t="s">
        <v>162</v>
      </c>
      <c r="AA970" s="225" t="s">
        <v>162</v>
      </c>
      <c r="AD970" s="225" t="s">
        <v>162</v>
      </c>
      <c r="AE970" s="225" t="s">
        <v>162</v>
      </c>
      <c r="AF970" s="225" t="s">
        <v>162</v>
      </c>
      <c r="AG970" s="225" t="s">
        <v>162</v>
      </c>
      <c r="AS970" s="225" t="s">
        <v>3017</v>
      </c>
    </row>
    <row r="971" spans="1:45" x14ac:dyDescent="0.2">
      <c r="A971" s="225">
        <v>421470</v>
      </c>
      <c r="B971" s="225" t="s">
        <v>374</v>
      </c>
      <c r="K971" s="225" t="s">
        <v>161</v>
      </c>
      <c r="L971" s="225" t="s">
        <v>162</v>
      </c>
      <c r="R971" s="225" t="s">
        <v>162</v>
      </c>
      <c r="S971" s="225" t="s">
        <v>161</v>
      </c>
      <c r="AA971" s="225" t="s">
        <v>163</v>
      </c>
      <c r="AB971" s="225" t="s">
        <v>163</v>
      </c>
      <c r="AD971" s="225" t="s">
        <v>162</v>
      </c>
      <c r="AE971" s="225" t="s">
        <v>162</v>
      </c>
      <c r="AF971" s="225" t="s">
        <v>162</v>
      </c>
      <c r="AG971" s="225" t="s">
        <v>162</v>
      </c>
      <c r="AH971" s="225" t="s">
        <v>162</v>
      </c>
      <c r="AS971" s="225" t="s">
        <v>3017</v>
      </c>
    </row>
    <row r="972" spans="1:45" x14ac:dyDescent="0.2">
      <c r="A972" s="225">
        <v>421471</v>
      </c>
      <c r="B972" s="225" t="s">
        <v>400</v>
      </c>
      <c r="H972" s="225" t="s">
        <v>161</v>
      </c>
      <c r="L972" s="225" t="s">
        <v>162</v>
      </c>
      <c r="R972" s="225" t="s">
        <v>162</v>
      </c>
      <c r="S972" s="225" t="s">
        <v>162</v>
      </c>
      <c r="Y972" s="225" t="s">
        <v>162</v>
      </c>
      <c r="Z972" s="225" t="s">
        <v>162</v>
      </c>
      <c r="AA972" s="225" t="s">
        <v>162</v>
      </c>
      <c r="AB972" s="225" t="s">
        <v>162</v>
      </c>
      <c r="AC972" s="225" t="s">
        <v>162</v>
      </c>
      <c r="AS972" s="225" t="s">
        <v>3017</v>
      </c>
    </row>
    <row r="973" spans="1:45" x14ac:dyDescent="0.2">
      <c r="A973" s="225">
        <v>421472</v>
      </c>
      <c r="B973" s="225" t="s">
        <v>374</v>
      </c>
      <c r="W973" s="225" t="s">
        <v>161</v>
      </c>
      <c r="Z973" s="225" t="s">
        <v>163</v>
      </c>
      <c r="AD973" s="225" t="s">
        <v>162</v>
      </c>
      <c r="AF973" s="225" t="s">
        <v>162</v>
      </c>
      <c r="AH973" s="225" t="s">
        <v>162</v>
      </c>
      <c r="AS973" s="225" t="s">
        <v>3017</v>
      </c>
    </row>
    <row r="974" spans="1:45" x14ac:dyDescent="0.2">
      <c r="A974" s="225">
        <v>421478</v>
      </c>
      <c r="B974" s="225" t="s">
        <v>400</v>
      </c>
      <c r="L974" s="225" t="s">
        <v>163</v>
      </c>
      <c r="S974" s="225" t="s">
        <v>163</v>
      </c>
      <c r="Y974" s="225" t="s">
        <v>162</v>
      </c>
      <c r="Z974" s="225" t="s">
        <v>162</v>
      </c>
      <c r="AA974" s="225" t="s">
        <v>162</v>
      </c>
      <c r="AB974" s="225" t="s">
        <v>162</v>
      </c>
      <c r="AC974" s="225" t="s">
        <v>162</v>
      </c>
      <c r="AS974" s="225" t="s">
        <v>3017</v>
      </c>
    </row>
    <row r="975" spans="1:45" x14ac:dyDescent="0.2">
      <c r="A975" s="225">
        <v>421491</v>
      </c>
      <c r="B975" s="225" t="s">
        <v>374</v>
      </c>
      <c r="H975" s="225" t="s">
        <v>163</v>
      </c>
      <c r="O975" s="225" t="s">
        <v>161</v>
      </c>
      <c r="S975" s="225" t="s">
        <v>162</v>
      </c>
      <c r="AB975" s="225" t="s">
        <v>163</v>
      </c>
      <c r="AC975" s="225" t="s">
        <v>163</v>
      </c>
      <c r="AD975" s="225" t="s">
        <v>162</v>
      </c>
      <c r="AE975" s="225" t="s">
        <v>162</v>
      </c>
      <c r="AF975" s="225" t="s">
        <v>162</v>
      </c>
      <c r="AG975" s="225" t="s">
        <v>162</v>
      </c>
      <c r="AH975" s="225" t="s">
        <v>162</v>
      </c>
      <c r="AS975" s="225" t="s">
        <v>3017</v>
      </c>
    </row>
    <row r="976" spans="1:45" x14ac:dyDescent="0.2">
      <c r="A976" s="225">
        <v>421493</v>
      </c>
      <c r="B976" s="225" t="s">
        <v>400</v>
      </c>
      <c r="K976" s="225" t="s">
        <v>161</v>
      </c>
      <c r="Y976" s="225" t="s">
        <v>162</v>
      </c>
      <c r="Z976" s="225" t="s">
        <v>162</v>
      </c>
      <c r="AA976" s="225" t="s">
        <v>162</v>
      </c>
      <c r="AB976" s="225" t="s">
        <v>162</v>
      </c>
      <c r="AC976" s="225" t="s">
        <v>162</v>
      </c>
      <c r="AS976" s="225" t="s">
        <v>3017</v>
      </c>
    </row>
    <row r="977" spans="1:45" x14ac:dyDescent="0.2">
      <c r="A977" s="225">
        <v>421497</v>
      </c>
      <c r="B977" s="225" t="s">
        <v>374</v>
      </c>
      <c r="AD977" s="225" t="s">
        <v>162</v>
      </c>
      <c r="AE977" s="225" t="s">
        <v>162</v>
      </c>
      <c r="AF977" s="225" t="s">
        <v>162</v>
      </c>
      <c r="AG977" s="225" t="s">
        <v>162</v>
      </c>
      <c r="AH977" s="225" t="s">
        <v>162</v>
      </c>
      <c r="AS977" s="225" t="s">
        <v>3017</v>
      </c>
    </row>
    <row r="978" spans="1:45" x14ac:dyDescent="0.2">
      <c r="A978" s="225">
        <v>421508</v>
      </c>
      <c r="B978" s="225" t="s">
        <v>400</v>
      </c>
      <c r="L978" s="225" t="s">
        <v>163</v>
      </c>
      <c r="Q978" s="225" t="s">
        <v>163</v>
      </c>
      <c r="R978" s="225" t="s">
        <v>162</v>
      </c>
      <c r="Y978" s="225" t="s">
        <v>162</v>
      </c>
      <c r="Z978" s="225" t="s">
        <v>162</v>
      </c>
      <c r="AA978" s="225" t="s">
        <v>162</v>
      </c>
      <c r="AC978" s="225" t="s">
        <v>162</v>
      </c>
      <c r="AS978" s="225" t="s">
        <v>3017</v>
      </c>
    </row>
    <row r="979" spans="1:45" x14ac:dyDescent="0.2">
      <c r="A979" s="225">
        <v>421511</v>
      </c>
      <c r="B979" s="225" t="s">
        <v>374</v>
      </c>
      <c r="C979" s="225" t="s">
        <v>161</v>
      </c>
      <c r="K979" s="225" t="s">
        <v>161</v>
      </c>
      <c r="L979" s="225" t="s">
        <v>161</v>
      </c>
      <c r="AA979" s="225" t="s">
        <v>163</v>
      </c>
      <c r="AC979" s="225" t="s">
        <v>163</v>
      </c>
      <c r="AD979" s="225" t="s">
        <v>162</v>
      </c>
      <c r="AE979" s="225" t="s">
        <v>162</v>
      </c>
      <c r="AF979" s="225" t="s">
        <v>162</v>
      </c>
      <c r="AG979" s="225" t="s">
        <v>162</v>
      </c>
      <c r="AH979" s="225" t="s">
        <v>162</v>
      </c>
      <c r="AS979" s="225" t="s">
        <v>3017</v>
      </c>
    </row>
    <row r="980" spans="1:45" x14ac:dyDescent="0.2">
      <c r="A980" s="225">
        <v>421512</v>
      </c>
      <c r="B980" s="225" t="s">
        <v>374</v>
      </c>
      <c r="AA980" s="225" t="s">
        <v>163</v>
      </c>
      <c r="AD980" s="225" t="s">
        <v>162</v>
      </c>
      <c r="AE980" s="225" t="s">
        <v>162</v>
      </c>
      <c r="AF980" s="225" t="s">
        <v>162</v>
      </c>
      <c r="AG980" s="225" t="s">
        <v>162</v>
      </c>
      <c r="AH980" s="225" t="s">
        <v>162</v>
      </c>
      <c r="AS980" s="225" t="s">
        <v>3017</v>
      </c>
    </row>
    <row r="981" spans="1:45" x14ac:dyDescent="0.2">
      <c r="A981" s="225">
        <v>421520</v>
      </c>
      <c r="B981" s="225" t="s">
        <v>374</v>
      </c>
      <c r="Z981" s="225" t="s">
        <v>162</v>
      </c>
      <c r="AC981" s="225" t="s">
        <v>163</v>
      </c>
      <c r="AD981" s="225" t="s">
        <v>162</v>
      </c>
      <c r="AE981" s="225" t="s">
        <v>162</v>
      </c>
      <c r="AF981" s="225" t="s">
        <v>162</v>
      </c>
      <c r="AG981" s="225" t="s">
        <v>162</v>
      </c>
      <c r="AH981" s="225" t="s">
        <v>163</v>
      </c>
      <c r="AS981" s="225" t="s">
        <v>3017</v>
      </c>
    </row>
    <row r="982" spans="1:45" x14ac:dyDescent="0.2">
      <c r="A982" s="225">
        <v>421521</v>
      </c>
      <c r="B982" s="225" t="s">
        <v>374</v>
      </c>
      <c r="H982" s="225" t="s">
        <v>161</v>
      </c>
      <c r="Q982" s="225" t="s">
        <v>161</v>
      </c>
      <c r="R982" s="225" t="s">
        <v>161</v>
      </c>
      <c r="Y982" s="225" t="s">
        <v>161</v>
      </c>
      <c r="AA982" s="225" t="s">
        <v>161</v>
      </c>
      <c r="AB982" s="225" t="s">
        <v>163</v>
      </c>
      <c r="AF982" s="225" t="s">
        <v>162</v>
      </c>
      <c r="AG982" s="225" t="s">
        <v>163</v>
      </c>
      <c r="AH982" s="225" t="s">
        <v>162</v>
      </c>
      <c r="AS982" s="225" t="s">
        <v>3017</v>
      </c>
    </row>
    <row r="983" spans="1:45" x14ac:dyDescent="0.2">
      <c r="A983" s="225">
        <v>421523</v>
      </c>
      <c r="B983" s="225" t="s">
        <v>374</v>
      </c>
      <c r="E983" s="225" t="s">
        <v>161</v>
      </c>
      <c r="Q983" s="225" t="s">
        <v>162</v>
      </c>
      <c r="X983" s="225" t="s">
        <v>161</v>
      </c>
      <c r="AA983" s="225" t="s">
        <v>163</v>
      </c>
      <c r="AD983" s="225" t="s">
        <v>163</v>
      </c>
      <c r="AE983" s="225" t="s">
        <v>163</v>
      </c>
      <c r="AF983" s="225" t="s">
        <v>162</v>
      </c>
      <c r="AG983" s="225" t="s">
        <v>163</v>
      </c>
      <c r="AH983" s="225" t="s">
        <v>163</v>
      </c>
      <c r="AS983" s="225" t="s">
        <v>3017</v>
      </c>
    </row>
    <row r="984" spans="1:45" x14ac:dyDescent="0.2">
      <c r="A984" s="225">
        <v>421529</v>
      </c>
      <c r="B984" s="225" t="s">
        <v>374</v>
      </c>
      <c r="X984" s="225" t="s">
        <v>163</v>
      </c>
      <c r="Y984" s="225" t="s">
        <v>163</v>
      </c>
      <c r="AA984" s="225" t="s">
        <v>163</v>
      </c>
      <c r="AB984" s="225" t="s">
        <v>163</v>
      </c>
      <c r="AC984" s="225" t="s">
        <v>161</v>
      </c>
      <c r="AD984" s="225" t="s">
        <v>162</v>
      </c>
      <c r="AE984" s="225" t="s">
        <v>162</v>
      </c>
      <c r="AF984" s="225" t="s">
        <v>162</v>
      </c>
      <c r="AG984" s="225" t="s">
        <v>162</v>
      </c>
      <c r="AH984" s="225" t="s">
        <v>162</v>
      </c>
      <c r="AS984" s="225" t="s">
        <v>3016</v>
      </c>
    </row>
    <row r="985" spans="1:45" x14ac:dyDescent="0.2">
      <c r="A985" s="225">
        <v>421551</v>
      </c>
      <c r="B985" s="225" t="s">
        <v>400</v>
      </c>
      <c r="R985" s="225" t="s">
        <v>162</v>
      </c>
      <c r="Y985" s="225" t="s">
        <v>162</v>
      </c>
      <c r="Z985" s="225" t="s">
        <v>162</v>
      </c>
      <c r="AA985" s="225" t="s">
        <v>162</v>
      </c>
      <c r="AB985" s="225" t="s">
        <v>162</v>
      </c>
      <c r="AC985" s="225" t="s">
        <v>162</v>
      </c>
      <c r="AS985" s="225" t="s">
        <v>3017</v>
      </c>
    </row>
    <row r="986" spans="1:45" x14ac:dyDescent="0.2">
      <c r="A986" s="225">
        <v>421554</v>
      </c>
      <c r="B986" s="225" t="s">
        <v>374</v>
      </c>
      <c r="O986" s="225" t="s">
        <v>161</v>
      </c>
      <c r="Q986" s="225" t="s">
        <v>161</v>
      </c>
      <c r="AD986" s="225" t="s">
        <v>163</v>
      </c>
      <c r="AE986" s="225" t="s">
        <v>163</v>
      </c>
      <c r="AF986" s="225" t="s">
        <v>163</v>
      </c>
      <c r="AH986" s="225" t="s">
        <v>163</v>
      </c>
      <c r="AS986" s="225" t="s">
        <v>3017</v>
      </c>
    </row>
    <row r="987" spans="1:45" x14ac:dyDescent="0.2">
      <c r="A987" s="225">
        <v>421555</v>
      </c>
      <c r="B987" s="225" t="s">
        <v>374</v>
      </c>
      <c r="Q987" s="225" t="s">
        <v>163</v>
      </c>
      <c r="R987" s="225" t="s">
        <v>163</v>
      </c>
      <c r="Y987" s="225" t="s">
        <v>162</v>
      </c>
      <c r="Z987" s="225" t="s">
        <v>162</v>
      </c>
      <c r="AA987" s="225" t="s">
        <v>163</v>
      </c>
      <c r="AC987" s="225" t="s">
        <v>163</v>
      </c>
      <c r="AD987" s="225" t="s">
        <v>162</v>
      </c>
      <c r="AE987" s="225" t="s">
        <v>162</v>
      </c>
      <c r="AF987" s="225" t="s">
        <v>162</v>
      </c>
      <c r="AG987" s="225" t="s">
        <v>162</v>
      </c>
      <c r="AH987" s="225" t="s">
        <v>162</v>
      </c>
      <c r="AS987" s="225" t="s">
        <v>3017</v>
      </c>
    </row>
    <row r="988" spans="1:45" x14ac:dyDescent="0.2">
      <c r="A988" s="225">
        <v>421561</v>
      </c>
      <c r="B988" s="225" t="s">
        <v>400</v>
      </c>
      <c r="O988" s="225" t="s">
        <v>161</v>
      </c>
      <c r="T988" s="225" t="s">
        <v>163</v>
      </c>
      <c r="X988" s="225" t="s">
        <v>161</v>
      </c>
      <c r="Y988" s="225" t="s">
        <v>162</v>
      </c>
      <c r="Z988" s="225" t="s">
        <v>162</v>
      </c>
      <c r="AA988" s="225" t="s">
        <v>162</v>
      </c>
      <c r="AB988" s="225" t="s">
        <v>162</v>
      </c>
      <c r="AC988" s="225" t="s">
        <v>162</v>
      </c>
      <c r="AS988" s="225" t="s">
        <v>3017</v>
      </c>
    </row>
    <row r="989" spans="1:45" x14ac:dyDescent="0.2">
      <c r="A989" s="225">
        <v>421586</v>
      </c>
      <c r="B989" s="225" t="s">
        <v>400</v>
      </c>
      <c r="R989" s="225" t="s">
        <v>163</v>
      </c>
      <c r="Y989" s="225" t="s">
        <v>162</v>
      </c>
      <c r="Z989" s="225" t="s">
        <v>162</v>
      </c>
      <c r="AA989" s="225" t="s">
        <v>162</v>
      </c>
      <c r="AB989" s="225" t="s">
        <v>162</v>
      </c>
      <c r="AC989" s="225" t="s">
        <v>162</v>
      </c>
      <c r="AS989" s="225" t="s">
        <v>3017</v>
      </c>
    </row>
    <row r="990" spans="1:45" x14ac:dyDescent="0.2">
      <c r="A990" s="225">
        <v>421589</v>
      </c>
      <c r="B990" s="225" t="s">
        <v>374</v>
      </c>
      <c r="Z990" s="225" t="s">
        <v>163</v>
      </c>
      <c r="AA990" s="225" t="s">
        <v>163</v>
      </c>
      <c r="AB990" s="225" t="s">
        <v>163</v>
      </c>
      <c r="AD990" s="225" t="s">
        <v>162</v>
      </c>
      <c r="AE990" s="225" t="s">
        <v>162</v>
      </c>
      <c r="AF990" s="225" t="s">
        <v>162</v>
      </c>
      <c r="AG990" s="225" t="s">
        <v>162</v>
      </c>
      <c r="AH990" s="225" t="s">
        <v>162</v>
      </c>
      <c r="AS990" s="225" t="s">
        <v>3017</v>
      </c>
    </row>
    <row r="991" spans="1:45" x14ac:dyDescent="0.2">
      <c r="A991" s="225">
        <v>421607</v>
      </c>
      <c r="B991" s="225" t="s">
        <v>400</v>
      </c>
      <c r="K991" s="225" t="s">
        <v>161</v>
      </c>
      <c r="L991" s="225" t="s">
        <v>163</v>
      </c>
      <c r="S991" s="225" t="s">
        <v>163</v>
      </c>
      <c r="Y991" s="225" t="s">
        <v>162</v>
      </c>
      <c r="Z991" s="225" t="s">
        <v>162</v>
      </c>
      <c r="AA991" s="225" t="s">
        <v>162</v>
      </c>
      <c r="AB991" s="225" t="s">
        <v>162</v>
      </c>
      <c r="AC991" s="225" t="s">
        <v>162</v>
      </c>
      <c r="AS991" s="225" t="s">
        <v>3017</v>
      </c>
    </row>
    <row r="992" spans="1:45" x14ac:dyDescent="0.2">
      <c r="A992" s="225">
        <v>421616</v>
      </c>
      <c r="B992" s="225" t="s">
        <v>374</v>
      </c>
      <c r="K992" s="225" t="s">
        <v>161</v>
      </c>
      <c r="O992" s="225" t="s">
        <v>163</v>
      </c>
      <c r="Q992" s="225" t="s">
        <v>161</v>
      </c>
      <c r="AA992" s="225" t="s">
        <v>163</v>
      </c>
      <c r="AB992" s="225" t="s">
        <v>163</v>
      </c>
      <c r="AD992" s="225" t="s">
        <v>162</v>
      </c>
      <c r="AE992" s="225" t="s">
        <v>162</v>
      </c>
      <c r="AF992" s="225" t="s">
        <v>162</v>
      </c>
      <c r="AG992" s="225" t="s">
        <v>162</v>
      </c>
      <c r="AS992" s="225" t="s">
        <v>3017</v>
      </c>
    </row>
    <row r="993" spans="1:45" x14ac:dyDescent="0.2">
      <c r="A993" s="225">
        <v>421621</v>
      </c>
      <c r="B993" s="225" t="s">
        <v>374</v>
      </c>
      <c r="J993" s="225" t="s">
        <v>161</v>
      </c>
      <c r="Q993" s="225" t="s">
        <v>161</v>
      </c>
      <c r="Z993" s="225" t="s">
        <v>163</v>
      </c>
      <c r="AA993" s="225" t="s">
        <v>163</v>
      </c>
      <c r="AB993" s="225" t="s">
        <v>163</v>
      </c>
      <c r="AC993" s="225" t="s">
        <v>163</v>
      </c>
      <c r="AD993" s="225" t="s">
        <v>162</v>
      </c>
      <c r="AE993" s="225" t="s">
        <v>162</v>
      </c>
      <c r="AF993" s="225" t="s">
        <v>162</v>
      </c>
      <c r="AG993" s="225" t="s">
        <v>162</v>
      </c>
      <c r="AH993" s="225" t="s">
        <v>162</v>
      </c>
      <c r="AS993" s="225" t="s">
        <v>3017</v>
      </c>
    </row>
    <row r="994" spans="1:45" x14ac:dyDescent="0.2">
      <c r="A994" s="225">
        <v>421623</v>
      </c>
      <c r="B994" s="225" t="s">
        <v>374</v>
      </c>
      <c r="C994" s="225" t="s">
        <v>161</v>
      </c>
      <c r="I994" s="225" t="s">
        <v>162</v>
      </c>
      <c r="T994" s="225" t="s">
        <v>163</v>
      </c>
      <c r="Z994" s="225" t="s">
        <v>163</v>
      </c>
      <c r="AA994" s="225" t="s">
        <v>162</v>
      </c>
      <c r="AD994" s="225" t="s">
        <v>162</v>
      </c>
      <c r="AE994" s="225" t="s">
        <v>162</v>
      </c>
      <c r="AF994" s="225" t="s">
        <v>162</v>
      </c>
      <c r="AG994" s="225" t="s">
        <v>162</v>
      </c>
      <c r="AS994" s="225" t="s">
        <v>3017</v>
      </c>
    </row>
    <row r="995" spans="1:45" x14ac:dyDescent="0.2">
      <c r="A995" s="225">
        <v>421640</v>
      </c>
      <c r="B995" s="225" t="s">
        <v>400</v>
      </c>
      <c r="K995" s="225" t="s">
        <v>161</v>
      </c>
      <c r="R995" s="225" t="s">
        <v>162</v>
      </c>
      <c r="Z995" s="225" t="s">
        <v>162</v>
      </c>
      <c r="AA995" s="225" t="s">
        <v>162</v>
      </c>
      <c r="AS995" s="225" t="s">
        <v>3017</v>
      </c>
    </row>
    <row r="996" spans="1:45" x14ac:dyDescent="0.2">
      <c r="A996" s="225">
        <v>421642</v>
      </c>
      <c r="B996" s="225" t="s">
        <v>374</v>
      </c>
      <c r="R996" s="225" t="s">
        <v>162</v>
      </c>
      <c r="S996" s="225" t="s">
        <v>161</v>
      </c>
      <c r="AD996" s="225" t="s">
        <v>162</v>
      </c>
      <c r="AE996" s="225" t="s">
        <v>162</v>
      </c>
      <c r="AF996" s="225" t="s">
        <v>162</v>
      </c>
      <c r="AG996" s="225" t="s">
        <v>162</v>
      </c>
      <c r="AS996" s="225" t="s">
        <v>3017</v>
      </c>
    </row>
    <row r="997" spans="1:45" x14ac:dyDescent="0.2">
      <c r="A997" s="225">
        <v>421643</v>
      </c>
      <c r="B997" s="225" t="s">
        <v>400</v>
      </c>
      <c r="R997" s="225" t="s">
        <v>162</v>
      </c>
      <c r="V997" s="225" t="s">
        <v>162</v>
      </c>
      <c r="X997" s="225" t="s">
        <v>162</v>
      </c>
      <c r="Y997" s="225" t="s">
        <v>162</v>
      </c>
      <c r="Z997" s="225" t="s">
        <v>162</v>
      </c>
      <c r="AA997" s="225" t="s">
        <v>162</v>
      </c>
      <c r="AB997" s="225" t="s">
        <v>162</v>
      </c>
      <c r="AC997" s="225" t="s">
        <v>162</v>
      </c>
      <c r="AS997" s="225" t="s">
        <v>3017</v>
      </c>
    </row>
    <row r="998" spans="1:45" x14ac:dyDescent="0.2">
      <c r="A998" s="225">
        <v>421648</v>
      </c>
      <c r="B998" s="225" t="s">
        <v>374</v>
      </c>
      <c r="Y998" s="225" t="s">
        <v>161</v>
      </c>
      <c r="AA998" s="225" t="s">
        <v>161</v>
      </c>
      <c r="AD998" s="225" t="s">
        <v>162</v>
      </c>
      <c r="AE998" s="225" t="s">
        <v>162</v>
      </c>
      <c r="AF998" s="225" t="s">
        <v>162</v>
      </c>
      <c r="AH998" s="225" t="s">
        <v>162</v>
      </c>
      <c r="AS998" s="225" t="s">
        <v>3017</v>
      </c>
    </row>
    <row r="999" spans="1:45" x14ac:dyDescent="0.2">
      <c r="A999" s="225">
        <v>421651</v>
      </c>
      <c r="B999" s="225" t="s">
        <v>374</v>
      </c>
      <c r="Z999" s="225" t="s">
        <v>162</v>
      </c>
      <c r="AA999" s="225" t="s">
        <v>162</v>
      </c>
      <c r="AD999" s="225" t="s">
        <v>162</v>
      </c>
      <c r="AE999" s="225" t="s">
        <v>162</v>
      </c>
      <c r="AF999" s="225" t="s">
        <v>162</v>
      </c>
      <c r="AG999" s="225" t="s">
        <v>162</v>
      </c>
      <c r="AS999" s="225" t="s">
        <v>3017</v>
      </c>
    </row>
    <row r="1000" spans="1:45" x14ac:dyDescent="0.2">
      <c r="A1000" s="225">
        <v>421664</v>
      </c>
      <c r="B1000" s="225" t="s">
        <v>400</v>
      </c>
      <c r="L1000" s="225" t="s">
        <v>161</v>
      </c>
      <c r="Y1000" s="225" t="s">
        <v>162</v>
      </c>
      <c r="Z1000" s="225" t="s">
        <v>162</v>
      </c>
      <c r="AA1000" s="225" t="s">
        <v>162</v>
      </c>
      <c r="AB1000" s="225" t="s">
        <v>162</v>
      </c>
      <c r="AC1000" s="225" t="s">
        <v>162</v>
      </c>
      <c r="AS1000" s="225" t="s">
        <v>3017</v>
      </c>
    </row>
    <row r="1001" spans="1:45" x14ac:dyDescent="0.2">
      <c r="A1001" s="225">
        <v>421666</v>
      </c>
      <c r="B1001" s="225" t="s">
        <v>374</v>
      </c>
      <c r="Q1001" s="225" t="s">
        <v>163</v>
      </c>
      <c r="R1001" s="225" t="s">
        <v>161</v>
      </c>
      <c r="AC1001" s="225" t="s">
        <v>163</v>
      </c>
      <c r="AD1001" s="225" t="s">
        <v>162</v>
      </c>
      <c r="AE1001" s="225" t="s">
        <v>162</v>
      </c>
      <c r="AF1001" s="225" t="s">
        <v>162</v>
      </c>
      <c r="AG1001" s="225" t="s">
        <v>162</v>
      </c>
      <c r="AH1001" s="225" t="s">
        <v>162</v>
      </c>
      <c r="AS1001" s="225" t="s">
        <v>3017</v>
      </c>
    </row>
    <row r="1002" spans="1:45" x14ac:dyDescent="0.2">
      <c r="A1002" s="225">
        <v>421672</v>
      </c>
      <c r="B1002" s="225" t="s">
        <v>374</v>
      </c>
      <c r="Q1002" s="225" t="s">
        <v>163</v>
      </c>
      <c r="Z1002" s="225" t="s">
        <v>163</v>
      </c>
      <c r="AC1002" s="225" t="s">
        <v>163</v>
      </c>
      <c r="AD1002" s="225" t="s">
        <v>162</v>
      </c>
      <c r="AE1002" s="225" t="s">
        <v>162</v>
      </c>
      <c r="AF1002" s="225" t="s">
        <v>162</v>
      </c>
      <c r="AG1002" s="225" t="s">
        <v>162</v>
      </c>
      <c r="AH1002" s="225" t="s">
        <v>162</v>
      </c>
      <c r="AS1002" s="225" t="s">
        <v>3017</v>
      </c>
    </row>
    <row r="1003" spans="1:45" x14ac:dyDescent="0.2">
      <c r="A1003" s="225">
        <v>421682</v>
      </c>
      <c r="B1003" s="225" t="s">
        <v>374</v>
      </c>
      <c r="L1003" s="225" t="s">
        <v>163</v>
      </c>
      <c r="N1003" s="225" t="s">
        <v>163</v>
      </c>
      <c r="R1003" s="225" t="s">
        <v>163</v>
      </c>
      <c r="Y1003" s="225" t="s">
        <v>163</v>
      </c>
      <c r="AA1003" s="225" t="s">
        <v>163</v>
      </c>
      <c r="AB1003" s="225" t="s">
        <v>163</v>
      </c>
      <c r="AC1003" s="225" t="s">
        <v>162</v>
      </c>
      <c r="AD1003" s="225" t="s">
        <v>162</v>
      </c>
      <c r="AE1003" s="225" t="s">
        <v>162</v>
      </c>
      <c r="AF1003" s="225" t="s">
        <v>162</v>
      </c>
      <c r="AG1003" s="225" t="s">
        <v>162</v>
      </c>
      <c r="AH1003" s="225" t="s">
        <v>162</v>
      </c>
      <c r="AS1003" s="225" t="s">
        <v>3017</v>
      </c>
    </row>
    <row r="1004" spans="1:45" x14ac:dyDescent="0.2">
      <c r="A1004" s="225">
        <v>421683</v>
      </c>
      <c r="B1004" s="225" t="s">
        <v>374</v>
      </c>
      <c r="O1004" s="225" t="s">
        <v>161</v>
      </c>
      <c r="AC1004" s="225" t="s">
        <v>163</v>
      </c>
      <c r="AD1004" s="225" t="s">
        <v>162</v>
      </c>
      <c r="AE1004" s="225" t="s">
        <v>162</v>
      </c>
      <c r="AF1004" s="225" t="s">
        <v>162</v>
      </c>
      <c r="AG1004" s="225" t="s">
        <v>162</v>
      </c>
      <c r="AH1004" s="225" t="s">
        <v>162</v>
      </c>
      <c r="AS1004" s="225" t="s">
        <v>3017</v>
      </c>
    </row>
    <row r="1005" spans="1:45" x14ac:dyDescent="0.2">
      <c r="A1005" s="225">
        <v>421685</v>
      </c>
      <c r="B1005" s="225" t="s">
        <v>374</v>
      </c>
      <c r="AC1005" s="225" t="s">
        <v>163</v>
      </c>
      <c r="AD1005" s="225" t="s">
        <v>162</v>
      </c>
      <c r="AE1005" s="225" t="s">
        <v>162</v>
      </c>
      <c r="AF1005" s="225" t="s">
        <v>162</v>
      </c>
      <c r="AG1005" s="225" t="s">
        <v>162</v>
      </c>
      <c r="AH1005" s="225" t="s">
        <v>162</v>
      </c>
      <c r="AS1005" s="225" t="s">
        <v>3017</v>
      </c>
    </row>
    <row r="1006" spans="1:45" x14ac:dyDescent="0.2">
      <c r="A1006" s="225">
        <v>421691</v>
      </c>
      <c r="B1006" s="225" t="s">
        <v>400</v>
      </c>
      <c r="K1006" s="225" t="s">
        <v>161</v>
      </c>
      <c r="L1006" s="225" t="s">
        <v>161</v>
      </c>
      <c r="O1006" s="225" t="s">
        <v>161</v>
      </c>
      <c r="S1006" s="225" t="s">
        <v>161</v>
      </c>
      <c r="Y1006" s="225" t="s">
        <v>162</v>
      </c>
      <c r="Z1006" s="225" t="s">
        <v>162</v>
      </c>
      <c r="AA1006" s="225" t="s">
        <v>162</v>
      </c>
      <c r="AB1006" s="225" t="s">
        <v>162</v>
      </c>
      <c r="AC1006" s="225" t="s">
        <v>162</v>
      </c>
      <c r="AS1006" s="225" t="s">
        <v>3017</v>
      </c>
    </row>
    <row r="1007" spans="1:45" x14ac:dyDescent="0.2">
      <c r="A1007" s="225">
        <v>421701</v>
      </c>
      <c r="B1007" s="225" t="s">
        <v>374</v>
      </c>
      <c r="L1007" s="225" t="s">
        <v>161</v>
      </c>
      <c r="W1007" s="225" t="s">
        <v>161</v>
      </c>
      <c r="AA1007" s="225" t="s">
        <v>163</v>
      </c>
      <c r="AB1007" s="225" t="s">
        <v>161</v>
      </c>
      <c r="AD1007" s="225" t="s">
        <v>162</v>
      </c>
      <c r="AF1007" s="225" t="s">
        <v>162</v>
      </c>
      <c r="AS1007" s="225" t="s">
        <v>3017</v>
      </c>
    </row>
    <row r="1008" spans="1:45" x14ac:dyDescent="0.2">
      <c r="A1008" s="225">
        <v>421706</v>
      </c>
      <c r="B1008" s="225" t="s">
        <v>374</v>
      </c>
      <c r="Z1008" s="225" t="s">
        <v>163</v>
      </c>
      <c r="AB1008" s="225" t="s">
        <v>162</v>
      </c>
      <c r="AD1008" s="225" t="s">
        <v>162</v>
      </c>
      <c r="AE1008" s="225" t="s">
        <v>162</v>
      </c>
      <c r="AF1008" s="225" t="s">
        <v>162</v>
      </c>
      <c r="AG1008" s="225" t="s">
        <v>162</v>
      </c>
      <c r="AH1008" s="225" t="s">
        <v>162</v>
      </c>
      <c r="AS1008" s="225" t="s">
        <v>3017</v>
      </c>
    </row>
    <row r="1009" spans="1:45" x14ac:dyDescent="0.2">
      <c r="A1009" s="225">
        <v>421709</v>
      </c>
      <c r="B1009" s="225" t="s">
        <v>374</v>
      </c>
      <c r="AC1009" s="225" t="s">
        <v>163</v>
      </c>
      <c r="AD1009" s="225" t="s">
        <v>162</v>
      </c>
      <c r="AE1009" s="225" t="s">
        <v>162</v>
      </c>
      <c r="AF1009" s="225" t="s">
        <v>162</v>
      </c>
      <c r="AG1009" s="225" t="s">
        <v>162</v>
      </c>
      <c r="AH1009" s="225" t="s">
        <v>162</v>
      </c>
      <c r="AS1009" s="225" t="s">
        <v>3017</v>
      </c>
    </row>
    <row r="1010" spans="1:45" x14ac:dyDescent="0.2">
      <c r="A1010" s="225">
        <v>421720</v>
      </c>
      <c r="B1010" s="225" t="s">
        <v>374</v>
      </c>
      <c r="I1010" s="225" t="s">
        <v>161</v>
      </c>
      <c r="R1010" s="225" t="s">
        <v>162</v>
      </c>
      <c r="S1010" s="225" t="s">
        <v>162</v>
      </c>
      <c r="T1010" s="225" t="s">
        <v>163</v>
      </c>
      <c r="AA1010" s="225" t="s">
        <v>161</v>
      </c>
      <c r="AE1010" s="225" t="s">
        <v>162</v>
      </c>
      <c r="AG1010" s="225" t="s">
        <v>163</v>
      </c>
      <c r="AS1010" s="225" t="s">
        <v>3017</v>
      </c>
    </row>
    <row r="1011" spans="1:45" x14ac:dyDescent="0.2">
      <c r="A1011" s="225">
        <v>421729</v>
      </c>
      <c r="B1011" s="225" t="s">
        <v>374</v>
      </c>
      <c r="AA1011" s="225" t="s">
        <v>162</v>
      </c>
      <c r="AD1011" s="225" t="s">
        <v>162</v>
      </c>
      <c r="AE1011" s="225" t="s">
        <v>162</v>
      </c>
      <c r="AF1011" s="225" t="s">
        <v>162</v>
      </c>
      <c r="AG1011" s="225" t="s">
        <v>162</v>
      </c>
      <c r="AH1011" s="225" t="s">
        <v>162</v>
      </c>
      <c r="AS1011" s="225" t="s">
        <v>3017</v>
      </c>
    </row>
    <row r="1012" spans="1:45" x14ac:dyDescent="0.2">
      <c r="A1012" s="225">
        <v>421738</v>
      </c>
      <c r="B1012" s="225" t="s">
        <v>374</v>
      </c>
      <c r="J1012" s="225" t="s">
        <v>161</v>
      </c>
      <c r="Q1012" s="225" t="s">
        <v>162</v>
      </c>
      <c r="Z1012" s="225" t="s">
        <v>163</v>
      </c>
      <c r="AA1012" s="225" t="s">
        <v>163</v>
      </c>
      <c r="AB1012" s="225" t="s">
        <v>163</v>
      </c>
      <c r="AC1012" s="225" t="s">
        <v>163</v>
      </c>
      <c r="AD1012" s="225" t="s">
        <v>162</v>
      </c>
      <c r="AE1012" s="225" t="s">
        <v>162</v>
      </c>
      <c r="AF1012" s="225" t="s">
        <v>162</v>
      </c>
      <c r="AG1012" s="225" t="s">
        <v>162</v>
      </c>
      <c r="AH1012" s="225" t="s">
        <v>162</v>
      </c>
      <c r="AS1012" s="225" t="s">
        <v>3017</v>
      </c>
    </row>
    <row r="1013" spans="1:45" x14ac:dyDescent="0.2">
      <c r="A1013" s="225">
        <v>421744</v>
      </c>
      <c r="B1013" s="225" t="s">
        <v>400</v>
      </c>
      <c r="F1013" s="225" t="s">
        <v>161</v>
      </c>
      <c r="I1013" s="225" t="s">
        <v>163</v>
      </c>
      <c r="Q1013" s="225" t="s">
        <v>162</v>
      </c>
      <c r="Z1013" s="225" t="s">
        <v>162</v>
      </c>
      <c r="AA1013" s="225" t="s">
        <v>162</v>
      </c>
      <c r="AC1013" s="225" t="s">
        <v>162</v>
      </c>
      <c r="AS1013" s="225" t="s">
        <v>3017</v>
      </c>
    </row>
    <row r="1014" spans="1:45" x14ac:dyDescent="0.2">
      <c r="A1014" s="225">
        <v>421753</v>
      </c>
      <c r="B1014" s="225" t="s">
        <v>400</v>
      </c>
      <c r="L1014" s="225" t="s">
        <v>163</v>
      </c>
      <c r="Q1014" s="225" t="s">
        <v>163</v>
      </c>
      <c r="R1014" s="225" t="s">
        <v>163</v>
      </c>
      <c r="S1014" s="225" t="s">
        <v>163</v>
      </c>
      <c r="Y1014" s="225" t="s">
        <v>162</v>
      </c>
      <c r="Z1014" s="225" t="s">
        <v>162</v>
      </c>
      <c r="AA1014" s="225" t="s">
        <v>162</v>
      </c>
      <c r="AB1014" s="225" t="s">
        <v>162</v>
      </c>
      <c r="AC1014" s="225" t="s">
        <v>162</v>
      </c>
      <c r="AS1014" s="225" t="s">
        <v>3017</v>
      </c>
    </row>
    <row r="1015" spans="1:45" x14ac:dyDescent="0.2">
      <c r="A1015" s="225">
        <v>421768</v>
      </c>
      <c r="B1015" s="225" t="s">
        <v>374</v>
      </c>
      <c r="AA1015" s="225" t="s">
        <v>161</v>
      </c>
      <c r="AB1015" s="225" t="s">
        <v>161</v>
      </c>
      <c r="AD1015" s="225" t="s">
        <v>163</v>
      </c>
      <c r="AF1015" s="225" t="s">
        <v>162</v>
      </c>
      <c r="AH1015" s="225" t="s">
        <v>163</v>
      </c>
      <c r="AS1015" s="225" t="s">
        <v>3017</v>
      </c>
    </row>
    <row r="1016" spans="1:45" x14ac:dyDescent="0.2">
      <c r="A1016" s="225">
        <v>421772</v>
      </c>
      <c r="B1016" s="225" t="s">
        <v>374</v>
      </c>
      <c r="H1016" s="225" t="s">
        <v>163</v>
      </c>
      <c r="Q1016" s="225" t="s">
        <v>163</v>
      </c>
      <c r="R1016" s="225" t="s">
        <v>162</v>
      </c>
      <c r="Y1016" s="225" t="s">
        <v>162</v>
      </c>
      <c r="AA1016" s="225" t="s">
        <v>162</v>
      </c>
      <c r="AB1016" s="225" t="s">
        <v>162</v>
      </c>
      <c r="AC1016" s="225" t="s">
        <v>163</v>
      </c>
      <c r="AD1016" s="225" t="s">
        <v>162</v>
      </c>
      <c r="AE1016" s="225" t="s">
        <v>162</v>
      </c>
      <c r="AF1016" s="225" t="s">
        <v>162</v>
      </c>
      <c r="AG1016" s="225" t="s">
        <v>162</v>
      </c>
      <c r="AH1016" s="225" t="s">
        <v>162</v>
      </c>
      <c r="AS1016" s="225" t="s">
        <v>3016</v>
      </c>
    </row>
    <row r="1017" spans="1:45" x14ac:dyDescent="0.2">
      <c r="A1017" s="225">
        <v>421782</v>
      </c>
      <c r="B1017" s="225" t="s">
        <v>400</v>
      </c>
      <c r="H1017" s="225" t="s">
        <v>161</v>
      </c>
      <c r="R1017" s="225" t="s">
        <v>162</v>
      </c>
      <c r="S1017" s="225" t="s">
        <v>162</v>
      </c>
      <c r="Y1017" s="225" t="s">
        <v>162</v>
      </c>
      <c r="Z1017" s="225" t="s">
        <v>162</v>
      </c>
      <c r="AA1017" s="225" t="s">
        <v>162</v>
      </c>
      <c r="AB1017" s="225" t="s">
        <v>162</v>
      </c>
      <c r="AC1017" s="225" t="s">
        <v>162</v>
      </c>
      <c r="AS1017" s="225" t="s">
        <v>3017</v>
      </c>
    </row>
    <row r="1018" spans="1:45" x14ac:dyDescent="0.2">
      <c r="A1018" s="225">
        <v>421785</v>
      </c>
      <c r="B1018" s="225" t="s">
        <v>400</v>
      </c>
      <c r="K1018" s="225" t="s">
        <v>161</v>
      </c>
      <c r="L1018" s="225" t="s">
        <v>162</v>
      </c>
      <c r="Q1018" s="225" t="s">
        <v>161</v>
      </c>
      <c r="X1018" s="225" t="s">
        <v>163</v>
      </c>
      <c r="Y1018" s="225" t="s">
        <v>162</v>
      </c>
      <c r="Z1018" s="225" t="s">
        <v>162</v>
      </c>
      <c r="AA1018" s="225" t="s">
        <v>162</v>
      </c>
      <c r="AB1018" s="225" t="s">
        <v>162</v>
      </c>
      <c r="AC1018" s="225" t="s">
        <v>162</v>
      </c>
      <c r="AS1018" s="225" t="s">
        <v>3017</v>
      </c>
    </row>
    <row r="1019" spans="1:45" x14ac:dyDescent="0.2">
      <c r="A1019" s="225">
        <v>421787</v>
      </c>
      <c r="B1019" s="225" t="s">
        <v>400</v>
      </c>
      <c r="L1019" s="225" t="s">
        <v>163</v>
      </c>
      <c r="R1019" s="225" t="s">
        <v>162</v>
      </c>
      <c r="Y1019" s="225" t="s">
        <v>162</v>
      </c>
      <c r="Z1019" s="225" t="s">
        <v>162</v>
      </c>
      <c r="AA1019" s="225" t="s">
        <v>162</v>
      </c>
      <c r="AB1019" s="225" t="s">
        <v>162</v>
      </c>
      <c r="AC1019" s="225" t="s">
        <v>162</v>
      </c>
      <c r="AS1019" s="225" t="s">
        <v>3017</v>
      </c>
    </row>
    <row r="1020" spans="1:45" x14ac:dyDescent="0.2">
      <c r="A1020" s="225">
        <v>421788</v>
      </c>
      <c r="B1020" s="225" t="s">
        <v>374</v>
      </c>
      <c r="Q1020" s="225" t="s">
        <v>163</v>
      </c>
      <c r="R1020" s="225" t="s">
        <v>162</v>
      </c>
      <c r="AA1020" s="225" t="s">
        <v>163</v>
      </c>
      <c r="AB1020" s="225" t="s">
        <v>163</v>
      </c>
      <c r="AC1020" s="225" t="s">
        <v>163</v>
      </c>
      <c r="AD1020" s="225" t="s">
        <v>162</v>
      </c>
      <c r="AE1020" s="225" t="s">
        <v>162</v>
      </c>
      <c r="AF1020" s="225" t="s">
        <v>162</v>
      </c>
      <c r="AG1020" s="225" t="s">
        <v>162</v>
      </c>
      <c r="AH1020" s="225" t="s">
        <v>162</v>
      </c>
      <c r="AS1020" s="225" t="s">
        <v>3017</v>
      </c>
    </row>
    <row r="1021" spans="1:45" x14ac:dyDescent="0.2">
      <c r="A1021" s="225">
        <v>421791</v>
      </c>
      <c r="B1021" s="225" t="s">
        <v>374</v>
      </c>
      <c r="P1021" s="225" t="s">
        <v>161</v>
      </c>
      <c r="T1021" s="225" t="s">
        <v>161</v>
      </c>
      <c r="AA1021" s="225" t="s">
        <v>163</v>
      </c>
      <c r="AB1021" s="225" t="s">
        <v>163</v>
      </c>
      <c r="AD1021" s="225" t="s">
        <v>162</v>
      </c>
      <c r="AE1021" s="225" t="s">
        <v>162</v>
      </c>
      <c r="AF1021" s="225" t="s">
        <v>162</v>
      </c>
      <c r="AH1021" s="225" t="s">
        <v>162</v>
      </c>
      <c r="AS1021" s="225" t="s">
        <v>3017</v>
      </c>
    </row>
    <row r="1022" spans="1:45" x14ac:dyDescent="0.2">
      <c r="A1022" s="225">
        <v>421794</v>
      </c>
      <c r="B1022" s="225" t="s">
        <v>374</v>
      </c>
      <c r="W1022" s="225" t="s">
        <v>162</v>
      </c>
      <c r="Y1022" s="225" t="s">
        <v>163</v>
      </c>
      <c r="AA1022" s="225" t="s">
        <v>163</v>
      </c>
      <c r="AB1022" s="225" t="s">
        <v>163</v>
      </c>
      <c r="AC1022" s="225" t="s">
        <v>163</v>
      </c>
      <c r="AD1022" s="225" t="s">
        <v>162</v>
      </c>
      <c r="AE1022" s="225" t="s">
        <v>162</v>
      </c>
      <c r="AF1022" s="225" t="s">
        <v>162</v>
      </c>
      <c r="AG1022" s="225" t="s">
        <v>162</v>
      </c>
      <c r="AH1022" s="225" t="s">
        <v>162</v>
      </c>
      <c r="AS1022" s="225" t="s">
        <v>3017</v>
      </c>
    </row>
    <row r="1023" spans="1:45" x14ac:dyDescent="0.2">
      <c r="A1023" s="225">
        <v>421802</v>
      </c>
      <c r="B1023" s="225" t="s">
        <v>374</v>
      </c>
      <c r="L1023" s="225" t="s">
        <v>163</v>
      </c>
      <c r="R1023" s="225" t="s">
        <v>162</v>
      </c>
      <c r="S1023" s="225" t="s">
        <v>161</v>
      </c>
      <c r="AA1023" s="225" t="s">
        <v>163</v>
      </c>
      <c r="AC1023" s="225" t="s">
        <v>163</v>
      </c>
      <c r="AD1023" s="225" t="s">
        <v>162</v>
      </c>
      <c r="AE1023" s="225" t="s">
        <v>162</v>
      </c>
      <c r="AF1023" s="225" t="s">
        <v>162</v>
      </c>
      <c r="AG1023" s="225" t="s">
        <v>162</v>
      </c>
      <c r="AH1023" s="225" t="s">
        <v>162</v>
      </c>
      <c r="AS1023" s="225" t="s">
        <v>3017</v>
      </c>
    </row>
    <row r="1024" spans="1:45" x14ac:dyDescent="0.2">
      <c r="A1024" s="225">
        <v>421806</v>
      </c>
      <c r="B1024" s="225" t="s">
        <v>374</v>
      </c>
      <c r="R1024" s="225" t="s">
        <v>162</v>
      </c>
      <c r="AA1024" s="225" t="s">
        <v>163</v>
      </c>
      <c r="AB1024" s="225" t="s">
        <v>163</v>
      </c>
      <c r="AC1024" s="225" t="s">
        <v>163</v>
      </c>
      <c r="AD1024" s="225" t="s">
        <v>162</v>
      </c>
      <c r="AE1024" s="225" t="s">
        <v>162</v>
      </c>
      <c r="AF1024" s="225" t="s">
        <v>162</v>
      </c>
      <c r="AG1024" s="225" t="s">
        <v>162</v>
      </c>
      <c r="AH1024" s="225" t="s">
        <v>162</v>
      </c>
      <c r="AS1024" s="225" t="s">
        <v>3017</v>
      </c>
    </row>
    <row r="1025" spans="1:45" x14ac:dyDescent="0.2">
      <c r="A1025" s="225">
        <v>421807</v>
      </c>
      <c r="B1025" s="225" t="s">
        <v>374</v>
      </c>
      <c r="D1025" s="225" t="s">
        <v>161</v>
      </c>
      <c r="L1025" s="225" t="s">
        <v>163</v>
      </c>
      <c r="R1025" s="225" t="s">
        <v>162</v>
      </c>
      <c r="Y1025" s="225" t="s">
        <v>162</v>
      </c>
      <c r="Z1025" s="225" t="s">
        <v>162</v>
      </c>
      <c r="AA1025" s="225" t="s">
        <v>162</v>
      </c>
      <c r="AB1025" s="225" t="s">
        <v>162</v>
      </c>
      <c r="AC1025" s="225" t="s">
        <v>162</v>
      </c>
      <c r="AD1025" s="225" t="s">
        <v>162</v>
      </c>
      <c r="AE1025" s="225" t="s">
        <v>162</v>
      </c>
      <c r="AF1025" s="225" t="s">
        <v>162</v>
      </c>
      <c r="AG1025" s="225" t="s">
        <v>162</v>
      </c>
      <c r="AH1025" s="225" t="s">
        <v>162</v>
      </c>
      <c r="AS1025" s="225" t="s">
        <v>3017</v>
      </c>
    </row>
    <row r="1026" spans="1:45" x14ac:dyDescent="0.2">
      <c r="A1026" s="225">
        <v>421816</v>
      </c>
      <c r="B1026" s="225" t="s">
        <v>374</v>
      </c>
      <c r="L1026" s="225" t="s">
        <v>161</v>
      </c>
      <c r="Q1026" s="225" t="s">
        <v>161</v>
      </c>
      <c r="X1026" s="225" t="s">
        <v>161</v>
      </c>
      <c r="Z1026" s="225" t="s">
        <v>163</v>
      </c>
      <c r="AA1026" s="225" t="s">
        <v>163</v>
      </c>
      <c r="AB1026" s="225" t="s">
        <v>163</v>
      </c>
      <c r="AC1026" s="225" t="s">
        <v>163</v>
      </c>
      <c r="AD1026" s="225" t="s">
        <v>162</v>
      </c>
      <c r="AE1026" s="225" t="s">
        <v>162</v>
      </c>
      <c r="AF1026" s="225" t="s">
        <v>162</v>
      </c>
      <c r="AG1026" s="225" t="s">
        <v>162</v>
      </c>
      <c r="AH1026" s="225" t="s">
        <v>162</v>
      </c>
      <c r="AS1026" s="225" t="s">
        <v>3017</v>
      </c>
    </row>
    <row r="1027" spans="1:45" x14ac:dyDescent="0.2">
      <c r="A1027" s="225">
        <v>421822</v>
      </c>
      <c r="B1027" s="225" t="s">
        <v>400</v>
      </c>
      <c r="K1027" s="225" t="s">
        <v>162</v>
      </c>
      <c r="L1027" s="225" t="s">
        <v>163</v>
      </c>
      <c r="R1027" s="225" t="s">
        <v>162</v>
      </c>
      <c r="U1027" s="225" t="s">
        <v>163</v>
      </c>
      <c r="Y1027" s="225" t="s">
        <v>162</v>
      </c>
      <c r="Z1027" s="225" t="s">
        <v>162</v>
      </c>
      <c r="AA1027" s="225" t="s">
        <v>162</v>
      </c>
      <c r="AB1027" s="225" t="s">
        <v>162</v>
      </c>
      <c r="AC1027" s="225" t="s">
        <v>162</v>
      </c>
      <c r="AS1027" s="225" t="s">
        <v>3017</v>
      </c>
    </row>
    <row r="1028" spans="1:45" x14ac:dyDescent="0.2">
      <c r="A1028" s="225">
        <v>421836</v>
      </c>
      <c r="B1028" s="225" t="s">
        <v>374</v>
      </c>
      <c r="Z1028" s="225" t="s">
        <v>163</v>
      </c>
      <c r="AD1028" s="225" t="s">
        <v>162</v>
      </c>
      <c r="AE1028" s="225" t="s">
        <v>162</v>
      </c>
      <c r="AF1028" s="225" t="s">
        <v>162</v>
      </c>
      <c r="AG1028" s="225" t="s">
        <v>162</v>
      </c>
      <c r="AH1028" s="225" t="s">
        <v>162</v>
      </c>
      <c r="AS1028" s="225" t="s">
        <v>3017</v>
      </c>
    </row>
    <row r="1029" spans="1:45" x14ac:dyDescent="0.2">
      <c r="A1029" s="225">
        <v>421837</v>
      </c>
      <c r="B1029" s="225" t="s">
        <v>374</v>
      </c>
      <c r="L1029" s="225" t="s">
        <v>162</v>
      </c>
      <c r="S1029" s="225" t="s">
        <v>161</v>
      </c>
      <c r="AA1029" s="225" t="s">
        <v>163</v>
      </c>
      <c r="AD1029" s="225" t="s">
        <v>162</v>
      </c>
      <c r="AE1029" s="225" t="s">
        <v>162</v>
      </c>
      <c r="AF1029" s="225" t="s">
        <v>162</v>
      </c>
      <c r="AG1029" s="225" t="s">
        <v>162</v>
      </c>
      <c r="AH1029" s="225" t="s">
        <v>162</v>
      </c>
      <c r="AS1029" s="225" t="s">
        <v>3017</v>
      </c>
    </row>
    <row r="1030" spans="1:45" x14ac:dyDescent="0.2">
      <c r="A1030" s="225">
        <v>421839</v>
      </c>
      <c r="B1030" s="225" t="s">
        <v>374</v>
      </c>
      <c r="AC1030" s="225" t="s">
        <v>163</v>
      </c>
      <c r="AD1030" s="225" t="s">
        <v>162</v>
      </c>
      <c r="AE1030" s="225" t="s">
        <v>162</v>
      </c>
      <c r="AF1030" s="225" t="s">
        <v>162</v>
      </c>
      <c r="AG1030" s="225" t="s">
        <v>162</v>
      </c>
      <c r="AH1030" s="225" t="s">
        <v>162</v>
      </c>
      <c r="AS1030" s="225" t="s">
        <v>3017</v>
      </c>
    </row>
    <row r="1031" spans="1:45" x14ac:dyDescent="0.2">
      <c r="A1031" s="225">
        <v>421840</v>
      </c>
      <c r="B1031" s="225" t="s">
        <v>374</v>
      </c>
      <c r="AA1031" s="225" t="s">
        <v>163</v>
      </c>
      <c r="AB1031" s="225" t="s">
        <v>163</v>
      </c>
      <c r="AD1031" s="225" t="s">
        <v>163</v>
      </c>
      <c r="AF1031" s="225" t="s">
        <v>163</v>
      </c>
      <c r="AG1031" s="225" t="s">
        <v>163</v>
      </c>
      <c r="AH1031" s="225" t="s">
        <v>163</v>
      </c>
      <c r="AS1031" s="225" t="s">
        <v>3017</v>
      </c>
    </row>
    <row r="1032" spans="1:45" x14ac:dyDescent="0.2">
      <c r="A1032" s="225">
        <v>421847</v>
      </c>
      <c r="B1032" s="225" t="s">
        <v>400</v>
      </c>
      <c r="Y1032" s="225" t="s">
        <v>162</v>
      </c>
      <c r="Z1032" s="225" t="s">
        <v>162</v>
      </c>
      <c r="AA1032" s="225" t="s">
        <v>162</v>
      </c>
      <c r="AB1032" s="225" t="s">
        <v>162</v>
      </c>
      <c r="AC1032" s="225" t="s">
        <v>162</v>
      </c>
      <c r="AS1032" s="225" t="s">
        <v>3017</v>
      </c>
    </row>
    <row r="1033" spans="1:45" x14ac:dyDescent="0.2">
      <c r="A1033" s="225">
        <v>421852</v>
      </c>
      <c r="B1033" s="225" t="s">
        <v>374</v>
      </c>
      <c r="C1033" s="225" t="s">
        <v>161</v>
      </c>
      <c r="I1033" s="225" t="s">
        <v>161</v>
      </c>
      <c r="P1033" s="225" t="s">
        <v>161</v>
      </c>
      <c r="Y1033" s="225" t="s">
        <v>163</v>
      </c>
      <c r="AA1033" s="225" t="s">
        <v>163</v>
      </c>
      <c r="AB1033" s="225" t="s">
        <v>163</v>
      </c>
      <c r="AC1033" s="225" t="s">
        <v>163</v>
      </c>
      <c r="AD1033" s="225" t="s">
        <v>162</v>
      </c>
      <c r="AE1033" s="225" t="s">
        <v>162</v>
      </c>
      <c r="AF1033" s="225" t="s">
        <v>162</v>
      </c>
      <c r="AG1033" s="225" t="s">
        <v>163</v>
      </c>
      <c r="AH1033" s="225" t="s">
        <v>162</v>
      </c>
      <c r="AS1033" s="225" t="s">
        <v>3017</v>
      </c>
    </row>
    <row r="1034" spans="1:45" x14ac:dyDescent="0.2">
      <c r="A1034" s="225">
        <v>421853</v>
      </c>
      <c r="B1034" s="225" t="s">
        <v>400</v>
      </c>
      <c r="I1034" s="225" t="s">
        <v>161</v>
      </c>
      <c r="O1034" s="225" t="s">
        <v>161</v>
      </c>
      <c r="Q1034" s="225" t="s">
        <v>161</v>
      </c>
      <c r="X1034" s="225" t="s">
        <v>163</v>
      </c>
      <c r="Y1034" s="225" t="s">
        <v>162</v>
      </c>
      <c r="Z1034" s="225" t="s">
        <v>162</v>
      </c>
      <c r="AA1034" s="225" t="s">
        <v>162</v>
      </c>
      <c r="AB1034" s="225" t="s">
        <v>162</v>
      </c>
      <c r="AC1034" s="225" t="s">
        <v>162</v>
      </c>
      <c r="AS1034" s="225" t="s">
        <v>3017</v>
      </c>
    </row>
    <row r="1035" spans="1:45" x14ac:dyDescent="0.2">
      <c r="A1035" s="225">
        <v>421855</v>
      </c>
      <c r="B1035" s="225" t="s">
        <v>374</v>
      </c>
      <c r="H1035" s="225" t="s">
        <v>162</v>
      </c>
      <c r="R1035" s="225" t="s">
        <v>162</v>
      </c>
      <c r="S1035" s="225" t="s">
        <v>163</v>
      </c>
      <c r="Z1035" s="225" t="s">
        <v>163</v>
      </c>
      <c r="AA1035" s="225" t="s">
        <v>163</v>
      </c>
      <c r="AD1035" s="225" t="s">
        <v>162</v>
      </c>
      <c r="AE1035" s="225" t="s">
        <v>162</v>
      </c>
      <c r="AF1035" s="225" t="s">
        <v>162</v>
      </c>
      <c r="AG1035" s="225" t="s">
        <v>162</v>
      </c>
      <c r="AS1035" s="225" t="s">
        <v>3017</v>
      </c>
    </row>
    <row r="1036" spans="1:45" x14ac:dyDescent="0.2">
      <c r="A1036" s="225">
        <v>421857</v>
      </c>
      <c r="B1036" s="225" t="s">
        <v>400</v>
      </c>
      <c r="G1036" s="225" t="s">
        <v>161</v>
      </c>
      <c r="S1036" s="225" t="s">
        <v>163</v>
      </c>
      <c r="Y1036" s="225" t="s">
        <v>162</v>
      </c>
      <c r="Z1036" s="225" t="s">
        <v>162</v>
      </c>
      <c r="AA1036" s="225" t="s">
        <v>162</v>
      </c>
      <c r="AB1036" s="225" t="s">
        <v>162</v>
      </c>
      <c r="AC1036" s="225" t="s">
        <v>162</v>
      </c>
      <c r="AS1036" s="225" t="s">
        <v>3017</v>
      </c>
    </row>
    <row r="1037" spans="1:45" x14ac:dyDescent="0.2">
      <c r="A1037" s="225">
        <v>421869</v>
      </c>
      <c r="B1037" s="225" t="s">
        <v>374</v>
      </c>
      <c r="AC1037" s="225" t="s">
        <v>163</v>
      </c>
      <c r="AD1037" s="225" t="s">
        <v>162</v>
      </c>
      <c r="AE1037" s="225" t="s">
        <v>162</v>
      </c>
      <c r="AF1037" s="225" t="s">
        <v>162</v>
      </c>
      <c r="AG1037" s="225" t="s">
        <v>162</v>
      </c>
      <c r="AH1037" s="225" t="s">
        <v>162</v>
      </c>
      <c r="AS1037" s="225" t="s">
        <v>3017</v>
      </c>
    </row>
    <row r="1038" spans="1:45" x14ac:dyDescent="0.2">
      <c r="A1038" s="225">
        <v>421884</v>
      </c>
      <c r="B1038" s="225" t="s">
        <v>374</v>
      </c>
      <c r="Q1038" s="225" t="s">
        <v>161</v>
      </c>
      <c r="X1038" s="225" t="s">
        <v>161</v>
      </c>
      <c r="Z1038" s="225" t="s">
        <v>163</v>
      </c>
      <c r="AA1038" s="225" t="s">
        <v>163</v>
      </c>
      <c r="AD1038" s="225" t="s">
        <v>162</v>
      </c>
      <c r="AF1038" s="225" t="s">
        <v>162</v>
      </c>
      <c r="AH1038" s="225" t="s">
        <v>162</v>
      </c>
      <c r="AS1038" s="225" t="s">
        <v>3017</v>
      </c>
    </row>
    <row r="1039" spans="1:45" x14ac:dyDescent="0.2">
      <c r="A1039" s="225">
        <v>421890</v>
      </c>
      <c r="B1039" s="225" t="s">
        <v>374</v>
      </c>
      <c r="M1039" s="225" t="s">
        <v>161</v>
      </c>
      <c r="Q1039" s="225" t="s">
        <v>161</v>
      </c>
      <c r="S1039" s="225" t="s">
        <v>161</v>
      </c>
      <c r="AC1039" s="225" t="s">
        <v>163</v>
      </c>
      <c r="AD1039" s="225" t="s">
        <v>162</v>
      </c>
      <c r="AE1039" s="225" t="s">
        <v>162</v>
      </c>
      <c r="AF1039" s="225" t="s">
        <v>162</v>
      </c>
      <c r="AG1039" s="225" t="s">
        <v>162</v>
      </c>
      <c r="AH1039" s="225" t="s">
        <v>162</v>
      </c>
      <c r="AS1039" s="225" t="s">
        <v>3017</v>
      </c>
    </row>
    <row r="1040" spans="1:45" x14ac:dyDescent="0.2">
      <c r="A1040" s="225">
        <v>421901</v>
      </c>
      <c r="B1040" s="225" t="s">
        <v>374</v>
      </c>
      <c r="L1040" s="225" t="s">
        <v>161</v>
      </c>
      <c r="AD1040" s="225" t="s">
        <v>162</v>
      </c>
      <c r="AE1040" s="225" t="s">
        <v>162</v>
      </c>
      <c r="AF1040" s="225" t="s">
        <v>162</v>
      </c>
      <c r="AG1040" s="225" t="s">
        <v>162</v>
      </c>
      <c r="AH1040" s="225" t="s">
        <v>162</v>
      </c>
      <c r="AS1040" s="225" t="s">
        <v>3017</v>
      </c>
    </row>
    <row r="1041" spans="1:45" x14ac:dyDescent="0.2">
      <c r="A1041" s="225">
        <v>421902</v>
      </c>
      <c r="B1041" s="225" t="s">
        <v>400</v>
      </c>
      <c r="G1041" s="225" t="s">
        <v>161</v>
      </c>
      <c r="L1041" s="225" t="s">
        <v>163</v>
      </c>
      <c r="X1041" s="225" t="s">
        <v>161</v>
      </c>
      <c r="Y1041" s="225" t="s">
        <v>162</v>
      </c>
      <c r="Z1041" s="225" t="s">
        <v>162</v>
      </c>
      <c r="AA1041" s="225" t="s">
        <v>162</v>
      </c>
      <c r="AB1041" s="225" t="s">
        <v>162</v>
      </c>
      <c r="AC1041" s="225" t="s">
        <v>162</v>
      </c>
      <c r="AS1041" s="225" t="s">
        <v>3017</v>
      </c>
    </row>
    <row r="1042" spans="1:45" x14ac:dyDescent="0.2">
      <c r="A1042" s="225">
        <v>421910</v>
      </c>
      <c r="B1042" s="225" t="s">
        <v>374</v>
      </c>
      <c r="R1042" s="225" t="s">
        <v>161</v>
      </c>
      <c r="S1042" s="225" t="s">
        <v>161</v>
      </c>
      <c r="Y1042" s="225" t="s">
        <v>163</v>
      </c>
      <c r="AA1042" s="225" t="s">
        <v>163</v>
      </c>
      <c r="AC1042" s="225" t="s">
        <v>163</v>
      </c>
      <c r="AD1042" s="225" t="s">
        <v>162</v>
      </c>
      <c r="AE1042" s="225" t="s">
        <v>162</v>
      </c>
      <c r="AF1042" s="225" t="s">
        <v>162</v>
      </c>
      <c r="AG1042" s="225" t="s">
        <v>162</v>
      </c>
      <c r="AH1042" s="225" t="s">
        <v>162</v>
      </c>
      <c r="AS1042" s="225" t="s">
        <v>3017</v>
      </c>
    </row>
    <row r="1043" spans="1:45" x14ac:dyDescent="0.2">
      <c r="A1043" s="225">
        <v>421915</v>
      </c>
      <c r="B1043" s="225" t="s">
        <v>400</v>
      </c>
      <c r="R1043" s="225" t="s">
        <v>162</v>
      </c>
      <c r="Y1043" s="225" t="s">
        <v>162</v>
      </c>
      <c r="Z1043" s="225" t="s">
        <v>162</v>
      </c>
      <c r="AA1043" s="225" t="s">
        <v>162</v>
      </c>
      <c r="AB1043" s="225" t="s">
        <v>162</v>
      </c>
      <c r="AC1043" s="225" t="s">
        <v>162</v>
      </c>
      <c r="AS1043" s="225" t="s">
        <v>3017</v>
      </c>
    </row>
    <row r="1044" spans="1:45" x14ac:dyDescent="0.2">
      <c r="A1044" s="225">
        <v>421919</v>
      </c>
      <c r="B1044" s="225" t="s">
        <v>374</v>
      </c>
      <c r="H1044" s="225" t="s">
        <v>161</v>
      </c>
      <c r="L1044" s="225" t="s">
        <v>162</v>
      </c>
      <c r="Q1044" s="225" t="s">
        <v>161</v>
      </c>
      <c r="R1044" s="225" t="s">
        <v>162</v>
      </c>
      <c r="AD1044" s="225" t="s">
        <v>163</v>
      </c>
      <c r="AF1044" s="225" t="s">
        <v>163</v>
      </c>
      <c r="AG1044" s="225" t="s">
        <v>163</v>
      </c>
      <c r="AS1044" s="225" t="s">
        <v>3017</v>
      </c>
    </row>
    <row r="1045" spans="1:45" x14ac:dyDescent="0.2">
      <c r="A1045" s="225">
        <v>421928</v>
      </c>
      <c r="B1045" s="225" t="s">
        <v>374</v>
      </c>
      <c r="H1045" s="225" t="s">
        <v>161</v>
      </c>
      <c r="L1045" s="225" t="s">
        <v>161</v>
      </c>
      <c r="S1045" s="225" t="s">
        <v>163</v>
      </c>
      <c r="W1045" s="225" t="s">
        <v>161</v>
      </c>
      <c r="Y1045" s="225" t="s">
        <v>162</v>
      </c>
      <c r="AA1045" s="225" t="s">
        <v>163</v>
      </c>
      <c r="AB1045" s="225" t="s">
        <v>162</v>
      </c>
      <c r="AD1045" s="225" t="s">
        <v>162</v>
      </c>
      <c r="AE1045" s="225" t="s">
        <v>162</v>
      </c>
      <c r="AF1045" s="225" t="s">
        <v>162</v>
      </c>
      <c r="AG1045" s="225" t="s">
        <v>162</v>
      </c>
      <c r="AH1045" s="225" t="s">
        <v>162</v>
      </c>
      <c r="AS1045" s="225" t="s">
        <v>3017</v>
      </c>
    </row>
    <row r="1046" spans="1:45" x14ac:dyDescent="0.2">
      <c r="A1046" s="225">
        <v>421932</v>
      </c>
      <c r="B1046" s="225" t="s">
        <v>374</v>
      </c>
      <c r="D1046" s="225" t="s">
        <v>163</v>
      </c>
      <c r="G1046" s="225" t="s">
        <v>162</v>
      </c>
      <c r="L1046" s="225" t="s">
        <v>162</v>
      </c>
      <c r="W1046" s="225" t="s">
        <v>163</v>
      </c>
      <c r="AD1046" s="225" t="s">
        <v>163</v>
      </c>
      <c r="AE1046" s="225" t="s">
        <v>162</v>
      </c>
      <c r="AF1046" s="225" t="s">
        <v>163</v>
      </c>
      <c r="AG1046" s="225" t="s">
        <v>163</v>
      </c>
      <c r="AS1046" s="225" t="s">
        <v>3017</v>
      </c>
    </row>
    <row r="1047" spans="1:45" x14ac:dyDescent="0.2">
      <c r="A1047" s="225">
        <v>421941</v>
      </c>
      <c r="B1047" s="225" t="s">
        <v>400</v>
      </c>
      <c r="H1047" s="225" t="s">
        <v>163</v>
      </c>
      <c r="K1047" s="225" t="s">
        <v>161</v>
      </c>
      <c r="Q1047" s="225" t="s">
        <v>162</v>
      </c>
      <c r="W1047" s="225" t="s">
        <v>163</v>
      </c>
      <c r="Y1047" s="225" t="s">
        <v>162</v>
      </c>
      <c r="Z1047" s="225" t="s">
        <v>162</v>
      </c>
      <c r="AA1047" s="225" t="s">
        <v>162</v>
      </c>
      <c r="AB1047" s="225" t="s">
        <v>162</v>
      </c>
      <c r="AC1047" s="225" t="s">
        <v>162</v>
      </c>
      <c r="AS1047" s="225" t="s">
        <v>3017</v>
      </c>
    </row>
    <row r="1048" spans="1:45" x14ac:dyDescent="0.2">
      <c r="A1048" s="225">
        <v>421947</v>
      </c>
      <c r="B1048" s="225" t="s">
        <v>374</v>
      </c>
      <c r="Q1048" s="225" t="s">
        <v>162</v>
      </c>
      <c r="R1048" s="225" t="s">
        <v>163</v>
      </c>
      <c r="X1048" s="225" t="s">
        <v>163</v>
      </c>
      <c r="Y1048" s="225" t="s">
        <v>162</v>
      </c>
      <c r="Z1048" s="225" t="s">
        <v>162</v>
      </c>
      <c r="AA1048" s="225" t="s">
        <v>162</v>
      </c>
      <c r="AB1048" s="225" t="s">
        <v>162</v>
      </c>
      <c r="AC1048" s="225" t="s">
        <v>162</v>
      </c>
      <c r="AD1048" s="225" t="s">
        <v>162</v>
      </c>
      <c r="AE1048" s="225" t="s">
        <v>162</v>
      </c>
      <c r="AF1048" s="225" t="s">
        <v>162</v>
      </c>
      <c r="AG1048" s="225" t="s">
        <v>162</v>
      </c>
      <c r="AH1048" s="225" t="s">
        <v>162</v>
      </c>
      <c r="AS1048" s="225" t="s">
        <v>3017</v>
      </c>
    </row>
    <row r="1049" spans="1:45" x14ac:dyDescent="0.2">
      <c r="A1049" s="225">
        <v>421954</v>
      </c>
      <c r="B1049" s="225" t="s">
        <v>400</v>
      </c>
      <c r="E1049" s="225" t="s">
        <v>161</v>
      </c>
      <c r="K1049" s="225" t="s">
        <v>161</v>
      </c>
      <c r="Q1049" s="225" t="s">
        <v>161</v>
      </c>
      <c r="S1049" s="225" t="s">
        <v>161</v>
      </c>
      <c r="Y1049" s="225" t="s">
        <v>162</v>
      </c>
      <c r="Z1049" s="225" t="s">
        <v>162</v>
      </c>
      <c r="AA1049" s="225" t="s">
        <v>162</v>
      </c>
      <c r="AB1049" s="225" t="s">
        <v>162</v>
      </c>
      <c r="AC1049" s="225" t="s">
        <v>162</v>
      </c>
      <c r="AS1049" s="225" t="s">
        <v>3017</v>
      </c>
    </row>
    <row r="1050" spans="1:45" x14ac:dyDescent="0.2">
      <c r="A1050" s="225">
        <v>421957</v>
      </c>
      <c r="B1050" s="225" t="s">
        <v>400</v>
      </c>
      <c r="H1050" s="225" t="s">
        <v>161</v>
      </c>
      <c r="Q1050" s="225" t="s">
        <v>161</v>
      </c>
      <c r="R1050" s="225" t="s">
        <v>162</v>
      </c>
      <c r="S1050" s="225" t="s">
        <v>161</v>
      </c>
      <c r="Y1050" s="225" t="s">
        <v>162</v>
      </c>
      <c r="Z1050" s="225" t="s">
        <v>162</v>
      </c>
      <c r="AA1050" s="225" t="s">
        <v>162</v>
      </c>
      <c r="AB1050" s="225" t="s">
        <v>162</v>
      </c>
      <c r="AC1050" s="225" t="s">
        <v>162</v>
      </c>
      <c r="AS1050" s="225" t="s">
        <v>3017</v>
      </c>
    </row>
    <row r="1051" spans="1:45" x14ac:dyDescent="0.2">
      <c r="A1051" s="225">
        <v>421958</v>
      </c>
      <c r="B1051" s="225" t="s">
        <v>374</v>
      </c>
      <c r="J1051" s="225" t="s">
        <v>162</v>
      </c>
      <c r="AD1051" s="225" t="s">
        <v>162</v>
      </c>
      <c r="AE1051" s="225" t="s">
        <v>162</v>
      </c>
      <c r="AF1051" s="225" t="s">
        <v>162</v>
      </c>
      <c r="AG1051" s="225" t="s">
        <v>162</v>
      </c>
      <c r="AH1051" s="225" t="s">
        <v>162</v>
      </c>
      <c r="AS1051" s="225" t="s">
        <v>3016</v>
      </c>
    </row>
    <row r="1052" spans="1:45" x14ac:dyDescent="0.2">
      <c r="A1052" s="225">
        <v>421964</v>
      </c>
      <c r="B1052" s="225" t="s">
        <v>400</v>
      </c>
      <c r="P1052" s="225" t="s">
        <v>161</v>
      </c>
      <c r="Q1052" s="225" t="s">
        <v>161</v>
      </c>
      <c r="W1052" s="225" t="s">
        <v>163</v>
      </c>
      <c r="Y1052" s="225" t="s">
        <v>162</v>
      </c>
      <c r="Z1052" s="225" t="s">
        <v>162</v>
      </c>
      <c r="AA1052" s="225" t="s">
        <v>162</v>
      </c>
      <c r="AB1052" s="225" t="s">
        <v>162</v>
      </c>
      <c r="AC1052" s="225" t="s">
        <v>162</v>
      </c>
      <c r="AS1052" s="225" t="s">
        <v>3017</v>
      </c>
    </row>
    <row r="1053" spans="1:45" x14ac:dyDescent="0.2">
      <c r="A1053" s="225">
        <v>421970</v>
      </c>
      <c r="B1053" s="225" t="s">
        <v>374</v>
      </c>
      <c r="G1053" s="225" t="s">
        <v>162</v>
      </c>
      <c r="O1053" s="225" t="s">
        <v>161</v>
      </c>
      <c r="Y1053" s="225" t="s">
        <v>163</v>
      </c>
      <c r="AA1053" s="225" t="s">
        <v>163</v>
      </c>
      <c r="AB1053" s="225" t="s">
        <v>162</v>
      </c>
      <c r="AC1053" s="225" t="s">
        <v>163</v>
      </c>
      <c r="AD1053" s="225" t="s">
        <v>162</v>
      </c>
      <c r="AE1053" s="225" t="s">
        <v>162</v>
      </c>
      <c r="AF1053" s="225" t="s">
        <v>162</v>
      </c>
      <c r="AG1053" s="225" t="s">
        <v>162</v>
      </c>
      <c r="AH1053" s="225" t="s">
        <v>162</v>
      </c>
      <c r="AS1053" s="225" t="s">
        <v>3017</v>
      </c>
    </row>
    <row r="1054" spans="1:45" x14ac:dyDescent="0.2">
      <c r="A1054" s="225">
        <v>421988</v>
      </c>
      <c r="B1054" s="225" t="s">
        <v>374</v>
      </c>
      <c r="R1054" s="225" t="s">
        <v>162</v>
      </c>
      <c r="AA1054" s="225" t="s">
        <v>163</v>
      </c>
      <c r="AD1054" s="225" t="s">
        <v>162</v>
      </c>
      <c r="AE1054" s="225" t="s">
        <v>162</v>
      </c>
      <c r="AF1054" s="225" t="s">
        <v>162</v>
      </c>
      <c r="AG1054" s="225" t="s">
        <v>163</v>
      </c>
      <c r="AH1054" s="225" t="s">
        <v>163</v>
      </c>
      <c r="AS1054" s="225" t="s">
        <v>3017</v>
      </c>
    </row>
    <row r="1055" spans="1:45" x14ac:dyDescent="0.2">
      <c r="A1055" s="225">
        <v>421993</v>
      </c>
      <c r="B1055" s="225" t="s">
        <v>374</v>
      </c>
      <c r="Q1055" s="225" t="s">
        <v>163</v>
      </c>
      <c r="S1055" s="225" t="s">
        <v>161</v>
      </c>
      <c r="Z1055" s="225" t="s">
        <v>163</v>
      </c>
      <c r="AA1055" s="225" t="s">
        <v>162</v>
      </c>
      <c r="AD1055" s="225" t="s">
        <v>162</v>
      </c>
      <c r="AE1055" s="225" t="s">
        <v>162</v>
      </c>
      <c r="AF1055" s="225" t="s">
        <v>162</v>
      </c>
      <c r="AG1055" s="225" t="s">
        <v>162</v>
      </c>
      <c r="AH1055" s="225" t="s">
        <v>162</v>
      </c>
      <c r="AS1055" s="225" t="s">
        <v>3017</v>
      </c>
    </row>
    <row r="1056" spans="1:45" x14ac:dyDescent="0.2">
      <c r="A1056" s="225">
        <v>421998</v>
      </c>
      <c r="B1056" s="225" t="s">
        <v>400</v>
      </c>
      <c r="L1056" s="225" t="s">
        <v>162</v>
      </c>
      <c r="R1056" s="225" t="s">
        <v>162</v>
      </c>
      <c r="Y1056" s="225" t="s">
        <v>162</v>
      </c>
      <c r="Z1056" s="225" t="s">
        <v>162</v>
      </c>
      <c r="AA1056" s="225" t="s">
        <v>162</v>
      </c>
      <c r="AB1056" s="225" t="s">
        <v>162</v>
      </c>
      <c r="AC1056" s="225" t="s">
        <v>162</v>
      </c>
      <c r="AS1056" s="225" t="s">
        <v>3017</v>
      </c>
    </row>
    <row r="1057" spans="1:45" x14ac:dyDescent="0.2">
      <c r="A1057" s="225">
        <v>422015</v>
      </c>
      <c r="B1057" s="225" t="s">
        <v>374</v>
      </c>
      <c r="L1057" s="225" t="s">
        <v>162</v>
      </c>
      <c r="V1057" s="225" t="s">
        <v>163</v>
      </c>
      <c r="AC1057" s="225" t="s">
        <v>163</v>
      </c>
      <c r="AD1057" s="225" t="s">
        <v>163</v>
      </c>
      <c r="AE1057" s="225" t="s">
        <v>162</v>
      </c>
      <c r="AF1057" s="225" t="s">
        <v>163</v>
      </c>
      <c r="AG1057" s="225" t="s">
        <v>163</v>
      </c>
      <c r="AH1057" s="225" t="s">
        <v>163</v>
      </c>
      <c r="AS1057" s="225" t="s">
        <v>3017</v>
      </c>
    </row>
    <row r="1058" spans="1:45" x14ac:dyDescent="0.2">
      <c r="A1058" s="225">
        <v>422022</v>
      </c>
      <c r="B1058" s="225" t="s">
        <v>400</v>
      </c>
      <c r="L1058" s="225" t="s">
        <v>162</v>
      </c>
      <c r="S1058" s="225" t="s">
        <v>162</v>
      </c>
      <c r="Y1058" s="225" t="s">
        <v>162</v>
      </c>
      <c r="Z1058" s="225" t="s">
        <v>162</v>
      </c>
      <c r="AA1058" s="225" t="s">
        <v>162</v>
      </c>
      <c r="AB1058" s="225" t="s">
        <v>162</v>
      </c>
      <c r="AC1058" s="225" t="s">
        <v>162</v>
      </c>
      <c r="AS1058" s="225" t="s">
        <v>3017</v>
      </c>
    </row>
    <row r="1059" spans="1:45" x14ac:dyDescent="0.2">
      <c r="A1059" s="225">
        <v>422023</v>
      </c>
      <c r="B1059" s="225" t="s">
        <v>374</v>
      </c>
      <c r="J1059" s="225" t="s">
        <v>161</v>
      </c>
      <c r="AA1059" s="225" t="s">
        <v>163</v>
      </c>
      <c r="AD1059" s="225" t="s">
        <v>163</v>
      </c>
      <c r="AE1059" s="225" t="s">
        <v>162</v>
      </c>
      <c r="AF1059" s="225" t="s">
        <v>162</v>
      </c>
      <c r="AG1059" s="225" t="s">
        <v>162</v>
      </c>
      <c r="AS1059" s="225" t="s">
        <v>3017</v>
      </c>
    </row>
    <row r="1060" spans="1:45" x14ac:dyDescent="0.2">
      <c r="A1060" s="225">
        <v>422024</v>
      </c>
      <c r="B1060" s="225" t="s">
        <v>374</v>
      </c>
      <c r="D1060" s="225" t="s">
        <v>161</v>
      </c>
      <c r="L1060" s="225" t="s">
        <v>163</v>
      </c>
      <c r="O1060" s="225" t="s">
        <v>161</v>
      </c>
      <c r="Y1060" s="225" t="s">
        <v>162</v>
      </c>
      <c r="Z1060" s="225" t="s">
        <v>162</v>
      </c>
      <c r="AA1060" s="225" t="s">
        <v>162</v>
      </c>
      <c r="AB1060" s="225" t="s">
        <v>162</v>
      </c>
      <c r="AC1060" s="225" t="s">
        <v>162</v>
      </c>
      <c r="AD1060" s="225" t="s">
        <v>162</v>
      </c>
      <c r="AE1060" s="225" t="s">
        <v>162</v>
      </c>
      <c r="AF1060" s="225" t="s">
        <v>162</v>
      </c>
      <c r="AG1060" s="225" t="s">
        <v>162</v>
      </c>
      <c r="AH1060" s="225" t="s">
        <v>162</v>
      </c>
      <c r="AS1060" s="225" t="s">
        <v>3017</v>
      </c>
    </row>
    <row r="1061" spans="1:45" x14ac:dyDescent="0.2">
      <c r="A1061" s="225">
        <v>422032</v>
      </c>
      <c r="B1061" s="225" t="s">
        <v>374</v>
      </c>
      <c r="Q1061" s="225" t="s">
        <v>163</v>
      </c>
      <c r="S1061" s="225" t="s">
        <v>162</v>
      </c>
      <c r="U1061" s="225" t="s">
        <v>163</v>
      </c>
      <c r="AD1061" s="225" t="s">
        <v>162</v>
      </c>
      <c r="AE1061" s="225" t="s">
        <v>162</v>
      </c>
      <c r="AF1061" s="225" t="s">
        <v>162</v>
      </c>
      <c r="AG1061" s="225" t="s">
        <v>162</v>
      </c>
      <c r="AH1061" s="225" t="s">
        <v>162</v>
      </c>
      <c r="AS1061" s="225" t="s">
        <v>3017</v>
      </c>
    </row>
    <row r="1062" spans="1:45" x14ac:dyDescent="0.2">
      <c r="A1062" s="225">
        <v>422035</v>
      </c>
      <c r="B1062" s="225" t="s">
        <v>374</v>
      </c>
      <c r="E1062" s="225" t="s">
        <v>161</v>
      </c>
      <c r="L1062" s="225" t="s">
        <v>163</v>
      </c>
      <c r="X1062" s="225" t="s">
        <v>161</v>
      </c>
      <c r="AA1062" s="225" t="s">
        <v>161</v>
      </c>
      <c r="AB1062" s="225" t="s">
        <v>161</v>
      </c>
      <c r="AD1062" s="225" t="s">
        <v>163</v>
      </c>
      <c r="AF1062" s="225" t="s">
        <v>162</v>
      </c>
      <c r="AG1062" s="225" t="s">
        <v>163</v>
      </c>
      <c r="AH1062" s="225" t="s">
        <v>163</v>
      </c>
      <c r="AS1062" s="225" t="s">
        <v>3017</v>
      </c>
    </row>
    <row r="1063" spans="1:45" x14ac:dyDescent="0.2">
      <c r="A1063" s="225">
        <v>422039</v>
      </c>
      <c r="B1063" s="225" t="s">
        <v>374</v>
      </c>
      <c r="O1063" s="225" t="s">
        <v>161</v>
      </c>
      <c r="P1063" s="225" t="s">
        <v>162</v>
      </c>
      <c r="V1063" s="225" t="s">
        <v>163</v>
      </c>
      <c r="AB1063" s="225" t="s">
        <v>163</v>
      </c>
      <c r="AC1063" s="225" t="s">
        <v>163</v>
      </c>
      <c r="AD1063" s="225" t="s">
        <v>162</v>
      </c>
      <c r="AE1063" s="225" t="s">
        <v>162</v>
      </c>
      <c r="AF1063" s="225" t="s">
        <v>162</v>
      </c>
      <c r="AG1063" s="225" t="s">
        <v>162</v>
      </c>
      <c r="AH1063" s="225" t="s">
        <v>162</v>
      </c>
      <c r="AS1063" s="225" t="s">
        <v>3017</v>
      </c>
    </row>
    <row r="1064" spans="1:45" x14ac:dyDescent="0.2">
      <c r="A1064" s="225">
        <v>422044</v>
      </c>
      <c r="B1064" s="225" t="s">
        <v>374</v>
      </c>
      <c r="D1064" s="225" t="s">
        <v>161</v>
      </c>
      <c r="S1064" s="225" t="s">
        <v>162</v>
      </c>
      <c r="X1064" s="225" t="s">
        <v>161</v>
      </c>
      <c r="AD1064" s="225" t="s">
        <v>163</v>
      </c>
      <c r="AE1064" s="225" t="s">
        <v>163</v>
      </c>
      <c r="AF1064" s="225" t="s">
        <v>163</v>
      </c>
      <c r="AG1064" s="225" t="s">
        <v>163</v>
      </c>
      <c r="AH1064" s="225" t="s">
        <v>163</v>
      </c>
      <c r="AS1064" s="225" t="s">
        <v>3017</v>
      </c>
    </row>
    <row r="1065" spans="1:45" x14ac:dyDescent="0.2">
      <c r="A1065" s="225">
        <v>422045</v>
      </c>
      <c r="B1065" s="225" t="s">
        <v>374</v>
      </c>
      <c r="L1065" s="225" t="s">
        <v>163</v>
      </c>
      <c r="M1065" s="225" t="s">
        <v>161</v>
      </c>
      <c r="R1065" s="225" t="s">
        <v>161</v>
      </c>
      <c r="W1065" s="225" t="s">
        <v>163</v>
      </c>
      <c r="Y1065" s="225" t="s">
        <v>163</v>
      </c>
      <c r="AA1065" s="225" t="s">
        <v>163</v>
      </c>
      <c r="AB1065" s="225" t="s">
        <v>161</v>
      </c>
      <c r="AD1065" s="225" t="s">
        <v>162</v>
      </c>
      <c r="AE1065" s="225" t="s">
        <v>162</v>
      </c>
      <c r="AF1065" s="225" t="s">
        <v>162</v>
      </c>
      <c r="AG1065" s="225" t="s">
        <v>163</v>
      </c>
      <c r="AH1065" s="225" t="s">
        <v>162</v>
      </c>
      <c r="AS1065" s="225" t="s">
        <v>3017</v>
      </c>
    </row>
    <row r="1066" spans="1:45" x14ac:dyDescent="0.2">
      <c r="A1066" s="225">
        <v>422047</v>
      </c>
      <c r="B1066" s="225" t="s">
        <v>374</v>
      </c>
      <c r="L1066" s="225" t="s">
        <v>161</v>
      </c>
      <c r="Q1066" s="225" t="s">
        <v>162</v>
      </c>
      <c r="R1066" s="225" t="s">
        <v>162</v>
      </c>
      <c r="W1066" s="225" t="s">
        <v>162</v>
      </c>
      <c r="AA1066" s="225" t="s">
        <v>163</v>
      </c>
      <c r="AB1066" s="225" t="s">
        <v>163</v>
      </c>
      <c r="AC1066" s="225" t="s">
        <v>163</v>
      </c>
      <c r="AD1066" s="225" t="s">
        <v>162</v>
      </c>
      <c r="AE1066" s="225" t="s">
        <v>162</v>
      </c>
      <c r="AF1066" s="225" t="s">
        <v>162</v>
      </c>
      <c r="AG1066" s="225" t="s">
        <v>162</v>
      </c>
      <c r="AH1066" s="225" t="s">
        <v>162</v>
      </c>
      <c r="AS1066" s="225" t="s">
        <v>3017</v>
      </c>
    </row>
    <row r="1067" spans="1:45" x14ac:dyDescent="0.2">
      <c r="A1067" s="225">
        <v>422050</v>
      </c>
      <c r="B1067" s="225" t="s">
        <v>400</v>
      </c>
      <c r="Q1067" s="225" t="s">
        <v>162</v>
      </c>
      <c r="S1067" s="225" t="s">
        <v>161</v>
      </c>
      <c r="Y1067" s="225" t="s">
        <v>162</v>
      </c>
      <c r="Z1067" s="225" t="s">
        <v>162</v>
      </c>
      <c r="AA1067" s="225" t="s">
        <v>162</v>
      </c>
      <c r="AB1067" s="225" t="s">
        <v>162</v>
      </c>
      <c r="AC1067" s="225" t="s">
        <v>162</v>
      </c>
      <c r="AS1067" s="225" t="s">
        <v>3017</v>
      </c>
    </row>
    <row r="1068" spans="1:45" x14ac:dyDescent="0.2">
      <c r="A1068" s="225">
        <v>422053</v>
      </c>
      <c r="B1068" s="225" t="s">
        <v>374</v>
      </c>
      <c r="P1068" s="225" t="s">
        <v>161</v>
      </c>
      <c r="Z1068" s="225" t="s">
        <v>162</v>
      </c>
      <c r="AA1068" s="225" t="s">
        <v>163</v>
      </c>
      <c r="AB1068" s="225" t="s">
        <v>163</v>
      </c>
      <c r="AC1068" s="225" t="s">
        <v>163</v>
      </c>
      <c r="AD1068" s="225" t="s">
        <v>162</v>
      </c>
      <c r="AE1068" s="225" t="s">
        <v>162</v>
      </c>
      <c r="AF1068" s="225" t="s">
        <v>162</v>
      </c>
      <c r="AG1068" s="225" t="s">
        <v>162</v>
      </c>
      <c r="AH1068" s="225" t="s">
        <v>162</v>
      </c>
      <c r="AS1068" s="225" t="s">
        <v>3017</v>
      </c>
    </row>
    <row r="1069" spans="1:45" x14ac:dyDescent="0.2">
      <c r="A1069" s="225">
        <v>422054</v>
      </c>
      <c r="B1069" s="225" t="s">
        <v>374</v>
      </c>
      <c r="L1069" s="225" t="s">
        <v>163</v>
      </c>
      <c r="Q1069" s="225" t="s">
        <v>161</v>
      </c>
      <c r="R1069" s="225" t="s">
        <v>162</v>
      </c>
      <c r="Z1069" s="225" t="s">
        <v>162</v>
      </c>
      <c r="AA1069" s="225" t="s">
        <v>163</v>
      </c>
      <c r="AB1069" s="225" t="s">
        <v>163</v>
      </c>
      <c r="AC1069" s="225" t="s">
        <v>163</v>
      </c>
      <c r="AD1069" s="225" t="s">
        <v>162</v>
      </c>
      <c r="AE1069" s="225" t="s">
        <v>162</v>
      </c>
      <c r="AF1069" s="225" t="s">
        <v>162</v>
      </c>
      <c r="AG1069" s="225" t="s">
        <v>162</v>
      </c>
      <c r="AH1069" s="225" t="s">
        <v>162</v>
      </c>
      <c r="AS1069" s="225" t="s">
        <v>3017</v>
      </c>
    </row>
    <row r="1070" spans="1:45" x14ac:dyDescent="0.2">
      <c r="A1070" s="225">
        <v>422069</v>
      </c>
      <c r="B1070" s="225" t="s">
        <v>374</v>
      </c>
      <c r="G1070" s="225" t="s">
        <v>161</v>
      </c>
      <c r="L1070" s="225" t="s">
        <v>163</v>
      </c>
      <c r="R1070" s="225" t="s">
        <v>163</v>
      </c>
      <c r="AA1070" s="225" t="s">
        <v>161</v>
      </c>
      <c r="AE1070" s="225" t="s">
        <v>162</v>
      </c>
      <c r="AF1070" s="225" t="s">
        <v>163</v>
      </c>
      <c r="AG1070" s="225" t="s">
        <v>163</v>
      </c>
      <c r="AH1070" s="225" t="s">
        <v>163</v>
      </c>
      <c r="AS1070" s="225" t="s">
        <v>3017</v>
      </c>
    </row>
    <row r="1071" spans="1:45" x14ac:dyDescent="0.2">
      <c r="A1071" s="225">
        <v>422092</v>
      </c>
      <c r="B1071" s="225" t="s">
        <v>374</v>
      </c>
      <c r="AA1071" s="225" t="s">
        <v>163</v>
      </c>
      <c r="AB1071" s="225" t="s">
        <v>163</v>
      </c>
      <c r="AC1071" s="225" t="s">
        <v>163</v>
      </c>
      <c r="AD1071" s="225" t="s">
        <v>162</v>
      </c>
      <c r="AE1071" s="225" t="s">
        <v>162</v>
      </c>
      <c r="AF1071" s="225" t="s">
        <v>162</v>
      </c>
      <c r="AG1071" s="225" t="s">
        <v>162</v>
      </c>
      <c r="AH1071" s="225" t="s">
        <v>162</v>
      </c>
      <c r="AS1071" s="225" t="s">
        <v>3017</v>
      </c>
    </row>
    <row r="1072" spans="1:45" x14ac:dyDescent="0.2">
      <c r="A1072" s="225">
        <v>422093</v>
      </c>
      <c r="B1072" s="225" t="s">
        <v>400</v>
      </c>
      <c r="O1072" s="225" t="s">
        <v>161</v>
      </c>
      <c r="Q1072" s="225" t="s">
        <v>161</v>
      </c>
      <c r="T1072" s="225" t="s">
        <v>163</v>
      </c>
      <c r="W1072" s="225" t="s">
        <v>163</v>
      </c>
      <c r="Y1072" s="225" t="s">
        <v>162</v>
      </c>
      <c r="Z1072" s="225" t="s">
        <v>162</v>
      </c>
      <c r="AA1072" s="225" t="s">
        <v>162</v>
      </c>
      <c r="AB1072" s="225" t="s">
        <v>162</v>
      </c>
      <c r="AC1072" s="225" t="s">
        <v>162</v>
      </c>
      <c r="AS1072" s="225" t="s">
        <v>3017</v>
      </c>
    </row>
    <row r="1073" spans="1:45" x14ac:dyDescent="0.2">
      <c r="A1073" s="225">
        <v>422099</v>
      </c>
      <c r="B1073" s="225" t="s">
        <v>400</v>
      </c>
      <c r="P1073" s="225" t="s">
        <v>162</v>
      </c>
      <c r="Q1073" s="225" t="s">
        <v>163</v>
      </c>
      <c r="V1073" s="225" t="s">
        <v>163</v>
      </c>
      <c r="Y1073" s="225" t="s">
        <v>162</v>
      </c>
      <c r="Z1073" s="225" t="s">
        <v>162</v>
      </c>
      <c r="AA1073" s="225" t="s">
        <v>162</v>
      </c>
      <c r="AB1073" s="225" t="s">
        <v>162</v>
      </c>
      <c r="AC1073" s="225" t="s">
        <v>162</v>
      </c>
      <c r="AS1073" s="225" t="s">
        <v>3017</v>
      </c>
    </row>
    <row r="1074" spans="1:45" x14ac:dyDescent="0.2">
      <c r="A1074" s="225">
        <v>422126</v>
      </c>
      <c r="B1074" s="225" t="s">
        <v>374</v>
      </c>
      <c r="R1074" s="225" t="s">
        <v>162</v>
      </c>
      <c r="AA1074" s="225" t="s">
        <v>163</v>
      </c>
      <c r="AC1074" s="225" t="s">
        <v>163</v>
      </c>
      <c r="AD1074" s="225" t="s">
        <v>162</v>
      </c>
      <c r="AE1074" s="225" t="s">
        <v>162</v>
      </c>
      <c r="AF1074" s="225" t="s">
        <v>162</v>
      </c>
      <c r="AG1074" s="225" t="s">
        <v>162</v>
      </c>
      <c r="AH1074" s="225" t="s">
        <v>162</v>
      </c>
      <c r="AS1074" s="225" t="s">
        <v>3017</v>
      </c>
    </row>
    <row r="1075" spans="1:45" x14ac:dyDescent="0.2">
      <c r="A1075" s="225">
        <v>422128</v>
      </c>
      <c r="B1075" s="225" t="s">
        <v>400</v>
      </c>
      <c r="T1075" s="225" t="s">
        <v>163</v>
      </c>
      <c r="Y1075" s="225" t="s">
        <v>162</v>
      </c>
      <c r="Z1075" s="225" t="s">
        <v>162</v>
      </c>
      <c r="AA1075" s="225" t="s">
        <v>162</v>
      </c>
      <c r="AB1075" s="225" t="s">
        <v>162</v>
      </c>
      <c r="AC1075" s="225" t="s">
        <v>162</v>
      </c>
      <c r="AS1075" s="225" t="s">
        <v>3016</v>
      </c>
    </row>
    <row r="1076" spans="1:45" x14ac:dyDescent="0.2">
      <c r="A1076" s="225">
        <v>422131</v>
      </c>
      <c r="B1076" s="225" t="s">
        <v>400</v>
      </c>
      <c r="L1076" s="225" t="s">
        <v>163</v>
      </c>
      <c r="Y1076" s="225" t="s">
        <v>162</v>
      </c>
      <c r="Z1076" s="225" t="s">
        <v>162</v>
      </c>
      <c r="AA1076" s="225" t="s">
        <v>162</v>
      </c>
      <c r="AB1076" s="225" t="s">
        <v>162</v>
      </c>
      <c r="AC1076" s="225" t="s">
        <v>162</v>
      </c>
      <c r="AS1076" s="225" t="s">
        <v>3017</v>
      </c>
    </row>
    <row r="1077" spans="1:45" x14ac:dyDescent="0.2">
      <c r="A1077" s="225">
        <v>422133</v>
      </c>
      <c r="B1077" s="225" t="s">
        <v>374</v>
      </c>
      <c r="Q1077" s="225" t="s">
        <v>161</v>
      </c>
      <c r="R1077" s="225" t="s">
        <v>163</v>
      </c>
      <c r="T1077" s="225" t="s">
        <v>163</v>
      </c>
      <c r="AF1077" s="225" t="s">
        <v>161</v>
      </c>
      <c r="AH1077" s="225" t="s">
        <v>161</v>
      </c>
      <c r="AS1077" s="225" t="s">
        <v>3017</v>
      </c>
    </row>
    <row r="1078" spans="1:45" x14ac:dyDescent="0.2">
      <c r="A1078" s="225">
        <v>422135</v>
      </c>
      <c r="B1078" s="225" t="s">
        <v>400</v>
      </c>
      <c r="H1078" s="225" t="s">
        <v>161</v>
      </c>
      <c r="L1078" s="225" t="s">
        <v>162</v>
      </c>
      <c r="R1078" s="225" t="s">
        <v>162</v>
      </c>
      <c r="S1078" s="225" t="s">
        <v>162</v>
      </c>
      <c r="Y1078" s="225" t="s">
        <v>162</v>
      </c>
      <c r="Z1078" s="225" t="s">
        <v>162</v>
      </c>
      <c r="AA1078" s="225" t="s">
        <v>162</v>
      </c>
      <c r="AB1078" s="225" t="s">
        <v>162</v>
      </c>
      <c r="AC1078" s="225" t="s">
        <v>162</v>
      </c>
      <c r="AS1078" s="225" t="s">
        <v>3017</v>
      </c>
    </row>
    <row r="1079" spans="1:45" x14ac:dyDescent="0.2">
      <c r="A1079" s="225">
        <v>422138</v>
      </c>
      <c r="B1079" s="225" t="s">
        <v>374</v>
      </c>
      <c r="R1079" s="225" t="s">
        <v>162</v>
      </c>
      <c r="S1079" s="225" t="s">
        <v>163</v>
      </c>
      <c r="Z1079" s="225" t="s">
        <v>162</v>
      </c>
      <c r="AD1079" s="225" t="s">
        <v>163</v>
      </c>
      <c r="AE1079" s="225" t="s">
        <v>162</v>
      </c>
      <c r="AF1079" s="225" t="s">
        <v>162</v>
      </c>
      <c r="AS1079" s="225" t="s">
        <v>3017</v>
      </c>
    </row>
    <row r="1080" spans="1:45" x14ac:dyDescent="0.2">
      <c r="A1080" s="225">
        <v>422141</v>
      </c>
      <c r="B1080" s="225" t="s">
        <v>374</v>
      </c>
      <c r="S1080" s="225" t="s">
        <v>162</v>
      </c>
      <c r="W1080" s="225" t="s">
        <v>163</v>
      </c>
      <c r="AA1080" s="225" t="s">
        <v>163</v>
      </c>
      <c r="AC1080" s="225" t="s">
        <v>163</v>
      </c>
      <c r="AD1080" s="225" t="s">
        <v>162</v>
      </c>
      <c r="AE1080" s="225" t="s">
        <v>162</v>
      </c>
      <c r="AF1080" s="225" t="s">
        <v>162</v>
      </c>
      <c r="AG1080" s="225" t="s">
        <v>162</v>
      </c>
      <c r="AH1080" s="225" t="s">
        <v>162</v>
      </c>
      <c r="AS1080" s="225" t="s">
        <v>3017</v>
      </c>
    </row>
    <row r="1081" spans="1:45" x14ac:dyDescent="0.2">
      <c r="A1081" s="225">
        <v>422144</v>
      </c>
      <c r="B1081" s="225" t="s">
        <v>400</v>
      </c>
      <c r="Q1081" s="225" t="s">
        <v>162</v>
      </c>
      <c r="R1081" s="225" t="s">
        <v>162</v>
      </c>
      <c r="Y1081" s="225" t="s">
        <v>162</v>
      </c>
      <c r="Z1081" s="225" t="s">
        <v>162</v>
      </c>
      <c r="AA1081" s="225" t="s">
        <v>162</v>
      </c>
      <c r="AB1081" s="225" t="s">
        <v>162</v>
      </c>
      <c r="AC1081" s="225" t="s">
        <v>162</v>
      </c>
      <c r="AS1081" s="225" t="s">
        <v>3017</v>
      </c>
    </row>
    <row r="1082" spans="1:45" x14ac:dyDescent="0.2">
      <c r="A1082" s="225">
        <v>422154</v>
      </c>
      <c r="B1082" s="225" t="s">
        <v>374</v>
      </c>
      <c r="R1082" s="225" t="s">
        <v>162</v>
      </c>
      <c r="Z1082" s="225" t="s">
        <v>163</v>
      </c>
      <c r="AA1082" s="225" t="s">
        <v>163</v>
      </c>
      <c r="AD1082" s="225" t="s">
        <v>162</v>
      </c>
      <c r="AE1082" s="225" t="s">
        <v>162</v>
      </c>
      <c r="AF1082" s="225" t="s">
        <v>162</v>
      </c>
      <c r="AG1082" s="225" t="s">
        <v>162</v>
      </c>
      <c r="AS1082" s="225" t="s">
        <v>3017</v>
      </c>
    </row>
    <row r="1083" spans="1:45" x14ac:dyDescent="0.2">
      <c r="A1083" s="225">
        <v>422158</v>
      </c>
      <c r="B1083" s="225" t="s">
        <v>374</v>
      </c>
      <c r="R1083" s="225" t="s">
        <v>162</v>
      </c>
      <c r="AA1083" s="225" t="s">
        <v>161</v>
      </c>
      <c r="AE1083" s="225" t="s">
        <v>162</v>
      </c>
      <c r="AF1083" s="225" t="s">
        <v>162</v>
      </c>
      <c r="AG1083" s="225" t="s">
        <v>163</v>
      </c>
      <c r="AS1083" s="225" t="s">
        <v>3017</v>
      </c>
    </row>
    <row r="1084" spans="1:45" x14ac:dyDescent="0.2">
      <c r="A1084" s="225">
        <v>422161</v>
      </c>
      <c r="B1084" s="225" t="s">
        <v>374</v>
      </c>
      <c r="H1084" s="225" t="s">
        <v>161</v>
      </c>
      <c r="S1084" s="225" t="s">
        <v>163</v>
      </c>
      <c r="AD1084" s="225" t="s">
        <v>162</v>
      </c>
      <c r="AE1084" s="225" t="s">
        <v>162</v>
      </c>
      <c r="AF1084" s="225" t="s">
        <v>162</v>
      </c>
      <c r="AG1084" s="225" t="s">
        <v>162</v>
      </c>
      <c r="AS1084" s="225" t="s">
        <v>3017</v>
      </c>
    </row>
    <row r="1085" spans="1:45" x14ac:dyDescent="0.2">
      <c r="A1085" s="225">
        <v>422163</v>
      </c>
      <c r="B1085" s="225" t="s">
        <v>374</v>
      </c>
      <c r="Q1085" s="225" t="s">
        <v>161</v>
      </c>
      <c r="AA1085" s="225" t="s">
        <v>163</v>
      </c>
      <c r="AE1085" s="225" t="s">
        <v>163</v>
      </c>
      <c r="AF1085" s="225" t="s">
        <v>163</v>
      </c>
      <c r="AH1085" s="225" t="s">
        <v>163</v>
      </c>
      <c r="AS1085" s="225" t="s">
        <v>3017</v>
      </c>
    </row>
    <row r="1086" spans="1:45" x14ac:dyDescent="0.2">
      <c r="A1086" s="225">
        <v>422164</v>
      </c>
      <c r="B1086" s="225" t="s">
        <v>400</v>
      </c>
      <c r="O1086" s="225" t="s">
        <v>162</v>
      </c>
      <c r="Q1086" s="225" t="s">
        <v>162</v>
      </c>
      <c r="S1086" s="225" t="s">
        <v>163</v>
      </c>
      <c r="U1086" s="225" t="s">
        <v>162</v>
      </c>
      <c r="Y1086" s="225" t="s">
        <v>162</v>
      </c>
      <c r="Z1086" s="225" t="s">
        <v>162</v>
      </c>
      <c r="AA1086" s="225" t="s">
        <v>162</v>
      </c>
      <c r="AB1086" s="225" t="s">
        <v>162</v>
      </c>
      <c r="AC1086" s="225" t="s">
        <v>162</v>
      </c>
      <c r="AS1086" s="225" t="s">
        <v>3017</v>
      </c>
    </row>
    <row r="1087" spans="1:45" x14ac:dyDescent="0.2">
      <c r="A1087" s="225">
        <v>422169</v>
      </c>
      <c r="B1087" s="225" t="s">
        <v>374</v>
      </c>
      <c r="D1087" s="225" t="s">
        <v>161</v>
      </c>
      <c r="J1087" s="225" t="s">
        <v>162</v>
      </c>
      <c r="K1087" s="225" t="s">
        <v>163</v>
      </c>
      <c r="AA1087" s="225" t="s">
        <v>163</v>
      </c>
      <c r="AD1087" s="225" t="s">
        <v>162</v>
      </c>
      <c r="AE1087" s="225" t="s">
        <v>162</v>
      </c>
      <c r="AF1087" s="225" t="s">
        <v>162</v>
      </c>
      <c r="AG1087" s="225" t="s">
        <v>162</v>
      </c>
      <c r="AS1087" s="225" t="s">
        <v>3017</v>
      </c>
    </row>
    <row r="1088" spans="1:45" x14ac:dyDescent="0.2">
      <c r="A1088" s="225">
        <v>422170</v>
      </c>
      <c r="B1088" s="225" t="s">
        <v>400</v>
      </c>
      <c r="W1088" s="225" t="s">
        <v>162</v>
      </c>
      <c r="Y1088" s="225" t="s">
        <v>162</v>
      </c>
      <c r="Z1088" s="225" t="s">
        <v>162</v>
      </c>
      <c r="AA1088" s="225" t="s">
        <v>162</v>
      </c>
      <c r="AB1088" s="225" t="s">
        <v>162</v>
      </c>
      <c r="AC1088" s="225" t="s">
        <v>162</v>
      </c>
      <c r="AS1088" s="225" t="s">
        <v>3017</v>
      </c>
    </row>
    <row r="1089" spans="1:45" x14ac:dyDescent="0.2">
      <c r="A1089" s="225">
        <v>422171</v>
      </c>
      <c r="B1089" s="225" t="s">
        <v>374</v>
      </c>
      <c r="I1089" s="225" t="s">
        <v>161</v>
      </c>
      <c r="L1089" s="225" t="s">
        <v>163</v>
      </c>
      <c r="X1089" s="225" t="s">
        <v>163</v>
      </c>
      <c r="AA1089" s="225" t="s">
        <v>163</v>
      </c>
      <c r="AB1089" s="225" t="s">
        <v>163</v>
      </c>
      <c r="AC1089" s="225" t="s">
        <v>163</v>
      </c>
      <c r="AD1089" s="225" t="s">
        <v>162</v>
      </c>
      <c r="AE1089" s="225" t="s">
        <v>162</v>
      </c>
      <c r="AF1089" s="225" t="s">
        <v>162</v>
      </c>
      <c r="AG1089" s="225" t="s">
        <v>162</v>
      </c>
      <c r="AH1089" s="225" t="s">
        <v>162</v>
      </c>
      <c r="AS1089" s="225" t="s">
        <v>3017</v>
      </c>
    </row>
    <row r="1090" spans="1:45" x14ac:dyDescent="0.2">
      <c r="A1090" s="225">
        <v>422188</v>
      </c>
      <c r="B1090" s="225" t="s">
        <v>374</v>
      </c>
      <c r="AA1090" s="225" t="s">
        <v>163</v>
      </c>
      <c r="AB1090" s="225" t="s">
        <v>161</v>
      </c>
      <c r="AD1090" s="225" t="s">
        <v>162</v>
      </c>
      <c r="AE1090" s="225" t="s">
        <v>162</v>
      </c>
      <c r="AF1090" s="225" t="s">
        <v>162</v>
      </c>
      <c r="AH1090" s="225" t="s">
        <v>162</v>
      </c>
      <c r="AS1090" s="225" t="s">
        <v>3017</v>
      </c>
    </row>
    <row r="1091" spans="1:45" x14ac:dyDescent="0.2">
      <c r="A1091" s="225">
        <v>422191</v>
      </c>
      <c r="B1091" s="225" t="s">
        <v>374</v>
      </c>
      <c r="I1091" s="225" t="s">
        <v>161</v>
      </c>
      <c r="L1091" s="225" t="s">
        <v>163</v>
      </c>
      <c r="Q1091" s="225" t="s">
        <v>161</v>
      </c>
      <c r="X1091" s="225" t="s">
        <v>161</v>
      </c>
      <c r="AA1091" s="225" t="s">
        <v>163</v>
      </c>
      <c r="AB1091" s="225" t="s">
        <v>163</v>
      </c>
      <c r="AC1091" s="225" t="s">
        <v>161</v>
      </c>
      <c r="AD1091" s="225" t="s">
        <v>163</v>
      </c>
      <c r="AF1091" s="225" t="s">
        <v>163</v>
      </c>
      <c r="AG1091" s="225" t="s">
        <v>163</v>
      </c>
      <c r="AH1091" s="225" t="s">
        <v>163</v>
      </c>
      <c r="AS1091" s="225" t="s">
        <v>3017</v>
      </c>
    </row>
    <row r="1092" spans="1:45" x14ac:dyDescent="0.2">
      <c r="A1092" s="225">
        <v>422192</v>
      </c>
      <c r="B1092" s="225" t="s">
        <v>400</v>
      </c>
      <c r="E1092" s="225" t="s">
        <v>161</v>
      </c>
      <c r="Q1092" s="225" t="s">
        <v>162</v>
      </c>
      <c r="S1092" s="225" t="s">
        <v>163</v>
      </c>
      <c r="Y1092" s="225" t="s">
        <v>162</v>
      </c>
      <c r="Z1092" s="225" t="s">
        <v>162</v>
      </c>
      <c r="AA1092" s="225" t="s">
        <v>162</v>
      </c>
      <c r="AB1092" s="225" t="s">
        <v>162</v>
      </c>
      <c r="AC1092" s="225" t="s">
        <v>162</v>
      </c>
      <c r="AS1092" s="225" t="s">
        <v>3017</v>
      </c>
    </row>
    <row r="1093" spans="1:45" x14ac:dyDescent="0.2">
      <c r="A1093" s="225">
        <v>422196</v>
      </c>
      <c r="B1093" s="225" t="s">
        <v>374</v>
      </c>
      <c r="O1093" s="225" t="s">
        <v>161</v>
      </c>
      <c r="R1093" s="225" t="s">
        <v>163</v>
      </c>
      <c r="Z1093" s="225" t="s">
        <v>163</v>
      </c>
      <c r="AA1093" s="225" t="s">
        <v>162</v>
      </c>
      <c r="AD1093" s="225" t="s">
        <v>163</v>
      </c>
      <c r="AE1093" s="225" t="s">
        <v>162</v>
      </c>
      <c r="AF1093" s="225" t="s">
        <v>163</v>
      </c>
      <c r="AG1093" s="225" t="s">
        <v>163</v>
      </c>
      <c r="AS1093" s="225" t="s">
        <v>3017</v>
      </c>
    </row>
    <row r="1094" spans="1:45" x14ac:dyDescent="0.2">
      <c r="A1094" s="225">
        <v>422203</v>
      </c>
      <c r="B1094" s="225" t="s">
        <v>374</v>
      </c>
      <c r="K1094" s="225" t="s">
        <v>161</v>
      </c>
      <c r="S1094" s="225" t="s">
        <v>161</v>
      </c>
      <c r="T1094" s="225" t="s">
        <v>161</v>
      </c>
      <c r="Z1094" s="225" t="s">
        <v>163</v>
      </c>
      <c r="AA1094" s="225" t="s">
        <v>163</v>
      </c>
      <c r="AD1094" s="225" t="s">
        <v>162</v>
      </c>
      <c r="AE1094" s="225" t="s">
        <v>162</v>
      </c>
      <c r="AF1094" s="225" t="s">
        <v>162</v>
      </c>
      <c r="AG1094" s="225" t="s">
        <v>162</v>
      </c>
      <c r="AS1094" s="225" t="s">
        <v>3017</v>
      </c>
    </row>
    <row r="1095" spans="1:45" x14ac:dyDescent="0.2">
      <c r="A1095" s="225">
        <v>422207</v>
      </c>
      <c r="B1095" s="225" t="s">
        <v>374</v>
      </c>
      <c r="Y1095" s="225" t="s">
        <v>162</v>
      </c>
      <c r="AC1095" s="225" t="s">
        <v>163</v>
      </c>
      <c r="AD1095" s="225" t="s">
        <v>162</v>
      </c>
      <c r="AE1095" s="225" t="s">
        <v>162</v>
      </c>
      <c r="AF1095" s="225" t="s">
        <v>162</v>
      </c>
      <c r="AG1095" s="225" t="s">
        <v>162</v>
      </c>
      <c r="AH1095" s="225" t="s">
        <v>162</v>
      </c>
      <c r="AS1095" s="225" t="s">
        <v>3017</v>
      </c>
    </row>
    <row r="1096" spans="1:45" x14ac:dyDescent="0.2">
      <c r="A1096" s="225">
        <v>422213</v>
      </c>
      <c r="B1096" s="225" t="s">
        <v>374</v>
      </c>
      <c r="H1096" s="225" t="s">
        <v>161</v>
      </c>
      <c r="R1096" s="225" t="s">
        <v>163</v>
      </c>
      <c r="S1096" s="225" t="s">
        <v>163</v>
      </c>
      <c r="Z1096" s="225" t="s">
        <v>162</v>
      </c>
      <c r="AD1096" s="225" t="s">
        <v>162</v>
      </c>
      <c r="AE1096" s="225" t="s">
        <v>162</v>
      </c>
      <c r="AF1096" s="225" t="s">
        <v>162</v>
      </c>
      <c r="AG1096" s="225" t="s">
        <v>162</v>
      </c>
      <c r="AS1096" s="225" t="s">
        <v>3017</v>
      </c>
    </row>
    <row r="1097" spans="1:45" x14ac:dyDescent="0.2">
      <c r="A1097" s="225">
        <v>422215</v>
      </c>
      <c r="B1097" s="225" t="s">
        <v>400</v>
      </c>
      <c r="H1097" s="225" t="s">
        <v>161</v>
      </c>
      <c r="R1097" s="225" t="s">
        <v>162</v>
      </c>
      <c r="S1097" s="225" t="s">
        <v>162</v>
      </c>
      <c r="Y1097" s="225" t="s">
        <v>162</v>
      </c>
      <c r="Z1097" s="225" t="s">
        <v>162</v>
      </c>
      <c r="AA1097" s="225" t="s">
        <v>162</v>
      </c>
      <c r="AB1097" s="225" t="s">
        <v>162</v>
      </c>
      <c r="AC1097" s="225" t="s">
        <v>162</v>
      </c>
      <c r="AS1097" s="225" t="s">
        <v>3017</v>
      </c>
    </row>
    <row r="1098" spans="1:45" x14ac:dyDescent="0.2">
      <c r="A1098" s="225">
        <v>422216</v>
      </c>
      <c r="B1098" s="225" t="s">
        <v>374</v>
      </c>
      <c r="Z1098" s="225" t="s">
        <v>163</v>
      </c>
      <c r="AC1098" s="225" t="s">
        <v>163</v>
      </c>
      <c r="AD1098" s="225" t="s">
        <v>162</v>
      </c>
      <c r="AE1098" s="225" t="s">
        <v>162</v>
      </c>
      <c r="AF1098" s="225" t="s">
        <v>162</v>
      </c>
      <c r="AG1098" s="225" t="s">
        <v>162</v>
      </c>
      <c r="AH1098" s="225" t="s">
        <v>162</v>
      </c>
      <c r="AS1098" s="225" t="s">
        <v>3017</v>
      </c>
    </row>
    <row r="1099" spans="1:45" x14ac:dyDescent="0.2">
      <c r="A1099" s="225">
        <v>422223</v>
      </c>
      <c r="B1099" s="225" t="s">
        <v>374</v>
      </c>
      <c r="AA1099" s="225" t="s">
        <v>163</v>
      </c>
      <c r="AD1099" s="225" t="s">
        <v>162</v>
      </c>
      <c r="AE1099" s="225" t="s">
        <v>162</v>
      </c>
      <c r="AF1099" s="225" t="s">
        <v>162</v>
      </c>
      <c r="AG1099" s="225" t="s">
        <v>162</v>
      </c>
      <c r="AS1099" s="225" t="s">
        <v>3017</v>
      </c>
    </row>
    <row r="1100" spans="1:45" x14ac:dyDescent="0.2">
      <c r="A1100" s="225">
        <v>422225</v>
      </c>
      <c r="B1100" s="225" t="s">
        <v>400</v>
      </c>
      <c r="Y1100" s="225" t="s">
        <v>162</v>
      </c>
      <c r="Z1100" s="225" t="s">
        <v>162</v>
      </c>
      <c r="AA1100" s="225" t="s">
        <v>162</v>
      </c>
      <c r="AB1100" s="225" t="s">
        <v>162</v>
      </c>
      <c r="AC1100" s="225" t="s">
        <v>162</v>
      </c>
      <c r="AS1100" s="225" t="s">
        <v>3017</v>
      </c>
    </row>
    <row r="1101" spans="1:45" x14ac:dyDescent="0.2">
      <c r="A1101" s="225">
        <v>422226</v>
      </c>
      <c r="B1101" s="225" t="s">
        <v>374</v>
      </c>
      <c r="Q1101" s="225" t="s">
        <v>163</v>
      </c>
      <c r="T1101" s="225" t="s">
        <v>163</v>
      </c>
      <c r="AB1101" s="225" t="s">
        <v>162</v>
      </c>
      <c r="AD1101" s="225" t="s">
        <v>162</v>
      </c>
      <c r="AE1101" s="225" t="s">
        <v>162</v>
      </c>
      <c r="AF1101" s="225" t="s">
        <v>162</v>
      </c>
      <c r="AG1101" s="225" t="s">
        <v>162</v>
      </c>
      <c r="AH1101" s="225" t="s">
        <v>162</v>
      </c>
      <c r="AS1101" s="225" t="s">
        <v>3017</v>
      </c>
    </row>
    <row r="1102" spans="1:45" x14ac:dyDescent="0.2">
      <c r="A1102" s="225">
        <v>422227</v>
      </c>
      <c r="B1102" s="225" t="s">
        <v>374</v>
      </c>
      <c r="L1102" s="225" t="s">
        <v>162</v>
      </c>
      <c r="R1102" s="225" t="s">
        <v>162</v>
      </c>
      <c r="S1102" s="225" t="s">
        <v>162</v>
      </c>
      <c r="W1102" s="225" t="s">
        <v>163</v>
      </c>
      <c r="Y1102" s="225" t="s">
        <v>162</v>
      </c>
      <c r="AB1102" s="225" t="s">
        <v>162</v>
      </c>
      <c r="AC1102" s="225" t="s">
        <v>161</v>
      </c>
      <c r="AD1102" s="225" t="s">
        <v>162</v>
      </c>
      <c r="AE1102" s="225" t="s">
        <v>162</v>
      </c>
      <c r="AF1102" s="225" t="s">
        <v>162</v>
      </c>
      <c r="AG1102" s="225" t="s">
        <v>162</v>
      </c>
      <c r="AS1102" s="225" t="s">
        <v>3017</v>
      </c>
    </row>
    <row r="1103" spans="1:45" x14ac:dyDescent="0.2">
      <c r="A1103" s="225">
        <v>422228</v>
      </c>
      <c r="B1103" s="225" t="s">
        <v>374</v>
      </c>
      <c r="R1103" s="225" t="s">
        <v>162</v>
      </c>
      <c r="S1103" s="225" t="s">
        <v>162</v>
      </c>
      <c r="AC1103" s="225" t="s">
        <v>163</v>
      </c>
      <c r="AD1103" s="225" t="s">
        <v>162</v>
      </c>
      <c r="AE1103" s="225" t="s">
        <v>162</v>
      </c>
      <c r="AF1103" s="225" t="s">
        <v>162</v>
      </c>
      <c r="AG1103" s="225" t="s">
        <v>162</v>
      </c>
      <c r="AH1103" s="225" t="s">
        <v>162</v>
      </c>
      <c r="AS1103" s="225" t="s">
        <v>3017</v>
      </c>
    </row>
    <row r="1104" spans="1:45" x14ac:dyDescent="0.2">
      <c r="A1104" s="225">
        <v>422252</v>
      </c>
      <c r="B1104" s="225" t="s">
        <v>374</v>
      </c>
      <c r="L1104" s="225" t="s">
        <v>163</v>
      </c>
      <c r="Q1104" s="225" t="s">
        <v>163</v>
      </c>
      <c r="S1104" s="225" t="s">
        <v>161</v>
      </c>
      <c r="X1104" s="225" t="s">
        <v>162</v>
      </c>
      <c r="AA1104" s="225" t="s">
        <v>163</v>
      </c>
      <c r="AB1104" s="225" t="s">
        <v>163</v>
      </c>
      <c r="AD1104" s="225" t="s">
        <v>162</v>
      </c>
      <c r="AE1104" s="225" t="s">
        <v>162</v>
      </c>
      <c r="AF1104" s="225" t="s">
        <v>162</v>
      </c>
      <c r="AG1104" s="225" t="s">
        <v>162</v>
      </c>
      <c r="AH1104" s="225" t="s">
        <v>162</v>
      </c>
      <c r="AS1104" s="225" t="s">
        <v>3017</v>
      </c>
    </row>
    <row r="1105" spans="1:45" x14ac:dyDescent="0.2">
      <c r="A1105" s="225">
        <v>422259</v>
      </c>
      <c r="B1105" s="225" t="s">
        <v>374</v>
      </c>
      <c r="Q1105" s="225" t="s">
        <v>162</v>
      </c>
      <c r="U1105" s="225" t="s">
        <v>162</v>
      </c>
      <c r="AC1105" s="225" t="s">
        <v>163</v>
      </c>
      <c r="AD1105" s="225" t="s">
        <v>162</v>
      </c>
      <c r="AE1105" s="225" t="s">
        <v>162</v>
      </c>
      <c r="AF1105" s="225" t="s">
        <v>162</v>
      </c>
      <c r="AH1105" s="225" t="s">
        <v>162</v>
      </c>
      <c r="AS1105" s="225" t="s">
        <v>3017</v>
      </c>
    </row>
    <row r="1106" spans="1:45" x14ac:dyDescent="0.2">
      <c r="A1106" s="225">
        <v>422260</v>
      </c>
      <c r="B1106" s="225" t="s">
        <v>400</v>
      </c>
      <c r="M1106" s="225" t="s">
        <v>161</v>
      </c>
      <c r="Y1106" s="225" t="s">
        <v>162</v>
      </c>
      <c r="Z1106" s="225" t="s">
        <v>162</v>
      </c>
      <c r="AA1106" s="225" t="s">
        <v>162</v>
      </c>
      <c r="AB1106" s="225" t="s">
        <v>162</v>
      </c>
      <c r="AC1106" s="225" t="s">
        <v>162</v>
      </c>
      <c r="AS1106" s="225" t="s">
        <v>3017</v>
      </c>
    </row>
    <row r="1107" spans="1:45" x14ac:dyDescent="0.2">
      <c r="A1107" s="225">
        <v>422275</v>
      </c>
      <c r="B1107" s="225" t="s">
        <v>374</v>
      </c>
      <c r="V1107" s="225" t="s">
        <v>163</v>
      </c>
      <c r="Z1107" s="225" t="s">
        <v>163</v>
      </c>
      <c r="AC1107" s="225" t="s">
        <v>163</v>
      </c>
      <c r="AD1107" s="225" t="s">
        <v>162</v>
      </c>
      <c r="AE1107" s="225" t="s">
        <v>162</v>
      </c>
      <c r="AF1107" s="225" t="s">
        <v>162</v>
      </c>
      <c r="AG1107" s="225" t="s">
        <v>162</v>
      </c>
      <c r="AH1107" s="225" t="s">
        <v>162</v>
      </c>
      <c r="AS1107" s="225" t="s">
        <v>3017</v>
      </c>
    </row>
    <row r="1108" spans="1:45" x14ac:dyDescent="0.2">
      <c r="A1108" s="225">
        <v>422276</v>
      </c>
      <c r="B1108" s="225" t="s">
        <v>374</v>
      </c>
      <c r="AA1108" s="225" t="s">
        <v>163</v>
      </c>
      <c r="AB1108" s="225" t="s">
        <v>163</v>
      </c>
      <c r="AC1108" s="225" t="s">
        <v>162</v>
      </c>
      <c r="AD1108" s="225" t="s">
        <v>162</v>
      </c>
      <c r="AE1108" s="225" t="s">
        <v>162</v>
      </c>
      <c r="AF1108" s="225" t="s">
        <v>162</v>
      </c>
      <c r="AG1108" s="225" t="s">
        <v>162</v>
      </c>
      <c r="AH1108" s="225" t="s">
        <v>162</v>
      </c>
      <c r="AS1108" s="225" t="s">
        <v>3017</v>
      </c>
    </row>
    <row r="1109" spans="1:45" x14ac:dyDescent="0.2">
      <c r="A1109" s="225">
        <v>422291</v>
      </c>
      <c r="B1109" s="225" t="s">
        <v>400</v>
      </c>
      <c r="F1109" s="225" t="s">
        <v>162</v>
      </c>
      <c r="K1109" s="225" t="s">
        <v>161</v>
      </c>
      <c r="U1109" s="225" t="s">
        <v>162</v>
      </c>
      <c r="V1109" s="225" t="s">
        <v>162</v>
      </c>
      <c r="Y1109" s="225" t="s">
        <v>162</v>
      </c>
      <c r="Z1109" s="225" t="s">
        <v>162</v>
      </c>
      <c r="AA1109" s="225" t="s">
        <v>162</v>
      </c>
      <c r="AB1109" s="225" t="s">
        <v>162</v>
      </c>
      <c r="AC1109" s="225" t="s">
        <v>162</v>
      </c>
      <c r="AS1109" s="225" t="s">
        <v>3017</v>
      </c>
    </row>
    <row r="1110" spans="1:45" x14ac:dyDescent="0.2">
      <c r="A1110" s="225">
        <v>422325</v>
      </c>
      <c r="B1110" s="225" t="s">
        <v>400</v>
      </c>
      <c r="H1110" s="225" t="s">
        <v>161</v>
      </c>
      <c r="Q1110" s="225" t="s">
        <v>161</v>
      </c>
      <c r="S1110" s="225" t="s">
        <v>161</v>
      </c>
      <c r="Y1110" s="225" t="s">
        <v>162</v>
      </c>
      <c r="Z1110" s="225" t="s">
        <v>162</v>
      </c>
      <c r="AA1110" s="225" t="s">
        <v>162</v>
      </c>
      <c r="AB1110" s="225" t="s">
        <v>162</v>
      </c>
      <c r="AC1110" s="225" t="s">
        <v>162</v>
      </c>
      <c r="AS1110" s="225" t="s">
        <v>3017</v>
      </c>
    </row>
    <row r="1111" spans="1:45" x14ac:dyDescent="0.2">
      <c r="A1111" s="225">
        <v>422328</v>
      </c>
      <c r="B1111" s="225" t="s">
        <v>374</v>
      </c>
      <c r="L1111" s="225" t="s">
        <v>161</v>
      </c>
      <c r="R1111" s="225" t="s">
        <v>162</v>
      </c>
      <c r="AA1111" s="225" t="s">
        <v>163</v>
      </c>
      <c r="AB1111" s="225" t="s">
        <v>163</v>
      </c>
      <c r="AC1111" s="225" t="s">
        <v>163</v>
      </c>
      <c r="AD1111" s="225" t="s">
        <v>162</v>
      </c>
      <c r="AE1111" s="225" t="s">
        <v>162</v>
      </c>
      <c r="AF1111" s="225" t="s">
        <v>162</v>
      </c>
      <c r="AG1111" s="225" t="s">
        <v>162</v>
      </c>
      <c r="AH1111" s="225" t="s">
        <v>162</v>
      </c>
      <c r="AS1111" s="225" t="s">
        <v>3017</v>
      </c>
    </row>
    <row r="1112" spans="1:45" x14ac:dyDescent="0.2">
      <c r="A1112" s="225">
        <v>422347</v>
      </c>
      <c r="B1112" s="225" t="s">
        <v>400</v>
      </c>
      <c r="K1112" s="225" t="s">
        <v>161</v>
      </c>
      <c r="Q1112" s="225" t="s">
        <v>161</v>
      </c>
      <c r="T1112" s="225" t="s">
        <v>163</v>
      </c>
      <c r="Y1112" s="225" t="s">
        <v>162</v>
      </c>
      <c r="Z1112" s="225" t="s">
        <v>162</v>
      </c>
      <c r="AA1112" s="225" t="s">
        <v>162</v>
      </c>
      <c r="AB1112" s="225" t="s">
        <v>162</v>
      </c>
      <c r="AC1112" s="225" t="s">
        <v>162</v>
      </c>
      <c r="AS1112" s="225" t="s">
        <v>3017</v>
      </c>
    </row>
    <row r="1113" spans="1:45" x14ac:dyDescent="0.2">
      <c r="A1113" s="225">
        <v>422348</v>
      </c>
      <c r="B1113" s="225" t="s">
        <v>374</v>
      </c>
      <c r="Y1113" s="225" t="s">
        <v>162</v>
      </c>
      <c r="AA1113" s="225" t="s">
        <v>162</v>
      </c>
      <c r="AB1113" s="225" t="s">
        <v>162</v>
      </c>
      <c r="AD1113" s="225" t="s">
        <v>162</v>
      </c>
      <c r="AE1113" s="225" t="s">
        <v>162</v>
      </c>
      <c r="AF1113" s="225" t="s">
        <v>162</v>
      </c>
      <c r="AG1113" s="225" t="s">
        <v>162</v>
      </c>
      <c r="AH1113" s="225" t="s">
        <v>162</v>
      </c>
      <c r="AS1113" s="225" t="s">
        <v>3017</v>
      </c>
    </row>
    <row r="1114" spans="1:45" x14ac:dyDescent="0.2">
      <c r="A1114" s="225">
        <v>422353</v>
      </c>
      <c r="B1114" s="225" t="s">
        <v>374</v>
      </c>
      <c r="Q1114" s="225" t="s">
        <v>163</v>
      </c>
      <c r="AD1114" s="225" t="s">
        <v>162</v>
      </c>
      <c r="AE1114" s="225" t="s">
        <v>162</v>
      </c>
      <c r="AF1114" s="225" t="s">
        <v>162</v>
      </c>
      <c r="AG1114" s="225" t="s">
        <v>162</v>
      </c>
      <c r="AH1114" s="225" t="s">
        <v>162</v>
      </c>
      <c r="AS1114" s="225" t="s">
        <v>3017</v>
      </c>
    </row>
    <row r="1115" spans="1:45" x14ac:dyDescent="0.2">
      <c r="A1115" s="225">
        <v>422355</v>
      </c>
      <c r="B1115" s="225" t="s">
        <v>374</v>
      </c>
      <c r="L1115" s="225" t="s">
        <v>163</v>
      </c>
      <c r="P1115" s="225" t="s">
        <v>163</v>
      </c>
      <c r="Q1115" s="225" t="s">
        <v>163</v>
      </c>
      <c r="R1115" s="225" t="s">
        <v>162</v>
      </c>
      <c r="Z1115" s="225" t="s">
        <v>163</v>
      </c>
      <c r="AA1115" s="225" t="s">
        <v>163</v>
      </c>
      <c r="AC1115" s="225" t="s">
        <v>163</v>
      </c>
      <c r="AD1115" s="225" t="s">
        <v>162</v>
      </c>
      <c r="AE1115" s="225" t="s">
        <v>162</v>
      </c>
      <c r="AF1115" s="225" t="s">
        <v>162</v>
      </c>
      <c r="AG1115" s="225" t="s">
        <v>162</v>
      </c>
      <c r="AH1115" s="225" t="s">
        <v>162</v>
      </c>
      <c r="AS1115" s="225" t="s">
        <v>3017</v>
      </c>
    </row>
    <row r="1116" spans="1:45" x14ac:dyDescent="0.2">
      <c r="A1116" s="225">
        <v>422356</v>
      </c>
      <c r="B1116" s="225" t="s">
        <v>374</v>
      </c>
      <c r="L1116" s="225" t="s">
        <v>163</v>
      </c>
      <c r="P1116" s="225" t="s">
        <v>161</v>
      </c>
      <c r="S1116" s="225" t="s">
        <v>163</v>
      </c>
      <c r="AA1116" s="225" t="s">
        <v>162</v>
      </c>
      <c r="AC1116" s="225" t="s">
        <v>163</v>
      </c>
      <c r="AD1116" s="225" t="s">
        <v>162</v>
      </c>
      <c r="AE1116" s="225" t="s">
        <v>162</v>
      </c>
      <c r="AF1116" s="225" t="s">
        <v>162</v>
      </c>
      <c r="AG1116" s="225" t="s">
        <v>162</v>
      </c>
      <c r="AH1116" s="225" t="s">
        <v>162</v>
      </c>
      <c r="AS1116" s="225" t="s">
        <v>3017</v>
      </c>
    </row>
    <row r="1117" spans="1:45" x14ac:dyDescent="0.2">
      <c r="A1117" s="225">
        <v>422358</v>
      </c>
      <c r="B1117" s="225" t="s">
        <v>400</v>
      </c>
      <c r="Q1117" s="225" t="s">
        <v>163</v>
      </c>
      <c r="S1117" s="225" t="s">
        <v>161</v>
      </c>
      <c r="X1117" s="225" t="s">
        <v>161</v>
      </c>
      <c r="Y1117" s="225" t="s">
        <v>162</v>
      </c>
      <c r="Z1117" s="225" t="s">
        <v>162</v>
      </c>
      <c r="AA1117" s="225" t="s">
        <v>162</v>
      </c>
      <c r="AB1117" s="225" t="s">
        <v>162</v>
      </c>
      <c r="AC1117" s="225" t="s">
        <v>162</v>
      </c>
      <c r="AS1117" s="225" t="s">
        <v>3017</v>
      </c>
    </row>
    <row r="1118" spans="1:45" x14ac:dyDescent="0.2">
      <c r="A1118" s="225">
        <v>422360</v>
      </c>
      <c r="B1118" s="225" t="s">
        <v>374</v>
      </c>
      <c r="AD1118" s="225" t="s">
        <v>162</v>
      </c>
      <c r="AE1118" s="225" t="s">
        <v>162</v>
      </c>
      <c r="AF1118" s="225" t="s">
        <v>162</v>
      </c>
      <c r="AG1118" s="225" t="s">
        <v>162</v>
      </c>
      <c r="AH1118" s="225" t="s">
        <v>162</v>
      </c>
      <c r="AS1118" s="225" t="s">
        <v>3017</v>
      </c>
    </row>
    <row r="1119" spans="1:45" x14ac:dyDescent="0.2">
      <c r="A1119" s="225">
        <v>422370</v>
      </c>
      <c r="B1119" s="225" t="s">
        <v>374</v>
      </c>
      <c r="M1119" s="225" t="s">
        <v>161</v>
      </c>
      <c r="R1119" s="225" t="s">
        <v>162</v>
      </c>
      <c r="S1119" s="225" t="s">
        <v>163</v>
      </c>
      <c r="W1119" s="225" t="s">
        <v>163</v>
      </c>
      <c r="AA1119" s="225" t="s">
        <v>163</v>
      </c>
      <c r="AD1119" s="225" t="s">
        <v>162</v>
      </c>
      <c r="AE1119" s="225" t="s">
        <v>162</v>
      </c>
      <c r="AF1119" s="225" t="s">
        <v>162</v>
      </c>
      <c r="AG1119" s="225" t="s">
        <v>162</v>
      </c>
      <c r="AS1119" s="225" t="s">
        <v>3017</v>
      </c>
    </row>
    <row r="1120" spans="1:45" x14ac:dyDescent="0.2">
      <c r="A1120" s="225">
        <v>422372</v>
      </c>
      <c r="B1120" s="225" t="s">
        <v>374</v>
      </c>
      <c r="L1120" s="225" t="s">
        <v>163</v>
      </c>
      <c r="AA1120" s="225" t="s">
        <v>162</v>
      </c>
      <c r="AC1120" s="225" t="s">
        <v>163</v>
      </c>
      <c r="AD1120" s="225" t="s">
        <v>162</v>
      </c>
      <c r="AE1120" s="225" t="s">
        <v>162</v>
      </c>
      <c r="AF1120" s="225" t="s">
        <v>162</v>
      </c>
      <c r="AG1120" s="225" t="s">
        <v>162</v>
      </c>
      <c r="AH1120" s="225" t="s">
        <v>162</v>
      </c>
      <c r="AS1120" s="225" t="s">
        <v>3017</v>
      </c>
    </row>
    <row r="1121" spans="1:45" x14ac:dyDescent="0.2">
      <c r="A1121" s="225">
        <v>422377</v>
      </c>
      <c r="B1121" s="225" t="s">
        <v>400</v>
      </c>
      <c r="Q1121" s="225" t="s">
        <v>162</v>
      </c>
      <c r="R1121" s="225" t="s">
        <v>162</v>
      </c>
      <c r="T1121" s="225" t="s">
        <v>162</v>
      </c>
      <c r="W1121" s="225" t="s">
        <v>162</v>
      </c>
      <c r="Y1121" s="225" t="s">
        <v>162</v>
      </c>
      <c r="Z1121" s="225" t="s">
        <v>162</v>
      </c>
      <c r="AA1121" s="225" t="s">
        <v>162</v>
      </c>
      <c r="AB1121" s="225" t="s">
        <v>162</v>
      </c>
      <c r="AC1121" s="225" t="s">
        <v>162</v>
      </c>
      <c r="AS1121" s="225" t="s">
        <v>3017</v>
      </c>
    </row>
    <row r="1122" spans="1:45" x14ac:dyDescent="0.2">
      <c r="A1122" s="225">
        <v>422380</v>
      </c>
      <c r="B1122" s="225" t="s">
        <v>374</v>
      </c>
      <c r="I1122" s="225" t="s">
        <v>161</v>
      </c>
      <c r="M1122" s="225" t="s">
        <v>162</v>
      </c>
      <c r="S1122" s="225" t="s">
        <v>161</v>
      </c>
      <c r="T1122" s="225" t="s">
        <v>163</v>
      </c>
      <c r="AD1122" s="225" t="s">
        <v>162</v>
      </c>
      <c r="AF1122" s="225" t="s">
        <v>162</v>
      </c>
      <c r="AG1122" s="225" t="s">
        <v>163</v>
      </c>
      <c r="AS1122" s="225" t="s">
        <v>3017</v>
      </c>
    </row>
    <row r="1123" spans="1:45" x14ac:dyDescent="0.2">
      <c r="A1123" s="225">
        <v>422382</v>
      </c>
      <c r="B1123" s="225" t="s">
        <v>374</v>
      </c>
      <c r="Q1123" s="225" t="s">
        <v>162</v>
      </c>
      <c r="Y1123" s="225" t="s">
        <v>162</v>
      </c>
      <c r="AA1123" s="225" t="s">
        <v>162</v>
      </c>
      <c r="AB1123" s="225" t="s">
        <v>162</v>
      </c>
      <c r="AD1123" s="225" t="s">
        <v>162</v>
      </c>
      <c r="AE1123" s="225" t="s">
        <v>162</v>
      </c>
      <c r="AF1123" s="225" t="s">
        <v>162</v>
      </c>
      <c r="AG1123" s="225" t="s">
        <v>162</v>
      </c>
      <c r="AH1123" s="225" t="s">
        <v>162</v>
      </c>
      <c r="AS1123" s="225" t="s">
        <v>3017</v>
      </c>
    </row>
    <row r="1124" spans="1:45" x14ac:dyDescent="0.2">
      <c r="A1124" s="225">
        <v>422390</v>
      </c>
      <c r="B1124" s="225" t="s">
        <v>374</v>
      </c>
      <c r="AA1124" s="225" t="s">
        <v>162</v>
      </c>
      <c r="AB1124" s="225" t="s">
        <v>163</v>
      </c>
      <c r="AD1124" s="225" t="s">
        <v>162</v>
      </c>
      <c r="AE1124" s="225" t="s">
        <v>163</v>
      </c>
      <c r="AF1124" s="225" t="s">
        <v>162</v>
      </c>
      <c r="AG1124" s="225" t="s">
        <v>163</v>
      </c>
      <c r="AH1124" s="225" t="s">
        <v>163</v>
      </c>
      <c r="AS1124" s="225" t="s">
        <v>3017</v>
      </c>
    </row>
    <row r="1125" spans="1:45" x14ac:dyDescent="0.2">
      <c r="A1125" s="225">
        <v>422392</v>
      </c>
      <c r="B1125" s="225" t="s">
        <v>374</v>
      </c>
      <c r="O1125" s="225" t="s">
        <v>161</v>
      </c>
      <c r="Q1125" s="225" t="s">
        <v>161</v>
      </c>
      <c r="AC1125" s="225" t="s">
        <v>163</v>
      </c>
      <c r="AD1125" s="225" t="s">
        <v>162</v>
      </c>
      <c r="AE1125" s="225" t="s">
        <v>162</v>
      </c>
      <c r="AF1125" s="225" t="s">
        <v>162</v>
      </c>
      <c r="AG1125" s="225" t="s">
        <v>162</v>
      </c>
      <c r="AH1125" s="225" t="s">
        <v>162</v>
      </c>
      <c r="AS1125" s="225" t="s">
        <v>3017</v>
      </c>
    </row>
    <row r="1126" spans="1:45" x14ac:dyDescent="0.2">
      <c r="A1126" s="225">
        <v>422408</v>
      </c>
      <c r="B1126" s="225" t="s">
        <v>374</v>
      </c>
      <c r="T1126" s="225" t="s">
        <v>162</v>
      </c>
      <c r="W1126" s="225" t="s">
        <v>162</v>
      </c>
      <c r="Y1126" s="225" t="s">
        <v>162</v>
      </c>
      <c r="Z1126" s="225" t="s">
        <v>163</v>
      </c>
      <c r="AA1126" s="225" t="s">
        <v>162</v>
      </c>
      <c r="AB1126" s="225" t="s">
        <v>162</v>
      </c>
      <c r="AC1126" s="225" t="s">
        <v>163</v>
      </c>
      <c r="AD1126" s="225" t="s">
        <v>162</v>
      </c>
      <c r="AE1126" s="225" t="s">
        <v>162</v>
      </c>
      <c r="AF1126" s="225" t="s">
        <v>162</v>
      </c>
      <c r="AG1126" s="225" t="s">
        <v>162</v>
      </c>
      <c r="AH1126" s="225" t="s">
        <v>162</v>
      </c>
      <c r="AS1126" s="225" t="s">
        <v>3016</v>
      </c>
    </row>
    <row r="1127" spans="1:45" x14ac:dyDescent="0.2">
      <c r="A1127" s="225">
        <v>422422</v>
      </c>
      <c r="B1127" s="225" t="s">
        <v>374</v>
      </c>
      <c r="P1127" s="225" t="s">
        <v>163</v>
      </c>
      <c r="Y1127" s="225" t="s">
        <v>162</v>
      </c>
      <c r="Z1127" s="225" t="s">
        <v>163</v>
      </c>
      <c r="AA1127" s="225" t="s">
        <v>163</v>
      </c>
      <c r="AB1127" s="225" t="s">
        <v>163</v>
      </c>
      <c r="AC1127" s="225" t="s">
        <v>163</v>
      </c>
      <c r="AD1127" s="225" t="s">
        <v>162</v>
      </c>
      <c r="AE1127" s="225" t="s">
        <v>162</v>
      </c>
      <c r="AF1127" s="225" t="s">
        <v>162</v>
      </c>
      <c r="AG1127" s="225" t="s">
        <v>162</v>
      </c>
      <c r="AH1127" s="225" t="s">
        <v>162</v>
      </c>
      <c r="AS1127" s="225" t="s">
        <v>3017</v>
      </c>
    </row>
    <row r="1128" spans="1:45" x14ac:dyDescent="0.2">
      <c r="A1128" s="225">
        <v>422423</v>
      </c>
      <c r="B1128" s="225" t="s">
        <v>374</v>
      </c>
      <c r="G1128" s="225" t="s">
        <v>161</v>
      </c>
      <c r="AA1128" s="225" t="s">
        <v>162</v>
      </c>
      <c r="AD1128" s="225" t="s">
        <v>163</v>
      </c>
      <c r="AF1128" s="225" t="s">
        <v>162</v>
      </c>
      <c r="AH1128" s="225" t="s">
        <v>163</v>
      </c>
      <c r="AS1128" s="225" t="s">
        <v>3017</v>
      </c>
    </row>
    <row r="1129" spans="1:45" x14ac:dyDescent="0.2">
      <c r="A1129" s="225">
        <v>422434</v>
      </c>
      <c r="B1129" s="225" t="s">
        <v>374</v>
      </c>
      <c r="L1129" s="225" t="s">
        <v>161</v>
      </c>
      <c r="R1129" s="225" t="s">
        <v>161</v>
      </c>
      <c r="S1129" s="225" t="s">
        <v>161</v>
      </c>
      <c r="AA1129" s="225" t="s">
        <v>163</v>
      </c>
      <c r="AC1129" s="225" t="s">
        <v>163</v>
      </c>
      <c r="AD1129" s="225" t="s">
        <v>162</v>
      </c>
      <c r="AE1129" s="225" t="s">
        <v>162</v>
      </c>
      <c r="AF1129" s="225" t="s">
        <v>162</v>
      </c>
      <c r="AG1129" s="225" t="s">
        <v>162</v>
      </c>
      <c r="AH1129" s="225" t="s">
        <v>162</v>
      </c>
      <c r="AS1129" s="225" t="s">
        <v>3017</v>
      </c>
    </row>
    <row r="1130" spans="1:45" x14ac:dyDescent="0.2">
      <c r="A1130" s="225">
        <v>422444</v>
      </c>
      <c r="B1130" s="225" t="s">
        <v>400</v>
      </c>
      <c r="F1130" s="225" t="s">
        <v>161</v>
      </c>
      <c r="J1130" s="225" t="s">
        <v>161</v>
      </c>
      <c r="Q1130" s="225" t="s">
        <v>161</v>
      </c>
      <c r="Y1130" s="225" t="s">
        <v>162</v>
      </c>
      <c r="Z1130" s="225" t="s">
        <v>162</v>
      </c>
      <c r="AA1130" s="225" t="s">
        <v>162</v>
      </c>
      <c r="AB1130" s="225" t="s">
        <v>162</v>
      </c>
      <c r="AC1130" s="225" t="s">
        <v>162</v>
      </c>
      <c r="AS1130" s="225" t="s">
        <v>3017</v>
      </c>
    </row>
    <row r="1131" spans="1:45" x14ac:dyDescent="0.2">
      <c r="A1131" s="225">
        <v>422447</v>
      </c>
      <c r="B1131" s="225" t="s">
        <v>374</v>
      </c>
      <c r="Q1131" s="225" t="s">
        <v>163</v>
      </c>
      <c r="S1131" s="225" t="s">
        <v>161</v>
      </c>
      <c r="X1131" s="225" t="s">
        <v>161</v>
      </c>
      <c r="Z1131" s="225" t="s">
        <v>162</v>
      </c>
      <c r="AA1131" s="225" t="s">
        <v>163</v>
      </c>
      <c r="AB1131" s="225" t="s">
        <v>163</v>
      </c>
      <c r="AC1131" s="225" t="s">
        <v>162</v>
      </c>
      <c r="AD1131" s="225" t="s">
        <v>162</v>
      </c>
      <c r="AE1131" s="225" t="s">
        <v>162</v>
      </c>
      <c r="AF1131" s="225" t="s">
        <v>162</v>
      </c>
      <c r="AG1131" s="225" t="s">
        <v>162</v>
      </c>
      <c r="AH1131" s="225" t="s">
        <v>162</v>
      </c>
      <c r="AS1131" s="225" t="s">
        <v>3017</v>
      </c>
    </row>
    <row r="1132" spans="1:45" x14ac:dyDescent="0.2">
      <c r="A1132" s="225">
        <v>422451</v>
      </c>
      <c r="B1132" s="225" t="s">
        <v>374</v>
      </c>
      <c r="I1132" s="225" t="s">
        <v>162</v>
      </c>
      <c r="Q1132" s="225" t="s">
        <v>161</v>
      </c>
      <c r="AA1132" s="225" t="s">
        <v>163</v>
      </c>
      <c r="AB1132" s="225" t="s">
        <v>163</v>
      </c>
      <c r="AC1132" s="225" t="s">
        <v>163</v>
      </c>
      <c r="AD1132" s="225" t="s">
        <v>162</v>
      </c>
      <c r="AE1132" s="225" t="s">
        <v>162</v>
      </c>
      <c r="AF1132" s="225" t="s">
        <v>162</v>
      </c>
      <c r="AG1132" s="225" t="s">
        <v>162</v>
      </c>
      <c r="AH1132" s="225" t="s">
        <v>162</v>
      </c>
      <c r="AS1132" s="225" t="s">
        <v>3017</v>
      </c>
    </row>
    <row r="1133" spans="1:45" x14ac:dyDescent="0.2">
      <c r="A1133" s="225">
        <v>422456</v>
      </c>
      <c r="B1133" s="225" t="s">
        <v>400</v>
      </c>
      <c r="W1133" s="225" t="s">
        <v>163</v>
      </c>
      <c r="X1133" s="225" t="s">
        <v>163</v>
      </c>
      <c r="Y1133" s="225" t="s">
        <v>162</v>
      </c>
      <c r="Z1133" s="225" t="s">
        <v>162</v>
      </c>
      <c r="AA1133" s="225" t="s">
        <v>162</v>
      </c>
      <c r="AB1133" s="225" t="s">
        <v>162</v>
      </c>
      <c r="AC1133" s="225" t="s">
        <v>162</v>
      </c>
      <c r="AS1133" s="225" t="s">
        <v>3017</v>
      </c>
    </row>
    <row r="1134" spans="1:45" x14ac:dyDescent="0.2">
      <c r="A1134" s="225">
        <v>422462</v>
      </c>
      <c r="B1134" s="225" t="s">
        <v>374</v>
      </c>
      <c r="L1134" s="225" t="s">
        <v>161</v>
      </c>
      <c r="Q1134" s="225" t="s">
        <v>161</v>
      </c>
      <c r="X1134" s="225" t="s">
        <v>161</v>
      </c>
      <c r="Z1134" s="225" t="s">
        <v>163</v>
      </c>
      <c r="AA1134" s="225" t="s">
        <v>163</v>
      </c>
      <c r="AD1134" s="225" t="s">
        <v>162</v>
      </c>
      <c r="AE1134" s="225" t="s">
        <v>162</v>
      </c>
      <c r="AF1134" s="225" t="s">
        <v>162</v>
      </c>
      <c r="AG1134" s="225" t="s">
        <v>162</v>
      </c>
      <c r="AH1134" s="225" t="s">
        <v>162</v>
      </c>
      <c r="AS1134" s="225" t="s">
        <v>3017</v>
      </c>
    </row>
    <row r="1135" spans="1:45" x14ac:dyDescent="0.2">
      <c r="A1135" s="225">
        <v>422467</v>
      </c>
      <c r="B1135" s="225" t="s">
        <v>374</v>
      </c>
      <c r="L1135" s="225" t="s">
        <v>162</v>
      </c>
      <c r="AD1135" s="225" t="s">
        <v>162</v>
      </c>
      <c r="AE1135" s="225" t="s">
        <v>162</v>
      </c>
      <c r="AF1135" s="225" t="s">
        <v>162</v>
      </c>
      <c r="AG1135" s="225" t="s">
        <v>162</v>
      </c>
      <c r="AH1135" s="225" t="s">
        <v>162</v>
      </c>
      <c r="AS1135" s="225" t="s">
        <v>3017</v>
      </c>
    </row>
    <row r="1136" spans="1:45" x14ac:dyDescent="0.2">
      <c r="A1136" s="225">
        <v>422470</v>
      </c>
      <c r="B1136" s="225" t="s">
        <v>374</v>
      </c>
      <c r="N1136" s="225" t="s">
        <v>161</v>
      </c>
      <c r="Q1136" s="225" t="s">
        <v>162</v>
      </c>
      <c r="X1136" s="225" t="s">
        <v>161</v>
      </c>
      <c r="AA1136" s="225" t="s">
        <v>162</v>
      </c>
      <c r="AB1136" s="225" t="s">
        <v>163</v>
      </c>
      <c r="AC1136" s="225" t="s">
        <v>163</v>
      </c>
      <c r="AD1136" s="225" t="s">
        <v>162</v>
      </c>
      <c r="AE1136" s="225" t="s">
        <v>162</v>
      </c>
      <c r="AF1136" s="225" t="s">
        <v>162</v>
      </c>
      <c r="AG1136" s="225" t="s">
        <v>162</v>
      </c>
      <c r="AH1136" s="225" t="s">
        <v>162</v>
      </c>
      <c r="AS1136" s="225" t="s">
        <v>3017</v>
      </c>
    </row>
    <row r="1137" spans="1:45" x14ac:dyDescent="0.2">
      <c r="A1137" s="225">
        <v>422471</v>
      </c>
      <c r="B1137" s="225" t="s">
        <v>400</v>
      </c>
      <c r="J1137" s="225" t="s">
        <v>163</v>
      </c>
      <c r="W1137" s="225" t="s">
        <v>163</v>
      </c>
      <c r="Y1137" s="225" t="s">
        <v>162</v>
      </c>
      <c r="Z1137" s="225" t="s">
        <v>162</v>
      </c>
      <c r="AA1137" s="225" t="s">
        <v>162</v>
      </c>
      <c r="AB1137" s="225" t="s">
        <v>162</v>
      </c>
      <c r="AC1137" s="225" t="s">
        <v>162</v>
      </c>
      <c r="AS1137" s="225" t="s">
        <v>3017</v>
      </c>
    </row>
    <row r="1138" spans="1:45" x14ac:dyDescent="0.2">
      <c r="A1138" s="225">
        <v>422472</v>
      </c>
      <c r="B1138" s="225" t="s">
        <v>374</v>
      </c>
      <c r="Q1138" s="225" t="s">
        <v>161</v>
      </c>
      <c r="R1138" s="225" t="s">
        <v>163</v>
      </c>
      <c r="AB1138" s="225" t="s">
        <v>163</v>
      </c>
      <c r="AD1138" s="225" t="s">
        <v>163</v>
      </c>
      <c r="AE1138" s="225" t="s">
        <v>162</v>
      </c>
      <c r="AF1138" s="225" t="s">
        <v>162</v>
      </c>
      <c r="AH1138" s="225" t="s">
        <v>163</v>
      </c>
      <c r="AS1138" s="225" t="s">
        <v>3017</v>
      </c>
    </row>
    <row r="1139" spans="1:45" x14ac:dyDescent="0.2">
      <c r="A1139" s="225">
        <v>422480</v>
      </c>
      <c r="B1139" s="225" t="s">
        <v>374</v>
      </c>
      <c r="S1139" s="225" t="s">
        <v>161</v>
      </c>
      <c r="AA1139" s="225" t="s">
        <v>163</v>
      </c>
      <c r="AB1139" s="225" t="s">
        <v>163</v>
      </c>
      <c r="AC1139" s="225" t="s">
        <v>163</v>
      </c>
      <c r="AD1139" s="225" t="s">
        <v>162</v>
      </c>
      <c r="AE1139" s="225" t="s">
        <v>162</v>
      </c>
      <c r="AF1139" s="225" t="s">
        <v>162</v>
      </c>
      <c r="AG1139" s="225" t="s">
        <v>162</v>
      </c>
      <c r="AH1139" s="225" t="s">
        <v>162</v>
      </c>
      <c r="AS1139" s="225" t="s">
        <v>3017</v>
      </c>
    </row>
    <row r="1140" spans="1:45" x14ac:dyDescent="0.2">
      <c r="A1140" s="225">
        <v>422482</v>
      </c>
      <c r="B1140" s="225" t="s">
        <v>374</v>
      </c>
      <c r="L1140" s="225" t="s">
        <v>162</v>
      </c>
      <c r="S1140" s="225" t="s">
        <v>162</v>
      </c>
      <c r="AA1140" s="225" t="s">
        <v>162</v>
      </c>
      <c r="AB1140" s="225" t="s">
        <v>163</v>
      </c>
      <c r="AC1140" s="225" t="s">
        <v>163</v>
      </c>
      <c r="AD1140" s="225" t="s">
        <v>162</v>
      </c>
      <c r="AE1140" s="225" t="s">
        <v>162</v>
      </c>
      <c r="AF1140" s="225" t="s">
        <v>162</v>
      </c>
      <c r="AG1140" s="225" t="s">
        <v>162</v>
      </c>
      <c r="AH1140" s="225" t="s">
        <v>162</v>
      </c>
      <c r="AS1140" s="225" t="s">
        <v>3017</v>
      </c>
    </row>
    <row r="1141" spans="1:45" x14ac:dyDescent="0.2">
      <c r="A1141" s="225">
        <v>422499</v>
      </c>
      <c r="B1141" s="225" t="s">
        <v>400</v>
      </c>
      <c r="H1141" s="225" t="s">
        <v>162</v>
      </c>
      <c r="L1141" s="225" t="s">
        <v>162</v>
      </c>
      <c r="R1141" s="225" t="s">
        <v>162</v>
      </c>
      <c r="S1141" s="225" t="s">
        <v>162</v>
      </c>
      <c r="Y1141" s="225" t="s">
        <v>162</v>
      </c>
      <c r="Z1141" s="225" t="s">
        <v>162</v>
      </c>
      <c r="AA1141" s="225" t="s">
        <v>162</v>
      </c>
      <c r="AB1141" s="225" t="s">
        <v>162</v>
      </c>
      <c r="AC1141" s="225" t="s">
        <v>162</v>
      </c>
      <c r="AS1141" s="225" t="s">
        <v>3017</v>
      </c>
    </row>
    <row r="1142" spans="1:45" x14ac:dyDescent="0.2">
      <c r="A1142" s="225">
        <v>422504</v>
      </c>
      <c r="B1142" s="225" t="s">
        <v>374</v>
      </c>
      <c r="I1142" s="225" t="s">
        <v>161</v>
      </c>
      <c r="Q1142" s="225" t="s">
        <v>161</v>
      </c>
      <c r="AA1142" s="225" t="s">
        <v>163</v>
      </c>
      <c r="AB1142" s="225" t="s">
        <v>162</v>
      </c>
      <c r="AD1142" s="225" t="s">
        <v>162</v>
      </c>
      <c r="AE1142" s="225" t="s">
        <v>162</v>
      </c>
      <c r="AF1142" s="225" t="s">
        <v>162</v>
      </c>
      <c r="AG1142" s="225" t="s">
        <v>162</v>
      </c>
      <c r="AH1142" s="225" t="s">
        <v>162</v>
      </c>
      <c r="AS1142" s="225" t="s">
        <v>3016</v>
      </c>
    </row>
    <row r="1143" spans="1:45" x14ac:dyDescent="0.2">
      <c r="A1143" s="225">
        <v>422512</v>
      </c>
      <c r="B1143" s="225" t="s">
        <v>374</v>
      </c>
      <c r="R1143" s="225" t="s">
        <v>162</v>
      </c>
      <c r="W1143" s="225" t="s">
        <v>161</v>
      </c>
      <c r="Y1143" s="225" t="s">
        <v>162</v>
      </c>
      <c r="Z1143" s="225" t="s">
        <v>162</v>
      </c>
      <c r="AA1143" s="225" t="s">
        <v>162</v>
      </c>
      <c r="AD1143" s="225" t="s">
        <v>162</v>
      </c>
      <c r="AE1143" s="225" t="s">
        <v>162</v>
      </c>
      <c r="AF1143" s="225" t="s">
        <v>162</v>
      </c>
      <c r="AG1143" s="225" t="s">
        <v>162</v>
      </c>
      <c r="AH1143" s="225" t="s">
        <v>162</v>
      </c>
      <c r="AS1143" s="225" t="s">
        <v>3017</v>
      </c>
    </row>
    <row r="1144" spans="1:45" x14ac:dyDescent="0.2">
      <c r="A1144" s="225">
        <v>422518</v>
      </c>
      <c r="B1144" s="225" t="s">
        <v>374</v>
      </c>
      <c r="AC1144" s="225" t="s">
        <v>163</v>
      </c>
      <c r="AD1144" s="225" t="s">
        <v>162</v>
      </c>
      <c r="AE1144" s="225" t="s">
        <v>162</v>
      </c>
      <c r="AF1144" s="225" t="s">
        <v>162</v>
      </c>
      <c r="AG1144" s="225" t="s">
        <v>162</v>
      </c>
      <c r="AH1144" s="225" t="s">
        <v>162</v>
      </c>
      <c r="AS1144" s="225" t="s">
        <v>3017</v>
      </c>
    </row>
    <row r="1145" spans="1:45" x14ac:dyDescent="0.2">
      <c r="A1145" s="225">
        <v>422521</v>
      </c>
      <c r="B1145" s="225" t="s">
        <v>400</v>
      </c>
      <c r="L1145" s="225" t="s">
        <v>162</v>
      </c>
      <c r="S1145" s="225" t="s">
        <v>161</v>
      </c>
      <c r="T1145" s="225" t="s">
        <v>162</v>
      </c>
      <c r="Z1145" s="225" t="s">
        <v>162</v>
      </c>
      <c r="AA1145" s="225" t="s">
        <v>162</v>
      </c>
      <c r="AS1145" s="225" t="s">
        <v>3017</v>
      </c>
    </row>
    <row r="1146" spans="1:45" x14ac:dyDescent="0.2">
      <c r="A1146" s="225">
        <v>422525</v>
      </c>
      <c r="B1146" s="225" t="s">
        <v>374</v>
      </c>
      <c r="AC1146" s="225" t="s">
        <v>163</v>
      </c>
      <c r="AD1146" s="225" t="s">
        <v>162</v>
      </c>
      <c r="AE1146" s="225" t="s">
        <v>162</v>
      </c>
      <c r="AF1146" s="225" t="s">
        <v>162</v>
      </c>
      <c r="AG1146" s="225" t="s">
        <v>162</v>
      </c>
      <c r="AH1146" s="225" t="s">
        <v>162</v>
      </c>
      <c r="AS1146" s="225" t="s">
        <v>3017</v>
      </c>
    </row>
    <row r="1147" spans="1:45" x14ac:dyDescent="0.2">
      <c r="A1147" s="225">
        <v>422528</v>
      </c>
      <c r="B1147" s="225" t="s">
        <v>400</v>
      </c>
      <c r="T1147" s="225" t="s">
        <v>163</v>
      </c>
      <c r="Y1147" s="225" t="s">
        <v>162</v>
      </c>
      <c r="Z1147" s="225" t="s">
        <v>162</v>
      </c>
      <c r="AA1147" s="225" t="s">
        <v>162</v>
      </c>
      <c r="AB1147" s="225" t="s">
        <v>162</v>
      </c>
      <c r="AC1147" s="225" t="s">
        <v>162</v>
      </c>
      <c r="AS1147" s="225" t="s">
        <v>3017</v>
      </c>
    </row>
    <row r="1148" spans="1:45" x14ac:dyDescent="0.2">
      <c r="A1148" s="225">
        <v>422533</v>
      </c>
      <c r="B1148" s="225" t="s">
        <v>374</v>
      </c>
      <c r="K1148" s="225" t="s">
        <v>161</v>
      </c>
      <c r="W1148" s="225" t="s">
        <v>162</v>
      </c>
      <c r="AD1148" s="225" t="s">
        <v>162</v>
      </c>
      <c r="AE1148" s="225" t="s">
        <v>162</v>
      </c>
      <c r="AF1148" s="225" t="s">
        <v>162</v>
      </c>
      <c r="AG1148" s="225" t="s">
        <v>162</v>
      </c>
      <c r="AS1148" s="225" t="s">
        <v>3017</v>
      </c>
    </row>
    <row r="1149" spans="1:45" x14ac:dyDescent="0.2">
      <c r="A1149" s="225">
        <v>422544</v>
      </c>
      <c r="B1149" s="225" t="s">
        <v>374</v>
      </c>
      <c r="Q1149" s="225" t="s">
        <v>163</v>
      </c>
      <c r="AD1149" s="225" t="s">
        <v>162</v>
      </c>
      <c r="AE1149" s="225" t="s">
        <v>162</v>
      </c>
      <c r="AF1149" s="225" t="s">
        <v>162</v>
      </c>
      <c r="AG1149" s="225" t="s">
        <v>162</v>
      </c>
      <c r="AH1149" s="225" t="s">
        <v>162</v>
      </c>
      <c r="AS1149" s="225" t="s">
        <v>3017</v>
      </c>
    </row>
    <row r="1150" spans="1:45" x14ac:dyDescent="0.2">
      <c r="A1150" s="225">
        <v>422553</v>
      </c>
      <c r="B1150" s="225" t="s">
        <v>374</v>
      </c>
      <c r="AC1150" s="225" t="s">
        <v>163</v>
      </c>
      <c r="AD1150" s="225" t="s">
        <v>162</v>
      </c>
      <c r="AE1150" s="225" t="s">
        <v>162</v>
      </c>
      <c r="AF1150" s="225" t="s">
        <v>162</v>
      </c>
      <c r="AG1150" s="225" t="s">
        <v>162</v>
      </c>
      <c r="AH1150" s="225" t="s">
        <v>162</v>
      </c>
      <c r="AS1150" s="225" t="s">
        <v>3017</v>
      </c>
    </row>
    <row r="1151" spans="1:45" x14ac:dyDescent="0.2">
      <c r="A1151" s="225">
        <v>422563</v>
      </c>
      <c r="B1151" s="225" t="s">
        <v>400</v>
      </c>
      <c r="I1151" s="225" t="s">
        <v>161</v>
      </c>
      <c r="O1151" s="225" t="s">
        <v>161</v>
      </c>
      <c r="S1151" s="225" t="s">
        <v>161</v>
      </c>
      <c r="X1151" s="225" t="s">
        <v>161</v>
      </c>
      <c r="Y1151" s="225" t="s">
        <v>162</v>
      </c>
      <c r="Z1151" s="225" t="s">
        <v>162</v>
      </c>
      <c r="AA1151" s="225" t="s">
        <v>162</v>
      </c>
      <c r="AB1151" s="225" t="s">
        <v>162</v>
      </c>
      <c r="AC1151" s="225" t="s">
        <v>162</v>
      </c>
      <c r="AS1151" s="225" t="s">
        <v>3017</v>
      </c>
    </row>
    <row r="1152" spans="1:45" x14ac:dyDescent="0.2">
      <c r="A1152" s="225">
        <v>422570</v>
      </c>
      <c r="B1152" s="225" t="s">
        <v>374</v>
      </c>
      <c r="AD1152" s="225" t="s">
        <v>162</v>
      </c>
      <c r="AE1152" s="225" t="s">
        <v>162</v>
      </c>
      <c r="AF1152" s="225" t="s">
        <v>162</v>
      </c>
      <c r="AG1152" s="225" t="s">
        <v>162</v>
      </c>
      <c r="AH1152" s="225" t="s">
        <v>162</v>
      </c>
      <c r="AS1152" s="225" t="s">
        <v>3017</v>
      </c>
    </row>
    <row r="1153" spans="1:45" x14ac:dyDescent="0.2">
      <c r="A1153" s="225">
        <v>422574</v>
      </c>
      <c r="B1153" s="225" t="s">
        <v>400</v>
      </c>
      <c r="E1153" s="225" t="s">
        <v>161</v>
      </c>
      <c r="O1153" s="225" t="s">
        <v>161</v>
      </c>
      <c r="W1153" s="225" t="s">
        <v>163</v>
      </c>
      <c r="Z1153" s="225" t="s">
        <v>162</v>
      </c>
      <c r="AA1153" s="225" t="s">
        <v>162</v>
      </c>
      <c r="AS1153" s="225" t="s">
        <v>3017</v>
      </c>
    </row>
    <row r="1154" spans="1:45" x14ac:dyDescent="0.2">
      <c r="A1154" s="225">
        <v>422584</v>
      </c>
      <c r="B1154" s="225" t="s">
        <v>374</v>
      </c>
      <c r="L1154" s="225" t="s">
        <v>162</v>
      </c>
      <c r="R1154" s="225" t="s">
        <v>162</v>
      </c>
      <c r="T1154" s="225" t="s">
        <v>163</v>
      </c>
      <c r="W1154" s="225" t="s">
        <v>162</v>
      </c>
      <c r="AA1154" s="225" t="s">
        <v>162</v>
      </c>
      <c r="AD1154" s="225" t="s">
        <v>162</v>
      </c>
      <c r="AE1154" s="225" t="s">
        <v>162</v>
      </c>
      <c r="AF1154" s="225" t="s">
        <v>162</v>
      </c>
      <c r="AG1154" s="225" t="s">
        <v>162</v>
      </c>
      <c r="AH1154" s="225" t="s">
        <v>162</v>
      </c>
      <c r="AS1154" s="225" t="s">
        <v>3017</v>
      </c>
    </row>
    <row r="1155" spans="1:45" x14ac:dyDescent="0.2">
      <c r="A1155" s="225">
        <v>422587</v>
      </c>
      <c r="B1155" s="225" t="s">
        <v>400</v>
      </c>
      <c r="R1155" s="225" t="s">
        <v>162</v>
      </c>
      <c r="T1155" s="225" t="s">
        <v>162</v>
      </c>
      <c r="W1155" s="225" t="s">
        <v>162</v>
      </c>
      <c r="Y1155" s="225" t="s">
        <v>162</v>
      </c>
      <c r="Z1155" s="225" t="s">
        <v>162</v>
      </c>
      <c r="AA1155" s="225" t="s">
        <v>162</v>
      </c>
      <c r="AB1155" s="225" t="s">
        <v>162</v>
      </c>
      <c r="AC1155" s="225" t="s">
        <v>162</v>
      </c>
      <c r="AS1155" s="225" t="s">
        <v>3017</v>
      </c>
    </row>
    <row r="1156" spans="1:45" x14ac:dyDescent="0.2">
      <c r="A1156" s="225">
        <v>422592</v>
      </c>
      <c r="B1156" s="225" t="s">
        <v>374</v>
      </c>
      <c r="I1156" s="225" t="s">
        <v>161</v>
      </c>
      <c r="L1156" s="225" t="s">
        <v>163</v>
      </c>
      <c r="X1156" s="225" t="s">
        <v>163</v>
      </c>
      <c r="AA1156" s="225" t="s">
        <v>163</v>
      </c>
      <c r="AC1156" s="225" t="s">
        <v>163</v>
      </c>
      <c r="AD1156" s="225" t="s">
        <v>162</v>
      </c>
      <c r="AE1156" s="225" t="s">
        <v>162</v>
      </c>
      <c r="AF1156" s="225" t="s">
        <v>162</v>
      </c>
      <c r="AG1156" s="225" t="s">
        <v>162</v>
      </c>
      <c r="AH1156" s="225" t="s">
        <v>162</v>
      </c>
      <c r="AS1156" s="225" t="s">
        <v>3017</v>
      </c>
    </row>
    <row r="1157" spans="1:45" x14ac:dyDescent="0.2">
      <c r="A1157" s="225">
        <v>422595</v>
      </c>
      <c r="B1157" s="225" t="s">
        <v>400</v>
      </c>
      <c r="E1157" s="225" t="s">
        <v>161</v>
      </c>
      <c r="L1157" s="225" t="s">
        <v>163</v>
      </c>
      <c r="Y1157" s="225" t="s">
        <v>162</v>
      </c>
      <c r="Z1157" s="225" t="s">
        <v>162</v>
      </c>
      <c r="AA1157" s="225" t="s">
        <v>162</v>
      </c>
      <c r="AC1157" s="225" t="s">
        <v>162</v>
      </c>
      <c r="AS1157" s="225" t="s">
        <v>3017</v>
      </c>
    </row>
    <row r="1158" spans="1:45" x14ac:dyDescent="0.2">
      <c r="A1158" s="225">
        <v>422597</v>
      </c>
      <c r="B1158" s="225" t="s">
        <v>374</v>
      </c>
      <c r="L1158" s="225" t="s">
        <v>162</v>
      </c>
      <c r="R1158" s="225" t="s">
        <v>162</v>
      </c>
      <c r="S1158" s="225" t="s">
        <v>163</v>
      </c>
      <c r="AA1158" s="225" t="s">
        <v>163</v>
      </c>
      <c r="AC1158" s="225" t="s">
        <v>163</v>
      </c>
      <c r="AD1158" s="225" t="s">
        <v>162</v>
      </c>
      <c r="AE1158" s="225" t="s">
        <v>162</v>
      </c>
      <c r="AF1158" s="225" t="s">
        <v>162</v>
      </c>
      <c r="AG1158" s="225" t="s">
        <v>162</v>
      </c>
      <c r="AH1158" s="225" t="s">
        <v>162</v>
      </c>
      <c r="AS1158" s="225" t="s">
        <v>3017</v>
      </c>
    </row>
    <row r="1159" spans="1:45" x14ac:dyDescent="0.2">
      <c r="A1159" s="225">
        <v>422600</v>
      </c>
      <c r="B1159" s="225" t="s">
        <v>400</v>
      </c>
      <c r="L1159" s="225" t="s">
        <v>162</v>
      </c>
      <c r="O1159" s="225" t="s">
        <v>161</v>
      </c>
      <c r="Y1159" s="225" t="s">
        <v>162</v>
      </c>
      <c r="Z1159" s="225" t="s">
        <v>162</v>
      </c>
      <c r="AA1159" s="225" t="s">
        <v>162</v>
      </c>
      <c r="AB1159" s="225" t="s">
        <v>162</v>
      </c>
      <c r="AC1159" s="225" t="s">
        <v>162</v>
      </c>
      <c r="AS1159" s="225" t="s">
        <v>3017</v>
      </c>
    </row>
    <row r="1160" spans="1:45" x14ac:dyDescent="0.2">
      <c r="A1160" s="225">
        <v>422601</v>
      </c>
      <c r="B1160" s="225" t="s">
        <v>400</v>
      </c>
      <c r="P1160" s="225" t="s">
        <v>163</v>
      </c>
      <c r="Y1160" s="225" t="s">
        <v>162</v>
      </c>
      <c r="Z1160" s="225" t="s">
        <v>162</v>
      </c>
      <c r="AA1160" s="225" t="s">
        <v>162</v>
      </c>
      <c r="AB1160" s="225" t="s">
        <v>162</v>
      </c>
      <c r="AC1160" s="225" t="s">
        <v>162</v>
      </c>
      <c r="AS1160" s="225" t="s">
        <v>3017</v>
      </c>
    </row>
    <row r="1161" spans="1:45" x14ac:dyDescent="0.2">
      <c r="A1161" s="225">
        <v>422606</v>
      </c>
      <c r="B1161" s="225" t="s">
        <v>374</v>
      </c>
      <c r="AC1161" s="225" t="s">
        <v>163</v>
      </c>
      <c r="AD1161" s="225" t="s">
        <v>162</v>
      </c>
      <c r="AE1161" s="225" t="s">
        <v>162</v>
      </c>
      <c r="AF1161" s="225" t="s">
        <v>162</v>
      </c>
      <c r="AG1161" s="225" t="s">
        <v>162</v>
      </c>
      <c r="AS1161" s="225" t="s">
        <v>3017</v>
      </c>
    </row>
    <row r="1162" spans="1:45" x14ac:dyDescent="0.2">
      <c r="A1162" s="225">
        <v>422607</v>
      </c>
      <c r="B1162" s="225" t="s">
        <v>400</v>
      </c>
      <c r="W1162" s="225" t="s">
        <v>163</v>
      </c>
      <c r="Z1162" s="225" t="s">
        <v>162</v>
      </c>
      <c r="AA1162" s="225" t="s">
        <v>162</v>
      </c>
      <c r="AS1162" s="225" t="s">
        <v>3017</v>
      </c>
    </row>
    <row r="1163" spans="1:45" x14ac:dyDescent="0.2">
      <c r="A1163" s="225">
        <v>422608</v>
      </c>
      <c r="B1163" s="225" t="s">
        <v>400</v>
      </c>
      <c r="J1163" s="225" t="s">
        <v>161</v>
      </c>
      <c r="L1163" s="225" t="s">
        <v>161</v>
      </c>
      <c r="W1163" s="225" t="s">
        <v>163</v>
      </c>
      <c r="Z1163" s="225" t="s">
        <v>162</v>
      </c>
      <c r="AA1163" s="225" t="s">
        <v>162</v>
      </c>
      <c r="AS1163" s="225" t="s">
        <v>3017</v>
      </c>
    </row>
    <row r="1164" spans="1:45" x14ac:dyDescent="0.2">
      <c r="A1164" s="225">
        <v>422610</v>
      </c>
      <c r="B1164" s="225" t="s">
        <v>400</v>
      </c>
      <c r="T1164" s="225" t="s">
        <v>162</v>
      </c>
      <c r="W1164" s="225" t="s">
        <v>163</v>
      </c>
      <c r="Y1164" s="225" t="s">
        <v>162</v>
      </c>
      <c r="Z1164" s="225" t="s">
        <v>162</v>
      </c>
      <c r="AA1164" s="225" t="s">
        <v>162</v>
      </c>
      <c r="AC1164" s="225" t="s">
        <v>162</v>
      </c>
      <c r="AS1164" s="225" t="s">
        <v>3017</v>
      </c>
    </row>
    <row r="1165" spans="1:45" x14ac:dyDescent="0.2">
      <c r="A1165" s="225">
        <v>422615</v>
      </c>
      <c r="B1165" s="225" t="s">
        <v>374</v>
      </c>
      <c r="AD1165" s="225" t="s">
        <v>162</v>
      </c>
      <c r="AE1165" s="225" t="s">
        <v>162</v>
      </c>
      <c r="AF1165" s="225" t="s">
        <v>162</v>
      </c>
      <c r="AG1165" s="225" t="s">
        <v>162</v>
      </c>
      <c r="AH1165" s="225" t="s">
        <v>162</v>
      </c>
      <c r="AS1165" s="225" t="s">
        <v>3017</v>
      </c>
    </row>
    <row r="1166" spans="1:45" x14ac:dyDescent="0.2">
      <c r="A1166" s="225">
        <v>422618</v>
      </c>
      <c r="B1166" s="225" t="s">
        <v>374</v>
      </c>
      <c r="S1166" s="225" t="s">
        <v>162</v>
      </c>
      <c r="AA1166" s="225" t="s">
        <v>163</v>
      </c>
      <c r="AD1166" s="225" t="s">
        <v>162</v>
      </c>
      <c r="AE1166" s="225" t="s">
        <v>162</v>
      </c>
      <c r="AF1166" s="225" t="s">
        <v>162</v>
      </c>
      <c r="AG1166" s="225" t="s">
        <v>162</v>
      </c>
      <c r="AS1166" s="225" t="s">
        <v>3017</v>
      </c>
    </row>
    <row r="1167" spans="1:45" x14ac:dyDescent="0.2">
      <c r="A1167" s="225">
        <v>422621</v>
      </c>
      <c r="B1167" s="225" t="s">
        <v>400</v>
      </c>
      <c r="R1167" s="225" t="s">
        <v>162</v>
      </c>
      <c r="Z1167" s="225" t="s">
        <v>162</v>
      </c>
      <c r="AA1167" s="225" t="s">
        <v>162</v>
      </c>
      <c r="AS1167" s="225" t="s">
        <v>3016</v>
      </c>
    </row>
    <row r="1168" spans="1:45" x14ac:dyDescent="0.2">
      <c r="A1168" s="225">
        <v>422625</v>
      </c>
      <c r="B1168" s="225" t="s">
        <v>374</v>
      </c>
      <c r="AD1168" s="225" t="s">
        <v>162</v>
      </c>
      <c r="AE1168" s="225" t="s">
        <v>162</v>
      </c>
      <c r="AF1168" s="225" t="s">
        <v>162</v>
      </c>
      <c r="AG1168" s="225" t="s">
        <v>162</v>
      </c>
      <c r="AH1168" s="225" t="s">
        <v>162</v>
      </c>
      <c r="AS1168" s="225" t="s">
        <v>3017</v>
      </c>
    </row>
    <row r="1169" spans="1:45" x14ac:dyDescent="0.2">
      <c r="A1169" s="225">
        <v>422628</v>
      </c>
      <c r="B1169" s="225" t="s">
        <v>374</v>
      </c>
      <c r="Q1169" s="225" t="s">
        <v>163</v>
      </c>
      <c r="AA1169" s="225" t="s">
        <v>163</v>
      </c>
      <c r="AB1169" s="225" t="s">
        <v>163</v>
      </c>
      <c r="AD1169" s="225" t="s">
        <v>162</v>
      </c>
      <c r="AE1169" s="225" t="s">
        <v>162</v>
      </c>
      <c r="AF1169" s="225" t="s">
        <v>162</v>
      </c>
      <c r="AG1169" s="225" t="s">
        <v>162</v>
      </c>
      <c r="AH1169" s="225" t="s">
        <v>162</v>
      </c>
      <c r="AS1169" s="225" t="s">
        <v>3017</v>
      </c>
    </row>
    <row r="1170" spans="1:45" x14ac:dyDescent="0.2">
      <c r="A1170" s="225">
        <v>422629</v>
      </c>
      <c r="B1170" s="225" t="s">
        <v>374</v>
      </c>
      <c r="Q1170" s="225" t="s">
        <v>162</v>
      </c>
      <c r="X1170" s="225" t="s">
        <v>162</v>
      </c>
      <c r="AB1170" s="225" t="s">
        <v>162</v>
      </c>
      <c r="AD1170" s="225" t="s">
        <v>162</v>
      </c>
      <c r="AE1170" s="225" t="s">
        <v>162</v>
      </c>
      <c r="AF1170" s="225" t="s">
        <v>162</v>
      </c>
      <c r="AG1170" s="225" t="s">
        <v>162</v>
      </c>
      <c r="AH1170" s="225" t="s">
        <v>162</v>
      </c>
      <c r="AS1170" s="225" t="s">
        <v>3017</v>
      </c>
    </row>
    <row r="1171" spans="1:45" x14ac:dyDescent="0.2">
      <c r="A1171" s="225">
        <v>422631</v>
      </c>
      <c r="B1171" s="225" t="s">
        <v>374</v>
      </c>
      <c r="AA1171" s="225" t="s">
        <v>163</v>
      </c>
      <c r="AD1171" s="225" t="s">
        <v>162</v>
      </c>
      <c r="AE1171" s="225" t="s">
        <v>162</v>
      </c>
      <c r="AF1171" s="225" t="s">
        <v>162</v>
      </c>
      <c r="AG1171" s="225" t="s">
        <v>162</v>
      </c>
      <c r="AS1171" s="225" t="s">
        <v>3017</v>
      </c>
    </row>
    <row r="1172" spans="1:45" x14ac:dyDescent="0.2">
      <c r="A1172" s="225">
        <v>422632</v>
      </c>
      <c r="B1172" s="225" t="s">
        <v>374</v>
      </c>
      <c r="K1172" s="225" t="s">
        <v>163</v>
      </c>
      <c r="L1172" s="225" t="s">
        <v>161</v>
      </c>
      <c r="O1172" s="225" t="s">
        <v>163</v>
      </c>
      <c r="AC1172" s="225" t="s">
        <v>163</v>
      </c>
      <c r="AD1172" s="225" t="s">
        <v>162</v>
      </c>
      <c r="AE1172" s="225" t="s">
        <v>162</v>
      </c>
      <c r="AF1172" s="225" t="s">
        <v>162</v>
      </c>
      <c r="AG1172" s="225" t="s">
        <v>162</v>
      </c>
      <c r="AH1172" s="225" t="s">
        <v>162</v>
      </c>
      <c r="AS1172" s="225" t="s">
        <v>3017</v>
      </c>
    </row>
    <row r="1173" spans="1:45" x14ac:dyDescent="0.2">
      <c r="A1173" s="225">
        <v>422633</v>
      </c>
      <c r="B1173" s="225" t="s">
        <v>374</v>
      </c>
      <c r="E1173" s="225" t="s">
        <v>161</v>
      </c>
      <c r="H1173" s="225" t="s">
        <v>161</v>
      </c>
      <c r="AA1173" s="225" t="s">
        <v>163</v>
      </c>
      <c r="AD1173" s="225" t="s">
        <v>162</v>
      </c>
      <c r="AE1173" s="225" t="s">
        <v>162</v>
      </c>
      <c r="AF1173" s="225" t="s">
        <v>162</v>
      </c>
      <c r="AG1173" s="225" t="s">
        <v>162</v>
      </c>
      <c r="AS1173" s="225" t="s">
        <v>3017</v>
      </c>
    </row>
    <row r="1174" spans="1:45" x14ac:dyDescent="0.2">
      <c r="A1174" s="225">
        <v>422637</v>
      </c>
      <c r="B1174" s="225" t="s">
        <v>400</v>
      </c>
      <c r="R1174" s="225" t="s">
        <v>162</v>
      </c>
      <c r="S1174" s="225" t="s">
        <v>163</v>
      </c>
      <c r="Y1174" s="225" t="s">
        <v>162</v>
      </c>
      <c r="Z1174" s="225" t="s">
        <v>162</v>
      </c>
      <c r="AA1174" s="225" t="s">
        <v>162</v>
      </c>
      <c r="AB1174" s="225" t="s">
        <v>162</v>
      </c>
      <c r="AC1174" s="225" t="s">
        <v>162</v>
      </c>
      <c r="AS1174" s="225" t="s">
        <v>3017</v>
      </c>
    </row>
    <row r="1175" spans="1:45" x14ac:dyDescent="0.2">
      <c r="A1175" s="225">
        <v>422639</v>
      </c>
      <c r="B1175" s="225" t="s">
        <v>374</v>
      </c>
      <c r="H1175" s="225" t="s">
        <v>162</v>
      </c>
      <c r="S1175" s="225" t="s">
        <v>162</v>
      </c>
      <c r="AC1175" s="225" t="s">
        <v>163</v>
      </c>
      <c r="AD1175" s="225" t="s">
        <v>162</v>
      </c>
      <c r="AE1175" s="225" t="s">
        <v>162</v>
      </c>
      <c r="AF1175" s="225" t="s">
        <v>162</v>
      </c>
      <c r="AG1175" s="225" t="s">
        <v>162</v>
      </c>
      <c r="AH1175" s="225" t="s">
        <v>162</v>
      </c>
      <c r="AS1175" s="225" t="s">
        <v>3017</v>
      </c>
    </row>
    <row r="1176" spans="1:45" x14ac:dyDescent="0.2">
      <c r="A1176" s="225">
        <v>422647</v>
      </c>
      <c r="B1176" s="225" t="s">
        <v>400</v>
      </c>
      <c r="L1176" s="225" t="s">
        <v>162</v>
      </c>
      <c r="Y1176" s="225" t="s">
        <v>162</v>
      </c>
      <c r="Z1176" s="225" t="s">
        <v>162</v>
      </c>
      <c r="AA1176" s="225" t="s">
        <v>162</v>
      </c>
      <c r="AB1176" s="225" t="s">
        <v>162</v>
      </c>
      <c r="AC1176" s="225" t="s">
        <v>162</v>
      </c>
      <c r="AS1176" s="225" t="s">
        <v>3017</v>
      </c>
    </row>
    <row r="1177" spans="1:45" x14ac:dyDescent="0.2">
      <c r="A1177" s="225">
        <v>422649</v>
      </c>
      <c r="B1177" s="225" t="s">
        <v>374</v>
      </c>
      <c r="W1177" s="225" t="s">
        <v>162</v>
      </c>
      <c r="Y1177" s="225" t="s">
        <v>162</v>
      </c>
      <c r="AA1177" s="225" t="s">
        <v>162</v>
      </c>
      <c r="AB1177" s="225" t="s">
        <v>162</v>
      </c>
      <c r="AC1177" s="225" t="s">
        <v>163</v>
      </c>
      <c r="AD1177" s="225" t="s">
        <v>162</v>
      </c>
      <c r="AE1177" s="225" t="s">
        <v>162</v>
      </c>
      <c r="AF1177" s="225" t="s">
        <v>162</v>
      </c>
      <c r="AG1177" s="225" t="s">
        <v>162</v>
      </c>
      <c r="AH1177" s="225" t="s">
        <v>162</v>
      </c>
      <c r="AS1177" s="225" t="s">
        <v>3017</v>
      </c>
    </row>
    <row r="1178" spans="1:45" x14ac:dyDescent="0.2">
      <c r="A1178" s="225">
        <v>422650</v>
      </c>
      <c r="B1178" s="225" t="s">
        <v>400</v>
      </c>
      <c r="S1178" s="225" t="s">
        <v>163</v>
      </c>
      <c r="Y1178" s="225" t="s">
        <v>162</v>
      </c>
      <c r="Z1178" s="225" t="s">
        <v>162</v>
      </c>
      <c r="AA1178" s="225" t="s">
        <v>162</v>
      </c>
      <c r="AB1178" s="225" t="s">
        <v>162</v>
      </c>
      <c r="AC1178" s="225" t="s">
        <v>162</v>
      </c>
      <c r="AS1178" s="225" t="s">
        <v>3017</v>
      </c>
    </row>
    <row r="1179" spans="1:45" x14ac:dyDescent="0.2">
      <c r="A1179" s="225">
        <v>422651</v>
      </c>
      <c r="B1179" s="225" t="s">
        <v>400</v>
      </c>
      <c r="W1179" s="225" t="s">
        <v>163</v>
      </c>
      <c r="Y1179" s="225" t="s">
        <v>162</v>
      </c>
      <c r="Z1179" s="225" t="s">
        <v>162</v>
      </c>
      <c r="AA1179" s="225" t="s">
        <v>162</v>
      </c>
      <c r="AB1179" s="225" t="s">
        <v>162</v>
      </c>
      <c r="AC1179" s="225" t="s">
        <v>162</v>
      </c>
      <c r="AS1179" s="225" t="s">
        <v>3017</v>
      </c>
    </row>
    <row r="1180" spans="1:45" x14ac:dyDescent="0.2">
      <c r="A1180" s="225">
        <v>422655</v>
      </c>
      <c r="B1180" s="225" t="s">
        <v>400</v>
      </c>
      <c r="Y1180" s="225" t="s">
        <v>162</v>
      </c>
      <c r="Z1180" s="225" t="s">
        <v>162</v>
      </c>
      <c r="AA1180" s="225" t="s">
        <v>162</v>
      </c>
      <c r="AB1180" s="225" t="s">
        <v>162</v>
      </c>
      <c r="AC1180" s="225" t="s">
        <v>162</v>
      </c>
      <c r="AS1180" s="225" t="s">
        <v>3017</v>
      </c>
    </row>
    <row r="1181" spans="1:45" x14ac:dyDescent="0.2">
      <c r="A1181" s="225">
        <v>422660</v>
      </c>
      <c r="B1181" s="225" t="s">
        <v>400</v>
      </c>
      <c r="L1181" s="225" t="s">
        <v>162</v>
      </c>
      <c r="R1181" s="225" t="s">
        <v>162</v>
      </c>
      <c r="V1181" s="225" t="s">
        <v>162</v>
      </c>
      <c r="Y1181" s="225" t="s">
        <v>162</v>
      </c>
      <c r="Z1181" s="225" t="s">
        <v>162</v>
      </c>
      <c r="AA1181" s="225" t="s">
        <v>162</v>
      </c>
      <c r="AB1181" s="225" t="s">
        <v>162</v>
      </c>
      <c r="AC1181" s="225" t="s">
        <v>162</v>
      </c>
      <c r="AS1181" s="225" t="s">
        <v>3017</v>
      </c>
    </row>
    <row r="1182" spans="1:45" x14ac:dyDescent="0.2">
      <c r="A1182" s="225">
        <v>422663</v>
      </c>
      <c r="B1182" s="225" t="s">
        <v>374</v>
      </c>
      <c r="Z1182" s="225" t="s">
        <v>162</v>
      </c>
      <c r="AB1182" s="225" t="s">
        <v>162</v>
      </c>
      <c r="AD1182" s="225" t="s">
        <v>162</v>
      </c>
      <c r="AE1182" s="225" t="s">
        <v>162</v>
      </c>
      <c r="AF1182" s="225" t="s">
        <v>162</v>
      </c>
      <c r="AG1182" s="225" t="s">
        <v>162</v>
      </c>
      <c r="AS1182" s="225" t="s">
        <v>3017</v>
      </c>
    </row>
    <row r="1183" spans="1:45" x14ac:dyDescent="0.2">
      <c r="A1183" s="225">
        <v>422672</v>
      </c>
      <c r="B1183" s="225" t="s">
        <v>400</v>
      </c>
      <c r="F1183" s="225" t="s">
        <v>161</v>
      </c>
      <c r="S1183" s="225" t="s">
        <v>163</v>
      </c>
      <c r="Y1183" s="225" t="s">
        <v>162</v>
      </c>
      <c r="Z1183" s="225" t="s">
        <v>162</v>
      </c>
      <c r="AA1183" s="225" t="s">
        <v>162</v>
      </c>
      <c r="AB1183" s="225" t="s">
        <v>162</v>
      </c>
      <c r="AC1183" s="225" t="s">
        <v>162</v>
      </c>
      <c r="AS1183" s="225" t="s">
        <v>3017</v>
      </c>
    </row>
    <row r="1184" spans="1:45" x14ac:dyDescent="0.2">
      <c r="A1184" s="225">
        <v>422673</v>
      </c>
      <c r="B1184" s="225" t="s">
        <v>400</v>
      </c>
      <c r="I1184" s="225" t="s">
        <v>162</v>
      </c>
      <c r="S1184" s="225" t="s">
        <v>162</v>
      </c>
      <c r="T1184" s="225" t="s">
        <v>161</v>
      </c>
      <c r="Y1184" s="225" t="s">
        <v>162</v>
      </c>
      <c r="Z1184" s="225" t="s">
        <v>162</v>
      </c>
      <c r="AA1184" s="225" t="s">
        <v>162</v>
      </c>
      <c r="AB1184" s="225" t="s">
        <v>162</v>
      </c>
      <c r="AC1184" s="225" t="s">
        <v>162</v>
      </c>
      <c r="AS1184" s="225" t="s">
        <v>3017</v>
      </c>
    </row>
    <row r="1185" spans="1:45" x14ac:dyDescent="0.2">
      <c r="A1185" s="225">
        <v>422685</v>
      </c>
      <c r="B1185" s="225" t="s">
        <v>374</v>
      </c>
      <c r="AD1185" s="225" t="s">
        <v>162</v>
      </c>
      <c r="AE1185" s="225" t="s">
        <v>162</v>
      </c>
      <c r="AF1185" s="225" t="s">
        <v>162</v>
      </c>
      <c r="AG1185" s="225" t="s">
        <v>162</v>
      </c>
      <c r="AH1185" s="225" t="s">
        <v>162</v>
      </c>
      <c r="AS1185" s="225" t="s">
        <v>3017</v>
      </c>
    </row>
    <row r="1186" spans="1:45" x14ac:dyDescent="0.2">
      <c r="A1186" s="225">
        <v>422692</v>
      </c>
      <c r="B1186" s="225" t="s">
        <v>374</v>
      </c>
      <c r="AD1186" s="225" t="s">
        <v>162</v>
      </c>
      <c r="AE1186" s="225" t="s">
        <v>162</v>
      </c>
      <c r="AF1186" s="225" t="s">
        <v>162</v>
      </c>
      <c r="AG1186" s="225" t="s">
        <v>162</v>
      </c>
      <c r="AH1186" s="225" t="s">
        <v>162</v>
      </c>
      <c r="AS1186" s="225" t="s">
        <v>3017</v>
      </c>
    </row>
    <row r="1187" spans="1:45" x14ac:dyDescent="0.2">
      <c r="A1187" s="225">
        <v>422693</v>
      </c>
      <c r="B1187" s="225" t="s">
        <v>400</v>
      </c>
      <c r="H1187" s="225" t="s">
        <v>161</v>
      </c>
      <c r="O1187" s="225" t="s">
        <v>161</v>
      </c>
      <c r="S1187" s="225" t="s">
        <v>161</v>
      </c>
      <c r="Z1187" s="225" t="s">
        <v>162</v>
      </c>
      <c r="AA1187" s="225" t="s">
        <v>162</v>
      </c>
      <c r="AS1187" s="225" t="s">
        <v>3017</v>
      </c>
    </row>
    <row r="1188" spans="1:45" x14ac:dyDescent="0.2">
      <c r="A1188" s="225">
        <v>422697</v>
      </c>
      <c r="B1188" s="225" t="s">
        <v>374</v>
      </c>
      <c r="AB1188" s="225" t="s">
        <v>162</v>
      </c>
      <c r="AC1188" s="225" t="s">
        <v>163</v>
      </c>
      <c r="AD1188" s="225" t="s">
        <v>162</v>
      </c>
      <c r="AE1188" s="225" t="s">
        <v>162</v>
      </c>
      <c r="AF1188" s="225" t="s">
        <v>162</v>
      </c>
      <c r="AG1188" s="225" t="s">
        <v>162</v>
      </c>
      <c r="AH1188" s="225" t="s">
        <v>162</v>
      </c>
      <c r="AS1188" s="225" t="s">
        <v>3017</v>
      </c>
    </row>
    <row r="1189" spans="1:45" x14ac:dyDescent="0.2">
      <c r="A1189" s="225">
        <v>422709</v>
      </c>
      <c r="B1189" s="225" t="s">
        <v>374</v>
      </c>
      <c r="AD1189" s="225" t="s">
        <v>162</v>
      </c>
      <c r="AE1189" s="225" t="s">
        <v>162</v>
      </c>
      <c r="AF1189" s="225" t="s">
        <v>162</v>
      </c>
      <c r="AG1189" s="225" t="s">
        <v>162</v>
      </c>
      <c r="AH1189" s="225" t="s">
        <v>162</v>
      </c>
      <c r="AS1189" s="225" t="s">
        <v>3017</v>
      </c>
    </row>
    <row r="1190" spans="1:45" x14ac:dyDescent="0.2">
      <c r="A1190" s="225">
        <v>422711</v>
      </c>
      <c r="B1190" s="225" t="s">
        <v>400</v>
      </c>
      <c r="H1190" s="225" t="s">
        <v>161</v>
      </c>
      <c r="S1190" s="225" t="s">
        <v>162</v>
      </c>
      <c r="T1190" s="225" t="s">
        <v>162</v>
      </c>
      <c r="X1190" s="225" t="s">
        <v>162</v>
      </c>
      <c r="Y1190" s="225" t="s">
        <v>162</v>
      </c>
      <c r="Z1190" s="225" t="s">
        <v>162</v>
      </c>
      <c r="AA1190" s="225" t="s">
        <v>162</v>
      </c>
      <c r="AB1190" s="225" t="s">
        <v>162</v>
      </c>
      <c r="AC1190" s="225" t="s">
        <v>162</v>
      </c>
      <c r="AS1190" s="225" t="s">
        <v>3017</v>
      </c>
    </row>
    <row r="1191" spans="1:45" x14ac:dyDescent="0.2">
      <c r="A1191" s="225">
        <v>422718</v>
      </c>
      <c r="B1191" s="225" t="s">
        <v>400</v>
      </c>
      <c r="R1191" s="225" t="s">
        <v>163</v>
      </c>
      <c r="T1191" s="225" t="s">
        <v>162</v>
      </c>
      <c r="V1191" s="225" t="s">
        <v>162</v>
      </c>
      <c r="W1191" s="225" t="s">
        <v>162</v>
      </c>
      <c r="Y1191" s="225" t="s">
        <v>162</v>
      </c>
      <c r="Z1191" s="225" t="s">
        <v>162</v>
      </c>
      <c r="AA1191" s="225" t="s">
        <v>162</v>
      </c>
      <c r="AB1191" s="225" t="s">
        <v>162</v>
      </c>
      <c r="AS1191" s="225" t="s">
        <v>3017</v>
      </c>
    </row>
    <row r="1192" spans="1:45" x14ac:dyDescent="0.2">
      <c r="A1192" s="225">
        <v>422719</v>
      </c>
      <c r="B1192" s="225" t="s">
        <v>400</v>
      </c>
      <c r="J1192" s="225" t="s">
        <v>163</v>
      </c>
      <c r="L1192" s="225" t="s">
        <v>162</v>
      </c>
      <c r="R1192" s="225" t="s">
        <v>162</v>
      </c>
      <c r="Y1192" s="225" t="s">
        <v>162</v>
      </c>
      <c r="Z1192" s="225" t="s">
        <v>162</v>
      </c>
      <c r="AA1192" s="225" t="s">
        <v>162</v>
      </c>
      <c r="AB1192" s="225" t="s">
        <v>162</v>
      </c>
      <c r="AS1192" s="225" t="s">
        <v>3017</v>
      </c>
    </row>
    <row r="1193" spans="1:45" x14ac:dyDescent="0.2">
      <c r="A1193" s="225">
        <v>422720</v>
      </c>
      <c r="B1193" s="225" t="s">
        <v>374</v>
      </c>
      <c r="AD1193" s="225" t="s">
        <v>162</v>
      </c>
      <c r="AE1193" s="225" t="s">
        <v>162</v>
      </c>
      <c r="AF1193" s="225" t="s">
        <v>162</v>
      </c>
      <c r="AG1193" s="225" t="s">
        <v>162</v>
      </c>
      <c r="AH1193" s="225" t="s">
        <v>162</v>
      </c>
      <c r="AS1193" s="225" t="s">
        <v>3017</v>
      </c>
    </row>
    <row r="1194" spans="1:45" x14ac:dyDescent="0.2">
      <c r="A1194" s="225">
        <v>422722</v>
      </c>
      <c r="B1194" s="225" t="s">
        <v>374</v>
      </c>
      <c r="AD1194" s="225" t="s">
        <v>162</v>
      </c>
      <c r="AE1194" s="225" t="s">
        <v>162</v>
      </c>
      <c r="AF1194" s="225" t="s">
        <v>162</v>
      </c>
      <c r="AG1194" s="225" t="s">
        <v>162</v>
      </c>
      <c r="AH1194" s="225" t="s">
        <v>162</v>
      </c>
      <c r="AS1194" s="225" t="s">
        <v>3017</v>
      </c>
    </row>
    <row r="1195" spans="1:45" x14ac:dyDescent="0.2">
      <c r="A1195" s="225">
        <v>422727</v>
      </c>
      <c r="B1195" s="225" t="s">
        <v>400</v>
      </c>
      <c r="R1195" s="225" t="s">
        <v>162</v>
      </c>
      <c r="S1195" s="225" t="s">
        <v>163</v>
      </c>
      <c r="W1195" s="225" t="s">
        <v>163</v>
      </c>
      <c r="Y1195" s="225" t="s">
        <v>162</v>
      </c>
      <c r="Z1195" s="225" t="s">
        <v>162</v>
      </c>
      <c r="AA1195" s="225" t="s">
        <v>162</v>
      </c>
      <c r="AB1195" s="225" t="s">
        <v>162</v>
      </c>
      <c r="AC1195" s="225" t="s">
        <v>162</v>
      </c>
      <c r="AS1195" s="225" t="s">
        <v>3017</v>
      </c>
    </row>
    <row r="1196" spans="1:45" x14ac:dyDescent="0.2">
      <c r="A1196" s="225">
        <v>422730</v>
      </c>
      <c r="B1196" s="225" t="s">
        <v>400</v>
      </c>
      <c r="K1196" s="225" t="s">
        <v>163</v>
      </c>
      <c r="L1196" s="225" t="s">
        <v>162</v>
      </c>
      <c r="P1196" s="225" t="s">
        <v>163</v>
      </c>
      <c r="Y1196" s="225" t="s">
        <v>162</v>
      </c>
      <c r="Z1196" s="225" t="s">
        <v>162</v>
      </c>
      <c r="AA1196" s="225" t="s">
        <v>162</v>
      </c>
      <c r="AB1196" s="225" t="s">
        <v>162</v>
      </c>
      <c r="AC1196" s="225" t="s">
        <v>162</v>
      </c>
      <c r="AS1196" s="225" t="s">
        <v>3017</v>
      </c>
    </row>
    <row r="1197" spans="1:45" x14ac:dyDescent="0.2">
      <c r="A1197" s="225">
        <v>422731</v>
      </c>
      <c r="B1197" s="225" t="s">
        <v>374</v>
      </c>
      <c r="AA1197" s="225" t="s">
        <v>163</v>
      </c>
      <c r="AD1197" s="225" t="s">
        <v>162</v>
      </c>
      <c r="AE1197" s="225" t="s">
        <v>162</v>
      </c>
      <c r="AF1197" s="225" t="s">
        <v>162</v>
      </c>
      <c r="AG1197" s="225" t="s">
        <v>162</v>
      </c>
      <c r="AH1197" s="225" t="s">
        <v>162</v>
      </c>
      <c r="AS1197" s="225" t="s">
        <v>3017</v>
      </c>
    </row>
    <row r="1198" spans="1:45" x14ac:dyDescent="0.2">
      <c r="A1198" s="225">
        <v>422733</v>
      </c>
      <c r="B1198" s="225" t="s">
        <v>374</v>
      </c>
      <c r="H1198" s="225" t="s">
        <v>161</v>
      </c>
      <c r="O1198" s="225" t="s">
        <v>161</v>
      </c>
      <c r="S1198" s="225" t="s">
        <v>163</v>
      </c>
      <c r="Z1198" s="225" t="s">
        <v>163</v>
      </c>
      <c r="AD1198" s="225" t="s">
        <v>162</v>
      </c>
      <c r="AE1198" s="225" t="s">
        <v>162</v>
      </c>
      <c r="AF1198" s="225" t="s">
        <v>162</v>
      </c>
      <c r="AG1198" s="225" t="s">
        <v>162</v>
      </c>
      <c r="AS1198" s="225" t="s">
        <v>3017</v>
      </c>
    </row>
    <row r="1199" spans="1:45" x14ac:dyDescent="0.2">
      <c r="A1199" s="225">
        <v>422734</v>
      </c>
      <c r="B1199" s="225" t="s">
        <v>374</v>
      </c>
      <c r="H1199" s="225" t="s">
        <v>161</v>
      </c>
      <c r="R1199" s="225" t="s">
        <v>162</v>
      </c>
      <c r="AD1199" s="225" t="s">
        <v>162</v>
      </c>
      <c r="AE1199" s="225" t="s">
        <v>162</v>
      </c>
      <c r="AF1199" s="225" t="s">
        <v>162</v>
      </c>
      <c r="AG1199" s="225" t="s">
        <v>162</v>
      </c>
      <c r="AS1199" s="225" t="s">
        <v>3017</v>
      </c>
    </row>
    <row r="1200" spans="1:45" x14ac:dyDescent="0.2">
      <c r="A1200" s="225">
        <v>422743</v>
      </c>
      <c r="B1200" s="225" t="s">
        <v>400</v>
      </c>
      <c r="H1200" s="225" t="s">
        <v>161</v>
      </c>
      <c r="S1200" s="225" t="s">
        <v>162</v>
      </c>
      <c r="Y1200" s="225" t="s">
        <v>162</v>
      </c>
      <c r="Z1200" s="225" t="s">
        <v>162</v>
      </c>
      <c r="AA1200" s="225" t="s">
        <v>162</v>
      </c>
      <c r="AB1200" s="225" t="s">
        <v>162</v>
      </c>
      <c r="AC1200" s="225" t="s">
        <v>162</v>
      </c>
      <c r="AS1200" s="225" t="s">
        <v>3017</v>
      </c>
    </row>
    <row r="1201" spans="1:45" x14ac:dyDescent="0.2">
      <c r="A1201" s="225">
        <v>422758</v>
      </c>
      <c r="B1201" s="225" t="s">
        <v>374</v>
      </c>
      <c r="Q1201" s="225" t="s">
        <v>163</v>
      </c>
      <c r="R1201" s="225" t="s">
        <v>163</v>
      </c>
      <c r="Y1201" s="225" t="s">
        <v>162</v>
      </c>
      <c r="Z1201" s="225" t="s">
        <v>162</v>
      </c>
      <c r="AA1201" s="225" t="s">
        <v>163</v>
      </c>
      <c r="AB1201" s="225" t="s">
        <v>163</v>
      </c>
      <c r="AC1201" s="225" t="s">
        <v>163</v>
      </c>
      <c r="AD1201" s="225" t="s">
        <v>162</v>
      </c>
      <c r="AE1201" s="225" t="s">
        <v>162</v>
      </c>
      <c r="AF1201" s="225" t="s">
        <v>162</v>
      </c>
      <c r="AG1201" s="225" t="s">
        <v>162</v>
      </c>
      <c r="AH1201" s="225" t="s">
        <v>162</v>
      </c>
      <c r="AS1201" s="225" t="s">
        <v>3017</v>
      </c>
    </row>
    <row r="1202" spans="1:45" x14ac:dyDescent="0.2">
      <c r="A1202" s="225">
        <v>422774</v>
      </c>
      <c r="B1202" s="225" t="s">
        <v>374</v>
      </c>
      <c r="J1202" s="225" t="s">
        <v>161</v>
      </c>
      <c r="L1202" s="225" t="s">
        <v>161</v>
      </c>
      <c r="R1202" s="225" t="s">
        <v>162</v>
      </c>
      <c r="Y1202" s="225" t="s">
        <v>162</v>
      </c>
      <c r="Z1202" s="225" t="s">
        <v>162</v>
      </c>
      <c r="AA1202" s="225" t="s">
        <v>163</v>
      </c>
      <c r="AC1202" s="225" t="s">
        <v>163</v>
      </c>
      <c r="AD1202" s="225" t="s">
        <v>162</v>
      </c>
      <c r="AE1202" s="225" t="s">
        <v>162</v>
      </c>
      <c r="AF1202" s="225" t="s">
        <v>162</v>
      </c>
      <c r="AG1202" s="225" t="s">
        <v>162</v>
      </c>
      <c r="AH1202" s="225" t="s">
        <v>162</v>
      </c>
      <c r="AS1202" s="225" t="s">
        <v>3017</v>
      </c>
    </row>
    <row r="1203" spans="1:45" x14ac:dyDescent="0.2">
      <c r="A1203" s="225">
        <v>422781</v>
      </c>
      <c r="B1203" s="225" t="s">
        <v>374</v>
      </c>
      <c r="AD1203" s="225" t="s">
        <v>162</v>
      </c>
      <c r="AE1203" s="225" t="s">
        <v>162</v>
      </c>
      <c r="AF1203" s="225" t="s">
        <v>162</v>
      </c>
      <c r="AG1203" s="225" t="s">
        <v>162</v>
      </c>
      <c r="AH1203" s="225" t="s">
        <v>162</v>
      </c>
      <c r="AS1203" s="225" t="s">
        <v>3017</v>
      </c>
    </row>
    <row r="1204" spans="1:45" x14ac:dyDescent="0.2">
      <c r="A1204" s="225">
        <v>422785</v>
      </c>
      <c r="B1204" s="225" t="s">
        <v>374</v>
      </c>
      <c r="R1204" s="225" t="s">
        <v>161</v>
      </c>
      <c r="AA1204" s="225" t="s">
        <v>163</v>
      </c>
      <c r="AB1204" s="225" t="s">
        <v>163</v>
      </c>
      <c r="AD1204" s="225" t="s">
        <v>162</v>
      </c>
      <c r="AE1204" s="225" t="s">
        <v>162</v>
      </c>
      <c r="AF1204" s="225" t="s">
        <v>162</v>
      </c>
      <c r="AG1204" s="225" t="s">
        <v>162</v>
      </c>
      <c r="AH1204" s="225" t="s">
        <v>162</v>
      </c>
      <c r="AS1204" s="225" t="s">
        <v>3017</v>
      </c>
    </row>
    <row r="1205" spans="1:45" x14ac:dyDescent="0.2">
      <c r="A1205" s="225">
        <v>422789</v>
      </c>
      <c r="B1205" s="225" t="s">
        <v>400</v>
      </c>
      <c r="K1205" s="225" t="s">
        <v>163</v>
      </c>
      <c r="O1205" s="225" t="s">
        <v>163</v>
      </c>
      <c r="R1205" s="225" t="s">
        <v>163</v>
      </c>
      <c r="T1205" s="225" t="s">
        <v>163</v>
      </c>
      <c r="Y1205" s="225" t="s">
        <v>162</v>
      </c>
      <c r="Z1205" s="225" t="s">
        <v>162</v>
      </c>
      <c r="AA1205" s="225" t="s">
        <v>162</v>
      </c>
      <c r="AB1205" s="225" t="s">
        <v>162</v>
      </c>
      <c r="AC1205" s="225" t="s">
        <v>162</v>
      </c>
      <c r="AS1205" s="225" t="s">
        <v>3017</v>
      </c>
    </row>
    <row r="1206" spans="1:45" x14ac:dyDescent="0.2">
      <c r="A1206" s="225">
        <v>422810</v>
      </c>
      <c r="B1206" s="225" t="s">
        <v>400</v>
      </c>
      <c r="W1206" s="225" t="s">
        <v>162</v>
      </c>
      <c r="Y1206" s="225" t="s">
        <v>162</v>
      </c>
      <c r="Z1206" s="225" t="s">
        <v>162</v>
      </c>
      <c r="AA1206" s="225" t="s">
        <v>162</v>
      </c>
      <c r="AB1206" s="225" t="s">
        <v>162</v>
      </c>
      <c r="AC1206" s="225" t="s">
        <v>162</v>
      </c>
      <c r="AS1206" s="225" t="s">
        <v>3017</v>
      </c>
    </row>
    <row r="1207" spans="1:45" x14ac:dyDescent="0.2">
      <c r="A1207" s="225">
        <v>422813</v>
      </c>
      <c r="B1207" s="225" t="s">
        <v>374</v>
      </c>
      <c r="L1207" s="225" t="s">
        <v>163</v>
      </c>
      <c r="P1207" s="225" t="s">
        <v>161</v>
      </c>
      <c r="Y1207" s="225" t="s">
        <v>162</v>
      </c>
      <c r="Z1207" s="225" t="s">
        <v>162</v>
      </c>
      <c r="AA1207" s="225" t="s">
        <v>162</v>
      </c>
      <c r="AB1207" s="225" t="s">
        <v>162</v>
      </c>
      <c r="AC1207" s="225" t="s">
        <v>162</v>
      </c>
      <c r="AD1207" s="225" t="s">
        <v>162</v>
      </c>
      <c r="AE1207" s="225" t="s">
        <v>162</v>
      </c>
      <c r="AF1207" s="225" t="s">
        <v>162</v>
      </c>
      <c r="AG1207" s="225" t="s">
        <v>162</v>
      </c>
      <c r="AH1207" s="225" t="s">
        <v>162</v>
      </c>
      <c r="AS1207" s="225" t="s">
        <v>3017</v>
      </c>
    </row>
    <row r="1208" spans="1:45" x14ac:dyDescent="0.2">
      <c r="A1208" s="225">
        <v>422817</v>
      </c>
      <c r="B1208" s="225" t="s">
        <v>374</v>
      </c>
      <c r="Q1208" s="225" t="s">
        <v>163</v>
      </c>
      <c r="U1208" s="225" t="s">
        <v>162</v>
      </c>
      <c r="W1208" s="225" t="s">
        <v>162</v>
      </c>
      <c r="Y1208" s="225" t="s">
        <v>162</v>
      </c>
      <c r="Z1208" s="225" t="s">
        <v>162</v>
      </c>
      <c r="AA1208" s="225" t="s">
        <v>162</v>
      </c>
      <c r="AB1208" s="225" t="s">
        <v>162</v>
      </c>
      <c r="AD1208" s="225" t="s">
        <v>162</v>
      </c>
      <c r="AE1208" s="225" t="s">
        <v>162</v>
      </c>
      <c r="AF1208" s="225" t="s">
        <v>162</v>
      </c>
      <c r="AG1208" s="225" t="s">
        <v>162</v>
      </c>
      <c r="AS1208" s="225" t="s">
        <v>3017</v>
      </c>
    </row>
    <row r="1209" spans="1:45" x14ac:dyDescent="0.2">
      <c r="A1209" s="225">
        <v>422820</v>
      </c>
      <c r="B1209" s="225" t="s">
        <v>374</v>
      </c>
      <c r="R1209" s="225" t="s">
        <v>163</v>
      </c>
      <c r="AD1209" s="225" t="s">
        <v>162</v>
      </c>
      <c r="AE1209" s="225" t="s">
        <v>162</v>
      </c>
      <c r="AF1209" s="225" t="s">
        <v>162</v>
      </c>
      <c r="AG1209" s="225" t="s">
        <v>162</v>
      </c>
      <c r="AS1209" s="225" t="s">
        <v>3017</v>
      </c>
    </row>
    <row r="1210" spans="1:45" x14ac:dyDescent="0.2">
      <c r="A1210" s="225">
        <v>422828</v>
      </c>
      <c r="B1210" s="225" t="s">
        <v>374</v>
      </c>
      <c r="AC1210" s="225" t="s">
        <v>163</v>
      </c>
      <c r="AD1210" s="225" t="s">
        <v>162</v>
      </c>
      <c r="AE1210" s="225" t="s">
        <v>162</v>
      </c>
      <c r="AF1210" s="225" t="s">
        <v>162</v>
      </c>
      <c r="AG1210" s="225" t="s">
        <v>162</v>
      </c>
      <c r="AH1210" s="225" t="s">
        <v>162</v>
      </c>
      <c r="AS1210" s="225" t="s">
        <v>3017</v>
      </c>
    </row>
    <row r="1211" spans="1:45" x14ac:dyDescent="0.2">
      <c r="A1211" s="225">
        <v>422830</v>
      </c>
      <c r="B1211" s="225" t="s">
        <v>374</v>
      </c>
      <c r="L1211" s="225" t="s">
        <v>163</v>
      </c>
      <c r="Q1211" s="225" t="s">
        <v>161</v>
      </c>
      <c r="R1211" s="225" t="s">
        <v>163</v>
      </c>
      <c r="W1211" s="225" t="s">
        <v>163</v>
      </c>
      <c r="AA1211" s="225" t="s">
        <v>163</v>
      </c>
      <c r="AB1211" s="225" t="s">
        <v>163</v>
      </c>
      <c r="AC1211" s="225" t="s">
        <v>163</v>
      </c>
      <c r="AD1211" s="225" t="s">
        <v>162</v>
      </c>
      <c r="AE1211" s="225" t="s">
        <v>162</v>
      </c>
      <c r="AF1211" s="225" t="s">
        <v>162</v>
      </c>
      <c r="AG1211" s="225" t="s">
        <v>162</v>
      </c>
      <c r="AH1211" s="225" t="s">
        <v>162</v>
      </c>
      <c r="AS1211" s="225" t="s">
        <v>3017</v>
      </c>
    </row>
    <row r="1212" spans="1:45" x14ac:dyDescent="0.2">
      <c r="A1212" s="225">
        <v>422831</v>
      </c>
      <c r="B1212" s="225" t="s">
        <v>374</v>
      </c>
      <c r="R1212" s="225" t="s">
        <v>163</v>
      </c>
      <c r="AA1212" s="225" t="s">
        <v>163</v>
      </c>
      <c r="AD1212" s="225" t="s">
        <v>162</v>
      </c>
      <c r="AE1212" s="225" t="s">
        <v>162</v>
      </c>
      <c r="AF1212" s="225" t="s">
        <v>162</v>
      </c>
      <c r="AG1212" s="225" t="s">
        <v>162</v>
      </c>
      <c r="AS1212" s="225" t="s">
        <v>3017</v>
      </c>
    </row>
    <row r="1213" spans="1:45" x14ac:dyDescent="0.2">
      <c r="A1213" s="225">
        <v>422835</v>
      </c>
      <c r="B1213" s="225" t="s">
        <v>374</v>
      </c>
      <c r="Y1213" s="225" t="s">
        <v>163</v>
      </c>
      <c r="AA1213" s="225" t="s">
        <v>163</v>
      </c>
      <c r="AD1213" s="225" t="s">
        <v>162</v>
      </c>
      <c r="AE1213" s="225" t="s">
        <v>162</v>
      </c>
      <c r="AF1213" s="225" t="s">
        <v>162</v>
      </c>
      <c r="AG1213" s="225" t="s">
        <v>162</v>
      </c>
      <c r="AH1213" s="225" t="s">
        <v>162</v>
      </c>
      <c r="AS1213" s="225" t="s">
        <v>3017</v>
      </c>
    </row>
    <row r="1214" spans="1:45" x14ac:dyDescent="0.2">
      <c r="A1214" s="225">
        <v>422846</v>
      </c>
      <c r="B1214" s="225" t="s">
        <v>374</v>
      </c>
      <c r="X1214" s="225" t="s">
        <v>161</v>
      </c>
      <c r="Z1214" s="225" t="s">
        <v>163</v>
      </c>
      <c r="AA1214" s="225" t="s">
        <v>163</v>
      </c>
      <c r="AB1214" s="225" t="s">
        <v>163</v>
      </c>
      <c r="AD1214" s="225" t="s">
        <v>162</v>
      </c>
      <c r="AE1214" s="225" t="s">
        <v>162</v>
      </c>
      <c r="AF1214" s="225" t="s">
        <v>162</v>
      </c>
      <c r="AG1214" s="225" t="s">
        <v>162</v>
      </c>
      <c r="AS1214" s="225" t="s">
        <v>3017</v>
      </c>
    </row>
    <row r="1215" spans="1:45" x14ac:dyDescent="0.2">
      <c r="A1215" s="225">
        <v>422850</v>
      </c>
      <c r="B1215" s="225" t="s">
        <v>374</v>
      </c>
      <c r="R1215" s="225" t="s">
        <v>163</v>
      </c>
      <c r="Z1215" s="225" t="s">
        <v>163</v>
      </c>
      <c r="AA1215" s="225" t="s">
        <v>163</v>
      </c>
      <c r="AB1215" s="225" t="s">
        <v>163</v>
      </c>
      <c r="AC1215" s="225" t="s">
        <v>163</v>
      </c>
      <c r="AD1215" s="225" t="s">
        <v>162</v>
      </c>
      <c r="AE1215" s="225" t="s">
        <v>162</v>
      </c>
      <c r="AF1215" s="225" t="s">
        <v>162</v>
      </c>
      <c r="AG1215" s="225" t="s">
        <v>162</v>
      </c>
      <c r="AH1215" s="225" t="s">
        <v>162</v>
      </c>
      <c r="AS1215" s="225" t="s">
        <v>3017</v>
      </c>
    </row>
    <row r="1216" spans="1:45" x14ac:dyDescent="0.2">
      <c r="A1216" s="225">
        <v>422860</v>
      </c>
      <c r="B1216" s="225" t="s">
        <v>374</v>
      </c>
      <c r="AD1216" s="225" t="s">
        <v>162</v>
      </c>
      <c r="AE1216" s="225" t="s">
        <v>162</v>
      </c>
      <c r="AF1216" s="225" t="s">
        <v>162</v>
      </c>
      <c r="AG1216" s="225" t="s">
        <v>162</v>
      </c>
      <c r="AH1216" s="225" t="s">
        <v>162</v>
      </c>
      <c r="AS1216" s="225" t="s">
        <v>3017</v>
      </c>
    </row>
    <row r="1217" spans="1:45" x14ac:dyDescent="0.2">
      <c r="A1217" s="225">
        <v>422876</v>
      </c>
      <c r="B1217" s="225" t="s">
        <v>374</v>
      </c>
      <c r="AA1217" s="225" t="s">
        <v>163</v>
      </c>
      <c r="AC1217" s="225" t="s">
        <v>163</v>
      </c>
      <c r="AD1217" s="225" t="s">
        <v>162</v>
      </c>
      <c r="AE1217" s="225" t="s">
        <v>162</v>
      </c>
      <c r="AF1217" s="225" t="s">
        <v>162</v>
      </c>
      <c r="AG1217" s="225" t="s">
        <v>162</v>
      </c>
      <c r="AH1217" s="225" t="s">
        <v>162</v>
      </c>
      <c r="AS1217" s="225" t="s">
        <v>3017</v>
      </c>
    </row>
    <row r="1218" spans="1:45" x14ac:dyDescent="0.2">
      <c r="A1218" s="225">
        <v>422877</v>
      </c>
      <c r="B1218" s="225" t="s">
        <v>374</v>
      </c>
      <c r="E1218" s="225" t="s">
        <v>161</v>
      </c>
      <c r="AD1218" s="225" t="s">
        <v>162</v>
      </c>
      <c r="AE1218" s="225" t="s">
        <v>162</v>
      </c>
      <c r="AF1218" s="225" t="s">
        <v>162</v>
      </c>
      <c r="AG1218" s="225" t="s">
        <v>162</v>
      </c>
      <c r="AS1218" s="225" t="s">
        <v>3017</v>
      </c>
    </row>
    <row r="1219" spans="1:45" x14ac:dyDescent="0.2">
      <c r="A1219" s="225">
        <v>422879</v>
      </c>
      <c r="B1219" s="225" t="s">
        <v>400</v>
      </c>
      <c r="T1219" s="225" t="s">
        <v>163</v>
      </c>
      <c r="Y1219" s="225" t="s">
        <v>162</v>
      </c>
      <c r="Z1219" s="225" t="s">
        <v>162</v>
      </c>
      <c r="AA1219" s="225" t="s">
        <v>162</v>
      </c>
      <c r="AB1219" s="225" t="s">
        <v>162</v>
      </c>
      <c r="AC1219" s="225" t="s">
        <v>162</v>
      </c>
      <c r="AS1219" s="225" t="s">
        <v>3017</v>
      </c>
    </row>
    <row r="1220" spans="1:45" x14ac:dyDescent="0.2">
      <c r="A1220" s="225">
        <v>422901</v>
      </c>
      <c r="B1220" s="225" t="s">
        <v>374</v>
      </c>
      <c r="AC1220" s="225" t="s">
        <v>163</v>
      </c>
      <c r="AD1220" s="225" t="s">
        <v>162</v>
      </c>
      <c r="AE1220" s="225" t="s">
        <v>162</v>
      </c>
      <c r="AF1220" s="225" t="s">
        <v>162</v>
      </c>
      <c r="AG1220" s="225" t="s">
        <v>162</v>
      </c>
      <c r="AH1220" s="225" t="s">
        <v>162</v>
      </c>
      <c r="AS1220" s="225" t="s">
        <v>3017</v>
      </c>
    </row>
    <row r="1221" spans="1:45" x14ac:dyDescent="0.2">
      <c r="A1221" s="225">
        <v>422903</v>
      </c>
      <c r="B1221" s="225" t="s">
        <v>374</v>
      </c>
      <c r="AA1221" s="225" t="s">
        <v>163</v>
      </c>
      <c r="AD1221" s="225" t="s">
        <v>162</v>
      </c>
      <c r="AE1221" s="225" t="s">
        <v>162</v>
      </c>
      <c r="AF1221" s="225" t="s">
        <v>162</v>
      </c>
      <c r="AG1221" s="225" t="s">
        <v>162</v>
      </c>
      <c r="AH1221" s="225" t="s">
        <v>162</v>
      </c>
      <c r="AS1221" s="225" t="s">
        <v>3017</v>
      </c>
    </row>
    <row r="1222" spans="1:45" x14ac:dyDescent="0.2">
      <c r="A1222" s="225">
        <v>422904</v>
      </c>
      <c r="B1222" s="225" t="s">
        <v>374</v>
      </c>
      <c r="L1222" s="225" t="s">
        <v>163</v>
      </c>
      <c r="Y1222" s="225" t="s">
        <v>162</v>
      </c>
      <c r="AA1222" s="225" t="s">
        <v>163</v>
      </c>
      <c r="AB1222" s="225" t="s">
        <v>162</v>
      </c>
      <c r="AC1222" s="225" t="s">
        <v>163</v>
      </c>
      <c r="AD1222" s="225" t="s">
        <v>162</v>
      </c>
      <c r="AE1222" s="225" t="s">
        <v>162</v>
      </c>
      <c r="AF1222" s="225" t="s">
        <v>162</v>
      </c>
      <c r="AG1222" s="225" t="s">
        <v>162</v>
      </c>
      <c r="AH1222" s="225" t="s">
        <v>162</v>
      </c>
      <c r="AS1222" s="225" t="s">
        <v>3017</v>
      </c>
    </row>
    <row r="1223" spans="1:45" x14ac:dyDescent="0.2">
      <c r="A1223" s="225">
        <v>422916</v>
      </c>
      <c r="B1223" s="225" t="s">
        <v>374</v>
      </c>
      <c r="M1223" s="225" t="s">
        <v>162</v>
      </c>
      <c r="W1223" s="225" t="s">
        <v>162</v>
      </c>
      <c r="Z1223" s="225" t="s">
        <v>162</v>
      </c>
      <c r="AA1223" s="225" t="s">
        <v>162</v>
      </c>
      <c r="AD1223" s="225" t="s">
        <v>162</v>
      </c>
      <c r="AE1223" s="225" t="s">
        <v>162</v>
      </c>
      <c r="AF1223" s="225" t="s">
        <v>162</v>
      </c>
      <c r="AG1223" s="225" t="s">
        <v>162</v>
      </c>
      <c r="AH1223" s="225" t="s">
        <v>162</v>
      </c>
      <c r="AS1223" s="225" t="s">
        <v>3016</v>
      </c>
    </row>
    <row r="1224" spans="1:45" x14ac:dyDescent="0.2">
      <c r="A1224" s="225">
        <v>422917</v>
      </c>
      <c r="B1224" s="225" t="s">
        <v>400</v>
      </c>
      <c r="L1224" s="225" t="s">
        <v>163</v>
      </c>
      <c r="T1224" s="225" t="s">
        <v>162</v>
      </c>
      <c r="Y1224" s="225" t="s">
        <v>162</v>
      </c>
      <c r="Z1224" s="225" t="s">
        <v>162</v>
      </c>
      <c r="AA1224" s="225" t="s">
        <v>162</v>
      </c>
      <c r="AB1224" s="225" t="s">
        <v>162</v>
      </c>
      <c r="AC1224" s="225" t="s">
        <v>162</v>
      </c>
      <c r="AS1224" s="225" t="s">
        <v>3017</v>
      </c>
    </row>
    <row r="1225" spans="1:45" x14ac:dyDescent="0.2">
      <c r="A1225" s="225">
        <v>422919</v>
      </c>
      <c r="B1225" s="225" t="s">
        <v>374</v>
      </c>
      <c r="L1225" s="225" t="s">
        <v>163</v>
      </c>
      <c r="P1225" s="225" t="s">
        <v>161</v>
      </c>
      <c r="AD1225" s="225" t="s">
        <v>162</v>
      </c>
      <c r="AE1225" s="225" t="s">
        <v>162</v>
      </c>
      <c r="AF1225" s="225" t="s">
        <v>162</v>
      </c>
      <c r="AG1225" s="225" t="s">
        <v>162</v>
      </c>
      <c r="AH1225" s="225" t="s">
        <v>162</v>
      </c>
      <c r="AS1225" s="225" t="s">
        <v>3017</v>
      </c>
    </row>
    <row r="1226" spans="1:45" x14ac:dyDescent="0.2">
      <c r="A1226" s="225">
        <v>422922</v>
      </c>
      <c r="B1226" s="225" t="s">
        <v>374</v>
      </c>
      <c r="AA1226" s="225" t="s">
        <v>163</v>
      </c>
      <c r="AD1226" s="225" t="s">
        <v>162</v>
      </c>
      <c r="AE1226" s="225" t="s">
        <v>162</v>
      </c>
      <c r="AF1226" s="225" t="s">
        <v>162</v>
      </c>
      <c r="AG1226" s="225" t="s">
        <v>162</v>
      </c>
      <c r="AH1226" s="225" t="s">
        <v>162</v>
      </c>
      <c r="AS1226" s="225" t="s">
        <v>3017</v>
      </c>
    </row>
    <row r="1227" spans="1:45" x14ac:dyDescent="0.2">
      <c r="A1227" s="225">
        <v>422923</v>
      </c>
      <c r="B1227" s="225" t="s">
        <v>374</v>
      </c>
      <c r="E1227" s="225" t="s">
        <v>162</v>
      </c>
      <c r="K1227" s="225" t="s">
        <v>162</v>
      </c>
      <c r="Q1227" s="225" t="s">
        <v>162</v>
      </c>
      <c r="AC1227" s="225" t="s">
        <v>163</v>
      </c>
      <c r="AD1227" s="225" t="s">
        <v>162</v>
      </c>
      <c r="AE1227" s="225" t="s">
        <v>162</v>
      </c>
      <c r="AF1227" s="225" t="s">
        <v>162</v>
      </c>
      <c r="AG1227" s="225" t="s">
        <v>162</v>
      </c>
      <c r="AH1227" s="225" t="s">
        <v>162</v>
      </c>
      <c r="AS1227" s="225" t="s">
        <v>3016</v>
      </c>
    </row>
    <row r="1228" spans="1:45" x14ac:dyDescent="0.2">
      <c r="A1228" s="225">
        <v>422928</v>
      </c>
      <c r="B1228" s="225" t="s">
        <v>400</v>
      </c>
      <c r="I1228" s="225" t="s">
        <v>161</v>
      </c>
      <c r="P1228" s="225" t="s">
        <v>162</v>
      </c>
      <c r="Q1228" s="225" t="s">
        <v>163</v>
      </c>
      <c r="Y1228" s="225" t="s">
        <v>162</v>
      </c>
      <c r="Z1228" s="225" t="s">
        <v>162</v>
      </c>
      <c r="AA1228" s="225" t="s">
        <v>162</v>
      </c>
      <c r="AB1228" s="225" t="s">
        <v>162</v>
      </c>
      <c r="AC1228" s="225" t="s">
        <v>162</v>
      </c>
      <c r="AS1228" s="225" t="s">
        <v>3017</v>
      </c>
    </row>
    <row r="1229" spans="1:45" x14ac:dyDescent="0.2">
      <c r="A1229" s="225">
        <v>422932</v>
      </c>
      <c r="B1229" s="225" t="s">
        <v>374</v>
      </c>
      <c r="Q1229" s="225" t="s">
        <v>163</v>
      </c>
      <c r="AA1229" s="225" t="s">
        <v>162</v>
      </c>
      <c r="AB1229" s="225" t="s">
        <v>162</v>
      </c>
      <c r="AD1229" s="225" t="s">
        <v>162</v>
      </c>
      <c r="AE1229" s="225" t="s">
        <v>162</v>
      </c>
      <c r="AF1229" s="225" t="s">
        <v>162</v>
      </c>
      <c r="AG1229" s="225" t="s">
        <v>162</v>
      </c>
      <c r="AH1229" s="225" t="s">
        <v>162</v>
      </c>
      <c r="AS1229" s="225" t="s">
        <v>3017</v>
      </c>
    </row>
    <row r="1230" spans="1:45" x14ac:dyDescent="0.2">
      <c r="A1230" s="225">
        <v>422936</v>
      </c>
      <c r="B1230" s="225" t="s">
        <v>400</v>
      </c>
      <c r="L1230" s="225" t="s">
        <v>163</v>
      </c>
      <c r="Q1230" s="225" t="s">
        <v>161</v>
      </c>
      <c r="X1230" s="225" t="s">
        <v>161</v>
      </c>
      <c r="Y1230" s="225" t="s">
        <v>162</v>
      </c>
      <c r="Z1230" s="225" t="s">
        <v>162</v>
      </c>
      <c r="AA1230" s="225" t="s">
        <v>162</v>
      </c>
      <c r="AB1230" s="225" t="s">
        <v>162</v>
      </c>
      <c r="AC1230" s="225" t="s">
        <v>162</v>
      </c>
      <c r="AS1230" s="225" t="s">
        <v>3017</v>
      </c>
    </row>
    <row r="1231" spans="1:45" x14ac:dyDescent="0.2">
      <c r="A1231" s="225">
        <v>422937</v>
      </c>
      <c r="B1231" s="225" t="s">
        <v>374</v>
      </c>
      <c r="Q1231" s="225" t="s">
        <v>161</v>
      </c>
      <c r="R1231" s="225" t="s">
        <v>161</v>
      </c>
      <c r="AA1231" s="225" t="s">
        <v>163</v>
      </c>
      <c r="AC1231" s="225" t="s">
        <v>163</v>
      </c>
      <c r="AD1231" s="225" t="s">
        <v>162</v>
      </c>
      <c r="AE1231" s="225" t="s">
        <v>162</v>
      </c>
      <c r="AF1231" s="225" t="s">
        <v>162</v>
      </c>
      <c r="AG1231" s="225" t="s">
        <v>162</v>
      </c>
      <c r="AS1231" s="225" t="s">
        <v>3017</v>
      </c>
    </row>
    <row r="1232" spans="1:45" x14ac:dyDescent="0.2">
      <c r="A1232" s="225">
        <v>422939</v>
      </c>
      <c r="B1232" s="225" t="s">
        <v>374</v>
      </c>
      <c r="AC1232" s="225" t="s">
        <v>163</v>
      </c>
      <c r="AD1232" s="225" t="s">
        <v>162</v>
      </c>
      <c r="AE1232" s="225" t="s">
        <v>162</v>
      </c>
      <c r="AF1232" s="225" t="s">
        <v>162</v>
      </c>
      <c r="AG1232" s="225" t="s">
        <v>162</v>
      </c>
      <c r="AH1232" s="225" t="s">
        <v>162</v>
      </c>
      <c r="AS1232" s="225" t="s">
        <v>3017</v>
      </c>
    </row>
    <row r="1233" spans="1:45" x14ac:dyDescent="0.2">
      <c r="A1233" s="225">
        <v>422950</v>
      </c>
      <c r="B1233" s="225" t="s">
        <v>400</v>
      </c>
      <c r="H1233" s="225" t="s">
        <v>162</v>
      </c>
      <c r="J1233" s="225" t="s">
        <v>161</v>
      </c>
      <c r="R1233" s="225" t="s">
        <v>162</v>
      </c>
      <c r="S1233" s="225" t="s">
        <v>162</v>
      </c>
      <c r="Z1233" s="225" t="s">
        <v>162</v>
      </c>
      <c r="AA1233" s="225" t="s">
        <v>162</v>
      </c>
      <c r="AS1233" s="225" t="s">
        <v>3017</v>
      </c>
    </row>
    <row r="1234" spans="1:45" x14ac:dyDescent="0.2">
      <c r="A1234" s="225">
        <v>422959</v>
      </c>
      <c r="B1234" s="225" t="s">
        <v>400</v>
      </c>
      <c r="Q1234" s="225" t="s">
        <v>163</v>
      </c>
      <c r="T1234" s="225" t="s">
        <v>162</v>
      </c>
      <c r="U1234" s="225" t="s">
        <v>162</v>
      </c>
      <c r="W1234" s="225" t="s">
        <v>162</v>
      </c>
      <c r="Y1234" s="225" t="s">
        <v>162</v>
      </c>
      <c r="Z1234" s="225" t="s">
        <v>162</v>
      </c>
      <c r="AA1234" s="225" t="s">
        <v>162</v>
      </c>
      <c r="AB1234" s="225" t="s">
        <v>162</v>
      </c>
      <c r="AC1234" s="225" t="s">
        <v>162</v>
      </c>
      <c r="AS1234" s="225" t="s">
        <v>3017</v>
      </c>
    </row>
    <row r="1235" spans="1:45" x14ac:dyDescent="0.2">
      <c r="A1235" s="225">
        <v>422960</v>
      </c>
      <c r="B1235" s="225" t="s">
        <v>374</v>
      </c>
      <c r="R1235" s="225" t="s">
        <v>163</v>
      </c>
      <c r="W1235" s="225" t="s">
        <v>161</v>
      </c>
      <c r="AD1235" s="225" t="s">
        <v>163</v>
      </c>
      <c r="AE1235" s="225" t="s">
        <v>162</v>
      </c>
      <c r="AF1235" s="225" t="s">
        <v>162</v>
      </c>
      <c r="AS1235" s="225" t="s">
        <v>3017</v>
      </c>
    </row>
    <row r="1236" spans="1:45" x14ac:dyDescent="0.2">
      <c r="A1236" s="225">
        <v>422965</v>
      </c>
      <c r="B1236" s="225" t="s">
        <v>400</v>
      </c>
      <c r="R1236" s="225" t="s">
        <v>162</v>
      </c>
      <c r="S1236" s="225" t="s">
        <v>163</v>
      </c>
      <c r="Z1236" s="225" t="s">
        <v>162</v>
      </c>
      <c r="AA1236" s="225" t="s">
        <v>162</v>
      </c>
      <c r="AS1236" s="225" t="s">
        <v>3017</v>
      </c>
    </row>
    <row r="1237" spans="1:45" x14ac:dyDescent="0.2">
      <c r="A1237" s="225">
        <v>422971</v>
      </c>
      <c r="B1237" s="225" t="s">
        <v>400</v>
      </c>
      <c r="Y1237" s="225" t="s">
        <v>162</v>
      </c>
      <c r="Z1237" s="225" t="s">
        <v>162</v>
      </c>
      <c r="AA1237" s="225" t="s">
        <v>162</v>
      </c>
      <c r="AB1237" s="225" t="s">
        <v>162</v>
      </c>
      <c r="AC1237" s="225" t="s">
        <v>162</v>
      </c>
      <c r="AS1237" s="225" t="s">
        <v>3017</v>
      </c>
    </row>
    <row r="1238" spans="1:45" x14ac:dyDescent="0.2">
      <c r="A1238" s="225">
        <v>422974</v>
      </c>
      <c r="B1238" s="225" t="s">
        <v>400</v>
      </c>
      <c r="Y1238" s="225" t="s">
        <v>162</v>
      </c>
      <c r="Z1238" s="225" t="s">
        <v>162</v>
      </c>
      <c r="AA1238" s="225" t="s">
        <v>162</v>
      </c>
      <c r="AB1238" s="225" t="s">
        <v>162</v>
      </c>
      <c r="AC1238" s="225" t="s">
        <v>162</v>
      </c>
      <c r="AS1238" s="225" t="s">
        <v>3017</v>
      </c>
    </row>
    <row r="1239" spans="1:45" x14ac:dyDescent="0.2">
      <c r="A1239" s="225">
        <v>422980</v>
      </c>
      <c r="B1239" s="225" t="s">
        <v>374</v>
      </c>
      <c r="H1239" s="225" t="s">
        <v>161</v>
      </c>
      <c r="AD1239" s="225" t="s">
        <v>162</v>
      </c>
      <c r="AE1239" s="225" t="s">
        <v>162</v>
      </c>
      <c r="AF1239" s="225" t="s">
        <v>162</v>
      </c>
      <c r="AG1239" s="225" t="s">
        <v>162</v>
      </c>
      <c r="AH1239" s="225" t="s">
        <v>162</v>
      </c>
      <c r="AS1239" s="225" t="s">
        <v>3017</v>
      </c>
    </row>
    <row r="1240" spans="1:45" x14ac:dyDescent="0.2">
      <c r="A1240" s="225">
        <v>422981</v>
      </c>
      <c r="B1240" s="225" t="s">
        <v>374</v>
      </c>
      <c r="L1240" s="225" t="s">
        <v>163</v>
      </c>
      <c r="R1240" s="225" t="s">
        <v>162</v>
      </c>
      <c r="S1240" s="225" t="s">
        <v>162</v>
      </c>
      <c r="AD1240" s="225" t="s">
        <v>162</v>
      </c>
      <c r="AE1240" s="225" t="s">
        <v>162</v>
      </c>
      <c r="AF1240" s="225" t="s">
        <v>162</v>
      </c>
      <c r="AG1240" s="225" t="s">
        <v>162</v>
      </c>
      <c r="AH1240" s="225" t="s">
        <v>162</v>
      </c>
      <c r="AS1240" s="225" t="s">
        <v>3017</v>
      </c>
    </row>
    <row r="1241" spans="1:45" x14ac:dyDescent="0.2">
      <c r="A1241" s="225">
        <v>422983</v>
      </c>
      <c r="B1241" s="225" t="s">
        <v>400</v>
      </c>
      <c r="I1241" s="225" t="s">
        <v>163</v>
      </c>
      <c r="N1241" s="225" t="s">
        <v>163</v>
      </c>
      <c r="W1241" s="225" t="s">
        <v>162</v>
      </c>
      <c r="Y1241" s="225" t="s">
        <v>162</v>
      </c>
      <c r="Z1241" s="225" t="s">
        <v>162</v>
      </c>
      <c r="AA1241" s="225" t="s">
        <v>162</v>
      </c>
      <c r="AB1241" s="225" t="s">
        <v>162</v>
      </c>
      <c r="AC1241" s="225" t="s">
        <v>162</v>
      </c>
      <c r="AS1241" s="225" t="s">
        <v>3017</v>
      </c>
    </row>
    <row r="1242" spans="1:45" x14ac:dyDescent="0.2">
      <c r="A1242" s="225">
        <v>422985</v>
      </c>
      <c r="B1242" s="225" t="s">
        <v>400</v>
      </c>
      <c r="L1242" s="225" t="s">
        <v>162</v>
      </c>
      <c r="R1242" s="225" t="s">
        <v>162</v>
      </c>
      <c r="Y1242" s="225" t="s">
        <v>162</v>
      </c>
      <c r="Z1242" s="225" t="s">
        <v>162</v>
      </c>
      <c r="AA1242" s="225" t="s">
        <v>162</v>
      </c>
      <c r="AB1242" s="225" t="s">
        <v>162</v>
      </c>
      <c r="AC1242" s="225" t="s">
        <v>162</v>
      </c>
      <c r="AS1242" s="225" t="s">
        <v>3017</v>
      </c>
    </row>
    <row r="1243" spans="1:45" x14ac:dyDescent="0.2">
      <c r="A1243" s="225">
        <v>422986</v>
      </c>
      <c r="B1243" s="225" t="s">
        <v>374</v>
      </c>
      <c r="AA1243" s="225" t="s">
        <v>162</v>
      </c>
      <c r="AB1243" s="225" t="s">
        <v>163</v>
      </c>
      <c r="AD1243" s="225" t="s">
        <v>162</v>
      </c>
      <c r="AE1243" s="225" t="s">
        <v>162</v>
      </c>
      <c r="AF1243" s="225" t="s">
        <v>162</v>
      </c>
      <c r="AG1243" s="225" t="s">
        <v>162</v>
      </c>
      <c r="AH1243" s="225" t="s">
        <v>162</v>
      </c>
      <c r="AS1243" s="225" t="s">
        <v>3017</v>
      </c>
    </row>
    <row r="1244" spans="1:45" x14ac:dyDescent="0.2">
      <c r="A1244" s="225">
        <v>422987</v>
      </c>
      <c r="B1244" s="225" t="s">
        <v>374</v>
      </c>
      <c r="AD1244" s="225" t="s">
        <v>162</v>
      </c>
      <c r="AE1244" s="225" t="s">
        <v>162</v>
      </c>
      <c r="AF1244" s="225" t="s">
        <v>162</v>
      </c>
      <c r="AG1244" s="225" t="s">
        <v>162</v>
      </c>
      <c r="AH1244" s="225" t="s">
        <v>162</v>
      </c>
      <c r="AS1244" s="225" t="s">
        <v>3017</v>
      </c>
    </row>
    <row r="1245" spans="1:45" x14ac:dyDescent="0.2">
      <c r="A1245" s="225">
        <v>422989</v>
      </c>
      <c r="B1245" s="225" t="s">
        <v>374</v>
      </c>
      <c r="G1245" s="225" t="s">
        <v>163</v>
      </c>
      <c r="X1245" s="225" t="s">
        <v>162</v>
      </c>
      <c r="AC1245" s="225" t="s">
        <v>163</v>
      </c>
      <c r="AD1245" s="225" t="s">
        <v>162</v>
      </c>
      <c r="AE1245" s="225" t="s">
        <v>162</v>
      </c>
      <c r="AF1245" s="225" t="s">
        <v>162</v>
      </c>
      <c r="AG1245" s="225" t="s">
        <v>162</v>
      </c>
      <c r="AH1245" s="225" t="s">
        <v>162</v>
      </c>
      <c r="AS1245" s="225" t="s">
        <v>3017</v>
      </c>
    </row>
    <row r="1246" spans="1:45" x14ac:dyDescent="0.2">
      <c r="A1246" s="225">
        <v>422994</v>
      </c>
      <c r="B1246" s="225" t="s">
        <v>374</v>
      </c>
      <c r="M1246" s="225" t="s">
        <v>163</v>
      </c>
      <c r="P1246" s="225" t="s">
        <v>163</v>
      </c>
      <c r="S1246" s="225" t="s">
        <v>163</v>
      </c>
      <c r="Y1246" s="225" t="s">
        <v>162</v>
      </c>
      <c r="AA1246" s="225" t="s">
        <v>162</v>
      </c>
      <c r="AB1246" s="225" t="s">
        <v>162</v>
      </c>
      <c r="AC1246" s="225" t="s">
        <v>162</v>
      </c>
      <c r="AD1246" s="225" t="s">
        <v>162</v>
      </c>
      <c r="AE1246" s="225" t="s">
        <v>162</v>
      </c>
      <c r="AF1246" s="225" t="s">
        <v>162</v>
      </c>
      <c r="AG1246" s="225" t="s">
        <v>162</v>
      </c>
      <c r="AH1246" s="225" t="s">
        <v>162</v>
      </c>
      <c r="AS1246" s="225" t="s">
        <v>3017</v>
      </c>
    </row>
    <row r="1247" spans="1:45" x14ac:dyDescent="0.2">
      <c r="A1247" s="225">
        <v>422998</v>
      </c>
      <c r="B1247" s="225" t="s">
        <v>374</v>
      </c>
      <c r="L1247" s="225" t="s">
        <v>163</v>
      </c>
      <c r="R1247" s="225" t="s">
        <v>162</v>
      </c>
      <c r="U1247" s="225" t="s">
        <v>162</v>
      </c>
      <c r="Y1247" s="225" t="s">
        <v>162</v>
      </c>
      <c r="AA1247" s="225" t="s">
        <v>162</v>
      </c>
      <c r="AB1247" s="225" t="s">
        <v>162</v>
      </c>
      <c r="AD1247" s="225" t="s">
        <v>162</v>
      </c>
      <c r="AE1247" s="225" t="s">
        <v>162</v>
      </c>
      <c r="AF1247" s="225" t="s">
        <v>162</v>
      </c>
      <c r="AG1247" s="225" t="s">
        <v>162</v>
      </c>
      <c r="AS1247" s="225" t="s">
        <v>3017</v>
      </c>
    </row>
    <row r="1248" spans="1:45" x14ac:dyDescent="0.2">
      <c r="A1248" s="225">
        <v>423001</v>
      </c>
      <c r="B1248" s="225" t="s">
        <v>400</v>
      </c>
      <c r="D1248" s="225" t="s">
        <v>161</v>
      </c>
      <c r="G1248" s="225" t="s">
        <v>161</v>
      </c>
      <c r="P1248" s="225" t="s">
        <v>163</v>
      </c>
      <c r="X1248" s="225" t="s">
        <v>163</v>
      </c>
      <c r="Y1248" s="225" t="s">
        <v>162</v>
      </c>
      <c r="Z1248" s="225" t="s">
        <v>162</v>
      </c>
      <c r="AA1248" s="225" t="s">
        <v>162</v>
      </c>
      <c r="AB1248" s="225" t="s">
        <v>162</v>
      </c>
      <c r="AC1248" s="225" t="s">
        <v>162</v>
      </c>
      <c r="AS1248" s="225" t="s">
        <v>3017</v>
      </c>
    </row>
    <row r="1249" spans="1:45" x14ac:dyDescent="0.2">
      <c r="A1249" s="225">
        <v>423011</v>
      </c>
      <c r="B1249" s="225" t="s">
        <v>374</v>
      </c>
      <c r="AD1249" s="225" t="s">
        <v>162</v>
      </c>
      <c r="AE1249" s="225" t="s">
        <v>162</v>
      </c>
      <c r="AF1249" s="225" t="s">
        <v>162</v>
      </c>
      <c r="AG1249" s="225" t="s">
        <v>162</v>
      </c>
      <c r="AH1249" s="225" t="s">
        <v>162</v>
      </c>
      <c r="AS1249" s="225" t="s">
        <v>3017</v>
      </c>
    </row>
    <row r="1250" spans="1:45" x14ac:dyDescent="0.2">
      <c r="A1250" s="225">
        <v>423015</v>
      </c>
      <c r="B1250" s="225" t="s">
        <v>374</v>
      </c>
      <c r="R1250" s="225" t="s">
        <v>162</v>
      </c>
      <c r="X1250" s="225" t="s">
        <v>163</v>
      </c>
      <c r="Y1250" s="225" t="s">
        <v>163</v>
      </c>
      <c r="AA1250" s="225" t="s">
        <v>162</v>
      </c>
      <c r="AB1250" s="225" t="s">
        <v>163</v>
      </c>
      <c r="AC1250" s="225" t="s">
        <v>163</v>
      </c>
      <c r="AD1250" s="225" t="s">
        <v>162</v>
      </c>
      <c r="AE1250" s="225" t="s">
        <v>162</v>
      </c>
      <c r="AF1250" s="225" t="s">
        <v>162</v>
      </c>
      <c r="AG1250" s="225" t="s">
        <v>162</v>
      </c>
      <c r="AH1250" s="225" t="s">
        <v>162</v>
      </c>
      <c r="AS1250" s="225" t="s">
        <v>3017</v>
      </c>
    </row>
    <row r="1251" spans="1:45" x14ac:dyDescent="0.2">
      <c r="A1251" s="225">
        <v>423017</v>
      </c>
      <c r="B1251" s="225" t="s">
        <v>400</v>
      </c>
      <c r="L1251" s="225" t="s">
        <v>162</v>
      </c>
      <c r="Q1251" s="225" t="s">
        <v>162</v>
      </c>
      <c r="R1251" s="225" t="s">
        <v>162</v>
      </c>
      <c r="Y1251" s="225" t="s">
        <v>162</v>
      </c>
      <c r="Z1251" s="225" t="s">
        <v>162</v>
      </c>
      <c r="AA1251" s="225" t="s">
        <v>162</v>
      </c>
      <c r="AB1251" s="225" t="s">
        <v>162</v>
      </c>
      <c r="AC1251" s="225" t="s">
        <v>162</v>
      </c>
      <c r="AS1251" s="225" t="s">
        <v>3017</v>
      </c>
    </row>
    <row r="1252" spans="1:45" x14ac:dyDescent="0.2">
      <c r="A1252" s="225">
        <v>423018</v>
      </c>
      <c r="B1252" s="225" t="s">
        <v>374</v>
      </c>
      <c r="T1252" s="225" t="s">
        <v>163</v>
      </c>
      <c r="AA1252" s="225" t="s">
        <v>163</v>
      </c>
      <c r="AD1252" s="225" t="s">
        <v>162</v>
      </c>
      <c r="AE1252" s="225" t="s">
        <v>162</v>
      </c>
      <c r="AF1252" s="225" t="s">
        <v>162</v>
      </c>
      <c r="AG1252" s="225" t="s">
        <v>162</v>
      </c>
      <c r="AS1252" s="225" t="s">
        <v>3017</v>
      </c>
    </row>
    <row r="1253" spans="1:45" x14ac:dyDescent="0.2">
      <c r="A1253" s="225">
        <v>423023</v>
      </c>
      <c r="B1253" s="225" t="s">
        <v>400</v>
      </c>
      <c r="W1253" s="225" t="s">
        <v>163</v>
      </c>
      <c r="Z1253" s="225" t="s">
        <v>162</v>
      </c>
      <c r="AA1253" s="225" t="s">
        <v>162</v>
      </c>
      <c r="AB1253" s="225" t="s">
        <v>162</v>
      </c>
      <c r="AS1253" s="225" t="s">
        <v>3017</v>
      </c>
    </row>
    <row r="1254" spans="1:45" x14ac:dyDescent="0.2">
      <c r="A1254" s="225">
        <v>423024</v>
      </c>
      <c r="B1254" s="225" t="s">
        <v>400</v>
      </c>
      <c r="L1254" s="225" t="s">
        <v>161</v>
      </c>
      <c r="T1254" s="225" t="s">
        <v>163</v>
      </c>
      <c r="Y1254" s="225" t="s">
        <v>162</v>
      </c>
      <c r="Z1254" s="225" t="s">
        <v>162</v>
      </c>
      <c r="AA1254" s="225" t="s">
        <v>162</v>
      </c>
      <c r="AB1254" s="225" t="s">
        <v>162</v>
      </c>
      <c r="AC1254" s="225" t="s">
        <v>162</v>
      </c>
      <c r="AS1254" s="225" t="s">
        <v>3017</v>
      </c>
    </row>
    <row r="1255" spans="1:45" x14ac:dyDescent="0.2">
      <c r="A1255" s="225">
        <v>423029</v>
      </c>
      <c r="B1255" s="225" t="s">
        <v>374</v>
      </c>
      <c r="Y1255" s="225" t="s">
        <v>162</v>
      </c>
      <c r="Z1255" s="225" t="s">
        <v>162</v>
      </c>
      <c r="AA1255" s="225" t="s">
        <v>162</v>
      </c>
      <c r="AB1255" s="225" t="s">
        <v>162</v>
      </c>
      <c r="AC1255" s="225" t="s">
        <v>162</v>
      </c>
      <c r="AD1255" s="225" t="s">
        <v>162</v>
      </c>
      <c r="AE1255" s="225" t="s">
        <v>162</v>
      </c>
      <c r="AF1255" s="225" t="s">
        <v>162</v>
      </c>
      <c r="AG1255" s="225" t="s">
        <v>162</v>
      </c>
      <c r="AH1255" s="225" t="s">
        <v>162</v>
      </c>
      <c r="AS1255" s="225" t="s">
        <v>3017</v>
      </c>
    </row>
    <row r="1256" spans="1:45" x14ac:dyDescent="0.2">
      <c r="A1256" s="225">
        <v>423033</v>
      </c>
      <c r="B1256" s="225" t="s">
        <v>400</v>
      </c>
      <c r="G1256" s="225" t="s">
        <v>161</v>
      </c>
      <c r="L1256" s="225" t="s">
        <v>163</v>
      </c>
      <c r="R1256" s="225" t="s">
        <v>162</v>
      </c>
      <c r="Y1256" s="225" t="s">
        <v>162</v>
      </c>
      <c r="Z1256" s="225" t="s">
        <v>162</v>
      </c>
      <c r="AA1256" s="225" t="s">
        <v>162</v>
      </c>
      <c r="AB1256" s="225" t="s">
        <v>162</v>
      </c>
      <c r="AC1256" s="225" t="s">
        <v>162</v>
      </c>
      <c r="AS1256" s="225" t="s">
        <v>3017</v>
      </c>
    </row>
    <row r="1257" spans="1:45" x14ac:dyDescent="0.2">
      <c r="A1257" s="225">
        <v>423039</v>
      </c>
      <c r="B1257" s="225" t="s">
        <v>374</v>
      </c>
      <c r="R1257" s="225" t="s">
        <v>162</v>
      </c>
      <c r="S1257" s="225" t="s">
        <v>162</v>
      </c>
      <c r="AA1257" s="225" t="s">
        <v>163</v>
      </c>
      <c r="AD1257" s="225" t="s">
        <v>162</v>
      </c>
      <c r="AE1257" s="225" t="s">
        <v>162</v>
      </c>
      <c r="AF1257" s="225" t="s">
        <v>162</v>
      </c>
      <c r="AG1257" s="225" t="s">
        <v>162</v>
      </c>
      <c r="AS1257" s="225" t="s">
        <v>3017</v>
      </c>
    </row>
    <row r="1258" spans="1:45" x14ac:dyDescent="0.2">
      <c r="A1258" s="225">
        <v>423042</v>
      </c>
      <c r="B1258" s="225" t="s">
        <v>400</v>
      </c>
      <c r="F1258" s="225" t="s">
        <v>161</v>
      </c>
      <c r="O1258" s="225" t="s">
        <v>161</v>
      </c>
      <c r="S1258" s="225" t="s">
        <v>161</v>
      </c>
      <c r="Y1258" s="225" t="s">
        <v>162</v>
      </c>
      <c r="Z1258" s="225" t="s">
        <v>162</v>
      </c>
      <c r="AA1258" s="225" t="s">
        <v>162</v>
      </c>
      <c r="AB1258" s="225" t="s">
        <v>162</v>
      </c>
      <c r="AC1258" s="225" t="s">
        <v>162</v>
      </c>
      <c r="AS1258" s="225" t="s">
        <v>3017</v>
      </c>
    </row>
    <row r="1259" spans="1:45" x14ac:dyDescent="0.2">
      <c r="A1259" s="225">
        <v>423046</v>
      </c>
      <c r="B1259" s="225" t="s">
        <v>374</v>
      </c>
      <c r="Q1259" s="225" t="s">
        <v>163</v>
      </c>
      <c r="Y1259" s="225" t="s">
        <v>162</v>
      </c>
      <c r="Z1259" s="225" t="s">
        <v>162</v>
      </c>
      <c r="AA1259" s="225" t="s">
        <v>162</v>
      </c>
      <c r="AB1259" s="225" t="s">
        <v>162</v>
      </c>
      <c r="AC1259" s="225" t="s">
        <v>162</v>
      </c>
      <c r="AD1259" s="225" t="s">
        <v>162</v>
      </c>
      <c r="AE1259" s="225" t="s">
        <v>162</v>
      </c>
      <c r="AF1259" s="225" t="s">
        <v>162</v>
      </c>
      <c r="AG1259" s="225" t="s">
        <v>162</v>
      </c>
      <c r="AH1259" s="225" t="s">
        <v>162</v>
      </c>
      <c r="AS1259" s="225" t="s">
        <v>3017</v>
      </c>
    </row>
    <row r="1260" spans="1:45" x14ac:dyDescent="0.2">
      <c r="A1260" s="225">
        <v>423047</v>
      </c>
      <c r="B1260" s="225" t="s">
        <v>374</v>
      </c>
      <c r="Z1260" s="225" t="s">
        <v>163</v>
      </c>
      <c r="AA1260" s="225" t="s">
        <v>163</v>
      </c>
      <c r="AD1260" s="225" t="s">
        <v>162</v>
      </c>
      <c r="AE1260" s="225" t="s">
        <v>162</v>
      </c>
      <c r="AF1260" s="225" t="s">
        <v>162</v>
      </c>
      <c r="AG1260" s="225" t="s">
        <v>162</v>
      </c>
      <c r="AS1260" s="225" t="s">
        <v>3017</v>
      </c>
    </row>
    <row r="1261" spans="1:45" x14ac:dyDescent="0.2">
      <c r="A1261" s="225">
        <v>423048</v>
      </c>
      <c r="B1261" s="225" t="s">
        <v>400</v>
      </c>
      <c r="X1261" s="225" t="s">
        <v>161</v>
      </c>
      <c r="Y1261" s="225" t="s">
        <v>162</v>
      </c>
      <c r="Z1261" s="225" t="s">
        <v>162</v>
      </c>
      <c r="AA1261" s="225" t="s">
        <v>162</v>
      </c>
      <c r="AB1261" s="225" t="s">
        <v>162</v>
      </c>
      <c r="AC1261" s="225" t="s">
        <v>162</v>
      </c>
      <c r="AS1261" s="225" t="s">
        <v>3017</v>
      </c>
    </row>
    <row r="1262" spans="1:45" x14ac:dyDescent="0.2">
      <c r="A1262" s="225">
        <v>423053</v>
      </c>
      <c r="B1262" s="225" t="s">
        <v>400</v>
      </c>
      <c r="K1262" s="225" t="s">
        <v>161</v>
      </c>
      <c r="O1262" s="225" t="s">
        <v>161</v>
      </c>
      <c r="V1262" s="225" t="s">
        <v>162</v>
      </c>
      <c r="W1262" s="225" t="s">
        <v>162</v>
      </c>
      <c r="Z1262" s="225" t="s">
        <v>162</v>
      </c>
      <c r="AA1262" s="225" t="s">
        <v>162</v>
      </c>
      <c r="AB1262" s="225" t="s">
        <v>162</v>
      </c>
      <c r="AS1262" s="225" t="s">
        <v>3017</v>
      </c>
    </row>
    <row r="1263" spans="1:45" x14ac:dyDescent="0.2">
      <c r="A1263" s="225">
        <v>423057</v>
      </c>
      <c r="B1263" s="225" t="s">
        <v>400</v>
      </c>
      <c r="E1263" s="225" t="s">
        <v>161</v>
      </c>
      <c r="Q1263" s="225" t="s">
        <v>162</v>
      </c>
      <c r="T1263" s="225" t="s">
        <v>163</v>
      </c>
      <c r="W1263" s="225" t="s">
        <v>163</v>
      </c>
      <c r="Y1263" s="225" t="s">
        <v>162</v>
      </c>
      <c r="Z1263" s="225" t="s">
        <v>162</v>
      </c>
      <c r="AA1263" s="225" t="s">
        <v>162</v>
      </c>
      <c r="AB1263" s="225" t="s">
        <v>162</v>
      </c>
      <c r="AC1263" s="225" t="s">
        <v>162</v>
      </c>
      <c r="AS1263" s="225" t="s">
        <v>3017</v>
      </c>
    </row>
    <row r="1264" spans="1:45" x14ac:dyDescent="0.2">
      <c r="A1264" s="225">
        <v>423058</v>
      </c>
      <c r="B1264" s="225" t="s">
        <v>374</v>
      </c>
      <c r="J1264" s="225" t="s">
        <v>162</v>
      </c>
      <c r="L1264" s="225" t="s">
        <v>162</v>
      </c>
      <c r="M1264" s="225" t="s">
        <v>162</v>
      </c>
      <c r="Y1264" s="225" t="s">
        <v>163</v>
      </c>
      <c r="AA1264" s="225" t="s">
        <v>163</v>
      </c>
      <c r="AD1264" s="225" t="s">
        <v>162</v>
      </c>
      <c r="AE1264" s="225" t="s">
        <v>162</v>
      </c>
      <c r="AF1264" s="225" t="s">
        <v>162</v>
      </c>
      <c r="AG1264" s="225" t="s">
        <v>162</v>
      </c>
      <c r="AH1264" s="225" t="s">
        <v>162</v>
      </c>
      <c r="AS1264" s="225" t="s">
        <v>3017</v>
      </c>
    </row>
    <row r="1265" spans="1:45" x14ac:dyDescent="0.2">
      <c r="A1265" s="225">
        <v>423060</v>
      </c>
      <c r="B1265" s="225" t="s">
        <v>400</v>
      </c>
      <c r="Q1265" s="225" t="s">
        <v>162</v>
      </c>
      <c r="R1265" s="225" t="s">
        <v>162</v>
      </c>
      <c r="T1265" s="225" t="s">
        <v>162</v>
      </c>
      <c r="W1265" s="225" t="s">
        <v>162</v>
      </c>
      <c r="Y1265" s="225" t="s">
        <v>162</v>
      </c>
      <c r="Z1265" s="225" t="s">
        <v>162</v>
      </c>
      <c r="AA1265" s="225" t="s">
        <v>162</v>
      </c>
      <c r="AB1265" s="225" t="s">
        <v>162</v>
      </c>
      <c r="AC1265" s="225" t="s">
        <v>162</v>
      </c>
      <c r="AS1265" s="225" t="s">
        <v>3017</v>
      </c>
    </row>
    <row r="1266" spans="1:45" x14ac:dyDescent="0.2">
      <c r="A1266" s="225">
        <v>423061</v>
      </c>
      <c r="B1266" s="225" t="s">
        <v>374</v>
      </c>
      <c r="L1266" s="225" t="s">
        <v>162</v>
      </c>
      <c r="R1266" s="225" t="s">
        <v>162</v>
      </c>
      <c r="AD1266" s="225" t="s">
        <v>162</v>
      </c>
      <c r="AE1266" s="225" t="s">
        <v>162</v>
      </c>
      <c r="AF1266" s="225" t="s">
        <v>162</v>
      </c>
      <c r="AG1266" s="225" t="s">
        <v>162</v>
      </c>
      <c r="AH1266" s="225" t="s">
        <v>162</v>
      </c>
      <c r="AS1266" s="225" t="s">
        <v>3017</v>
      </c>
    </row>
    <row r="1267" spans="1:45" x14ac:dyDescent="0.2">
      <c r="A1267" s="225">
        <v>423065</v>
      </c>
      <c r="B1267" s="225" t="s">
        <v>374</v>
      </c>
      <c r="Y1267" s="225" t="s">
        <v>163</v>
      </c>
      <c r="AC1267" s="225" t="s">
        <v>163</v>
      </c>
      <c r="AD1267" s="225" t="s">
        <v>162</v>
      </c>
      <c r="AE1267" s="225" t="s">
        <v>162</v>
      </c>
      <c r="AF1267" s="225" t="s">
        <v>162</v>
      </c>
      <c r="AG1267" s="225" t="s">
        <v>162</v>
      </c>
      <c r="AH1267" s="225" t="s">
        <v>162</v>
      </c>
      <c r="AS1267" s="225" t="s">
        <v>3017</v>
      </c>
    </row>
    <row r="1268" spans="1:45" x14ac:dyDescent="0.2">
      <c r="A1268" s="225">
        <v>423080</v>
      </c>
      <c r="B1268" s="225" t="s">
        <v>374</v>
      </c>
      <c r="V1268" s="225" t="s">
        <v>162</v>
      </c>
      <c r="AC1268" s="225" t="s">
        <v>163</v>
      </c>
      <c r="AD1268" s="225" t="s">
        <v>162</v>
      </c>
      <c r="AE1268" s="225" t="s">
        <v>162</v>
      </c>
      <c r="AF1268" s="225" t="s">
        <v>162</v>
      </c>
      <c r="AG1268" s="225" t="s">
        <v>162</v>
      </c>
      <c r="AH1268" s="225" t="s">
        <v>162</v>
      </c>
      <c r="AS1268" s="225" t="s">
        <v>3017</v>
      </c>
    </row>
    <row r="1269" spans="1:45" x14ac:dyDescent="0.2">
      <c r="A1269" s="225">
        <v>423083</v>
      </c>
      <c r="B1269" s="225" t="s">
        <v>400</v>
      </c>
      <c r="O1269" s="225" t="s">
        <v>161</v>
      </c>
      <c r="Q1269" s="225" t="s">
        <v>162</v>
      </c>
      <c r="T1269" s="225" t="s">
        <v>163</v>
      </c>
      <c r="V1269" s="225" t="s">
        <v>162</v>
      </c>
      <c r="Y1269" s="225" t="s">
        <v>162</v>
      </c>
      <c r="Z1269" s="225" t="s">
        <v>162</v>
      </c>
      <c r="AA1269" s="225" t="s">
        <v>162</v>
      </c>
      <c r="AB1269" s="225" t="s">
        <v>162</v>
      </c>
      <c r="AC1269" s="225" t="s">
        <v>162</v>
      </c>
      <c r="AS1269" s="225" t="s">
        <v>3017</v>
      </c>
    </row>
    <row r="1270" spans="1:45" x14ac:dyDescent="0.2">
      <c r="A1270" s="225">
        <v>423086</v>
      </c>
      <c r="B1270" s="225" t="s">
        <v>374</v>
      </c>
      <c r="L1270" s="225" t="s">
        <v>161</v>
      </c>
      <c r="R1270" s="225" t="s">
        <v>162</v>
      </c>
      <c r="S1270" s="225" t="s">
        <v>163</v>
      </c>
      <c r="AC1270" s="225" t="s">
        <v>163</v>
      </c>
      <c r="AD1270" s="225" t="s">
        <v>162</v>
      </c>
      <c r="AE1270" s="225" t="s">
        <v>162</v>
      </c>
      <c r="AF1270" s="225" t="s">
        <v>162</v>
      </c>
      <c r="AG1270" s="225" t="s">
        <v>162</v>
      </c>
      <c r="AH1270" s="225" t="s">
        <v>162</v>
      </c>
      <c r="AS1270" s="225" t="s">
        <v>3017</v>
      </c>
    </row>
    <row r="1271" spans="1:45" x14ac:dyDescent="0.2">
      <c r="A1271" s="225">
        <v>423090</v>
      </c>
      <c r="B1271" s="225" t="s">
        <v>374</v>
      </c>
      <c r="R1271" s="225" t="s">
        <v>162</v>
      </c>
      <c r="AD1271" s="225" t="s">
        <v>162</v>
      </c>
      <c r="AE1271" s="225" t="s">
        <v>162</v>
      </c>
      <c r="AF1271" s="225" t="s">
        <v>162</v>
      </c>
      <c r="AG1271" s="225" t="s">
        <v>162</v>
      </c>
      <c r="AH1271" s="225" t="s">
        <v>162</v>
      </c>
      <c r="AS1271" s="225" t="s">
        <v>3017</v>
      </c>
    </row>
    <row r="1272" spans="1:45" x14ac:dyDescent="0.2">
      <c r="A1272" s="225">
        <v>423091</v>
      </c>
      <c r="B1272" s="225" t="s">
        <v>400</v>
      </c>
      <c r="U1272" s="225" t="s">
        <v>162</v>
      </c>
      <c r="Y1272" s="225" t="s">
        <v>162</v>
      </c>
      <c r="Z1272" s="225" t="s">
        <v>162</v>
      </c>
      <c r="AA1272" s="225" t="s">
        <v>162</v>
      </c>
      <c r="AB1272" s="225" t="s">
        <v>162</v>
      </c>
      <c r="AC1272" s="225" t="s">
        <v>162</v>
      </c>
      <c r="AS1272" s="225" t="s">
        <v>3017</v>
      </c>
    </row>
    <row r="1273" spans="1:45" x14ac:dyDescent="0.2">
      <c r="A1273" s="225">
        <v>423095</v>
      </c>
      <c r="B1273" s="225" t="s">
        <v>400</v>
      </c>
      <c r="O1273" s="225" t="s">
        <v>161</v>
      </c>
      <c r="R1273" s="225" t="s">
        <v>162</v>
      </c>
      <c r="Y1273" s="225" t="s">
        <v>162</v>
      </c>
      <c r="Z1273" s="225" t="s">
        <v>162</v>
      </c>
      <c r="AA1273" s="225" t="s">
        <v>162</v>
      </c>
      <c r="AB1273" s="225" t="s">
        <v>162</v>
      </c>
      <c r="AC1273" s="225" t="s">
        <v>162</v>
      </c>
      <c r="AS1273" s="225" t="s">
        <v>3017</v>
      </c>
    </row>
    <row r="1274" spans="1:45" x14ac:dyDescent="0.2">
      <c r="A1274" s="225">
        <v>423096</v>
      </c>
      <c r="B1274" s="225" t="s">
        <v>400</v>
      </c>
      <c r="T1274" s="225" t="s">
        <v>163</v>
      </c>
      <c r="Y1274" s="225" t="s">
        <v>162</v>
      </c>
      <c r="Z1274" s="225" t="s">
        <v>162</v>
      </c>
      <c r="AA1274" s="225" t="s">
        <v>162</v>
      </c>
      <c r="AB1274" s="225" t="s">
        <v>162</v>
      </c>
      <c r="AC1274" s="225" t="s">
        <v>162</v>
      </c>
      <c r="AS1274" s="225" t="s">
        <v>3017</v>
      </c>
    </row>
    <row r="1275" spans="1:45" x14ac:dyDescent="0.2">
      <c r="A1275" s="225">
        <v>423102</v>
      </c>
      <c r="B1275" s="225" t="s">
        <v>374</v>
      </c>
      <c r="P1275" s="225" t="s">
        <v>163</v>
      </c>
      <c r="AB1275" s="225" t="s">
        <v>163</v>
      </c>
      <c r="AD1275" s="225" t="s">
        <v>162</v>
      </c>
      <c r="AE1275" s="225" t="s">
        <v>162</v>
      </c>
      <c r="AF1275" s="225" t="s">
        <v>162</v>
      </c>
      <c r="AG1275" s="225" t="s">
        <v>162</v>
      </c>
      <c r="AS1275" s="225" t="s">
        <v>3017</v>
      </c>
    </row>
    <row r="1276" spans="1:45" x14ac:dyDescent="0.2">
      <c r="A1276" s="225">
        <v>423106</v>
      </c>
      <c r="B1276" s="225" t="s">
        <v>400</v>
      </c>
      <c r="E1276" s="225" t="s">
        <v>161</v>
      </c>
      <c r="K1276" s="225" t="s">
        <v>163</v>
      </c>
      <c r="Y1276" s="225" t="s">
        <v>162</v>
      </c>
      <c r="Z1276" s="225" t="s">
        <v>162</v>
      </c>
      <c r="AA1276" s="225" t="s">
        <v>162</v>
      </c>
      <c r="AB1276" s="225" t="s">
        <v>162</v>
      </c>
      <c r="AC1276" s="225" t="s">
        <v>162</v>
      </c>
      <c r="AS1276" s="225" t="s">
        <v>3017</v>
      </c>
    </row>
    <row r="1277" spans="1:45" x14ac:dyDescent="0.2">
      <c r="A1277" s="225">
        <v>423108</v>
      </c>
      <c r="B1277" s="225" t="s">
        <v>374</v>
      </c>
      <c r="K1277" s="225" t="s">
        <v>162</v>
      </c>
      <c r="L1277" s="225" t="s">
        <v>162</v>
      </c>
      <c r="AD1277" s="225" t="s">
        <v>162</v>
      </c>
      <c r="AE1277" s="225" t="s">
        <v>162</v>
      </c>
      <c r="AF1277" s="225" t="s">
        <v>162</v>
      </c>
      <c r="AG1277" s="225" t="s">
        <v>162</v>
      </c>
      <c r="AH1277" s="225" t="s">
        <v>162</v>
      </c>
      <c r="AS1277" s="225" t="s">
        <v>3016</v>
      </c>
    </row>
    <row r="1278" spans="1:45" x14ac:dyDescent="0.2">
      <c r="A1278" s="225">
        <v>423114</v>
      </c>
      <c r="B1278" s="225" t="s">
        <v>374</v>
      </c>
      <c r="H1278" s="225" t="s">
        <v>161</v>
      </c>
      <c r="L1278" s="225" t="s">
        <v>163</v>
      </c>
      <c r="AA1278" s="225" t="s">
        <v>162</v>
      </c>
      <c r="AD1278" s="225" t="s">
        <v>162</v>
      </c>
      <c r="AE1278" s="225" t="s">
        <v>162</v>
      </c>
      <c r="AF1278" s="225" t="s">
        <v>162</v>
      </c>
      <c r="AG1278" s="225" t="s">
        <v>162</v>
      </c>
      <c r="AH1278" s="225" t="s">
        <v>162</v>
      </c>
      <c r="AS1278" s="225" t="s">
        <v>3017</v>
      </c>
    </row>
    <row r="1279" spans="1:45" x14ac:dyDescent="0.2">
      <c r="A1279" s="225">
        <v>423117</v>
      </c>
      <c r="B1279" s="225" t="s">
        <v>374</v>
      </c>
      <c r="Q1279" s="225" t="s">
        <v>163</v>
      </c>
      <c r="R1279" s="225" t="s">
        <v>162</v>
      </c>
      <c r="AD1279" s="225" t="s">
        <v>162</v>
      </c>
      <c r="AE1279" s="225" t="s">
        <v>162</v>
      </c>
      <c r="AF1279" s="225" t="s">
        <v>162</v>
      </c>
      <c r="AG1279" s="225" t="s">
        <v>162</v>
      </c>
      <c r="AH1279" s="225" t="s">
        <v>162</v>
      </c>
      <c r="AS1279" s="225" t="s">
        <v>3017</v>
      </c>
    </row>
    <row r="1280" spans="1:45" x14ac:dyDescent="0.2">
      <c r="A1280" s="225">
        <v>423122</v>
      </c>
      <c r="B1280" s="225" t="s">
        <v>374</v>
      </c>
      <c r="AD1280" s="225" t="s">
        <v>162</v>
      </c>
      <c r="AE1280" s="225" t="s">
        <v>162</v>
      </c>
      <c r="AF1280" s="225" t="s">
        <v>162</v>
      </c>
      <c r="AG1280" s="225" t="s">
        <v>162</v>
      </c>
      <c r="AH1280" s="225" t="s">
        <v>162</v>
      </c>
      <c r="AS1280" s="225" t="s">
        <v>3017</v>
      </c>
    </row>
    <row r="1281" spans="1:45" x14ac:dyDescent="0.2">
      <c r="A1281" s="225">
        <v>423123</v>
      </c>
      <c r="B1281" s="225" t="s">
        <v>374</v>
      </c>
      <c r="AC1281" s="225" t="s">
        <v>163</v>
      </c>
      <c r="AD1281" s="225" t="s">
        <v>162</v>
      </c>
      <c r="AE1281" s="225" t="s">
        <v>162</v>
      </c>
      <c r="AF1281" s="225" t="s">
        <v>162</v>
      </c>
      <c r="AG1281" s="225" t="s">
        <v>162</v>
      </c>
      <c r="AH1281" s="225" t="s">
        <v>162</v>
      </c>
      <c r="AS1281" s="225" t="s">
        <v>3017</v>
      </c>
    </row>
    <row r="1282" spans="1:45" x14ac:dyDescent="0.2">
      <c r="A1282" s="225">
        <v>423124</v>
      </c>
      <c r="B1282" s="225" t="s">
        <v>374</v>
      </c>
      <c r="R1282" s="225" t="s">
        <v>163</v>
      </c>
      <c r="S1282" s="225" t="s">
        <v>161</v>
      </c>
      <c r="Z1282" s="225" t="s">
        <v>162</v>
      </c>
      <c r="AB1282" s="225" t="s">
        <v>163</v>
      </c>
      <c r="AC1282" s="225" t="s">
        <v>163</v>
      </c>
      <c r="AD1282" s="225" t="s">
        <v>162</v>
      </c>
      <c r="AE1282" s="225" t="s">
        <v>162</v>
      </c>
      <c r="AF1282" s="225" t="s">
        <v>162</v>
      </c>
      <c r="AG1282" s="225" t="s">
        <v>162</v>
      </c>
      <c r="AH1282" s="225" t="s">
        <v>162</v>
      </c>
      <c r="AS1282" s="225" t="s">
        <v>3017</v>
      </c>
    </row>
    <row r="1283" spans="1:45" x14ac:dyDescent="0.2">
      <c r="A1283" s="225">
        <v>423125</v>
      </c>
      <c r="B1283" s="225" t="s">
        <v>374</v>
      </c>
      <c r="AA1283" s="225" t="s">
        <v>163</v>
      </c>
      <c r="AC1283" s="225" t="s">
        <v>163</v>
      </c>
      <c r="AD1283" s="225" t="s">
        <v>162</v>
      </c>
      <c r="AE1283" s="225" t="s">
        <v>162</v>
      </c>
      <c r="AF1283" s="225" t="s">
        <v>162</v>
      </c>
      <c r="AG1283" s="225" t="s">
        <v>162</v>
      </c>
      <c r="AH1283" s="225" t="s">
        <v>162</v>
      </c>
      <c r="AS1283" s="225" t="s">
        <v>3017</v>
      </c>
    </row>
    <row r="1284" spans="1:45" x14ac:dyDescent="0.2">
      <c r="A1284" s="225">
        <v>423126</v>
      </c>
      <c r="B1284" s="225" t="s">
        <v>400</v>
      </c>
      <c r="Q1284" s="225" t="s">
        <v>163</v>
      </c>
      <c r="Y1284" s="225" t="s">
        <v>162</v>
      </c>
      <c r="Z1284" s="225" t="s">
        <v>162</v>
      </c>
      <c r="AA1284" s="225" t="s">
        <v>162</v>
      </c>
      <c r="AB1284" s="225" t="s">
        <v>162</v>
      </c>
      <c r="AC1284" s="225" t="s">
        <v>162</v>
      </c>
      <c r="AS1284" s="225" t="s">
        <v>3017</v>
      </c>
    </row>
    <row r="1285" spans="1:45" x14ac:dyDescent="0.2">
      <c r="A1285" s="225">
        <v>423128</v>
      </c>
      <c r="B1285" s="225" t="s">
        <v>374</v>
      </c>
      <c r="Q1285" s="225" t="s">
        <v>162</v>
      </c>
      <c r="R1285" s="225" t="s">
        <v>162</v>
      </c>
      <c r="U1285" s="225" t="s">
        <v>162</v>
      </c>
      <c r="Y1285" s="225" t="s">
        <v>163</v>
      </c>
      <c r="Z1285" s="225" t="s">
        <v>162</v>
      </c>
      <c r="AA1285" s="225" t="s">
        <v>162</v>
      </c>
      <c r="AD1285" s="225" t="s">
        <v>162</v>
      </c>
      <c r="AE1285" s="225" t="s">
        <v>162</v>
      </c>
      <c r="AF1285" s="225" t="s">
        <v>162</v>
      </c>
      <c r="AG1285" s="225" t="s">
        <v>162</v>
      </c>
      <c r="AH1285" s="225" t="s">
        <v>162</v>
      </c>
      <c r="AS1285" s="225" t="s">
        <v>3017</v>
      </c>
    </row>
    <row r="1286" spans="1:45" x14ac:dyDescent="0.2">
      <c r="A1286" s="225">
        <v>423130</v>
      </c>
      <c r="B1286" s="225" t="s">
        <v>374</v>
      </c>
      <c r="C1286" s="225" t="s">
        <v>161</v>
      </c>
      <c r="I1286" s="225" t="s">
        <v>162</v>
      </c>
      <c r="V1286" s="225" t="s">
        <v>163</v>
      </c>
      <c r="AA1286" s="225" t="s">
        <v>163</v>
      </c>
      <c r="AB1286" s="225" t="s">
        <v>163</v>
      </c>
      <c r="AC1286" s="225" t="s">
        <v>163</v>
      </c>
      <c r="AD1286" s="225" t="s">
        <v>162</v>
      </c>
      <c r="AE1286" s="225" t="s">
        <v>162</v>
      </c>
      <c r="AF1286" s="225" t="s">
        <v>162</v>
      </c>
      <c r="AG1286" s="225" t="s">
        <v>162</v>
      </c>
      <c r="AH1286" s="225" t="s">
        <v>162</v>
      </c>
      <c r="AS1286" s="225" t="s">
        <v>3017</v>
      </c>
    </row>
    <row r="1287" spans="1:45" x14ac:dyDescent="0.2">
      <c r="A1287" s="225">
        <v>423135</v>
      </c>
      <c r="B1287" s="225" t="s">
        <v>400</v>
      </c>
      <c r="R1287" s="225" t="s">
        <v>162</v>
      </c>
      <c r="Y1287" s="225" t="s">
        <v>162</v>
      </c>
      <c r="Z1287" s="225" t="s">
        <v>162</v>
      </c>
      <c r="AA1287" s="225" t="s">
        <v>162</v>
      </c>
      <c r="AB1287" s="225" t="s">
        <v>162</v>
      </c>
      <c r="AS1287" s="225" t="s">
        <v>3017</v>
      </c>
    </row>
    <row r="1288" spans="1:45" x14ac:dyDescent="0.2">
      <c r="A1288" s="225">
        <v>423136</v>
      </c>
      <c r="B1288" s="225" t="s">
        <v>400</v>
      </c>
      <c r="H1288" s="225" t="s">
        <v>161</v>
      </c>
      <c r="Q1288" s="225" t="s">
        <v>161</v>
      </c>
      <c r="R1288" s="225" t="s">
        <v>161</v>
      </c>
      <c r="S1288" s="225" t="s">
        <v>161</v>
      </c>
      <c r="Y1288" s="225" t="s">
        <v>162</v>
      </c>
      <c r="Z1288" s="225" t="s">
        <v>162</v>
      </c>
      <c r="AA1288" s="225" t="s">
        <v>162</v>
      </c>
      <c r="AB1288" s="225" t="s">
        <v>162</v>
      </c>
      <c r="AC1288" s="225" t="s">
        <v>162</v>
      </c>
      <c r="AS1288" s="225" t="s">
        <v>3017</v>
      </c>
    </row>
    <row r="1289" spans="1:45" x14ac:dyDescent="0.2">
      <c r="A1289" s="225">
        <v>423167</v>
      </c>
      <c r="B1289" s="225" t="s">
        <v>374</v>
      </c>
      <c r="T1289" s="225" t="s">
        <v>163</v>
      </c>
      <c r="V1289" s="225" t="s">
        <v>163</v>
      </c>
      <c r="W1289" s="225" t="s">
        <v>163</v>
      </c>
      <c r="Y1289" s="225" t="s">
        <v>162</v>
      </c>
      <c r="AC1289" s="225" t="s">
        <v>162</v>
      </c>
      <c r="AD1289" s="225" t="s">
        <v>162</v>
      </c>
      <c r="AE1289" s="225" t="s">
        <v>162</v>
      </c>
      <c r="AF1289" s="225" t="s">
        <v>162</v>
      </c>
      <c r="AG1289" s="225" t="s">
        <v>162</v>
      </c>
      <c r="AH1289" s="225" t="s">
        <v>162</v>
      </c>
      <c r="AS1289" s="225" t="s">
        <v>3017</v>
      </c>
    </row>
    <row r="1290" spans="1:45" x14ac:dyDescent="0.2">
      <c r="A1290" s="225">
        <v>423178</v>
      </c>
      <c r="B1290" s="225" t="s">
        <v>400</v>
      </c>
      <c r="Y1290" s="225" t="s">
        <v>162</v>
      </c>
      <c r="Z1290" s="225" t="s">
        <v>162</v>
      </c>
      <c r="AA1290" s="225" t="s">
        <v>162</v>
      </c>
      <c r="AB1290" s="225" t="s">
        <v>162</v>
      </c>
      <c r="AC1290" s="225" t="s">
        <v>162</v>
      </c>
      <c r="AS1290" s="225" t="s">
        <v>3017</v>
      </c>
    </row>
    <row r="1291" spans="1:45" x14ac:dyDescent="0.2">
      <c r="A1291" s="225">
        <v>423195</v>
      </c>
      <c r="B1291" s="225" t="s">
        <v>374</v>
      </c>
      <c r="R1291" s="225" t="s">
        <v>162</v>
      </c>
      <c r="S1291" s="225" t="s">
        <v>163</v>
      </c>
      <c r="AD1291" s="225" t="s">
        <v>162</v>
      </c>
      <c r="AE1291" s="225" t="s">
        <v>162</v>
      </c>
      <c r="AF1291" s="225" t="s">
        <v>162</v>
      </c>
      <c r="AG1291" s="225" t="s">
        <v>162</v>
      </c>
      <c r="AH1291" s="225" t="s">
        <v>162</v>
      </c>
      <c r="AS1291" s="225" t="s">
        <v>3017</v>
      </c>
    </row>
    <row r="1292" spans="1:45" x14ac:dyDescent="0.2">
      <c r="A1292" s="225">
        <v>423196</v>
      </c>
      <c r="B1292" s="225" t="s">
        <v>374</v>
      </c>
      <c r="R1292" s="225" t="s">
        <v>162</v>
      </c>
      <c r="AA1292" s="225" t="s">
        <v>163</v>
      </c>
      <c r="AD1292" s="225" t="s">
        <v>162</v>
      </c>
      <c r="AE1292" s="225" t="s">
        <v>162</v>
      </c>
      <c r="AF1292" s="225" t="s">
        <v>162</v>
      </c>
      <c r="AG1292" s="225" t="s">
        <v>162</v>
      </c>
      <c r="AH1292" s="225" t="s">
        <v>162</v>
      </c>
      <c r="AS1292" s="225" t="s">
        <v>3017</v>
      </c>
    </row>
    <row r="1293" spans="1:45" x14ac:dyDescent="0.2">
      <c r="A1293" s="225">
        <v>423197</v>
      </c>
      <c r="B1293" s="225" t="s">
        <v>374</v>
      </c>
      <c r="AC1293" s="225" t="s">
        <v>163</v>
      </c>
      <c r="AD1293" s="225" t="s">
        <v>162</v>
      </c>
      <c r="AE1293" s="225" t="s">
        <v>162</v>
      </c>
      <c r="AF1293" s="225" t="s">
        <v>162</v>
      </c>
      <c r="AG1293" s="225" t="s">
        <v>162</v>
      </c>
      <c r="AH1293" s="225" t="s">
        <v>162</v>
      </c>
      <c r="AS1293" s="225" t="s">
        <v>3017</v>
      </c>
    </row>
    <row r="1294" spans="1:45" x14ac:dyDescent="0.2">
      <c r="A1294" s="225">
        <v>423199</v>
      </c>
      <c r="B1294" s="225" t="s">
        <v>400</v>
      </c>
      <c r="L1294" s="225" t="s">
        <v>162</v>
      </c>
      <c r="R1294" s="225" t="s">
        <v>162</v>
      </c>
      <c r="S1294" s="225" t="s">
        <v>162</v>
      </c>
      <c r="Y1294" s="225" t="s">
        <v>162</v>
      </c>
      <c r="Z1294" s="225" t="s">
        <v>162</v>
      </c>
      <c r="AA1294" s="225" t="s">
        <v>162</v>
      </c>
      <c r="AB1294" s="225" t="s">
        <v>162</v>
      </c>
      <c r="AC1294" s="225" t="s">
        <v>162</v>
      </c>
      <c r="AS1294" s="225" t="s">
        <v>3017</v>
      </c>
    </row>
    <row r="1295" spans="1:45" x14ac:dyDescent="0.2">
      <c r="A1295" s="225">
        <v>423205</v>
      </c>
      <c r="B1295" s="225" t="s">
        <v>400</v>
      </c>
      <c r="K1295" s="225" t="s">
        <v>161</v>
      </c>
      <c r="T1295" s="225" t="s">
        <v>163</v>
      </c>
      <c r="Y1295" s="225" t="s">
        <v>162</v>
      </c>
      <c r="Z1295" s="225" t="s">
        <v>162</v>
      </c>
      <c r="AA1295" s="225" t="s">
        <v>162</v>
      </c>
      <c r="AB1295" s="225" t="s">
        <v>162</v>
      </c>
      <c r="AC1295" s="225" t="s">
        <v>162</v>
      </c>
      <c r="AS1295" s="225" t="s">
        <v>3017</v>
      </c>
    </row>
    <row r="1296" spans="1:45" x14ac:dyDescent="0.2">
      <c r="A1296" s="225">
        <v>423209</v>
      </c>
      <c r="B1296" s="225" t="s">
        <v>374</v>
      </c>
      <c r="R1296" s="225" t="s">
        <v>163</v>
      </c>
      <c r="T1296" s="225" t="s">
        <v>162</v>
      </c>
      <c r="Y1296" s="225" t="s">
        <v>163</v>
      </c>
      <c r="AB1296" s="225" t="s">
        <v>163</v>
      </c>
      <c r="AC1296" s="225" t="s">
        <v>163</v>
      </c>
      <c r="AD1296" s="225" t="s">
        <v>162</v>
      </c>
      <c r="AE1296" s="225" t="s">
        <v>162</v>
      </c>
      <c r="AF1296" s="225" t="s">
        <v>162</v>
      </c>
      <c r="AG1296" s="225" t="s">
        <v>162</v>
      </c>
      <c r="AH1296" s="225" t="s">
        <v>162</v>
      </c>
      <c r="AS1296" s="225" t="s">
        <v>3017</v>
      </c>
    </row>
    <row r="1297" spans="1:45" x14ac:dyDescent="0.2">
      <c r="A1297" s="225">
        <v>423219</v>
      </c>
      <c r="B1297" s="225" t="s">
        <v>400</v>
      </c>
      <c r="L1297" s="225" t="s">
        <v>162</v>
      </c>
      <c r="R1297" s="225" t="s">
        <v>162</v>
      </c>
      <c r="W1297" s="225" t="s">
        <v>161</v>
      </c>
      <c r="Z1297" s="225" t="s">
        <v>162</v>
      </c>
      <c r="AA1297" s="225" t="s">
        <v>162</v>
      </c>
      <c r="AC1297" s="225" t="s">
        <v>162</v>
      </c>
      <c r="AS1297" s="225" t="s">
        <v>3017</v>
      </c>
    </row>
    <row r="1298" spans="1:45" x14ac:dyDescent="0.2">
      <c r="A1298" s="225">
        <v>423231</v>
      </c>
      <c r="B1298" s="225" t="s">
        <v>400</v>
      </c>
      <c r="N1298" s="225" t="s">
        <v>162</v>
      </c>
      <c r="P1298" s="225" t="s">
        <v>162</v>
      </c>
      <c r="R1298" s="225" t="s">
        <v>162</v>
      </c>
      <c r="X1298" s="225" t="s">
        <v>162</v>
      </c>
      <c r="Y1298" s="225" t="s">
        <v>162</v>
      </c>
      <c r="Z1298" s="225" t="s">
        <v>162</v>
      </c>
      <c r="AA1298" s="225" t="s">
        <v>162</v>
      </c>
      <c r="AB1298" s="225" t="s">
        <v>162</v>
      </c>
      <c r="AC1298" s="225" t="s">
        <v>162</v>
      </c>
      <c r="AS1298" s="225" t="s">
        <v>3017</v>
      </c>
    </row>
    <row r="1299" spans="1:45" x14ac:dyDescent="0.2">
      <c r="A1299" s="225">
        <v>423232</v>
      </c>
      <c r="B1299" s="225" t="s">
        <v>374</v>
      </c>
      <c r="W1299" s="225" t="s">
        <v>162</v>
      </c>
      <c r="Y1299" s="225" t="s">
        <v>163</v>
      </c>
      <c r="AA1299" s="225" t="s">
        <v>162</v>
      </c>
      <c r="AB1299" s="225" t="s">
        <v>163</v>
      </c>
      <c r="AD1299" s="225" t="s">
        <v>162</v>
      </c>
      <c r="AE1299" s="225" t="s">
        <v>162</v>
      </c>
      <c r="AF1299" s="225" t="s">
        <v>162</v>
      </c>
      <c r="AG1299" s="225" t="s">
        <v>162</v>
      </c>
      <c r="AS1299" s="225" t="s">
        <v>3017</v>
      </c>
    </row>
    <row r="1300" spans="1:45" x14ac:dyDescent="0.2">
      <c r="A1300" s="225">
        <v>423239</v>
      </c>
      <c r="B1300" s="225" t="s">
        <v>374</v>
      </c>
      <c r="H1300" s="225" t="s">
        <v>163</v>
      </c>
      <c r="L1300" s="225" t="s">
        <v>163</v>
      </c>
      <c r="AB1300" s="225" t="s">
        <v>163</v>
      </c>
      <c r="AD1300" s="225" t="s">
        <v>162</v>
      </c>
      <c r="AE1300" s="225" t="s">
        <v>162</v>
      </c>
      <c r="AF1300" s="225" t="s">
        <v>162</v>
      </c>
      <c r="AG1300" s="225" t="s">
        <v>162</v>
      </c>
      <c r="AH1300" s="225" t="s">
        <v>162</v>
      </c>
      <c r="AS1300" s="225" t="s">
        <v>3017</v>
      </c>
    </row>
    <row r="1301" spans="1:45" x14ac:dyDescent="0.2">
      <c r="A1301" s="225">
        <v>423244</v>
      </c>
      <c r="B1301" s="225" t="s">
        <v>374</v>
      </c>
      <c r="K1301" s="225" t="s">
        <v>163</v>
      </c>
      <c r="U1301" s="225" t="s">
        <v>162</v>
      </c>
      <c r="V1301" s="225" t="s">
        <v>163</v>
      </c>
      <c r="AD1301" s="225" t="s">
        <v>162</v>
      </c>
      <c r="AE1301" s="225" t="s">
        <v>162</v>
      </c>
      <c r="AF1301" s="225" t="s">
        <v>162</v>
      </c>
      <c r="AG1301" s="225" t="s">
        <v>162</v>
      </c>
      <c r="AS1301" s="225" t="s">
        <v>3017</v>
      </c>
    </row>
    <row r="1302" spans="1:45" x14ac:dyDescent="0.2">
      <c r="A1302" s="225">
        <v>423245</v>
      </c>
      <c r="B1302" s="225" t="s">
        <v>400</v>
      </c>
      <c r="P1302" s="225" t="s">
        <v>161</v>
      </c>
      <c r="Y1302" s="225" t="s">
        <v>162</v>
      </c>
      <c r="Z1302" s="225" t="s">
        <v>162</v>
      </c>
      <c r="AA1302" s="225" t="s">
        <v>162</v>
      </c>
      <c r="AB1302" s="225" t="s">
        <v>162</v>
      </c>
      <c r="AC1302" s="225" t="s">
        <v>162</v>
      </c>
      <c r="AS1302" s="225" t="s">
        <v>3017</v>
      </c>
    </row>
    <row r="1303" spans="1:45" x14ac:dyDescent="0.2">
      <c r="A1303" s="225">
        <v>423249</v>
      </c>
      <c r="B1303" s="225" t="s">
        <v>374</v>
      </c>
      <c r="S1303" s="225" t="s">
        <v>163</v>
      </c>
      <c r="AD1303" s="225" t="s">
        <v>162</v>
      </c>
      <c r="AE1303" s="225" t="s">
        <v>162</v>
      </c>
      <c r="AF1303" s="225" t="s">
        <v>162</v>
      </c>
      <c r="AG1303" s="225" t="s">
        <v>162</v>
      </c>
      <c r="AH1303" s="225" t="s">
        <v>162</v>
      </c>
      <c r="AS1303" s="225" t="s">
        <v>3017</v>
      </c>
    </row>
    <row r="1304" spans="1:45" x14ac:dyDescent="0.2">
      <c r="A1304" s="225">
        <v>423250</v>
      </c>
      <c r="B1304" s="225" t="s">
        <v>400</v>
      </c>
      <c r="K1304" s="225" t="s">
        <v>161</v>
      </c>
      <c r="Z1304" s="225" t="s">
        <v>162</v>
      </c>
      <c r="AA1304" s="225" t="s">
        <v>162</v>
      </c>
      <c r="AS1304" s="225" t="s">
        <v>3017</v>
      </c>
    </row>
    <row r="1305" spans="1:45" x14ac:dyDescent="0.2">
      <c r="A1305" s="225">
        <v>423256</v>
      </c>
      <c r="B1305" s="225" t="s">
        <v>374</v>
      </c>
      <c r="L1305" s="225" t="s">
        <v>162</v>
      </c>
      <c r="R1305" s="225" t="s">
        <v>162</v>
      </c>
      <c r="W1305" s="225" t="s">
        <v>162</v>
      </c>
      <c r="AD1305" s="225" t="s">
        <v>162</v>
      </c>
      <c r="AE1305" s="225" t="s">
        <v>162</v>
      </c>
      <c r="AF1305" s="225" t="s">
        <v>162</v>
      </c>
      <c r="AG1305" s="225" t="s">
        <v>162</v>
      </c>
      <c r="AS1305" s="225" t="s">
        <v>3017</v>
      </c>
    </row>
    <row r="1306" spans="1:45" x14ac:dyDescent="0.2">
      <c r="A1306" s="225">
        <v>423258</v>
      </c>
      <c r="B1306" s="225" t="s">
        <v>400</v>
      </c>
      <c r="R1306" s="225" t="s">
        <v>162</v>
      </c>
      <c r="S1306" s="225" t="s">
        <v>163</v>
      </c>
      <c r="Z1306" s="225" t="s">
        <v>162</v>
      </c>
      <c r="AA1306" s="225" t="s">
        <v>162</v>
      </c>
      <c r="AS1306" s="225" t="s">
        <v>3017</v>
      </c>
    </row>
    <row r="1307" spans="1:45" x14ac:dyDescent="0.2">
      <c r="A1307" s="225">
        <v>423259</v>
      </c>
      <c r="B1307" s="225" t="s">
        <v>400</v>
      </c>
      <c r="Y1307" s="225" t="s">
        <v>162</v>
      </c>
      <c r="Z1307" s="225" t="s">
        <v>162</v>
      </c>
      <c r="AA1307" s="225" t="s">
        <v>162</v>
      </c>
      <c r="AB1307" s="225" t="s">
        <v>162</v>
      </c>
      <c r="AC1307" s="225" t="s">
        <v>162</v>
      </c>
      <c r="AS1307" s="225" t="s">
        <v>3017</v>
      </c>
    </row>
    <row r="1308" spans="1:45" x14ac:dyDescent="0.2">
      <c r="A1308" s="225">
        <v>423262</v>
      </c>
      <c r="B1308" s="225" t="s">
        <v>400</v>
      </c>
      <c r="L1308" s="225" t="s">
        <v>162</v>
      </c>
      <c r="S1308" s="225" t="s">
        <v>161</v>
      </c>
      <c r="Y1308" s="225" t="s">
        <v>162</v>
      </c>
      <c r="Z1308" s="225" t="s">
        <v>162</v>
      </c>
      <c r="AA1308" s="225" t="s">
        <v>162</v>
      </c>
      <c r="AB1308" s="225" t="s">
        <v>162</v>
      </c>
      <c r="AC1308" s="225" t="s">
        <v>162</v>
      </c>
      <c r="AS1308" s="225" t="s">
        <v>3017</v>
      </c>
    </row>
    <row r="1309" spans="1:45" x14ac:dyDescent="0.2">
      <c r="A1309" s="225">
        <v>423263</v>
      </c>
      <c r="B1309" s="225" t="s">
        <v>374</v>
      </c>
      <c r="AA1309" s="225" t="s">
        <v>163</v>
      </c>
      <c r="AD1309" s="225" t="s">
        <v>162</v>
      </c>
      <c r="AE1309" s="225" t="s">
        <v>162</v>
      </c>
      <c r="AF1309" s="225" t="s">
        <v>162</v>
      </c>
      <c r="AG1309" s="225" t="s">
        <v>162</v>
      </c>
      <c r="AH1309" s="225" t="s">
        <v>162</v>
      </c>
      <c r="AS1309" s="225" t="s">
        <v>3017</v>
      </c>
    </row>
    <row r="1310" spans="1:45" x14ac:dyDescent="0.2">
      <c r="A1310" s="225">
        <v>423265</v>
      </c>
      <c r="B1310" s="225" t="s">
        <v>400</v>
      </c>
      <c r="H1310" s="225" t="s">
        <v>161</v>
      </c>
      <c r="K1310" s="225" t="s">
        <v>161</v>
      </c>
      <c r="R1310" s="225" t="s">
        <v>163</v>
      </c>
      <c r="W1310" s="225" t="s">
        <v>161</v>
      </c>
      <c r="Z1310" s="225" t="s">
        <v>162</v>
      </c>
      <c r="AA1310" s="225" t="s">
        <v>162</v>
      </c>
      <c r="AS1310" s="225" t="s">
        <v>3017</v>
      </c>
    </row>
    <row r="1311" spans="1:45" x14ac:dyDescent="0.2">
      <c r="A1311" s="225">
        <v>423266</v>
      </c>
      <c r="B1311" s="225" t="s">
        <v>400</v>
      </c>
      <c r="S1311" s="225" t="s">
        <v>162</v>
      </c>
      <c r="Y1311" s="225" t="s">
        <v>162</v>
      </c>
      <c r="Z1311" s="225" t="s">
        <v>162</v>
      </c>
      <c r="AA1311" s="225" t="s">
        <v>162</v>
      </c>
      <c r="AB1311" s="225" t="s">
        <v>162</v>
      </c>
      <c r="AC1311" s="225" t="s">
        <v>162</v>
      </c>
      <c r="AS1311" s="225" t="s">
        <v>3017</v>
      </c>
    </row>
    <row r="1312" spans="1:45" x14ac:dyDescent="0.2">
      <c r="A1312" s="225">
        <v>423273</v>
      </c>
      <c r="B1312" s="225" t="s">
        <v>374</v>
      </c>
      <c r="Q1312" s="225" t="s">
        <v>163</v>
      </c>
      <c r="Y1312" s="225" t="s">
        <v>162</v>
      </c>
      <c r="AA1312" s="225" t="s">
        <v>162</v>
      </c>
      <c r="AB1312" s="225" t="s">
        <v>163</v>
      </c>
      <c r="AD1312" s="225" t="s">
        <v>162</v>
      </c>
      <c r="AE1312" s="225" t="s">
        <v>162</v>
      </c>
      <c r="AF1312" s="225" t="s">
        <v>162</v>
      </c>
      <c r="AG1312" s="225" t="s">
        <v>162</v>
      </c>
      <c r="AH1312" s="225" t="s">
        <v>162</v>
      </c>
      <c r="AS1312" s="225" t="s">
        <v>3017</v>
      </c>
    </row>
    <row r="1313" spans="1:45" x14ac:dyDescent="0.2">
      <c r="A1313" s="225">
        <v>423285</v>
      </c>
      <c r="B1313" s="225" t="s">
        <v>374</v>
      </c>
      <c r="AD1313" s="225" t="s">
        <v>162</v>
      </c>
      <c r="AE1313" s="225" t="s">
        <v>162</v>
      </c>
      <c r="AF1313" s="225" t="s">
        <v>162</v>
      </c>
      <c r="AG1313" s="225" t="s">
        <v>162</v>
      </c>
      <c r="AH1313" s="225" t="s">
        <v>162</v>
      </c>
      <c r="AS1313" s="225" t="s">
        <v>3017</v>
      </c>
    </row>
    <row r="1314" spans="1:45" x14ac:dyDescent="0.2">
      <c r="A1314" s="225">
        <v>423294</v>
      </c>
      <c r="B1314" s="225" t="s">
        <v>374</v>
      </c>
      <c r="K1314" s="225" t="s">
        <v>161</v>
      </c>
      <c r="AD1314" s="225" t="s">
        <v>162</v>
      </c>
      <c r="AE1314" s="225" t="s">
        <v>162</v>
      </c>
      <c r="AF1314" s="225" t="s">
        <v>162</v>
      </c>
      <c r="AG1314" s="225" t="s">
        <v>162</v>
      </c>
      <c r="AH1314" s="225" t="s">
        <v>162</v>
      </c>
      <c r="AS1314" s="225" t="s">
        <v>3017</v>
      </c>
    </row>
    <row r="1315" spans="1:45" x14ac:dyDescent="0.2">
      <c r="A1315" s="225">
        <v>423295</v>
      </c>
      <c r="B1315" s="225" t="s">
        <v>400</v>
      </c>
      <c r="K1315" s="225" t="s">
        <v>161</v>
      </c>
      <c r="O1315" s="225" t="s">
        <v>161</v>
      </c>
      <c r="U1315" s="225" t="s">
        <v>163</v>
      </c>
      <c r="Y1315" s="225" t="s">
        <v>162</v>
      </c>
      <c r="Z1315" s="225" t="s">
        <v>162</v>
      </c>
      <c r="AA1315" s="225" t="s">
        <v>162</v>
      </c>
      <c r="AB1315" s="225" t="s">
        <v>162</v>
      </c>
      <c r="AC1315" s="225" t="s">
        <v>162</v>
      </c>
      <c r="AS1315" s="225" t="s">
        <v>3017</v>
      </c>
    </row>
    <row r="1316" spans="1:45" x14ac:dyDescent="0.2">
      <c r="A1316" s="225">
        <v>423298</v>
      </c>
      <c r="B1316" s="225" t="s">
        <v>374</v>
      </c>
      <c r="Y1316" s="225" t="s">
        <v>162</v>
      </c>
      <c r="AA1316" s="225" t="s">
        <v>162</v>
      </c>
      <c r="AB1316" s="225" t="s">
        <v>162</v>
      </c>
      <c r="AC1316" s="225" t="s">
        <v>163</v>
      </c>
      <c r="AD1316" s="225" t="s">
        <v>162</v>
      </c>
      <c r="AE1316" s="225" t="s">
        <v>162</v>
      </c>
      <c r="AF1316" s="225" t="s">
        <v>162</v>
      </c>
      <c r="AG1316" s="225" t="s">
        <v>162</v>
      </c>
      <c r="AH1316" s="225" t="s">
        <v>162</v>
      </c>
      <c r="AS1316" s="225" t="s">
        <v>3016</v>
      </c>
    </row>
    <row r="1317" spans="1:45" x14ac:dyDescent="0.2">
      <c r="A1317" s="225">
        <v>423309</v>
      </c>
      <c r="B1317" s="225" t="s">
        <v>374</v>
      </c>
      <c r="J1317" s="225" t="s">
        <v>161</v>
      </c>
      <c r="R1317" s="225" t="s">
        <v>162</v>
      </c>
      <c r="Y1317" s="225" t="s">
        <v>163</v>
      </c>
      <c r="AB1317" s="225" t="s">
        <v>163</v>
      </c>
      <c r="AD1317" s="225" t="s">
        <v>162</v>
      </c>
      <c r="AE1317" s="225" t="s">
        <v>162</v>
      </c>
      <c r="AF1317" s="225" t="s">
        <v>162</v>
      </c>
      <c r="AG1317" s="225" t="s">
        <v>162</v>
      </c>
      <c r="AS1317" s="225" t="s">
        <v>3017</v>
      </c>
    </row>
    <row r="1318" spans="1:45" x14ac:dyDescent="0.2">
      <c r="A1318" s="225">
        <v>423324</v>
      </c>
      <c r="B1318" s="225" t="s">
        <v>374</v>
      </c>
      <c r="Y1318" s="225" t="s">
        <v>163</v>
      </c>
      <c r="AA1318" s="225" t="s">
        <v>163</v>
      </c>
      <c r="AC1318" s="225" t="s">
        <v>163</v>
      </c>
      <c r="AD1318" s="225" t="s">
        <v>162</v>
      </c>
      <c r="AE1318" s="225" t="s">
        <v>162</v>
      </c>
      <c r="AF1318" s="225" t="s">
        <v>162</v>
      </c>
      <c r="AG1318" s="225" t="s">
        <v>162</v>
      </c>
      <c r="AH1318" s="225" t="s">
        <v>162</v>
      </c>
      <c r="AS1318" s="225" t="s">
        <v>3017</v>
      </c>
    </row>
    <row r="1319" spans="1:45" x14ac:dyDescent="0.2">
      <c r="A1319" s="225">
        <v>423332</v>
      </c>
      <c r="B1319" s="225" t="s">
        <v>374</v>
      </c>
      <c r="K1319" s="225" t="s">
        <v>161</v>
      </c>
      <c r="AD1319" s="225" t="s">
        <v>162</v>
      </c>
      <c r="AE1319" s="225" t="s">
        <v>162</v>
      </c>
      <c r="AF1319" s="225" t="s">
        <v>162</v>
      </c>
      <c r="AG1319" s="225" t="s">
        <v>162</v>
      </c>
      <c r="AS1319" s="225" t="s">
        <v>3017</v>
      </c>
    </row>
    <row r="1320" spans="1:45" x14ac:dyDescent="0.2">
      <c r="A1320" s="225">
        <v>423333</v>
      </c>
      <c r="B1320" s="225" t="s">
        <v>374</v>
      </c>
      <c r="L1320" s="225" t="s">
        <v>163</v>
      </c>
      <c r="S1320" s="225" t="s">
        <v>161</v>
      </c>
      <c r="AA1320" s="225" t="s">
        <v>163</v>
      </c>
      <c r="AD1320" s="225" t="s">
        <v>162</v>
      </c>
      <c r="AE1320" s="225" t="s">
        <v>162</v>
      </c>
      <c r="AF1320" s="225" t="s">
        <v>162</v>
      </c>
      <c r="AG1320" s="225" t="s">
        <v>162</v>
      </c>
      <c r="AH1320" s="225" t="s">
        <v>162</v>
      </c>
      <c r="AS1320" s="225" t="s">
        <v>3017</v>
      </c>
    </row>
    <row r="1321" spans="1:45" x14ac:dyDescent="0.2">
      <c r="A1321" s="225">
        <v>423345</v>
      </c>
      <c r="B1321" s="225" t="s">
        <v>400</v>
      </c>
      <c r="Q1321" s="225" t="s">
        <v>161</v>
      </c>
      <c r="U1321" s="225" t="s">
        <v>162</v>
      </c>
      <c r="V1321" s="225" t="s">
        <v>162</v>
      </c>
      <c r="Y1321" s="225" t="s">
        <v>162</v>
      </c>
      <c r="Z1321" s="225" t="s">
        <v>162</v>
      </c>
      <c r="AA1321" s="225" t="s">
        <v>162</v>
      </c>
      <c r="AB1321" s="225" t="s">
        <v>162</v>
      </c>
      <c r="AC1321" s="225" t="s">
        <v>162</v>
      </c>
      <c r="AS1321" s="225" t="s">
        <v>3017</v>
      </c>
    </row>
    <row r="1322" spans="1:45" x14ac:dyDescent="0.2">
      <c r="A1322" s="225">
        <v>423365</v>
      </c>
      <c r="B1322" s="225" t="s">
        <v>374</v>
      </c>
      <c r="L1322" s="225" t="s">
        <v>162</v>
      </c>
      <c r="AC1322" s="225" t="s">
        <v>163</v>
      </c>
      <c r="AD1322" s="225" t="s">
        <v>162</v>
      </c>
      <c r="AE1322" s="225" t="s">
        <v>162</v>
      </c>
      <c r="AF1322" s="225" t="s">
        <v>162</v>
      </c>
      <c r="AG1322" s="225" t="s">
        <v>162</v>
      </c>
      <c r="AH1322" s="225" t="s">
        <v>162</v>
      </c>
      <c r="AS1322" s="225" t="s">
        <v>3017</v>
      </c>
    </row>
    <row r="1323" spans="1:45" x14ac:dyDescent="0.2">
      <c r="A1323" s="225">
        <v>423367</v>
      </c>
      <c r="B1323" s="225" t="s">
        <v>374</v>
      </c>
      <c r="G1323" s="225" t="s">
        <v>163</v>
      </c>
      <c r="H1323" s="225" t="s">
        <v>161</v>
      </c>
      <c r="X1323" s="225" t="s">
        <v>163</v>
      </c>
      <c r="AA1323" s="225" t="s">
        <v>163</v>
      </c>
      <c r="AB1323" s="225" t="s">
        <v>163</v>
      </c>
      <c r="AC1323" s="225" t="s">
        <v>163</v>
      </c>
      <c r="AD1323" s="225" t="s">
        <v>162</v>
      </c>
      <c r="AE1323" s="225" t="s">
        <v>162</v>
      </c>
      <c r="AF1323" s="225" t="s">
        <v>162</v>
      </c>
      <c r="AG1323" s="225" t="s">
        <v>162</v>
      </c>
      <c r="AH1323" s="225" t="s">
        <v>162</v>
      </c>
      <c r="AS1323" s="225" t="s">
        <v>3017</v>
      </c>
    </row>
    <row r="1324" spans="1:45" x14ac:dyDescent="0.2">
      <c r="A1324" s="225">
        <v>423369</v>
      </c>
      <c r="B1324" s="225" t="s">
        <v>400</v>
      </c>
      <c r="K1324" s="225" t="s">
        <v>163</v>
      </c>
      <c r="Y1324" s="225" t="s">
        <v>162</v>
      </c>
      <c r="Z1324" s="225" t="s">
        <v>162</v>
      </c>
      <c r="AA1324" s="225" t="s">
        <v>162</v>
      </c>
      <c r="AB1324" s="225" t="s">
        <v>162</v>
      </c>
      <c r="AC1324" s="225" t="s">
        <v>162</v>
      </c>
      <c r="AS1324" s="225" t="s">
        <v>3017</v>
      </c>
    </row>
    <row r="1325" spans="1:45" x14ac:dyDescent="0.2">
      <c r="A1325" s="225">
        <v>423373</v>
      </c>
      <c r="B1325" s="225" t="s">
        <v>374</v>
      </c>
      <c r="K1325" s="225" t="s">
        <v>163</v>
      </c>
      <c r="O1325" s="225" t="s">
        <v>161</v>
      </c>
      <c r="AB1325" s="225" t="s">
        <v>162</v>
      </c>
      <c r="AD1325" s="225" t="s">
        <v>162</v>
      </c>
      <c r="AE1325" s="225" t="s">
        <v>162</v>
      </c>
      <c r="AF1325" s="225" t="s">
        <v>162</v>
      </c>
      <c r="AG1325" s="225" t="s">
        <v>162</v>
      </c>
      <c r="AS1325" s="225" t="s">
        <v>3017</v>
      </c>
    </row>
    <row r="1326" spans="1:45" x14ac:dyDescent="0.2">
      <c r="A1326" s="225">
        <v>423376</v>
      </c>
      <c r="B1326" s="225" t="s">
        <v>374</v>
      </c>
      <c r="Y1326" s="225" t="s">
        <v>163</v>
      </c>
      <c r="AA1326" s="225" t="s">
        <v>163</v>
      </c>
      <c r="AB1326" s="225" t="s">
        <v>163</v>
      </c>
      <c r="AD1326" s="225" t="s">
        <v>162</v>
      </c>
      <c r="AE1326" s="225" t="s">
        <v>162</v>
      </c>
      <c r="AF1326" s="225" t="s">
        <v>162</v>
      </c>
      <c r="AG1326" s="225" t="s">
        <v>162</v>
      </c>
      <c r="AH1326" s="225" t="s">
        <v>162</v>
      </c>
      <c r="AS1326" s="225" t="s">
        <v>3017</v>
      </c>
    </row>
    <row r="1327" spans="1:45" x14ac:dyDescent="0.2">
      <c r="A1327" s="225">
        <v>423380</v>
      </c>
      <c r="B1327" s="225" t="s">
        <v>400</v>
      </c>
      <c r="L1327" s="225" t="s">
        <v>163</v>
      </c>
      <c r="R1327" s="225" t="s">
        <v>162</v>
      </c>
      <c r="S1327" s="225" t="s">
        <v>162</v>
      </c>
      <c r="X1327" s="225" t="s">
        <v>163</v>
      </c>
      <c r="Y1327" s="225" t="s">
        <v>162</v>
      </c>
      <c r="Z1327" s="225" t="s">
        <v>162</v>
      </c>
      <c r="AA1327" s="225" t="s">
        <v>162</v>
      </c>
      <c r="AB1327" s="225" t="s">
        <v>162</v>
      </c>
      <c r="AC1327" s="225" t="s">
        <v>162</v>
      </c>
      <c r="AS1327" s="225" t="s">
        <v>3017</v>
      </c>
    </row>
    <row r="1328" spans="1:45" x14ac:dyDescent="0.2">
      <c r="A1328" s="225">
        <v>423383</v>
      </c>
      <c r="B1328" s="225" t="s">
        <v>400</v>
      </c>
      <c r="S1328" s="225" t="s">
        <v>163</v>
      </c>
      <c r="Y1328" s="225" t="s">
        <v>162</v>
      </c>
      <c r="Z1328" s="225" t="s">
        <v>162</v>
      </c>
      <c r="AA1328" s="225" t="s">
        <v>162</v>
      </c>
      <c r="AS1328" s="225" t="s">
        <v>3017</v>
      </c>
    </row>
    <row r="1329" spans="1:45" x14ac:dyDescent="0.2">
      <c r="A1329" s="225">
        <v>423396</v>
      </c>
      <c r="B1329" s="225" t="s">
        <v>400</v>
      </c>
      <c r="Q1329" s="225" t="s">
        <v>162</v>
      </c>
      <c r="T1329" s="225" t="s">
        <v>162</v>
      </c>
      <c r="X1329" s="225" t="s">
        <v>162</v>
      </c>
      <c r="Y1329" s="225" t="s">
        <v>162</v>
      </c>
      <c r="Z1329" s="225" t="s">
        <v>162</v>
      </c>
      <c r="AA1329" s="225" t="s">
        <v>162</v>
      </c>
      <c r="AB1329" s="225" t="s">
        <v>162</v>
      </c>
      <c r="AC1329" s="225" t="s">
        <v>162</v>
      </c>
      <c r="AS1329" s="225" t="s">
        <v>3017</v>
      </c>
    </row>
    <row r="1330" spans="1:45" x14ac:dyDescent="0.2">
      <c r="A1330" s="225">
        <v>423401</v>
      </c>
      <c r="B1330" s="225" t="s">
        <v>374</v>
      </c>
      <c r="L1330" s="225" t="s">
        <v>161</v>
      </c>
      <c r="AA1330" s="225" t="s">
        <v>161</v>
      </c>
      <c r="AB1330" s="225" t="s">
        <v>161</v>
      </c>
      <c r="AD1330" s="225" t="s">
        <v>163</v>
      </c>
      <c r="AE1330" s="225" t="s">
        <v>163</v>
      </c>
      <c r="AF1330" s="225" t="s">
        <v>163</v>
      </c>
      <c r="AS1330" s="225" t="s">
        <v>3017</v>
      </c>
    </row>
    <row r="1331" spans="1:45" x14ac:dyDescent="0.2">
      <c r="A1331" s="225">
        <v>423404</v>
      </c>
      <c r="B1331" s="225" t="s">
        <v>374</v>
      </c>
      <c r="L1331" s="225" t="s">
        <v>162</v>
      </c>
      <c r="R1331" s="225" t="s">
        <v>162</v>
      </c>
      <c r="Y1331" s="225" t="s">
        <v>163</v>
      </c>
      <c r="AD1331" s="225" t="s">
        <v>162</v>
      </c>
      <c r="AE1331" s="225" t="s">
        <v>162</v>
      </c>
      <c r="AF1331" s="225" t="s">
        <v>162</v>
      </c>
      <c r="AG1331" s="225" t="s">
        <v>162</v>
      </c>
      <c r="AH1331" s="225" t="s">
        <v>162</v>
      </c>
      <c r="AS1331" s="225" t="s">
        <v>3017</v>
      </c>
    </row>
    <row r="1332" spans="1:45" x14ac:dyDescent="0.2">
      <c r="A1332" s="225">
        <v>423406</v>
      </c>
      <c r="B1332" s="225" t="s">
        <v>400</v>
      </c>
      <c r="Q1332" s="225" t="s">
        <v>163</v>
      </c>
      <c r="R1332" s="225" t="s">
        <v>162</v>
      </c>
      <c r="S1332" s="225" t="s">
        <v>161</v>
      </c>
      <c r="T1332" s="225" t="s">
        <v>163</v>
      </c>
      <c r="Y1332" s="225" t="s">
        <v>162</v>
      </c>
      <c r="Z1332" s="225" t="s">
        <v>162</v>
      </c>
      <c r="AA1332" s="225" t="s">
        <v>162</v>
      </c>
      <c r="AB1332" s="225" t="s">
        <v>162</v>
      </c>
      <c r="AC1332" s="225" t="s">
        <v>162</v>
      </c>
      <c r="AS1332" s="225" t="s">
        <v>3017</v>
      </c>
    </row>
    <row r="1333" spans="1:45" x14ac:dyDescent="0.2">
      <c r="A1333" s="225">
        <v>423408</v>
      </c>
      <c r="B1333" s="225" t="s">
        <v>374</v>
      </c>
      <c r="X1333" s="225" t="s">
        <v>161</v>
      </c>
      <c r="AA1333" s="225" t="s">
        <v>163</v>
      </c>
      <c r="AC1333" s="225" t="s">
        <v>163</v>
      </c>
      <c r="AD1333" s="225" t="s">
        <v>162</v>
      </c>
      <c r="AE1333" s="225" t="s">
        <v>162</v>
      </c>
      <c r="AF1333" s="225" t="s">
        <v>162</v>
      </c>
      <c r="AG1333" s="225" t="s">
        <v>162</v>
      </c>
      <c r="AH1333" s="225" t="s">
        <v>162</v>
      </c>
      <c r="AS1333" s="225" t="s">
        <v>3017</v>
      </c>
    </row>
    <row r="1334" spans="1:45" x14ac:dyDescent="0.2">
      <c r="A1334" s="225">
        <v>423414</v>
      </c>
      <c r="B1334" s="225" t="s">
        <v>374</v>
      </c>
      <c r="Q1334" s="225" t="s">
        <v>163</v>
      </c>
      <c r="AA1334" s="225" t="s">
        <v>163</v>
      </c>
      <c r="AD1334" s="225" t="s">
        <v>162</v>
      </c>
      <c r="AE1334" s="225" t="s">
        <v>162</v>
      </c>
      <c r="AF1334" s="225" t="s">
        <v>162</v>
      </c>
      <c r="AG1334" s="225" t="s">
        <v>162</v>
      </c>
      <c r="AH1334" s="225" t="s">
        <v>162</v>
      </c>
      <c r="AS1334" s="225" t="s">
        <v>3017</v>
      </c>
    </row>
    <row r="1335" spans="1:45" x14ac:dyDescent="0.2">
      <c r="A1335" s="225">
        <v>423417</v>
      </c>
      <c r="B1335" s="225" t="s">
        <v>374</v>
      </c>
      <c r="L1335" s="225" t="s">
        <v>162</v>
      </c>
      <c r="P1335" s="225" t="s">
        <v>161</v>
      </c>
      <c r="T1335" s="225" t="s">
        <v>162</v>
      </c>
      <c r="AA1335" s="225" t="s">
        <v>161</v>
      </c>
      <c r="AB1335" s="225" t="s">
        <v>161</v>
      </c>
      <c r="AC1335" s="225" t="s">
        <v>162</v>
      </c>
      <c r="AE1335" s="225" t="s">
        <v>162</v>
      </c>
      <c r="AF1335" s="225" t="s">
        <v>162</v>
      </c>
      <c r="AG1335" s="225" t="s">
        <v>163</v>
      </c>
      <c r="AH1335" s="225" t="s">
        <v>162</v>
      </c>
      <c r="AS1335" s="225" t="s">
        <v>3017</v>
      </c>
    </row>
    <row r="1336" spans="1:45" x14ac:dyDescent="0.2">
      <c r="A1336" s="225">
        <v>423423</v>
      </c>
      <c r="B1336" s="225" t="s">
        <v>400</v>
      </c>
      <c r="H1336" s="225" t="s">
        <v>161</v>
      </c>
      <c r="L1336" s="225" t="s">
        <v>163</v>
      </c>
      <c r="S1336" s="225" t="s">
        <v>163</v>
      </c>
      <c r="Y1336" s="225" t="s">
        <v>162</v>
      </c>
      <c r="Z1336" s="225" t="s">
        <v>162</v>
      </c>
      <c r="AA1336" s="225" t="s">
        <v>162</v>
      </c>
      <c r="AB1336" s="225" t="s">
        <v>162</v>
      </c>
      <c r="AC1336" s="225" t="s">
        <v>162</v>
      </c>
      <c r="AS1336" s="225" t="s">
        <v>3017</v>
      </c>
    </row>
    <row r="1337" spans="1:45" x14ac:dyDescent="0.2">
      <c r="A1337" s="225">
        <v>423433</v>
      </c>
      <c r="B1337" s="225" t="s">
        <v>374</v>
      </c>
      <c r="L1337" s="225" t="s">
        <v>162</v>
      </c>
      <c r="Q1337" s="225" t="s">
        <v>161</v>
      </c>
      <c r="R1337" s="225" t="s">
        <v>162</v>
      </c>
      <c r="W1337" s="225" t="s">
        <v>163</v>
      </c>
      <c r="AE1337" s="225" t="s">
        <v>162</v>
      </c>
      <c r="AG1337" s="225" t="s">
        <v>163</v>
      </c>
      <c r="AS1337" s="225" t="s">
        <v>3017</v>
      </c>
    </row>
    <row r="1338" spans="1:45" x14ac:dyDescent="0.2">
      <c r="A1338" s="225">
        <v>423465</v>
      </c>
      <c r="B1338" s="225" t="s">
        <v>374</v>
      </c>
      <c r="AD1338" s="225" t="s">
        <v>162</v>
      </c>
      <c r="AE1338" s="225" t="s">
        <v>162</v>
      </c>
      <c r="AF1338" s="225" t="s">
        <v>162</v>
      </c>
      <c r="AG1338" s="225" t="s">
        <v>162</v>
      </c>
      <c r="AH1338" s="225" t="s">
        <v>162</v>
      </c>
      <c r="AS1338" s="225" t="s">
        <v>3017</v>
      </c>
    </row>
    <row r="1339" spans="1:45" x14ac:dyDescent="0.2">
      <c r="A1339" s="225">
        <v>423484</v>
      </c>
      <c r="B1339" s="225" t="s">
        <v>374</v>
      </c>
      <c r="M1339" s="225" t="s">
        <v>161</v>
      </c>
      <c r="W1339" s="225" t="s">
        <v>161</v>
      </c>
      <c r="AA1339" s="225" t="s">
        <v>163</v>
      </c>
      <c r="AD1339" s="225" t="s">
        <v>162</v>
      </c>
      <c r="AE1339" s="225" t="s">
        <v>162</v>
      </c>
      <c r="AF1339" s="225" t="s">
        <v>162</v>
      </c>
      <c r="AG1339" s="225" t="s">
        <v>162</v>
      </c>
      <c r="AS1339" s="225" t="s">
        <v>3017</v>
      </c>
    </row>
    <row r="1340" spans="1:45" x14ac:dyDescent="0.2">
      <c r="A1340" s="225">
        <v>423490</v>
      </c>
      <c r="B1340" s="225" t="s">
        <v>374</v>
      </c>
      <c r="K1340" s="225" t="s">
        <v>161</v>
      </c>
      <c r="Z1340" s="225" t="s">
        <v>162</v>
      </c>
      <c r="AA1340" s="225" t="s">
        <v>163</v>
      </c>
      <c r="AD1340" s="225" t="s">
        <v>162</v>
      </c>
      <c r="AE1340" s="225" t="s">
        <v>162</v>
      </c>
      <c r="AF1340" s="225" t="s">
        <v>162</v>
      </c>
      <c r="AG1340" s="225" t="s">
        <v>162</v>
      </c>
      <c r="AS1340" s="225" t="s">
        <v>3017</v>
      </c>
    </row>
    <row r="1341" spans="1:45" x14ac:dyDescent="0.2">
      <c r="A1341" s="225">
        <v>423491</v>
      </c>
      <c r="B1341" s="225" t="s">
        <v>374</v>
      </c>
      <c r="AD1341" s="225" t="s">
        <v>162</v>
      </c>
      <c r="AE1341" s="225" t="s">
        <v>162</v>
      </c>
      <c r="AF1341" s="225" t="s">
        <v>162</v>
      </c>
      <c r="AG1341" s="225" t="s">
        <v>162</v>
      </c>
      <c r="AH1341" s="225" t="s">
        <v>162</v>
      </c>
      <c r="AS1341" s="225" t="s">
        <v>3017</v>
      </c>
    </row>
    <row r="1342" spans="1:45" x14ac:dyDescent="0.2">
      <c r="A1342" s="225">
        <v>423503</v>
      </c>
      <c r="B1342" s="225" t="s">
        <v>400</v>
      </c>
      <c r="R1342" s="225" t="s">
        <v>162</v>
      </c>
      <c r="Y1342" s="225" t="s">
        <v>162</v>
      </c>
      <c r="Z1342" s="225" t="s">
        <v>162</v>
      </c>
      <c r="AA1342" s="225" t="s">
        <v>162</v>
      </c>
      <c r="AB1342" s="225" t="s">
        <v>162</v>
      </c>
      <c r="AC1342" s="225" t="s">
        <v>162</v>
      </c>
      <c r="AS1342" s="225" t="s">
        <v>3017</v>
      </c>
    </row>
    <row r="1343" spans="1:45" x14ac:dyDescent="0.2">
      <c r="A1343" s="225">
        <v>423504</v>
      </c>
      <c r="B1343" s="225" t="s">
        <v>374</v>
      </c>
      <c r="R1343" s="225" t="s">
        <v>161</v>
      </c>
      <c r="AA1343" s="225" t="s">
        <v>161</v>
      </c>
      <c r="AB1343" s="225" t="s">
        <v>161</v>
      </c>
      <c r="AF1343" s="225" t="s">
        <v>163</v>
      </c>
      <c r="AG1343" s="225" t="s">
        <v>163</v>
      </c>
      <c r="AH1343" s="225" t="s">
        <v>163</v>
      </c>
      <c r="AS1343" s="225" t="s">
        <v>3017</v>
      </c>
    </row>
    <row r="1344" spans="1:45" x14ac:dyDescent="0.2">
      <c r="A1344" s="225">
        <v>423505</v>
      </c>
      <c r="B1344" s="225" t="s">
        <v>374</v>
      </c>
      <c r="J1344" s="225" t="s">
        <v>163</v>
      </c>
      <c r="AA1344" s="225" t="s">
        <v>163</v>
      </c>
      <c r="AB1344" s="225" t="s">
        <v>163</v>
      </c>
      <c r="AD1344" s="225" t="s">
        <v>162</v>
      </c>
      <c r="AE1344" s="225" t="s">
        <v>162</v>
      </c>
      <c r="AF1344" s="225" t="s">
        <v>162</v>
      </c>
      <c r="AG1344" s="225" t="s">
        <v>162</v>
      </c>
      <c r="AS1344" s="225" t="s">
        <v>3017</v>
      </c>
    </row>
    <row r="1345" spans="1:45" x14ac:dyDescent="0.2">
      <c r="A1345" s="225">
        <v>423506</v>
      </c>
      <c r="B1345" s="225" t="s">
        <v>374</v>
      </c>
      <c r="R1345" s="225" t="s">
        <v>162</v>
      </c>
      <c r="S1345" s="225" t="s">
        <v>161</v>
      </c>
      <c r="AD1345" s="225" t="s">
        <v>162</v>
      </c>
      <c r="AE1345" s="225" t="s">
        <v>162</v>
      </c>
      <c r="AF1345" s="225" t="s">
        <v>162</v>
      </c>
      <c r="AG1345" s="225" t="s">
        <v>162</v>
      </c>
      <c r="AH1345" s="225" t="s">
        <v>162</v>
      </c>
      <c r="AS1345" s="225" t="s">
        <v>3017</v>
      </c>
    </row>
    <row r="1346" spans="1:45" x14ac:dyDescent="0.2">
      <c r="A1346" s="225">
        <v>423514</v>
      </c>
      <c r="B1346" s="225" t="s">
        <v>374</v>
      </c>
      <c r="AB1346" s="225" t="s">
        <v>163</v>
      </c>
      <c r="AC1346" s="225" t="s">
        <v>163</v>
      </c>
      <c r="AD1346" s="225" t="s">
        <v>162</v>
      </c>
      <c r="AE1346" s="225" t="s">
        <v>162</v>
      </c>
      <c r="AF1346" s="225" t="s">
        <v>162</v>
      </c>
      <c r="AG1346" s="225" t="s">
        <v>162</v>
      </c>
      <c r="AH1346" s="225" t="s">
        <v>162</v>
      </c>
      <c r="AS1346" s="225" t="s">
        <v>3017</v>
      </c>
    </row>
    <row r="1347" spans="1:45" x14ac:dyDescent="0.2">
      <c r="A1347" s="225">
        <v>423521</v>
      </c>
      <c r="B1347" s="225" t="s">
        <v>400</v>
      </c>
      <c r="K1347" s="225" t="s">
        <v>161</v>
      </c>
      <c r="L1347" s="225" t="s">
        <v>161</v>
      </c>
      <c r="X1347" s="225" t="s">
        <v>161</v>
      </c>
      <c r="Y1347" s="225" t="s">
        <v>162</v>
      </c>
      <c r="Z1347" s="225" t="s">
        <v>162</v>
      </c>
      <c r="AA1347" s="225" t="s">
        <v>162</v>
      </c>
      <c r="AB1347" s="225" t="s">
        <v>162</v>
      </c>
      <c r="AC1347" s="225" t="s">
        <v>162</v>
      </c>
      <c r="AS1347" s="225" t="s">
        <v>3017</v>
      </c>
    </row>
    <row r="1348" spans="1:45" x14ac:dyDescent="0.2">
      <c r="A1348" s="225">
        <v>423524</v>
      </c>
      <c r="B1348" s="225" t="s">
        <v>374</v>
      </c>
      <c r="Y1348" s="225" t="s">
        <v>163</v>
      </c>
      <c r="AC1348" s="225" t="s">
        <v>163</v>
      </c>
      <c r="AD1348" s="225" t="s">
        <v>162</v>
      </c>
      <c r="AE1348" s="225" t="s">
        <v>162</v>
      </c>
      <c r="AF1348" s="225" t="s">
        <v>162</v>
      </c>
      <c r="AG1348" s="225" t="s">
        <v>162</v>
      </c>
      <c r="AH1348" s="225" t="s">
        <v>162</v>
      </c>
      <c r="AS1348" s="225" t="s">
        <v>3017</v>
      </c>
    </row>
    <row r="1349" spans="1:45" x14ac:dyDescent="0.2">
      <c r="A1349" s="225">
        <v>423530</v>
      </c>
      <c r="B1349" s="225" t="s">
        <v>374</v>
      </c>
      <c r="Q1349" s="225" t="s">
        <v>163</v>
      </c>
      <c r="R1349" s="225" t="s">
        <v>162</v>
      </c>
      <c r="U1349" s="225" t="s">
        <v>163</v>
      </c>
      <c r="AD1349" s="225" t="s">
        <v>162</v>
      </c>
      <c r="AE1349" s="225" t="s">
        <v>162</v>
      </c>
      <c r="AF1349" s="225" t="s">
        <v>162</v>
      </c>
      <c r="AG1349" s="225" t="s">
        <v>162</v>
      </c>
      <c r="AH1349" s="225" t="s">
        <v>162</v>
      </c>
      <c r="AS1349" s="225" t="s">
        <v>3017</v>
      </c>
    </row>
    <row r="1350" spans="1:45" x14ac:dyDescent="0.2">
      <c r="A1350" s="225">
        <v>423531</v>
      </c>
      <c r="B1350" s="225" t="s">
        <v>374</v>
      </c>
      <c r="L1350" s="225" t="s">
        <v>163</v>
      </c>
      <c r="R1350" s="225" t="s">
        <v>163</v>
      </c>
      <c r="W1350" s="225" t="s">
        <v>163</v>
      </c>
      <c r="X1350" s="225" t="s">
        <v>162</v>
      </c>
      <c r="AA1350" s="225" t="s">
        <v>163</v>
      </c>
      <c r="AB1350" s="225" t="s">
        <v>163</v>
      </c>
      <c r="AC1350" s="225" t="s">
        <v>163</v>
      </c>
      <c r="AD1350" s="225" t="s">
        <v>162</v>
      </c>
      <c r="AE1350" s="225" t="s">
        <v>162</v>
      </c>
      <c r="AF1350" s="225" t="s">
        <v>162</v>
      </c>
      <c r="AG1350" s="225" t="s">
        <v>162</v>
      </c>
      <c r="AH1350" s="225" t="s">
        <v>162</v>
      </c>
      <c r="AS1350" s="225" t="s">
        <v>3017</v>
      </c>
    </row>
    <row r="1351" spans="1:45" x14ac:dyDescent="0.2">
      <c r="A1351" s="225">
        <v>423533</v>
      </c>
      <c r="B1351" s="225" t="s">
        <v>374</v>
      </c>
      <c r="R1351" s="225" t="s">
        <v>162</v>
      </c>
      <c r="AD1351" s="225" t="s">
        <v>162</v>
      </c>
      <c r="AE1351" s="225" t="s">
        <v>162</v>
      </c>
      <c r="AF1351" s="225" t="s">
        <v>162</v>
      </c>
      <c r="AG1351" s="225" t="s">
        <v>162</v>
      </c>
      <c r="AH1351" s="225" t="s">
        <v>162</v>
      </c>
      <c r="AS1351" s="225" t="s">
        <v>3017</v>
      </c>
    </row>
    <row r="1352" spans="1:45" x14ac:dyDescent="0.2">
      <c r="A1352" s="225">
        <v>423539</v>
      </c>
      <c r="B1352" s="225" t="s">
        <v>374</v>
      </c>
      <c r="H1352" s="225" t="s">
        <v>163</v>
      </c>
      <c r="K1352" s="225" t="s">
        <v>161</v>
      </c>
      <c r="AA1352" s="225" t="s">
        <v>163</v>
      </c>
      <c r="AD1352" s="225" t="s">
        <v>162</v>
      </c>
      <c r="AE1352" s="225" t="s">
        <v>162</v>
      </c>
      <c r="AF1352" s="225" t="s">
        <v>162</v>
      </c>
      <c r="AG1352" s="225" t="s">
        <v>162</v>
      </c>
      <c r="AH1352" s="225" t="s">
        <v>162</v>
      </c>
      <c r="AS1352" s="225" t="s">
        <v>3017</v>
      </c>
    </row>
    <row r="1353" spans="1:45" x14ac:dyDescent="0.2">
      <c r="A1353" s="225">
        <v>423558</v>
      </c>
      <c r="B1353" s="225" t="s">
        <v>400</v>
      </c>
      <c r="H1353" s="225" t="s">
        <v>161</v>
      </c>
      <c r="K1353" s="225" t="s">
        <v>161</v>
      </c>
      <c r="Y1353" s="225" t="s">
        <v>162</v>
      </c>
      <c r="Z1353" s="225" t="s">
        <v>162</v>
      </c>
      <c r="AA1353" s="225" t="s">
        <v>162</v>
      </c>
      <c r="AB1353" s="225" t="s">
        <v>162</v>
      </c>
      <c r="AC1353" s="225" t="s">
        <v>162</v>
      </c>
      <c r="AS1353" s="225" t="s">
        <v>3017</v>
      </c>
    </row>
    <row r="1354" spans="1:45" x14ac:dyDescent="0.2">
      <c r="A1354" s="225">
        <v>423560</v>
      </c>
      <c r="B1354" s="225" t="s">
        <v>374</v>
      </c>
      <c r="L1354" s="225" t="s">
        <v>161</v>
      </c>
      <c r="AC1354" s="225" t="s">
        <v>163</v>
      </c>
      <c r="AD1354" s="225" t="s">
        <v>162</v>
      </c>
      <c r="AE1354" s="225" t="s">
        <v>162</v>
      </c>
      <c r="AF1354" s="225" t="s">
        <v>162</v>
      </c>
      <c r="AG1354" s="225" t="s">
        <v>162</v>
      </c>
      <c r="AH1354" s="225" t="s">
        <v>162</v>
      </c>
      <c r="AS1354" s="225" t="s">
        <v>3017</v>
      </c>
    </row>
    <row r="1355" spans="1:45" x14ac:dyDescent="0.2">
      <c r="A1355" s="225">
        <v>423563</v>
      </c>
      <c r="B1355" s="225" t="s">
        <v>374</v>
      </c>
      <c r="R1355" s="225" t="s">
        <v>162</v>
      </c>
      <c r="AC1355" s="225" t="s">
        <v>163</v>
      </c>
      <c r="AD1355" s="225" t="s">
        <v>162</v>
      </c>
      <c r="AE1355" s="225" t="s">
        <v>162</v>
      </c>
      <c r="AF1355" s="225" t="s">
        <v>162</v>
      </c>
      <c r="AG1355" s="225" t="s">
        <v>162</v>
      </c>
      <c r="AH1355" s="225" t="s">
        <v>162</v>
      </c>
      <c r="AS1355" s="225" t="s">
        <v>3017</v>
      </c>
    </row>
    <row r="1356" spans="1:45" x14ac:dyDescent="0.2">
      <c r="A1356" s="225">
        <v>423564</v>
      </c>
      <c r="B1356" s="225" t="s">
        <v>374</v>
      </c>
      <c r="AD1356" s="225" t="s">
        <v>162</v>
      </c>
      <c r="AE1356" s="225" t="s">
        <v>162</v>
      </c>
      <c r="AF1356" s="225" t="s">
        <v>162</v>
      </c>
      <c r="AG1356" s="225" t="s">
        <v>162</v>
      </c>
      <c r="AH1356" s="225" t="s">
        <v>162</v>
      </c>
      <c r="AS1356" s="225" t="s">
        <v>3017</v>
      </c>
    </row>
    <row r="1357" spans="1:45" x14ac:dyDescent="0.2">
      <c r="A1357" s="225">
        <v>423567</v>
      </c>
      <c r="B1357" s="225" t="s">
        <v>400</v>
      </c>
      <c r="Y1357" s="225" t="s">
        <v>162</v>
      </c>
      <c r="Z1357" s="225" t="s">
        <v>162</v>
      </c>
      <c r="AA1357" s="225" t="s">
        <v>162</v>
      </c>
      <c r="AB1357" s="225" t="s">
        <v>162</v>
      </c>
      <c r="AC1357" s="225" t="s">
        <v>162</v>
      </c>
      <c r="AS1357" s="225" t="s">
        <v>3017</v>
      </c>
    </row>
    <row r="1358" spans="1:45" x14ac:dyDescent="0.2">
      <c r="A1358" s="225">
        <v>423575</v>
      </c>
      <c r="B1358" s="225" t="s">
        <v>400</v>
      </c>
      <c r="L1358" s="225" t="s">
        <v>162</v>
      </c>
      <c r="R1358" s="225" t="s">
        <v>162</v>
      </c>
      <c r="V1358" s="225" t="s">
        <v>162</v>
      </c>
      <c r="X1358" s="225" t="s">
        <v>162</v>
      </c>
      <c r="Y1358" s="225" t="s">
        <v>162</v>
      </c>
      <c r="Z1358" s="225" t="s">
        <v>162</v>
      </c>
      <c r="AA1358" s="225" t="s">
        <v>162</v>
      </c>
      <c r="AB1358" s="225" t="s">
        <v>162</v>
      </c>
      <c r="AC1358" s="225" t="s">
        <v>162</v>
      </c>
      <c r="AS1358" s="225" t="s">
        <v>3017</v>
      </c>
    </row>
    <row r="1359" spans="1:45" x14ac:dyDescent="0.2">
      <c r="A1359" s="225">
        <v>423582</v>
      </c>
      <c r="B1359" s="225" t="s">
        <v>374</v>
      </c>
      <c r="H1359" s="225" t="s">
        <v>163</v>
      </c>
      <c r="AC1359" s="225" t="s">
        <v>163</v>
      </c>
      <c r="AD1359" s="225" t="s">
        <v>162</v>
      </c>
      <c r="AE1359" s="225" t="s">
        <v>162</v>
      </c>
      <c r="AF1359" s="225" t="s">
        <v>162</v>
      </c>
      <c r="AG1359" s="225" t="s">
        <v>162</v>
      </c>
      <c r="AS1359" s="225" t="s">
        <v>3017</v>
      </c>
    </row>
    <row r="1360" spans="1:45" x14ac:dyDescent="0.2">
      <c r="A1360" s="225">
        <v>423584</v>
      </c>
      <c r="B1360" s="225" t="s">
        <v>400</v>
      </c>
      <c r="G1360" s="225" t="s">
        <v>162</v>
      </c>
      <c r="K1360" s="225" t="s">
        <v>161</v>
      </c>
      <c r="R1360" s="225" t="s">
        <v>162</v>
      </c>
      <c r="T1360" s="225" t="s">
        <v>163</v>
      </c>
      <c r="Y1360" s="225" t="s">
        <v>162</v>
      </c>
      <c r="Z1360" s="225" t="s">
        <v>162</v>
      </c>
      <c r="AA1360" s="225" t="s">
        <v>162</v>
      </c>
      <c r="AB1360" s="225" t="s">
        <v>162</v>
      </c>
      <c r="AC1360" s="225" t="s">
        <v>162</v>
      </c>
      <c r="AS1360" s="225" t="s">
        <v>3017</v>
      </c>
    </row>
    <row r="1361" spans="1:45" x14ac:dyDescent="0.2">
      <c r="A1361" s="225">
        <v>423588</v>
      </c>
      <c r="B1361" s="225" t="s">
        <v>374</v>
      </c>
      <c r="AB1361" s="225" t="s">
        <v>162</v>
      </c>
      <c r="AD1361" s="225" t="s">
        <v>162</v>
      </c>
      <c r="AE1361" s="225" t="s">
        <v>162</v>
      </c>
      <c r="AF1361" s="225" t="s">
        <v>162</v>
      </c>
      <c r="AG1361" s="225" t="s">
        <v>162</v>
      </c>
      <c r="AH1361" s="225" t="s">
        <v>162</v>
      </c>
      <c r="AS1361" s="225" t="s">
        <v>3017</v>
      </c>
    </row>
    <row r="1362" spans="1:45" x14ac:dyDescent="0.2">
      <c r="A1362" s="225">
        <v>423600</v>
      </c>
      <c r="B1362" s="225" t="s">
        <v>400</v>
      </c>
      <c r="Y1362" s="225" t="s">
        <v>162</v>
      </c>
      <c r="Z1362" s="225" t="s">
        <v>162</v>
      </c>
      <c r="AA1362" s="225" t="s">
        <v>162</v>
      </c>
      <c r="AB1362" s="225" t="s">
        <v>162</v>
      </c>
      <c r="AC1362" s="225" t="s">
        <v>162</v>
      </c>
      <c r="AS1362" s="225" t="s">
        <v>3017</v>
      </c>
    </row>
    <row r="1363" spans="1:45" x14ac:dyDescent="0.2">
      <c r="A1363" s="225">
        <v>423601</v>
      </c>
      <c r="B1363" s="225" t="s">
        <v>400</v>
      </c>
      <c r="L1363" s="225" t="s">
        <v>163</v>
      </c>
      <c r="P1363" s="225" t="s">
        <v>163</v>
      </c>
      <c r="R1363" s="225" t="s">
        <v>162</v>
      </c>
      <c r="U1363" s="225" t="s">
        <v>162</v>
      </c>
      <c r="Y1363" s="225" t="s">
        <v>162</v>
      </c>
      <c r="Z1363" s="225" t="s">
        <v>162</v>
      </c>
      <c r="AA1363" s="225" t="s">
        <v>162</v>
      </c>
      <c r="AB1363" s="225" t="s">
        <v>162</v>
      </c>
      <c r="AC1363" s="225" t="s">
        <v>162</v>
      </c>
      <c r="AS1363" s="225" t="s">
        <v>3017</v>
      </c>
    </row>
    <row r="1364" spans="1:45" x14ac:dyDescent="0.2">
      <c r="A1364" s="225">
        <v>423605</v>
      </c>
      <c r="B1364" s="225" t="s">
        <v>374</v>
      </c>
      <c r="AC1364" s="225" t="s">
        <v>163</v>
      </c>
      <c r="AD1364" s="225" t="s">
        <v>162</v>
      </c>
      <c r="AE1364" s="225" t="s">
        <v>162</v>
      </c>
      <c r="AF1364" s="225" t="s">
        <v>162</v>
      </c>
      <c r="AG1364" s="225" t="s">
        <v>162</v>
      </c>
      <c r="AH1364" s="225" t="s">
        <v>162</v>
      </c>
      <c r="AS1364" s="225" t="s">
        <v>3017</v>
      </c>
    </row>
    <row r="1365" spans="1:45" x14ac:dyDescent="0.2">
      <c r="A1365" s="225">
        <v>423606</v>
      </c>
      <c r="B1365" s="225" t="s">
        <v>374</v>
      </c>
      <c r="U1365" s="225" t="s">
        <v>163</v>
      </c>
      <c r="AA1365" s="225" t="s">
        <v>163</v>
      </c>
      <c r="AD1365" s="225" t="s">
        <v>162</v>
      </c>
      <c r="AE1365" s="225" t="s">
        <v>162</v>
      </c>
      <c r="AF1365" s="225" t="s">
        <v>162</v>
      </c>
      <c r="AG1365" s="225" t="s">
        <v>162</v>
      </c>
      <c r="AS1365" s="225" t="s">
        <v>3017</v>
      </c>
    </row>
    <row r="1366" spans="1:45" x14ac:dyDescent="0.2">
      <c r="A1366" s="225">
        <v>423608</v>
      </c>
      <c r="B1366" s="225" t="s">
        <v>400</v>
      </c>
      <c r="H1366" s="225" t="s">
        <v>161</v>
      </c>
      <c r="M1366" s="225" t="s">
        <v>163</v>
      </c>
      <c r="S1366" s="225" t="s">
        <v>162</v>
      </c>
      <c r="T1366" s="225" t="s">
        <v>163</v>
      </c>
      <c r="Z1366" s="225" t="s">
        <v>162</v>
      </c>
      <c r="AA1366" s="225" t="s">
        <v>162</v>
      </c>
      <c r="AS1366" s="225" t="s">
        <v>3017</v>
      </c>
    </row>
    <row r="1367" spans="1:45" x14ac:dyDescent="0.2">
      <c r="A1367" s="225">
        <v>423609</v>
      </c>
      <c r="B1367" s="225" t="s">
        <v>374</v>
      </c>
      <c r="M1367" s="225" t="s">
        <v>162</v>
      </c>
      <c r="P1367" s="225" t="s">
        <v>162</v>
      </c>
      <c r="Q1367" s="225" t="s">
        <v>162</v>
      </c>
      <c r="AC1367" s="225" t="s">
        <v>163</v>
      </c>
      <c r="AD1367" s="225" t="s">
        <v>162</v>
      </c>
      <c r="AE1367" s="225" t="s">
        <v>162</v>
      </c>
      <c r="AF1367" s="225" t="s">
        <v>162</v>
      </c>
      <c r="AG1367" s="225" t="s">
        <v>162</v>
      </c>
      <c r="AH1367" s="225" t="s">
        <v>162</v>
      </c>
      <c r="AS1367" s="225" t="s">
        <v>3017</v>
      </c>
    </row>
    <row r="1368" spans="1:45" x14ac:dyDescent="0.2">
      <c r="A1368" s="225">
        <v>423613</v>
      </c>
      <c r="B1368" s="225" t="s">
        <v>400</v>
      </c>
      <c r="Q1368" s="225" t="s">
        <v>162</v>
      </c>
      <c r="R1368" s="225" t="s">
        <v>162</v>
      </c>
      <c r="X1368" s="225" t="s">
        <v>163</v>
      </c>
      <c r="Y1368" s="225" t="s">
        <v>162</v>
      </c>
      <c r="Z1368" s="225" t="s">
        <v>162</v>
      </c>
      <c r="AA1368" s="225" t="s">
        <v>162</v>
      </c>
      <c r="AB1368" s="225" t="s">
        <v>162</v>
      </c>
      <c r="AC1368" s="225" t="s">
        <v>162</v>
      </c>
      <c r="AS1368" s="225" t="s">
        <v>3017</v>
      </c>
    </row>
    <row r="1369" spans="1:45" x14ac:dyDescent="0.2">
      <c r="A1369" s="225">
        <v>423620</v>
      </c>
      <c r="B1369" s="225" t="s">
        <v>374</v>
      </c>
      <c r="X1369" s="225" t="s">
        <v>162</v>
      </c>
      <c r="AA1369" s="225" t="s">
        <v>163</v>
      </c>
      <c r="AC1369" s="225" t="s">
        <v>163</v>
      </c>
      <c r="AD1369" s="225" t="s">
        <v>162</v>
      </c>
      <c r="AE1369" s="225" t="s">
        <v>162</v>
      </c>
      <c r="AF1369" s="225" t="s">
        <v>162</v>
      </c>
      <c r="AG1369" s="225" t="s">
        <v>162</v>
      </c>
      <c r="AH1369" s="225" t="s">
        <v>162</v>
      </c>
      <c r="AS1369" s="225" t="s">
        <v>3017</v>
      </c>
    </row>
    <row r="1370" spans="1:45" x14ac:dyDescent="0.2">
      <c r="A1370" s="225">
        <v>423622</v>
      </c>
      <c r="B1370" s="225" t="s">
        <v>400</v>
      </c>
      <c r="S1370" s="225" t="s">
        <v>162</v>
      </c>
      <c r="W1370" s="225" t="s">
        <v>163</v>
      </c>
      <c r="Z1370" s="225" t="s">
        <v>162</v>
      </c>
      <c r="AA1370" s="225" t="s">
        <v>162</v>
      </c>
      <c r="AS1370" s="225" t="s">
        <v>3017</v>
      </c>
    </row>
    <row r="1371" spans="1:45" x14ac:dyDescent="0.2">
      <c r="A1371" s="225">
        <v>423628</v>
      </c>
      <c r="B1371" s="225" t="s">
        <v>400</v>
      </c>
      <c r="S1371" s="225" t="s">
        <v>163</v>
      </c>
      <c r="Y1371" s="225" t="s">
        <v>162</v>
      </c>
      <c r="Z1371" s="225" t="s">
        <v>162</v>
      </c>
      <c r="AA1371" s="225" t="s">
        <v>162</v>
      </c>
      <c r="AB1371" s="225" t="s">
        <v>162</v>
      </c>
      <c r="AC1371" s="225" t="s">
        <v>162</v>
      </c>
      <c r="AS1371" s="225" t="s">
        <v>3017</v>
      </c>
    </row>
    <row r="1372" spans="1:45" x14ac:dyDescent="0.2">
      <c r="A1372" s="225">
        <v>423639</v>
      </c>
      <c r="B1372" s="225" t="s">
        <v>400</v>
      </c>
      <c r="Q1372" s="225" t="s">
        <v>162</v>
      </c>
      <c r="R1372" s="225" t="s">
        <v>162</v>
      </c>
      <c r="S1372" s="225" t="s">
        <v>162</v>
      </c>
      <c r="Y1372" s="225" t="s">
        <v>162</v>
      </c>
      <c r="Z1372" s="225" t="s">
        <v>162</v>
      </c>
      <c r="AA1372" s="225" t="s">
        <v>162</v>
      </c>
      <c r="AB1372" s="225" t="s">
        <v>162</v>
      </c>
      <c r="AC1372" s="225" t="s">
        <v>162</v>
      </c>
      <c r="AS1372" s="225" t="s">
        <v>3017</v>
      </c>
    </row>
    <row r="1373" spans="1:45" x14ac:dyDescent="0.2">
      <c r="A1373" s="225">
        <v>423653</v>
      </c>
      <c r="B1373" s="225" t="s">
        <v>374</v>
      </c>
      <c r="N1373" s="225" t="s">
        <v>163</v>
      </c>
      <c r="S1373" s="225" t="s">
        <v>161</v>
      </c>
      <c r="Z1373" s="225" t="s">
        <v>163</v>
      </c>
      <c r="AA1373" s="225" t="s">
        <v>163</v>
      </c>
      <c r="AB1373" s="225" t="s">
        <v>163</v>
      </c>
      <c r="AC1373" s="225" t="s">
        <v>163</v>
      </c>
      <c r="AD1373" s="225" t="s">
        <v>162</v>
      </c>
      <c r="AE1373" s="225" t="s">
        <v>162</v>
      </c>
      <c r="AF1373" s="225" t="s">
        <v>162</v>
      </c>
      <c r="AG1373" s="225" t="s">
        <v>162</v>
      </c>
      <c r="AH1373" s="225" t="s">
        <v>162</v>
      </c>
      <c r="AS1373" s="225" t="s">
        <v>3017</v>
      </c>
    </row>
    <row r="1374" spans="1:45" x14ac:dyDescent="0.2">
      <c r="A1374" s="225">
        <v>423655</v>
      </c>
      <c r="B1374" s="225" t="s">
        <v>374</v>
      </c>
      <c r="AD1374" s="225" t="s">
        <v>162</v>
      </c>
      <c r="AE1374" s="225" t="s">
        <v>162</v>
      </c>
      <c r="AF1374" s="225" t="s">
        <v>162</v>
      </c>
      <c r="AG1374" s="225" t="s">
        <v>162</v>
      </c>
      <c r="AH1374" s="225" t="s">
        <v>162</v>
      </c>
      <c r="AS1374" s="225" t="s">
        <v>3017</v>
      </c>
    </row>
    <row r="1375" spans="1:45" x14ac:dyDescent="0.2">
      <c r="A1375" s="225">
        <v>423656</v>
      </c>
      <c r="B1375" s="225" t="s">
        <v>400</v>
      </c>
      <c r="Y1375" s="225" t="s">
        <v>162</v>
      </c>
      <c r="Z1375" s="225" t="s">
        <v>162</v>
      </c>
      <c r="AA1375" s="225" t="s">
        <v>162</v>
      </c>
      <c r="AB1375" s="225" t="s">
        <v>162</v>
      </c>
      <c r="AS1375" s="225" t="s">
        <v>3017</v>
      </c>
    </row>
    <row r="1376" spans="1:45" x14ac:dyDescent="0.2">
      <c r="A1376" s="225">
        <v>423660</v>
      </c>
      <c r="B1376" s="225" t="s">
        <v>400</v>
      </c>
      <c r="H1376" s="225" t="s">
        <v>162</v>
      </c>
      <c r="S1376" s="225" t="s">
        <v>162</v>
      </c>
      <c r="T1376" s="225" t="s">
        <v>163</v>
      </c>
      <c r="Z1376" s="225" t="s">
        <v>162</v>
      </c>
      <c r="AA1376" s="225" t="s">
        <v>162</v>
      </c>
      <c r="AS1376" s="225" t="s">
        <v>3017</v>
      </c>
    </row>
    <row r="1377" spans="1:45" x14ac:dyDescent="0.2">
      <c r="A1377" s="225">
        <v>423667</v>
      </c>
      <c r="B1377" s="225" t="s">
        <v>374</v>
      </c>
      <c r="AB1377" s="225" t="s">
        <v>163</v>
      </c>
      <c r="AD1377" s="225" t="s">
        <v>162</v>
      </c>
      <c r="AE1377" s="225" t="s">
        <v>162</v>
      </c>
      <c r="AF1377" s="225" t="s">
        <v>162</v>
      </c>
      <c r="AG1377" s="225" t="s">
        <v>162</v>
      </c>
      <c r="AS1377" s="225" t="s">
        <v>3017</v>
      </c>
    </row>
    <row r="1378" spans="1:45" x14ac:dyDescent="0.2">
      <c r="A1378" s="225">
        <v>423671</v>
      </c>
      <c r="B1378" s="225" t="s">
        <v>400</v>
      </c>
      <c r="H1378" s="225" t="s">
        <v>163</v>
      </c>
      <c r="L1378" s="225" t="s">
        <v>163</v>
      </c>
      <c r="S1378" s="225" t="s">
        <v>163</v>
      </c>
      <c r="Y1378" s="225" t="s">
        <v>162</v>
      </c>
      <c r="Z1378" s="225" t="s">
        <v>162</v>
      </c>
      <c r="AA1378" s="225" t="s">
        <v>162</v>
      </c>
      <c r="AB1378" s="225" t="s">
        <v>162</v>
      </c>
      <c r="AC1378" s="225" t="s">
        <v>162</v>
      </c>
      <c r="AS1378" s="225" t="s">
        <v>3017</v>
      </c>
    </row>
    <row r="1379" spans="1:45" x14ac:dyDescent="0.2">
      <c r="A1379" s="225">
        <v>423681</v>
      </c>
      <c r="B1379" s="225" t="s">
        <v>400</v>
      </c>
      <c r="R1379" s="225" t="s">
        <v>162</v>
      </c>
      <c r="T1379" s="225" t="s">
        <v>162</v>
      </c>
      <c r="W1379" s="225" t="s">
        <v>162</v>
      </c>
      <c r="Y1379" s="225" t="s">
        <v>162</v>
      </c>
      <c r="Z1379" s="225" t="s">
        <v>162</v>
      </c>
      <c r="AA1379" s="225" t="s">
        <v>162</v>
      </c>
      <c r="AB1379" s="225" t="s">
        <v>162</v>
      </c>
      <c r="AC1379" s="225" t="s">
        <v>162</v>
      </c>
      <c r="AS1379" s="225" t="s">
        <v>3017</v>
      </c>
    </row>
    <row r="1380" spans="1:45" x14ac:dyDescent="0.2">
      <c r="A1380" s="225">
        <v>423683</v>
      </c>
      <c r="B1380" s="225" t="s">
        <v>400</v>
      </c>
      <c r="Q1380" s="225" t="s">
        <v>162</v>
      </c>
      <c r="T1380" s="225" t="s">
        <v>162</v>
      </c>
      <c r="X1380" s="225" t="s">
        <v>162</v>
      </c>
      <c r="Y1380" s="225" t="s">
        <v>162</v>
      </c>
      <c r="Z1380" s="225" t="s">
        <v>162</v>
      </c>
      <c r="AA1380" s="225" t="s">
        <v>162</v>
      </c>
      <c r="AB1380" s="225" t="s">
        <v>162</v>
      </c>
      <c r="AC1380" s="225" t="s">
        <v>162</v>
      </c>
      <c r="AS1380" s="225" t="s">
        <v>3017</v>
      </c>
    </row>
    <row r="1381" spans="1:45" x14ac:dyDescent="0.2">
      <c r="A1381" s="225">
        <v>423685</v>
      </c>
      <c r="B1381" s="225" t="s">
        <v>400</v>
      </c>
      <c r="E1381" s="225" t="s">
        <v>161</v>
      </c>
      <c r="W1381" s="225" t="s">
        <v>162</v>
      </c>
      <c r="Y1381" s="225" t="s">
        <v>162</v>
      </c>
      <c r="Z1381" s="225" t="s">
        <v>162</v>
      </c>
      <c r="AA1381" s="225" t="s">
        <v>162</v>
      </c>
      <c r="AB1381" s="225" t="s">
        <v>162</v>
      </c>
      <c r="AC1381" s="225" t="s">
        <v>162</v>
      </c>
      <c r="AS1381" s="225" t="s">
        <v>3017</v>
      </c>
    </row>
    <row r="1382" spans="1:45" x14ac:dyDescent="0.2">
      <c r="A1382" s="225">
        <v>423690</v>
      </c>
      <c r="B1382" s="225" t="s">
        <v>400</v>
      </c>
      <c r="K1382" s="225" t="s">
        <v>161</v>
      </c>
      <c r="T1382" s="225" t="s">
        <v>163</v>
      </c>
      <c r="Y1382" s="225" t="s">
        <v>162</v>
      </c>
      <c r="Z1382" s="225" t="s">
        <v>162</v>
      </c>
      <c r="AA1382" s="225" t="s">
        <v>162</v>
      </c>
      <c r="AB1382" s="225" t="s">
        <v>162</v>
      </c>
      <c r="AC1382" s="225" t="s">
        <v>162</v>
      </c>
      <c r="AS1382" s="225" t="s">
        <v>3017</v>
      </c>
    </row>
    <row r="1383" spans="1:45" x14ac:dyDescent="0.2">
      <c r="A1383" s="225">
        <v>423691</v>
      </c>
      <c r="B1383" s="225" t="s">
        <v>400</v>
      </c>
      <c r="K1383" s="225" t="s">
        <v>161</v>
      </c>
      <c r="T1383" s="225" t="s">
        <v>163</v>
      </c>
      <c r="V1383" s="225" t="s">
        <v>162</v>
      </c>
      <c r="W1383" s="225" t="s">
        <v>162</v>
      </c>
      <c r="Y1383" s="225" t="s">
        <v>162</v>
      </c>
      <c r="Z1383" s="225" t="s">
        <v>162</v>
      </c>
      <c r="AA1383" s="225" t="s">
        <v>162</v>
      </c>
      <c r="AB1383" s="225" t="s">
        <v>162</v>
      </c>
      <c r="AC1383" s="225" t="s">
        <v>162</v>
      </c>
      <c r="AS1383" s="225" t="s">
        <v>3017</v>
      </c>
    </row>
    <row r="1384" spans="1:45" x14ac:dyDescent="0.2">
      <c r="A1384" s="225">
        <v>423692</v>
      </c>
      <c r="B1384" s="225" t="s">
        <v>374</v>
      </c>
      <c r="H1384" s="225" t="s">
        <v>163</v>
      </c>
      <c r="AC1384" s="225" t="s">
        <v>163</v>
      </c>
      <c r="AD1384" s="225" t="s">
        <v>162</v>
      </c>
      <c r="AE1384" s="225" t="s">
        <v>162</v>
      </c>
      <c r="AF1384" s="225" t="s">
        <v>162</v>
      </c>
      <c r="AG1384" s="225" t="s">
        <v>162</v>
      </c>
      <c r="AH1384" s="225" t="s">
        <v>162</v>
      </c>
      <c r="AS1384" s="225" t="s">
        <v>3017</v>
      </c>
    </row>
    <row r="1385" spans="1:45" x14ac:dyDescent="0.2">
      <c r="A1385" s="225">
        <v>423699</v>
      </c>
      <c r="B1385" s="225" t="s">
        <v>400</v>
      </c>
      <c r="E1385" s="225" t="s">
        <v>161</v>
      </c>
      <c r="S1385" s="225" t="s">
        <v>163</v>
      </c>
      <c r="Y1385" s="225" t="s">
        <v>162</v>
      </c>
      <c r="Z1385" s="225" t="s">
        <v>162</v>
      </c>
      <c r="AA1385" s="225" t="s">
        <v>162</v>
      </c>
      <c r="AB1385" s="225" t="s">
        <v>162</v>
      </c>
      <c r="AC1385" s="225" t="s">
        <v>162</v>
      </c>
      <c r="AS1385" s="225" t="s">
        <v>3017</v>
      </c>
    </row>
    <row r="1386" spans="1:45" x14ac:dyDescent="0.2">
      <c r="A1386" s="225">
        <v>423704</v>
      </c>
      <c r="B1386" s="225" t="s">
        <v>400</v>
      </c>
      <c r="E1386" s="225" t="s">
        <v>161</v>
      </c>
      <c r="K1386" s="225" t="s">
        <v>161</v>
      </c>
      <c r="Y1386" s="225" t="s">
        <v>162</v>
      </c>
      <c r="Z1386" s="225" t="s">
        <v>162</v>
      </c>
      <c r="AA1386" s="225" t="s">
        <v>162</v>
      </c>
      <c r="AB1386" s="225" t="s">
        <v>162</v>
      </c>
      <c r="AC1386" s="225" t="s">
        <v>162</v>
      </c>
      <c r="AS1386" s="225" t="s">
        <v>3017</v>
      </c>
    </row>
    <row r="1387" spans="1:45" x14ac:dyDescent="0.2">
      <c r="A1387" s="225">
        <v>423732</v>
      </c>
      <c r="B1387" s="225" t="s">
        <v>400</v>
      </c>
      <c r="L1387" s="225" t="s">
        <v>162</v>
      </c>
      <c r="W1387" s="225" t="s">
        <v>163</v>
      </c>
      <c r="Y1387" s="225" t="s">
        <v>162</v>
      </c>
      <c r="Z1387" s="225" t="s">
        <v>162</v>
      </c>
      <c r="AA1387" s="225" t="s">
        <v>162</v>
      </c>
      <c r="AB1387" s="225" t="s">
        <v>162</v>
      </c>
      <c r="AC1387" s="225" t="s">
        <v>162</v>
      </c>
      <c r="AS1387" s="225" t="s">
        <v>3017</v>
      </c>
    </row>
    <row r="1388" spans="1:45" x14ac:dyDescent="0.2">
      <c r="A1388" s="225">
        <v>423737</v>
      </c>
      <c r="B1388" s="225" t="s">
        <v>400</v>
      </c>
      <c r="J1388" s="225" t="s">
        <v>161</v>
      </c>
      <c r="K1388" s="225" t="s">
        <v>161</v>
      </c>
      <c r="S1388" s="225" t="s">
        <v>163</v>
      </c>
      <c r="Z1388" s="225" t="s">
        <v>162</v>
      </c>
      <c r="AA1388" s="225" t="s">
        <v>162</v>
      </c>
      <c r="AS1388" s="225" t="s">
        <v>3017</v>
      </c>
    </row>
    <row r="1389" spans="1:45" x14ac:dyDescent="0.2">
      <c r="A1389" s="225">
        <v>423745</v>
      </c>
      <c r="B1389" s="225" t="s">
        <v>374</v>
      </c>
      <c r="H1389" s="225" t="s">
        <v>161</v>
      </c>
      <c r="S1389" s="225" t="s">
        <v>163</v>
      </c>
      <c r="Z1389" s="225" t="s">
        <v>163</v>
      </c>
      <c r="AA1389" s="225" t="s">
        <v>163</v>
      </c>
      <c r="AD1389" s="225" t="s">
        <v>162</v>
      </c>
      <c r="AE1389" s="225" t="s">
        <v>162</v>
      </c>
      <c r="AF1389" s="225" t="s">
        <v>162</v>
      </c>
      <c r="AG1389" s="225" t="s">
        <v>162</v>
      </c>
      <c r="AS1389" s="225" t="s">
        <v>3017</v>
      </c>
    </row>
    <row r="1390" spans="1:45" x14ac:dyDescent="0.2">
      <c r="A1390" s="225">
        <v>423746</v>
      </c>
      <c r="B1390" s="225" t="s">
        <v>374</v>
      </c>
      <c r="AC1390" s="225" t="s">
        <v>163</v>
      </c>
      <c r="AD1390" s="225" t="s">
        <v>162</v>
      </c>
      <c r="AE1390" s="225" t="s">
        <v>162</v>
      </c>
      <c r="AF1390" s="225" t="s">
        <v>162</v>
      </c>
      <c r="AG1390" s="225" t="s">
        <v>162</v>
      </c>
      <c r="AH1390" s="225" t="s">
        <v>162</v>
      </c>
      <c r="AS1390" s="225" t="s">
        <v>3017</v>
      </c>
    </row>
    <row r="1391" spans="1:45" x14ac:dyDescent="0.2">
      <c r="A1391" s="225">
        <v>423765</v>
      </c>
      <c r="B1391" s="225" t="s">
        <v>400</v>
      </c>
      <c r="H1391" s="225" t="s">
        <v>161</v>
      </c>
      <c r="L1391" s="225" t="s">
        <v>161</v>
      </c>
      <c r="R1391" s="225" t="s">
        <v>162</v>
      </c>
      <c r="S1391" s="225" t="s">
        <v>162</v>
      </c>
      <c r="Y1391" s="225" t="s">
        <v>162</v>
      </c>
      <c r="Z1391" s="225" t="s">
        <v>162</v>
      </c>
      <c r="AA1391" s="225" t="s">
        <v>162</v>
      </c>
      <c r="AB1391" s="225" t="s">
        <v>162</v>
      </c>
      <c r="AC1391" s="225" t="s">
        <v>162</v>
      </c>
      <c r="AS1391" s="225" t="s">
        <v>3017</v>
      </c>
    </row>
    <row r="1392" spans="1:45" x14ac:dyDescent="0.2">
      <c r="A1392" s="225">
        <v>423766</v>
      </c>
      <c r="B1392" s="225" t="s">
        <v>374</v>
      </c>
      <c r="L1392" s="225" t="s">
        <v>162</v>
      </c>
      <c r="R1392" s="225" t="s">
        <v>162</v>
      </c>
      <c r="AC1392" s="225" t="s">
        <v>163</v>
      </c>
      <c r="AD1392" s="225" t="s">
        <v>162</v>
      </c>
      <c r="AE1392" s="225" t="s">
        <v>162</v>
      </c>
      <c r="AF1392" s="225" t="s">
        <v>162</v>
      </c>
      <c r="AG1392" s="225" t="s">
        <v>162</v>
      </c>
      <c r="AH1392" s="225" t="s">
        <v>162</v>
      </c>
      <c r="AS1392" s="225" t="s">
        <v>3017</v>
      </c>
    </row>
    <row r="1393" spans="1:45" x14ac:dyDescent="0.2">
      <c r="A1393" s="225">
        <v>423774</v>
      </c>
      <c r="B1393" s="225" t="s">
        <v>374</v>
      </c>
      <c r="L1393" s="225" t="s">
        <v>163</v>
      </c>
      <c r="R1393" s="225" t="s">
        <v>163</v>
      </c>
      <c r="AD1393" s="225" t="s">
        <v>162</v>
      </c>
      <c r="AE1393" s="225" t="s">
        <v>162</v>
      </c>
      <c r="AF1393" s="225" t="s">
        <v>162</v>
      </c>
      <c r="AG1393" s="225" t="s">
        <v>162</v>
      </c>
      <c r="AS1393" s="225" t="s">
        <v>3017</v>
      </c>
    </row>
    <row r="1394" spans="1:45" x14ac:dyDescent="0.2">
      <c r="A1394" s="225">
        <v>423776</v>
      </c>
      <c r="B1394" s="225" t="s">
        <v>400</v>
      </c>
      <c r="H1394" s="225" t="s">
        <v>161</v>
      </c>
      <c r="K1394" s="225" t="s">
        <v>161</v>
      </c>
      <c r="X1394" s="225" t="s">
        <v>163</v>
      </c>
      <c r="Y1394" s="225" t="s">
        <v>162</v>
      </c>
      <c r="Z1394" s="225" t="s">
        <v>162</v>
      </c>
      <c r="AA1394" s="225" t="s">
        <v>162</v>
      </c>
      <c r="AB1394" s="225" t="s">
        <v>162</v>
      </c>
      <c r="AC1394" s="225" t="s">
        <v>162</v>
      </c>
      <c r="AS1394" s="225" t="s">
        <v>3017</v>
      </c>
    </row>
    <row r="1395" spans="1:45" x14ac:dyDescent="0.2">
      <c r="A1395" s="225">
        <v>423785</v>
      </c>
      <c r="B1395" s="225" t="s">
        <v>400</v>
      </c>
      <c r="H1395" s="225" t="s">
        <v>163</v>
      </c>
      <c r="S1395" s="225" t="s">
        <v>162</v>
      </c>
      <c r="Y1395" s="225" t="s">
        <v>162</v>
      </c>
      <c r="Z1395" s="225" t="s">
        <v>162</v>
      </c>
      <c r="AA1395" s="225" t="s">
        <v>162</v>
      </c>
      <c r="AB1395" s="225" t="s">
        <v>162</v>
      </c>
      <c r="AC1395" s="225" t="s">
        <v>162</v>
      </c>
      <c r="AS1395" s="225" t="s">
        <v>3017</v>
      </c>
    </row>
    <row r="1396" spans="1:45" x14ac:dyDescent="0.2">
      <c r="A1396" s="225">
        <v>423788</v>
      </c>
      <c r="B1396" s="225" t="s">
        <v>374</v>
      </c>
      <c r="Q1396" s="225" t="s">
        <v>162</v>
      </c>
      <c r="W1396" s="225" t="s">
        <v>162</v>
      </c>
      <c r="AD1396" s="225" t="s">
        <v>162</v>
      </c>
      <c r="AE1396" s="225" t="s">
        <v>162</v>
      </c>
      <c r="AF1396" s="225" t="s">
        <v>162</v>
      </c>
      <c r="AG1396" s="225" t="s">
        <v>162</v>
      </c>
      <c r="AS1396" s="225" t="s">
        <v>3017</v>
      </c>
    </row>
    <row r="1397" spans="1:45" x14ac:dyDescent="0.2">
      <c r="A1397" s="225">
        <v>423791</v>
      </c>
      <c r="B1397" s="225" t="s">
        <v>374</v>
      </c>
      <c r="P1397" s="225" t="s">
        <v>163</v>
      </c>
      <c r="Q1397" s="225" t="s">
        <v>162</v>
      </c>
      <c r="R1397" s="225" t="s">
        <v>163</v>
      </c>
      <c r="Y1397" s="225" t="s">
        <v>162</v>
      </c>
      <c r="Z1397" s="225" t="s">
        <v>162</v>
      </c>
      <c r="AA1397" s="225" t="s">
        <v>162</v>
      </c>
      <c r="AB1397" s="225" t="s">
        <v>163</v>
      </c>
      <c r="AD1397" s="225" t="s">
        <v>162</v>
      </c>
      <c r="AE1397" s="225" t="s">
        <v>163</v>
      </c>
      <c r="AF1397" s="225" t="s">
        <v>162</v>
      </c>
      <c r="AG1397" s="225" t="s">
        <v>163</v>
      </c>
      <c r="AS1397" s="225" t="s">
        <v>3017</v>
      </c>
    </row>
    <row r="1398" spans="1:45" x14ac:dyDescent="0.2">
      <c r="A1398" s="225">
        <v>423800</v>
      </c>
      <c r="B1398" s="225" t="s">
        <v>374</v>
      </c>
      <c r="L1398" s="225" t="s">
        <v>161</v>
      </c>
      <c r="AD1398" s="225" t="s">
        <v>162</v>
      </c>
      <c r="AE1398" s="225" t="s">
        <v>162</v>
      </c>
      <c r="AF1398" s="225" t="s">
        <v>162</v>
      </c>
      <c r="AG1398" s="225" t="s">
        <v>162</v>
      </c>
      <c r="AS1398" s="225" t="s">
        <v>3017</v>
      </c>
    </row>
    <row r="1399" spans="1:45" x14ac:dyDescent="0.2">
      <c r="A1399" s="225">
        <v>423809</v>
      </c>
      <c r="B1399" s="225" t="s">
        <v>400</v>
      </c>
      <c r="M1399" s="225" t="s">
        <v>162</v>
      </c>
      <c r="O1399" s="225" t="s">
        <v>162</v>
      </c>
      <c r="R1399" s="225" t="s">
        <v>162</v>
      </c>
      <c r="T1399" s="225" t="s">
        <v>163</v>
      </c>
      <c r="Y1399" s="225" t="s">
        <v>162</v>
      </c>
      <c r="Z1399" s="225" t="s">
        <v>162</v>
      </c>
      <c r="AA1399" s="225" t="s">
        <v>162</v>
      </c>
      <c r="AB1399" s="225" t="s">
        <v>162</v>
      </c>
      <c r="AC1399" s="225" t="s">
        <v>162</v>
      </c>
      <c r="AS1399" s="225" t="s">
        <v>3017</v>
      </c>
    </row>
    <row r="1400" spans="1:45" x14ac:dyDescent="0.2">
      <c r="A1400" s="225">
        <v>423822</v>
      </c>
      <c r="B1400" s="225" t="s">
        <v>400</v>
      </c>
      <c r="X1400" s="225" t="s">
        <v>163</v>
      </c>
      <c r="Y1400" s="225" t="s">
        <v>162</v>
      </c>
      <c r="Z1400" s="225" t="s">
        <v>162</v>
      </c>
      <c r="AA1400" s="225" t="s">
        <v>162</v>
      </c>
      <c r="AB1400" s="225" t="s">
        <v>162</v>
      </c>
      <c r="AC1400" s="225" t="s">
        <v>162</v>
      </c>
      <c r="AS1400" s="225" t="s">
        <v>3017</v>
      </c>
    </row>
    <row r="1401" spans="1:45" x14ac:dyDescent="0.2">
      <c r="A1401" s="225">
        <v>423823</v>
      </c>
      <c r="B1401" s="225" t="s">
        <v>400</v>
      </c>
      <c r="Q1401" s="225" t="s">
        <v>162</v>
      </c>
      <c r="Y1401" s="225" t="s">
        <v>162</v>
      </c>
      <c r="Z1401" s="225" t="s">
        <v>162</v>
      </c>
      <c r="AA1401" s="225" t="s">
        <v>162</v>
      </c>
      <c r="AB1401" s="225" t="s">
        <v>162</v>
      </c>
      <c r="AC1401" s="225" t="s">
        <v>162</v>
      </c>
      <c r="AS1401" s="225" t="s">
        <v>3017</v>
      </c>
    </row>
    <row r="1402" spans="1:45" x14ac:dyDescent="0.2">
      <c r="A1402" s="225">
        <v>423824</v>
      </c>
      <c r="B1402" s="225" t="s">
        <v>400</v>
      </c>
      <c r="O1402" s="225" t="s">
        <v>161</v>
      </c>
      <c r="T1402" s="225" t="s">
        <v>163</v>
      </c>
      <c r="W1402" s="225" t="s">
        <v>163</v>
      </c>
      <c r="Z1402" s="225" t="s">
        <v>162</v>
      </c>
      <c r="AA1402" s="225" t="s">
        <v>162</v>
      </c>
      <c r="AS1402" s="225" t="s">
        <v>3017</v>
      </c>
    </row>
    <row r="1403" spans="1:45" x14ac:dyDescent="0.2">
      <c r="A1403" s="225">
        <v>423876</v>
      </c>
      <c r="B1403" s="225" t="s">
        <v>400</v>
      </c>
      <c r="J1403" s="225" t="s">
        <v>161</v>
      </c>
      <c r="L1403" s="225" t="s">
        <v>163</v>
      </c>
      <c r="R1403" s="225" t="s">
        <v>162</v>
      </c>
      <c r="X1403" s="225" t="s">
        <v>162</v>
      </c>
      <c r="Y1403" s="225" t="s">
        <v>162</v>
      </c>
      <c r="Z1403" s="225" t="s">
        <v>162</v>
      </c>
      <c r="AA1403" s="225" t="s">
        <v>162</v>
      </c>
      <c r="AB1403" s="225" t="s">
        <v>162</v>
      </c>
      <c r="AC1403" s="225" t="s">
        <v>162</v>
      </c>
      <c r="AS1403" s="225" t="s">
        <v>3017</v>
      </c>
    </row>
    <row r="1404" spans="1:45" x14ac:dyDescent="0.2">
      <c r="A1404" s="225">
        <v>423882</v>
      </c>
      <c r="B1404" s="225" t="s">
        <v>400</v>
      </c>
      <c r="H1404" s="225" t="s">
        <v>163</v>
      </c>
      <c r="O1404" s="225" t="s">
        <v>161</v>
      </c>
      <c r="R1404" s="225" t="s">
        <v>162</v>
      </c>
      <c r="S1404" s="225" t="s">
        <v>163</v>
      </c>
      <c r="Z1404" s="225" t="s">
        <v>162</v>
      </c>
      <c r="AA1404" s="225" t="s">
        <v>162</v>
      </c>
      <c r="AS1404" s="225" t="s">
        <v>3017</v>
      </c>
    </row>
    <row r="1405" spans="1:45" x14ac:dyDescent="0.2">
      <c r="A1405" s="225">
        <v>423888</v>
      </c>
      <c r="B1405" s="225" t="s">
        <v>374</v>
      </c>
      <c r="AA1405" s="225" t="s">
        <v>163</v>
      </c>
      <c r="AB1405" s="225" t="s">
        <v>163</v>
      </c>
      <c r="AC1405" s="225" t="s">
        <v>163</v>
      </c>
      <c r="AD1405" s="225" t="s">
        <v>162</v>
      </c>
      <c r="AE1405" s="225" t="s">
        <v>162</v>
      </c>
      <c r="AF1405" s="225" t="s">
        <v>162</v>
      </c>
      <c r="AG1405" s="225" t="s">
        <v>162</v>
      </c>
      <c r="AH1405" s="225" t="s">
        <v>162</v>
      </c>
      <c r="AS1405" s="225" t="s">
        <v>3017</v>
      </c>
    </row>
    <row r="1406" spans="1:45" x14ac:dyDescent="0.2">
      <c r="A1406" s="225">
        <v>423901</v>
      </c>
      <c r="B1406" s="225" t="s">
        <v>374</v>
      </c>
      <c r="I1406" s="225" t="s">
        <v>161</v>
      </c>
      <c r="K1406" s="225" t="s">
        <v>161</v>
      </c>
      <c r="Y1406" s="225" t="s">
        <v>162</v>
      </c>
      <c r="Z1406" s="225" t="s">
        <v>162</v>
      </c>
      <c r="AA1406" s="225" t="s">
        <v>162</v>
      </c>
      <c r="AB1406" s="225" t="s">
        <v>162</v>
      </c>
      <c r="AC1406" s="225" t="s">
        <v>162</v>
      </c>
      <c r="AD1406" s="225" t="s">
        <v>162</v>
      </c>
      <c r="AE1406" s="225" t="s">
        <v>162</v>
      </c>
      <c r="AF1406" s="225" t="s">
        <v>162</v>
      </c>
      <c r="AG1406" s="225" t="s">
        <v>162</v>
      </c>
      <c r="AH1406" s="225" t="s">
        <v>162</v>
      </c>
      <c r="AS1406" s="225" t="s">
        <v>3017</v>
      </c>
    </row>
    <row r="1407" spans="1:45" x14ac:dyDescent="0.2">
      <c r="A1407" s="225">
        <v>423915</v>
      </c>
      <c r="B1407" s="225" t="s">
        <v>374</v>
      </c>
      <c r="AD1407" s="225" t="s">
        <v>162</v>
      </c>
      <c r="AE1407" s="225" t="s">
        <v>162</v>
      </c>
      <c r="AF1407" s="225" t="s">
        <v>162</v>
      </c>
      <c r="AG1407" s="225" t="s">
        <v>162</v>
      </c>
      <c r="AH1407" s="225" t="s">
        <v>162</v>
      </c>
      <c r="AS1407" s="225" t="s">
        <v>3017</v>
      </c>
    </row>
    <row r="1408" spans="1:45" x14ac:dyDescent="0.2">
      <c r="A1408" s="225">
        <v>423920</v>
      </c>
      <c r="B1408" s="225" t="s">
        <v>400</v>
      </c>
      <c r="H1408" s="225" t="s">
        <v>161</v>
      </c>
      <c r="Q1408" s="225" t="s">
        <v>161</v>
      </c>
      <c r="S1408" s="225" t="s">
        <v>163</v>
      </c>
      <c r="Y1408" s="225" t="s">
        <v>162</v>
      </c>
      <c r="Z1408" s="225" t="s">
        <v>162</v>
      </c>
      <c r="AA1408" s="225" t="s">
        <v>162</v>
      </c>
      <c r="AB1408" s="225" t="s">
        <v>162</v>
      </c>
      <c r="AC1408" s="225" t="s">
        <v>162</v>
      </c>
      <c r="AS1408" s="225" t="s">
        <v>3017</v>
      </c>
    </row>
    <row r="1409" spans="1:45" x14ac:dyDescent="0.2">
      <c r="A1409" s="225">
        <v>423922</v>
      </c>
      <c r="B1409" s="225" t="s">
        <v>374</v>
      </c>
      <c r="AD1409" s="225" t="s">
        <v>162</v>
      </c>
      <c r="AE1409" s="225" t="s">
        <v>162</v>
      </c>
      <c r="AF1409" s="225" t="s">
        <v>162</v>
      </c>
      <c r="AG1409" s="225" t="s">
        <v>162</v>
      </c>
      <c r="AH1409" s="225" t="s">
        <v>162</v>
      </c>
      <c r="AS1409" s="225" t="s">
        <v>3017</v>
      </c>
    </row>
    <row r="1410" spans="1:45" x14ac:dyDescent="0.2">
      <c r="A1410" s="225">
        <v>423927</v>
      </c>
      <c r="B1410" s="225" t="s">
        <v>400</v>
      </c>
      <c r="S1410" s="225" t="s">
        <v>162</v>
      </c>
      <c r="Y1410" s="225" t="s">
        <v>162</v>
      </c>
      <c r="Z1410" s="225" t="s">
        <v>162</v>
      </c>
      <c r="AA1410" s="225" t="s">
        <v>162</v>
      </c>
      <c r="AB1410" s="225" t="s">
        <v>162</v>
      </c>
      <c r="AC1410" s="225" t="s">
        <v>162</v>
      </c>
      <c r="AS1410" s="225" t="s">
        <v>3017</v>
      </c>
    </row>
    <row r="1411" spans="1:45" x14ac:dyDescent="0.2">
      <c r="A1411" s="225">
        <v>423930</v>
      </c>
      <c r="B1411" s="225" t="s">
        <v>374</v>
      </c>
      <c r="O1411" s="225" t="s">
        <v>161</v>
      </c>
      <c r="W1411" s="225" t="s">
        <v>161</v>
      </c>
      <c r="Y1411" s="225" t="s">
        <v>162</v>
      </c>
      <c r="AB1411" s="225" t="s">
        <v>162</v>
      </c>
      <c r="AD1411" s="225" t="s">
        <v>162</v>
      </c>
      <c r="AE1411" s="225" t="s">
        <v>162</v>
      </c>
      <c r="AF1411" s="225" t="s">
        <v>162</v>
      </c>
      <c r="AG1411" s="225" t="s">
        <v>162</v>
      </c>
      <c r="AS1411" s="225" t="s">
        <v>3017</v>
      </c>
    </row>
    <row r="1412" spans="1:45" x14ac:dyDescent="0.2">
      <c r="A1412" s="225">
        <v>423938</v>
      </c>
      <c r="B1412" s="225" t="s">
        <v>374</v>
      </c>
      <c r="R1412" s="225" t="s">
        <v>162</v>
      </c>
      <c r="AD1412" s="225" t="s">
        <v>162</v>
      </c>
      <c r="AE1412" s="225" t="s">
        <v>162</v>
      </c>
      <c r="AF1412" s="225" t="s">
        <v>162</v>
      </c>
      <c r="AG1412" s="225" t="s">
        <v>162</v>
      </c>
      <c r="AS1412" s="225" t="s">
        <v>3017</v>
      </c>
    </row>
    <row r="1413" spans="1:45" x14ac:dyDescent="0.2">
      <c r="A1413" s="225">
        <v>423939</v>
      </c>
      <c r="B1413" s="225" t="s">
        <v>400</v>
      </c>
      <c r="O1413" s="225" t="s">
        <v>161</v>
      </c>
      <c r="Q1413" s="225" t="s">
        <v>163</v>
      </c>
      <c r="U1413" s="225" t="s">
        <v>162</v>
      </c>
      <c r="Y1413" s="225" t="s">
        <v>162</v>
      </c>
      <c r="Z1413" s="225" t="s">
        <v>162</v>
      </c>
      <c r="AA1413" s="225" t="s">
        <v>162</v>
      </c>
      <c r="AB1413" s="225" t="s">
        <v>162</v>
      </c>
      <c r="AC1413" s="225" t="s">
        <v>162</v>
      </c>
      <c r="AS1413" s="225" t="s">
        <v>3017</v>
      </c>
    </row>
    <row r="1414" spans="1:45" x14ac:dyDescent="0.2">
      <c r="A1414" s="225">
        <v>423943</v>
      </c>
      <c r="B1414" s="225" t="s">
        <v>400</v>
      </c>
      <c r="E1414" s="225" t="s">
        <v>163</v>
      </c>
      <c r="F1414" s="225" t="s">
        <v>161</v>
      </c>
      <c r="K1414" s="225" t="s">
        <v>161</v>
      </c>
      <c r="R1414" s="225" t="s">
        <v>163</v>
      </c>
      <c r="Y1414" s="225" t="s">
        <v>162</v>
      </c>
      <c r="Z1414" s="225" t="s">
        <v>162</v>
      </c>
      <c r="AA1414" s="225" t="s">
        <v>162</v>
      </c>
      <c r="AB1414" s="225" t="s">
        <v>162</v>
      </c>
      <c r="AC1414" s="225" t="s">
        <v>162</v>
      </c>
      <c r="AS1414" s="225" t="s">
        <v>3017</v>
      </c>
    </row>
    <row r="1415" spans="1:45" x14ac:dyDescent="0.2">
      <c r="A1415" s="225">
        <v>423944</v>
      </c>
      <c r="B1415" s="225" t="s">
        <v>400</v>
      </c>
      <c r="L1415" s="225" t="s">
        <v>163</v>
      </c>
      <c r="R1415" s="225" t="s">
        <v>162</v>
      </c>
      <c r="Y1415" s="225" t="s">
        <v>162</v>
      </c>
      <c r="Z1415" s="225" t="s">
        <v>162</v>
      </c>
      <c r="AA1415" s="225" t="s">
        <v>162</v>
      </c>
      <c r="AB1415" s="225" t="s">
        <v>162</v>
      </c>
      <c r="AC1415" s="225" t="s">
        <v>162</v>
      </c>
      <c r="AS1415" s="225" t="s">
        <v>3017</v>
      </c>
    </row>
    <row r="1416" spans="1:45" x14ac:dyDescent="0.2">
      <c r="A1416" s="225">
        <v>423947</v>
      </c>
      <c r="B1416" s="225" t="s">
        <v>374</v>
      </c>
      <c r="AA1416" s="225" t="s">
        <v>163</v>
      </c>
      <c r="AD1416" s="225" t="s">
        <v>162</v>
      </c>
      <c r="AE1416" s="225" t="s">
        <v>162</v>
      </c>
      <c r="AF1416" s="225" t="s">
        <v>162</v>
      </c>
      <c r="AG1416" s="225" t="s">
        <v>162</v>
      </c>
      <c r="AS1416" s="225" t="s">
        <v>3017</v>
      </c>
    </row>
    <row r="1417" spans="1:45" x14ac:dyDescent="0.2">
      <c r="A1417" s="225">
        <v>423952</v>
      </c>
      <c r="B1417" s="225" t="s">
        <v>374</v>
      </c>
      <c r="J1417" s="225" t="s">
        <v>163</v>
      </c>
      <c r="W1417" s="225" t="s">
        <v>162</v>
      </c>
      <c r="Y1417" s="225" t="s">
        <v>163</v>
      </c>
      <c r="AA1417" s="225" t="s">
        <v>162</v>
      </c>
      <c r="AD1417" s="225" t="s">
        <v>163</v>
      </c>
      <c r="AF1417" s="225" t="s">
        <v>163</v>
      </c>
      <c r="AS1417" s="225" t="s">
        <v>3017</v>
      </c>
    </row>
    <row r="1418" spans="1:45" x14ac:dyDescent="0.2">
      <c r="A1418" s="225">
        <v>423955</v>
      </c>
      <c r="B1418" s="225" t="s">
        <v>400</v>
      </c>
      <c r="H1418" s="225" t="s">
        <v>163</v>
      </c>
      <c r="R1418" s="225" t="s">
        <v>162</v>
      </c>
      <c r="S1418" s="225" t="s">
        <v>162</v>
      </c>
      <c r="T1418" s="225" t="s">
        <v>163</v>
      </c>
      <c r="Z1418" s="225" t="s">
        <v>162</v>
      </c>
      <c r="AA1418" s="225" t="s">
        <v>162</v>
      </c>
      <c r="AS1418" s="225" t="s">
        <v>3017</v>
      </c>
    </row>
    <row r="1419" spans="1:45" x14ac:dyDescent="0.2">
      <c r="A1419" s="225">
        <v>423957</v>
      </c>
      <c r="B1419" s="225" t="s">
        <v>400</v>
      </c>
      <c r="Q1419" s="225" t="s">
        <v>163</v>
      </c>
      <c r="R1419" s="225" t="s">
        <v>162</v>
      </c>
      <c r="Y1419" s="225" t="s">
        <v>162</v>
      </c>
      <c r="Z1419" s="225" t="s">
        <v>162</v>
      </c>
      <c r="AA1419" s="225" t="s">
        <v>162</v>
      </c>
      <c r="AB1419" s="225" t="s">
        <v>162</v>
      </c>
      <c r="AC1419" s="225" t="s">
        <v>162</v>
      </c>
      <c r="AS1419" s="225" t="s">
        <v>3017</v>
      </c>
    </row>
    <row r="1420" spans="1:45" x14ac:dyDescent="0.2">
      <c r="A1420" s="225">
        <v>423958</v>
      </c>
      <c r="B1420" s="225" t="s">
        <v>374</v>
      </c>
      <c r="AD1420" s="225" t="s">
        <v>162</v>
      </c>
      <c r="AE1420" s="225" t="s">
        <v>162</v>
      </c>
      <c r="AF1420" s="225" t="s">
        <v>162</v>
      </c>
      <c r="AG1420" s="225" t="s">
        <v>162</v>
      </c>
      <c r="AH1420" s="225" t="s">
        <v>162</v>
      </c>
      <c r="AS1420" s="225" t="s">
        <v>3017</v>
      </c>
    </row>
    <row r="1421" spans="1:45" x14ac:dyDescent="0.2">
      <c r="A1421" s="225">
        <v>423963</v>
      </c>
      <c r="B1421" s="225" t="s">
        <v>374</v>
      </c>
      <c r="Q1421" s="225" t="s">
        <v>161</v>
      </c>
      <c r="Y1421" s="225" t="s">
        <v>162</v>
      </c>
      <c r="AA1421" s="225" t="s">
        <v>161</v>
      </c>
      <c r="AB1421" s="225" t="s">
        <v>162</v>
      </c>
      <c r="AD1421" s="225" t="s">
        <v>162</v>
      </c>
      <c r="AF1421" s="225" t="s">
        <v>162</v>
      </c>
      <c r="AS1421" s="225" t="s">
        <v>3017</v>
      </c>
    </row>
    <row r="1422" spans="1:45" x14ac:dyDescent="0.2">
      <c r="A1422" s="225">
        <v>423965</v>
      </c>
      <c r="B1422" s="225" t="s">
        <v>374</v>
      </c>
      <c r="L1422" s="225" t="s">
        <v>163</v>
      </c>
      <c r="AC1422" s="225" t="s">
        <v>163</v>
      </c>
      <c r="AD1422" s="225" t="s">
        <v>162</v>
      </c>
      <c r="AE1422" s="225" t="s">
        <v>162</v>
      </c>
      <c r="AF1422" s="225" t="s">
        <v>162</v>
      </c>
      <c r="AG1422" s="225" t="s">
        <v>162</v>
      </c>
      <c r="AH1422" s="225" t="s">
        <v>162</v>
      </c>
      <c r="AS1422" s="225" t="s">
        <v>3017</v>
      </c>
    </row>
    <row r="1423" spans="1:45" x14ac:dyDescent="0.2">
      <c r="A1423" s="225">
        <v>423987</v>
      </c>
      <c r="B1423" s="225" t="s">
        <v>400</v>
      </c>
      <c r="L1423" s="225" t="s">
        <v>163</v>
      </c>
      <c r="Q1423" s="225" t="s">
        <v>161</v>
      </c>
      <c r="R1423" s="225" t="s">
        <v>162</v>
      </c>
      <c r="T1423" s="225" t="s">
        <v>163</v>
      </c>
      <c r="Y1423" s="225" t="s">
        <v>162</v>
      </c>
      <c r="Z1423" s="225" t="s">
        <v>162</v>
      </c>
      <c r="AA1423" s="225" t="s">
        <v>162</v>
      </c>
      <c r="AB1423" s="225" t="s">
        <v>162</v>
      </c>
      <c r="AC1423" s="225" t="s">
        <v>162</v>
      </c>
      <c r="AS1423" s="225" t="s">
        <v>3017</v>
      </c>
    </row>
    <row r="1424" spans="1:45" x14ac:dyDescent="0.2">
      <c r="A1424" s="225">
        <v>423996</v>
      </c>
      <c r="B1424" s="225" t="s">
        <v>400</v>
      </c>
      <c r="K1424" s="225" t="s">
        <v>163</v>
      </c>
      <c r="Q1424" s="225" t="s">
        <v>162</v>
      </c>
      <c r="S1424" s="225" t="s">
        <v>163</v>
      </c>
      <c r="X1424" s="225" t="s">
        <v>163</v>
      </c>
      <c r="Y1424" s="225" t="s">
        <v>162</v>
      </c>
      <c r="Z1424" s="225" t="s">
        <v>162</v>
      </c>
      <c r="AA1424" s="225" t="s">
        <v>162</v>
      </c>
      <c r="AB1424" s="225" t="s">
        <v>162</v>
      </c>
      <c r="AC1424" s="225" t="s">
        <v>162</v>
      </c>
      <c r="AS1424" s="225" t="s">
        <v>3017</v>
      </c>
    </row>
    <row r="1425" spans="1:45" x14ac:dyDescent="0.2">
      <c r="A1425" s="225">
        <v>423997</v>
      </c>
      <c r="B1425" s="225" t="s">
        <v>374</v>
      </c>
      <c r="L1425" s="225" t="s">
        <v>163</v>
      </c>
      <c r="R1425" s="225" t="s">
        <v>162</v>
      </c>
      <c r="S1425" s="225" t="s">
        <v>161</v>
      </c>
      <c r="T1425" s="225" t="s">
        <v>163</v>
      </c>
      <c r="AA1425" s="225" t="s">
        <v>163</v>
      </c>
      <c r="AC1425" s="225" t="s">
        <v>163</v>
      </c>
      <c r="AD1425" s="225" t="s">
        <v>162</v>
      </c>
      <c r="AE1425" s="225" t="s">
        <v>162</v>
      </c>
      <c r="AF1425" s="225" t="s">
        <v>162</v>
      </c>
      <c r="AG1425" s="225" t="s">
        <v>162</v>
      </c>
      <c r="AH1425" s="225" t="s">
        <v>162</v>
      </c>
      <c r="AS1425" s="225" t="s">
        <v>3017</v>
      </c>
    </row>
    <row r="1426" spans="1:45" x14ac:dyDescent="0.2">
      <c r="A1426" s="225">
        <v>424012</v>
      </c>
      <c r="B1426" s="225" t="s">
        <v>374</v>
      </c>
      <c r="L1426" s="225" t="s">
        <v>163</v>
      </c>
      <c r="M1426" s="225" t="s">
        <v>162</v>
      </c>
      <c r="Q1426" s="225" t="s">
        <v>163</v>
      </c>
      <c r="AD1426" s="225" t="s">
        <v>162</v>
      </c>
      <c r="AE1426" s="225" t="s">
        <v>162</v>
      </c>
      <c r="AF1426" s="225" t="s">
        <v>162</v>
      </c>
      <c r="AG1426" s="225" t="s">
        <v>162</v>
      </c>
      <c r="AS1426" s="225" t="s">
        <v>3017</v>
      </c>
    </row>
    <row r="1427" spans="1:45" x14ac:dyDescent="0.2">
      <c r="A1427" s="225">
        <v>424018</v>
      </c>
      <c r="B1427" s="225" t="s">
        <v>374</v>
      </c>
      <c r="J1427" s="225" t="s">
        <v>163</v>
      </c>
      <c r="K1427" s="225" t="s">
        <v>161</v>
      </c>
      <c r="R1427" s="225" t="s">
        <v>161</v>
      </c>
      <c r="Z1427" s="225" t="s">
        <v>163</v>
      </c>
      <c r="AA1427" s="225" t="s">
        <v>163</v>
      </c>
      <c r="AD1427" s="225" t="s">
        <v>162</v>
      </c>
      <c r="AE1427" s="225" t="s">
        <v>162</v>
      </c>
      <c r="AF1427" s="225" t="s">
        <v>162</v>
      </c>
      <c r="AG1427" s="225" t="s">
        <v>162</v>
      </c>
      <c r="AS1427" s="225" t="s">
        <v>3017</v>
      </c>
    </row>
    <row r="1428" spans="1:45" x14ac:dyDescent="0.2">
      <c r="A1428" s="225">
        <v>424034</v>
      </c>
      <c r="B1428" s="225" t="s">
        <v>374</v>
      </c>
      <c r="X1428" s="225" t="s">
        <v>162</v>
      </c>
      <c r="AA1428" s="225" t="s">
        <v>162</v>
      </c>
      <c r="AD1428" s="225" t="s">
        <v>162</v>
      </c>
      <c r="AE1428" s="225" t="s">
        <v>162</v>
      </c>
      <c r="AF1428" s="225" t="s">
        <v>162</v>
      </c>
      <c r="AG1428" s="225" t="s">
        <v>162</v>
      </c>
      <c r="AS1428" s="225" t="s">
        <v>3017</v>
      </c>
    </row>
    <row r="1429" spans="1:45" x14ac:dyDescent="0.2">
      <c r="A1429" s="225">
        <v>424036</v>
      </c>
      <c r="B1429" s="225" t="s">
        <v>374</v>
      </c>
      <c r="R1429" s="225" t="s">
        <v>162</v>
      </c>
      <c r="Y1429" s="225" t="s">
        <v>163</v>
      </c>
      <c r="AC1429" s="225" t="s">
        <v>163</v>
      </c>
      <c r="AD1429" s="225" t="s">
        <v>162</v>
      </c>
      <c r="AE1429" s="225" t="s">
        <v>162</v>
      </c>
      <c r="AF1429" s="225" t="s">
        <v>162</v>
      </c>
      <c r="AG1429" s="225" t="s">
        <v>162</v>
      </c>
      <c r="AH1429" s="225" t="s">
        <v>162</v>
      </c>
      <c r="AS1429" s="225" t="s">
        <v>3017</v>
      </c>
    </row>
    <row r="1430" spans="1:45" x14ac:dyDescent="0.2">
      <c r="A1430" s="225">
        <v>424044</v>
      </c>
      <c r="B1430" s="225" t="s">
        <v>374</v>
      </c>
      <c r="AD1430" s="225" t="s">
        <v>162</v>
      </c>
      <c r="AE1430" s="225" t="s">
        <v>162</v>
      </c>
      <c r="AF1430" s="225" t="s">
        <v>162</v>
      </c>
      <c r="AG1430" s="225" t="s">
        <v>162</v>
      </c>
      <c r="AH1430" s="225" t="s">
        <v>162</v>
      </c>
      <c r="AS1430" s="225" t="s">
        <v>3017</v>
      </c>
    </row>
    <row r="1431" spans="1:45" x14ac:dyDescent="0.2">
      <c r="A1431" s="225">
        <v>424047</v>
      </c>
      <c r="B1431" s="225" t="s">
        <v>374</v>
      </c>
      <c r="F1431" s="225" t="s">
        <v>161</v>
      </c>
      <c r="K1431" s="225" t="s">
        <v>161</v>
      </c>
      <c r="L1431" s="225" t="s">
        <v>161</v>
      </c>
      <c r="AB1431" s="225" t="s">
        <v>161</v>
      </c>
      <c r="AF1431" s="225" t="s">
        <v>163</v>
      </c>
      <c r="AS1431" s="225" t="s">
        <v>3017</v>
      </c>
    </row>
    <row r="1432" spans="1:45" x14ac:dyDescent="0.2">
      <c r="A1432" s="225">
        <v>424048</v>
      </c>
      <c r="B1432" s="225" t="s">
        <v>374</v>
      </c>
      <c r="H1432" s="225" t="s">
        <v>161</v>
      </c>
      <c r="K1432" s="225" t="s">
        <v>163</v>
      </c>
      <c r="AD1432" s="225" t="s">
        <v>162</v>
      </c>
      <c r="AE1432" s="225" t="s">
        <v>162</v>
      </c>
      <c r="AF1432" s="225" t="s">
        <v>162</v>
      </c>
      <c r="AG1432" s="225" t="s">
        <v>162</v>
      </c>
      <c r="AH1432" s="225" t="s">
        <v>162</v>
      </c>
      <c r="AS1432" s="225" t="s">
        <v>3017</v>
      </c>
    </row>
    <row r="1433" spans="1:45" x14ac:dyDescent="0.2">
      <c r="A1433" s="225">
        <v>424052</v>
      </c>
      <c r="B1433" s="225" t="s">
        <v>400</v>
      </c>
      <c r="L1433" s="225" t="s">
        <v>163</v>
      </c>
      <c r="R1433" s="225" t="s">
        <v>162</v>
      </c>
      <c r="T1433" s="225" t="s">
        <v>163</v>
      </c>
      <c r="Y1433" s="225" t="s">
        <v>162</v>
      </c>
      <c r="Z1433" s="225" t="s">
        <v>162</v>
      </c>
      <c r="AA1433" s="225" t="s">
        <v>162</v>
      </c>
      <c r="AB1433" s="225" t="s">
        <v>162</v>
      </c>
      <c r="AC1433" s="225" t="s">
        <v>162</v>
      </c>
      <c r="AS1433" s="225" t="s">
        <v>3017</v>
      </c>
    </row>
    <row r="1434" spans="1:45" x14ac:dyDescent="0.2">
      <c r="A1434" s="225">
        <v>424056</v>
      </c>
      <c r="B1434" s="225" t="s">
        <v>374</v>
      </c>
      <c r="R1434" s="225" t="s">
        <v>162</v>
      </c>
      <c r="T1434" s="225" t="s">
        <v>162</v>
      </c>
      <c r="W1434" s="225" t="s">
        <v>162</v>
      </c>
      <c r="AA1434" s="225" t="s">
        <v>163</v>
      </c>
      <c r="AB1434" s="225" t="s">
        <v>163</v>
      </c>
      <c r="AD1434" s="225" t="s">
        <v>162</v>
      </c>
      <c r="AE1434" s="225" t="s">
        <v>162</v>
      </c>
      <c r="AF1434" s="225" t="s">
        <v>162</v>
      </c>
      <c r="AG1434" s="225" t="s">
        <v>162</v>
      </c>
      <c r="AH1434" s="225" t="s">
        <v>162</v>
      </c>
      <c r="AS1434" s="225" t="s">
        <v>3017</v>
      </c>
    </row>
    <row r="1435" spans="1:45" x14ac:dyDescent="0.2">
      <c r="A1435" s="225">
        <v>424061</v>
      </c>
      <c r="B1435" s="225" t="s">
        <v>374</v>
      </c>
      <c r="Z1435" s="225" t="s">
        <v>162</v>
      </c>
      <c r="AC1435" s="225" t="s">
        <v>162</v>
      </c>
      <c r="AD1435" s="225" t="s">
        <v>162</v>
      </c>
      <c r="AE1435" s="225" t="s">
        <v>162</v>
      </c>
      <c r="AF1435" s="225" t="s">
        <v>162</v>
      </c>
      <c r="AG1435" s="225" t="s">
        <v>162</v>
      </c>
      <c r="AH1435" s="225" t="s">
        <v>162</v>
      </c>
      <c r="AS1435" s="225" t="s">
        <v>3017</v>
      </c>
    </row>
    <row r="1436" spans="1:45" x14ac:dyDescent="0.2">
      <c r="A1436" s="225">
        <v>424063</v>
      </c>
      <c r="B1436" s="225" t="s">
        <v>374</v>
      </c>
      <c r="H1436" s="225" t="s">
        <v>161</v>
      </c>
      <c r="S1436" s="225" t="s">
        <v>162</v>
      </c>
      <c r="AA1436" s="225" t="s">
        <v>163</v>
      </c>
      <c r="AD1436" s="225" t="s">
        <v>162</v>
      </c>
      <c r="AE1436" s="225" t="s">
        <v>162</v>
      </c>
      <c r="AF1436" s="225" t="s">
        <v>162</v>
      </c>
      <c r="AG1436" s="225" t="s">
        <v>162</v>
      </c>
      <c r="AS1436" s="225" t="s">
        <v>3017</v>
      </c>
    </row>
    <row r="1437" spans="1:45" x14ac:dyDescent="0.2">
      <c r="A1437" s="225">
        <v>424066</v>
      </c>
      <c r="B1437" s="225" t="s">
        <v>374</v>
      </c>
      <c r="L1437" s="225" t="s">
        <v>163</v>
      </c>
      <c r="AB1437" s="225" t="s">
        <v>163</v>
      </c>
      <c r="AD1437" s="225" t="s">
        <v>162</v>
      </c>
      <c r="AE1437" s="225" t="s">
        <v>162</v>
      </c>
      <c r="AF1437" s="225" t="s">
        <v>162</v>
      </c>
      <c r="AG1437" s="225" t="s">
        <v>162</v>
      </c>
      <c r="AH1437" s="225" t="s">
        <v>162</v>
      </c>
      <c r="AS1437" s="225" t="s">
        <v>3017</v>
      </c>
    </row>
    <row r="1438" spans="1:45" x14ac:dyDescent="0.2">
      <c r="A1438" s="225">
        <v>424069</v>
      </c>
      <c r="B1438" s="225" t="s">
        <v>374</v>
      </c>
      <c r="H1438" s="225" t="s">
        <v>163</v>
      </c>
      <c r="J1438" s="225" t="s">
        <v>162</v>
      </c>
      <c r="R1438" s="225" t="s">
        <v>162</v>
      </c>
      <c r="S1438" s="225" t="s">
        <v>162</v>
      </c>
      <c r="AD1438" s="225" t="s">
        <v>162</v>
      </c>
      <c r="AE1438" s="225" t="s">
        <v>162</v>
      </c>
      <c r="AF1438" s="225" t="s">
        <v>162</v>
      </c>
      <c r="AG1438" s="225" t="s">
        <v>162</v>
      </c>
      <c r="AS1438" s="225" t="s">
        <v>3017</v>
      </c>
    </row>
    <row r="1439" spans="1:45" x14ac:dyDescent="0.2">
      <c r="A1439" s="225">
        <v>424086</v>
      </c>
      <c r="B1439" s="225" t="s">
        <v>400</v>
      </c>
      <c r="K1439" s="225" t="s">
        <v>161</v>
      </c>
      <c r="Y1439" s="225" t="s">
        <v>162</v>
      </c>
      <c r="Z1439" s="225" t="s">
        <v>162</v>
      </c>
      <c r="AA1439" s="225" t="s">
        <v>162</v>
      </c>
      <c r="AB1439" s="225" t="s">
        <v>162</v>
      </c>
      <c r="AC1439" s="225" t="s">
        <v>162</v>
      </c>
      <c r="AS1439" s="225" t="s">
        <v>3017</v>
      </c>
    </row>
    <row r="1440" spans="1:45" x14ac:dyDescent="0.2">
      <c r="A1440" s="225">
        <v>424091</v>
      </c>
      <c r="B1440" s="225" t="s">
        <v>400</v>
      </c>
      <c r="Q1440" s="225" t="s">
        <v>162</v>
      </c>
      <c r="T1440" s="225" t="s">
        <v>163</v>
      </c>
      <c r="Y1440" s="225" t="s">
        <v>162</v>
      </c>
      <c r="Z1440" s="225" t="s">
        <v>162</v>
      </c>
      <c r="AA1440" s="225" t="s">
        <v>162</v>
      </c>
      <c r="AB1440" s="225" t="s">
        <v>162</v>
      </c>
      <c r="AC1440" s="225" t="s">
        <v>162</v>
      </c>
      <c r="AS1440" s="225" t="s">
        <v>3017</v>
      </c>
    </row>
    <row r="1441" spans="1:45" x14ac:dyDescent="0.2">
      <c r="A1441" s="225">
        <v>424095</v>
      </c>
      <c r="B1441" s="225" t="s">
        <v>374</v>
      </c>
      <c r="AD1441" s="225" t="s">
        <v>162</v>
      </c>
      <c r="AE1441" s="225" t="s">
        <v>162</v>
      </c>
      <c r="AF1441" s="225" t="s">
        <v>162</v>
      </c>
      <c r="AG1441" s="225" t="s">
        <v>162</v>
      </c>
      <c r="AH1441" s="225" t="s">
        <v>162</v>
      </c>
      <c r="AS1441" s="225" t="s">
        <v>3017</v>
      </c>
    </row>
    <row r="1442" spans="1:45" x14ac:dyDescent="0.2">
      <c r="A1442" s="225">
        <v>424099</v>
      </c>
      <c r="B1442" s="225" t="s">
        <v>400</v>
      </c>
      <c r="E1442" s="225" t="s">
        <v>161</v>
      </c>
      <c r="J1442" s="225" t="s">
        <v>162</v>
      </c>
      <c r="W1442" s="225" t="s">
        <v>163</v>
      </c>
      <c r="Z1442" s="225" t="s">
        <v>162</v>
      </c>
      <c r="AA1442" s="225" t="s">
        <v>162</v>
      </c>
      <c r="AS1442" s="225" t="s">
        <v>3017</v>
      </c>
    </row>
    <row r="1443" spans="1:45" x14ac:dyDescent="0.2">
      <c r="A1443" s="225">
        <v>424100</v>
      </c>
      <c r="B1443" s="225" t="s">
        <v>400</v>
      </c>
      <c r="Y1443" s="225" t="s">
        <v>162</v>
      </c>
      <c r="Z1443" s="225" t="s">
        <v>162</v>
      </c>
      <c r="AA1443" s="225" t="s">
        <v>162</v>
      </c>
      <c r="AB1443" s="225" t="s">
        <v>162</v>
      </c>
      <c r="AC1443" s="225" t="s">
        <v>162</v>
      </c>
      <c r="AS1443" s="225" t="s">
        <v>3017</v>
      </c>
    </row>
    <row r="1444" spans="1:45" x14ac:dyDescent="0.2">
      <c r="A1444" s="225">
        <v>424107</v>
      </c>
      <c r="B1444" s="225" t="s">
        <v>374</v>
      </c>
      <c r="AA1444" s="225" t="s">
        <v>163</v>
      </c>
      <c r="AD1444" s="225" t="s">
        <v>162</v>
      </c>
      <c r="AE1444" s="225" t="s">
        <v>162</v>
      </c>
      <c r="AF1444" s="225" t="s">
        <v>162</v>
      </c>
      <c r="AG1444" s="225" t="s">
        <v>162</v>
      </c>
      <c r="AH1444" s="225" t="s">
        <v>162</v>
      </c>
      <c r="AS1444" s="225" t="s">
        <v>3017</v>
      </c>
    </row>
    <row r="1445" spans="1:45" x14ac:dyDescent="0.2">
      <c r="A1445" s="225">
        <v>424108</v>
      </c>
      <c r="B1445" s="225" t="s">
        <v>374</v>
      </c>
      <c r="R1445" s="225" t="s">
        <v>161</v>
      </c>
      <c r="Y1445" s="225" t="s">
        <v>162</v>
      </c>
      <c r="AA1445" s="225" t="s">
        <v>163</v>
      </c>
      <c r="AB1445" s="225" t="s">
        <v>162</v>
      </c>
      <c r="AD1445" s="225" t="s">
        <v>162</v>
      </c>
      <c r="AE1445" s="225" t="s">
        <v>162</v>
      </c>
      <c r="AF1445" s="225" t="s">
        <v>162</v>
      </c>
      <c r="AG1445" s="225" t="s">
        <v>162</v>
      </c>
      <c r="AS1445" s="225" t="s">
        <v>3017</v>
      </c>
    </row>
    <row r="1446" spans="1:45" x14ac:dyDescent="0.2">
      <c r="A1446" s="225">
        <v>424117</v>
      </c>
      <c r="B1446" s="225" t="s">
        <v>374</v>
      </c>
      <c r="AD1446" s="225" t="s">
        <v>162</v>
      </c>
      <c r="AE1446" s="225" t="s">
        <v>162</v>
      </c>
      <c r="AF1446" s="225" t="s">
        <v>162</v>
      </c>
      <c r="AG1446" s="225" t="s">
        <v>162</v>
      </c>
      <c r="AH1446" s="225" t="s">
        <v>162</v>
      </c>
      <c r="AS1446" s="225" t="s">
        <v>3017</v>
      </c>
    </row>
    <row r="1447" spans="1:45" x14ac:dyDescent="0.2">
      <c r="A1447" s="225">
        <v>424136</v>
      </c>
      <c r="B1447" s="225" t="s">
        <v>374</v>
      </c>
      <c r="AD1447" s="225" t="s">
        <v>162</v>
      </c>
      <c r="AE1447" s="225" t="s">
        <v>162</v>
      </c>
      <c r="AF1447" s="225" t="s">
        <v>162</v>
      </c>
      <c r="AG1447" s="225" t="s">
        <v>162</v>
      </c>
      <c r="AH1447" s="225" t="s">
        <v>162</v>
      </c>
      <c r="AS1447" s="225" t="s">
        <v>3017</v>
      </c>
    </row>
    <row r="1448" spans="1:45" x14ac:dyDescent="0.2">
      <c r="A1448" s="225">
        <v>424148</v>
      </c>
      <c r="B1448" s="225" t="s">
        <v>400</v>
      </c>
      <c r="L1448" s="225" t="s">
        <v>162</v>
      </c>
      <c r="N1448" s="225" t="s">
        <v>163</v>
      </c>
      <c r="R1448" s="225" t="s">
        <v>162</v>
      </c>
      <c r="T1448" s="225" t="s">
        <v>162</v>
      </c>
      <c r="Y1448" s="225" t="s">
        <v>162</v>
      </c>
      <c r="Z1448" s="225" t="s">
        <v>162</v>
      </c>
      <c r="AA1448" s="225" t="s">
        <v>162</v>
      </c>
      <c r="AB1448" s="225" t="s">
        <v>162</v>
      </c>
      <c r="AC1448" s="225" t="s">
        <v>162</v>
      </c>
      <c r="AS1448" s="225" t="s">
        <v>3017</v>
      </c>
    </row>
    <row r="1449" spans="1:45" x14ac:dyDescent="0.2">
      <c r="A1449" s="225">
        <v>424153</v>
      </c>
      <c r="B1449" s="225" t="s">
        <v>374</v>
      </c>
      <c r="Y1449" s="225" t="s">
        <v>162</v>
      </c>
      <c r="AA1449" s="225" t="s">
        <v>162</v>
      </c>
      <c r="AB1449" s="225" t="s">
        <v>162</v>
      </c>
      <c r="AC1449" s="225" t="s">
        <v>163</v>
      </c>
      <c r="AD1449" s="225" t="s">
        <v>162</v>
      </c>
      <c r="AE1449" s="225" t="s">
        <v>162</v>
      </c>
      <c r="AF1449" s="225" t="s">
        <v>162</v>
      </c>
      <c r="AG1449" s="225" t="s">
        <v>162</v>
      </c>
      <c r="AH1449" s="225" t="s">
        <v>162</v>
      </c>
      <c r="AS1449" s="225" t="s">
        <v>3017</v>
      </c>
    </row>
    <row r="1450" spans="1:45" x14ac:dyDescent="0.2">
      <c r="A1450" s="225">
        <v>424166</v>
      </c>
      <c r="B1450" s="225" t="s">
        <v>400</v>
      </c>
      <c r="G1450" s="225" t="s">
        <v>161</v>
      </c>
      <c r="J1450" s="225" t="s">
        <v>162</v>
      </c>
      <c r="O1450" s="225" t="s">
        <v>161</v>
      </c>
      <c r="R1450" s="225" t="s">
        <v>162</v>
      </c>
      <c r="Y1450" s="225" t="s">
        <v>162</v>
      </c>
      <c r="Z1450" s="225" t="s">
        <v>162</v>
      </c>
      <c r="AA1450" s="225" t="s">
        <v>162</v>
      </c>
      <c r="AB1450" s="225" t="s">
        <v>162</v>
      </c>
      <c r="AC1450" s="225" t="s">
        <v>162</v>
      </c>
      <c r="AS1450" s="225" t="s">
        <v>3017</v>
      </c>
    </row>
    <row r="1451" spans="1:45" x14ac:dyDescent="0.2">
      <c r="A1451" s="225">
        <v>424168</v>
      </c>
      <c r="B1451" s="225" t="s">
        <v>374</v>
      </c>
      <c r="H1451" s="225" t="s">
        <v>161</v>
      </c>
      <c r="L1451" s="225" t="s">
        <v>162</v>
      </c>
      <c r="R1451" s="225" t="s">
        <v>162</v>
      </c>
      <c r="AB1451" s="225" t="s">
        <v>163</v>
      </c>
      <c r="AC1451" s="225" t="s">
        <v>163</v>
      </c>
      <c r="AD1451" s="225" t="s">
        <v>162</v>
      </c>
      <c r="AE1451" s="225" t="s">
        <v>162</v>
      </c>
      <c r="AF1451" s="225" t="s">
        <v>162</v>
      </c>
      <c r="AG1451" s="225" t="s">
        <v>162</v>
      </c>
      <c r="AH1451" s="225" t="s">
        <v>162</v>
      </c>
      <c r="AS1451" s="225" t="s">
        <v>3017</v>
      </c>
    </row>
    <row r="1452" spans="1:45" x14ac:dyDescent="0.2">
      <c r="A1452" s="225">
        <v>424171</v>
      </c>
      <c r="B1452" s="225" t="s">
        <v>400</v>
      </c>
      <c r="K1452" s="225" t="s">
        <v>161</v>
      </c>
      <c r="T1452" s="225" t="s">
        <v>161</v>
      </c>
      <c r="Y1452" s="225" t="s">
        <v>162</v>
      </c>
      <c r="Z1452" s="225" t="s">
        <v>162</v>
      </c>
      <c r="AA1452" s="225" t="s">
        <v>162</v>
      </c>
      <c r="AB1452" s="225" t="s">
        <v>162</v>
      </c>
      <c r="AC1452" s="225" t="s">
        <v>162</v>
      </c>
      <c r="AS1452" s="225" t="s">
        <v>3017</v>
      </c>
    </row>
    <row r="1453" spans="1:45" x14ac:dyDescent="0.2">
      <c r="A1453" s="225">
        <v>424174</v>
      </c>
      <c r="B1453" s="225" t="s">
        <v>374</v>
      </c>
      <c r="S1453" s="225" t="s">
        <v>162</v>
      </c>
      <c r="Z1453" s="225" t="s">
        <v>163</v>
      </c>
      <c r="AA1453" s="225" t="s">
        <v>163</v>
      </c>
      <c r="AD1453" s="225" t="s">
        <v>162</v>
      </c>
      <c r="AE1453" s="225" t="s">
        <v>162</v>
      </c>
      <c r="AF1453" s="225" t="s">
        <v>162</v>
      </c>
      <c r="AG1453" s="225" t="s">
        <v>162</v>
      </c>
      <c r="AS1453" s="225" t="s">
        <v>3017</v>
      </c>
    </row>
    <row r="1454" spans="1:45" x14ac:dyDescent="0.2">
      <c r="A1454" s="225">
        <v>424183</v>
      </c>
      <c r="B1454" s="225" t="s">
        <v>374</v>
      </c>
      <c r="L1454" s="225" t="s">
        <v>163</v>
      </c>
      <c r="N1454" s="225" t="s">
        <v>163</v>
      </c>
      <c r="Q1454" s="225" t="s">
        <v>161</v>
      </c>
      <c r="AC1454" s="225" t="s">
        <v>163</v>
      </c>
      <c r="AD1454" s="225" t="s">
        <v>162</v>
      </c>
      <c r="AE1454" s="225" t="s">
        <v>162</v>
      </c>
      <c r="AF1454" s="225" t="s">
        <v>162</v>
      </c>
      <c r="AG1454" s="225" t="s">
        <v>162</v>
      </c>
      <c r="AH1454" s="225" t="s">
        <v>162</v>
      </c>
      <c r="AS1454" s="225" t="s">
        <v>3017</v>
      </c>
    </row>
    <row r="1455" spans="1:45" x14ac:dyDescent="0.2">
      <c r="A1455" s="225">
        <v>424186</v>
      </c>
      <c r="B1455" s="225" t="s">
        <v>400</v>
      </c>
      <c r="I1455" s="225" t="s">
        <v>161</v>
      </c>
      <c r="N1455" s="225" t="s">
        <v>161</v>
      </c>
      <c r="R1455" s="225" t="s">
        <v>163</v>
      </c>
      <c r="Y1455" s="225" t="s">
        <v>162</v>
      </c>
      <c r="Z1455" s="225" t="s">
        <v>162</v>
      </c>
      <c r="AA1455" s="225" t="s">
        <v>162</v>
      </c>
      <c r="AB1455" s="225" t="s">
        <v>162</v>
      </c>
      <c r="AC1455" s="225" t="s">
        <v>162</v>
      </c>
      <c r="AS1455" s="225" t="s">
        <v>3017</v>
      </c>
    </row>
    <row r="1456" spans="1:45" x14ac:dyDescent="0.2">
      <c r="A1456" s="225">
        <v>424189</v>
      </c>
      <c r="B1456" s="225" t="s">
        <v>374</v>
      </c>
      <c r="T1456" s="225" t="s">
        <v>163</v>
      </c>
      <c r="V1456" s="225" t="s">
        <v>163</v>
      </c>
      <c r="AA1456" s="225" t="s">
        <v>163</v>
      </c>
      <c r="AD1456" s="225" t="s">
        <v>162</v>
      </c>
      <c r="AE1456" s="225" t="s">
        <v>162</v>
      </c>
      <c r="AF1456" s="225" t="s">
        <v>162</v>
      </c>
      <c r="AG1456" s="225" t="s">
        <v>162</v>
      </c>
      <c r="AS1456" s="225" t="s">
        <v>3017</v>
      </c>
    </row>
    <row r="1457" spans="1:45" x14ac:dyDescent="0.2">
      <c r="A1457" s="225">
        <v>424199</v>
      </c>
      <c r="B1457" s="225" t="s">
        <v>374</v>
      </c>
      <c r="Y1457" s="225" t="s">
        <v>163</v>
      </c>
      <c r="AD1457" s="225" t="s">
        <v>162</v>
      </c>
      <c r="AE1457" s="225" t="s">
        <v>162</v>
      </c>
      <c r="AF1457" s="225" t="s">
        <v>162</v>
      </c>
      <c r="AG1457" s="225" t="s">
        <v>162</v>
      </c>
      <c r="AH1457" s="225" t="s">
        <v>162</v>
      </c>
      <c r="AS1457" s="225" t="s">
        <v>3017</v>
      </c>
    </row>
    <row r="1458" spans="1:45" x14ac:dyDescent="0.2">
      <c r="A1458" s="225">
        <v>424214</v>
      </c>
      <c r="B1458" s="225" t="s">
        <v>374</v>
      </c>
      <c r="O1458" s="225" t="s">
        <v>162</v>
      </c>
      <c r="R1458" s="225" t="s">
        <v>163</v>
      </c>
      <c r="AD1458" s="225" t="s">
        <v>162</v>
      </c>
      <c r="AE1458" s="225" t="s">
        <v>162</v>
      </c>
      <c r="AF1458" s="225" t="s">
        <v>162</v>
      </c>
      <c r="AG1458" s="225" t="s">
        <v>162</v>
      </c>
      <c r="AS1458" s="225" t="s">
        <v>3017</v>
      </c>
    </row>
    <row r="1459" spans="1:45" x14ac:dyDescent="0.2">
      <c r="A1459" s="225">
        <v>424215</v>
      </c>
      <c r="B1459" s="225" t="s">
        <v>400</v>
      </c>
      <c r="Y1459" s="225" t="s">
        <v>162</v>
      </c>
      <c r="Z1459" s="225" t="s">
        <v>162</v>
      </c>
      <c r="AA1459" s="225" t="s">
        <v>162</v>
      </c>
      <c r="AB1459" s="225" t="s">
        <v>162</v>
      </c>
      <c r="AC1459" s="225" t="s">
        <v>162</v>
      </c>
      <c r="AS1459" s="225" t="s">
        <v>3017</v>
      </c>
    </row>
    <row r="1460" spans="1:45" x14ac:dyDescent="0.2">
      <c r="A1460" s="225">
        <v>424227</v>
      </c>
      <c r="B1460" s="225" t="s">
        <v>400</v>
      </c>
      <c r="K1460" s="225" t="s">
        <v>163</v>
      </c>
      <c r="R1460" s="225" t="s">
        <v>162</v>
      </c>
      <c r="S1460" s="225" t="s">
        <v>163</v>
      </c>
      <c r="T1460" s="225" t="s">
        <v>162</v>
      </c>
      <c r="Z1460" s="225" t="s">
        <v>162</v>
      </c>
      <c r="AA1460" s="225" t="s">
        <v>162</v>
      </c>
      <c r="AS1460" s="225" t="s">
        <v>3017</v>
      </c>
    </row>
    <row r="1461" spans="1:45" x14ac:dyDescent="0.2">
      <c r="A1461" s="225">
        <v>424236</v>
      </c>
      <c r="B1461" s="225" t="s">
        <v>374</v>
      </c>
      <c r="AA1461" s="225" t="s">
        <v>163</v>
      </c>
      <c r="AB1461" s="225" t="s">
        <v>163</v>
      </c>
      <c r="AC1461" s="225" t="s">
        <v>163</v>
      </c>
      <c r="AD1461" s="225" t="s">
        <v>162</v>
      </c>
      <c r="AE1461" s="225" t="s">
        <v>162</v>
      </c>
      <c r="AF1461" s="225" t="s">
        <v>162</v>
      </c>
      <c r="AG1461" s="225" t="s">
        <v>162</v>
      </c>
      <c r="AH1461" s="225" t="s">
        <v>162</v>
      </c>
      <c r="AS1461" s="225" t="s">
        <v>3017</v>
      </c>
    </row>
    <row r="1462" spans="1:45" x14ac:dyDescent="0.2">
      <c r="A1462" s="225">
        <v>424241</v>
      </c>
      <c r="B1462" s="225" t="s">
        <v>374</v>
      </c>
      <c r="R1462" s="225" t="s">
        <v>163</v>
      </c>
      <c r="AD1462" s="225" t="s">
        <v>162</v>
      </c>
      <c r="AE1462" s="225" t="s">
        <v>162</v>
      </c>
      <c r="AF1462" s="225" t="s">
        <v>162</v>
      </c>
      <c r="AG1462" s="225" t="s">
        <v>162</v>
      </c>
      <c r="AS1462" s="225" t="s">
        <v>3017</v>
      </c>
    </row>
    <row r="1463" spans="1:45" x14ac:dyDescent="0.2">
      <c r="A1463" s="225">
        <v>424249</v>
      </c>
      <c r="B1463" s="225" t="s">
        <v>374</v>
      </c>
      <c r="Z1463" s="225" t="s">
        <v>163</v>
      </c>
      <c r="AA1463" s="225" t="s">
        <v>163</v>
      </c>
      <c r="AC1463" s="225" t="s">
        <v>162</v>
      </c>
      <c r="AD1463" s="225" t="s">
        <v>162</v>
      </c>
      <c r="AE1463" s="225" t="s">
        <v>162</v>
      </c>
      <c r="AF1463" s="225" t="s">
        <v>162</v>
      </c>
      <c r="AG1463" s="225" t="s">
        <v>162</v>
      </c>
      <c r="AH1463" s="225" t="s">
        <v>162</v>
      </c>
      <c r="AS1463" s="225" t="s">
        <v>3017</v>
      </c>
    </row>
    <row r="1464" spans="1:45" x14ac:dyDescent="0.2">
      <c r="A1464" s="225">
        <v>424256</v>
      </c>
      <c r="B1464" s="225" t="s">
        <v>400</v>
      </c>
      <c r="M1464" s="225" t="s">
        <v>161</v>
      </c>
      <c r="U1464" s="225" t="s">
        <v>162</v>
      </c>
      <c r="W1464" s="225" t="s">
        <v>163</v>
      </c>
      <c r="Z1464" s="225" t="s">
        <v>162</v>
      </c>
      <c r="AA1464" s="225" t="s">
        <v>162</v>
      </c>
      <c r="AS1464" s="225" t="s">
        <v>3016</v>
      </c>
    </row>
    <row r="1465" spans="1:45" x14ac:dyDescent="0.2">
      <c r="A1465" s="225">
        <v>424258</v>
      </c>
      <c r="B1465" s="225" t="s">
        <v>400</v>
      </c>
      <c r="S1465" s="225" t="s">
        <v>161</v>
      </c>
      <c r="Y1465" s="225" t="s">
        <v>162</v>
      </c>
      <c r="Z1465" s="225" t="s">
        <v>162</v>
      </c>
      <c r="AA1465" s="225" t="s">
        <v>162</v>
      </c>
      <c r="AB1465" s="225" t="s">
        <v>162</v>
      </c>
      <c r="AC1465" s="225" t="s">
        <v>162</v>
      </c>
      <c r="AS1465" s="225" t="s">
        <v>3017</v>
      </c>
    </row>
    <row r="1466" spans="1:45" x14ac:dyDescent="0.2">
      <c r="A1466" s="225">
        <v>424260</v>
      </c>
      <c r="B1466" s="225" t="s">
        <v>374</v>
      </c>
      <c r="AA1466" s="225" t="s">
        <v>163</v>
      </c>
      <c r="AD1466" s="225" t="s">
        <v>162</v>
      </c>
      <c r="AE1466" s="225" t="s">
        <v>162</v>
      </c>
      <c r="AF1466" s="225" t="s">
        <v>162</v>
      </c>
      <c r="AG1466" s="225" t="s">
        <v>162</v>
      </c>
      <c r="AH1466" s="225" t="s">
        <v>162</v>
      </c>
      <c r="AS1466" s="225" t="s">
        <v>3017</v>
      </c>
    </row>
    <row r="1467" spans="1:45" x14ac:dyDescent="0.2">
      <c r="A1467" s="225">
        <v>424261</v>
      </c>
      <c r="B1467" s="225" t="s">
        <v>374</v>
      </c>
      <c r="L1467" s="225" t="s">
        <v>163</v>
      </c>
      <c r="R1467" s="225" t="s">
        <v>162</v>
      </c>
      <c r="S1467" s="225" t="s">
        <v>162</v>
      </c>
      <c r="AC1467" s="225" t="s">
        <v>163</v>
      </c>
      <c r="AD1467" s="225" t="s">
        <v>162</v>
      </c>
      <c r="AE1467" s="225" t="s">
        <v>162</v>
      </c>
      <c r="AF1467" s="225" t="s">
        <v>162</v>
      </c>
      <c r="AG1467" s="225" t="s">
        <v>162</v>
      </c>
      <c r="AH1467" s="225" t="s">
        <v>162</v>
      </c>
      <c r="AS1467" s="225" t="s">
        <v>3017</v>
      </c>
    </row>
    <row r="1468" spans="1:45" x14ac:dyDescent="0.2">
      <c r="A1468" s="225">
        <v>424269</v>
      </c>
      <c r="B1468" s="225" t="s">
        <v>400</v>
      </c>
      <c r="R1468" s="225" t="s">
        <v>162</v>
      </c>
      <c r="S1468" s="225" t="s">
        <v>162</v>
      </c>
      <c r="T1468" s="225" t="s">
        <v>163</v>
      </c>
      <c r="Y1468" s="225" t="s">
        <v>162</v>
      </c>
      <c r="Z1468" s="225" t="s">
        <v>162</v>
      </c>
      <c r="AA1468" s="225" t="s">
        <v>162</v>
      </c>
      <c r="AB1468" s="225" t="s">
        <v>162</v>
      </c>
      <c r="AC1468" s="225" t="s">
        <v>162</v>
      </c>
      <c r="AS1468" s="225" t="s">
        <v>3017</v>
      </c>
    </row>
    <row r="1469" spans="1:45" x14ac:dyDescent="0.2">
      <c r="A1469" s="225">
        <v>424275</v>
      </c>
      <c r="B1469" s="225" t="s">
        <v>374</v>
      </c>
      <c r="AA1469" s="225" t="s">
        <v>163</v>
      </c>
      <c r="AB1469" s="225" t="s">
        <v>162</v>
      </c>
      <c r="AC1469" s="225" t="s">
        <v>162</v>
      </c>
      <c r="AD1469" s="225" t="s">
        <v>162</v>
      </c>
      <c r="AE1469" s="225" t="s">
        <v>162</v>
      </c>
      <c r="AF1469" s="225" t="s">
        <v>162</v>
      </c>
      <c r="AG1469" s="225" t="s">
        <v>162</v>
      </c>
      <c r="AH1469" s="225" t="s">
        <v>162</v>
      </c>
      <c r="AS1469" s="225" t="s">
        <v>3017</v>
      </c>
    </row>
    <row r="1470" spans="1:45" x14ac:dyDescent="0.2">
      <c r="A1470" s="225">
        <v>424280</v>
      </c>
      <c r="B1470" s="225" t="s">
        <v>374</v>
      </c>
      <c r="H1470" s="225" t="s">
        <v>161</v>
      </c>
      <c r="K1470" s="225" t="s">
        <v>161</v>
      </c>
      <c r="R1470" s="225" t="s">
        <v>162</v>
      </c>
      <c r="S1470" s="225" t="s">
        <v>163</v>
      </c>
      <c r="Y1470" s="225" t="s">
        <v>163</v>
      </c>
      <c r="AA1470" s="225" t="s">
        <v>163</v>
      </c>
      <c r="AB1470" s="225" t="s">
        <v>163</v>
      </c>
      <c r="AD1470" s="225" t="s">
        <v>162</v>
      </c>
      <c r="AE1470" s="225" t="s">
        <v>162</v>
      </c>
      <c r="AF1470" s="225" t="s">
        <v>162</v>
      </c>
      <c r="AG1470" s="225" t="s">
        <v>162</v>
      </c>
      <c r="AH1470" s="225" t="s">
        <v>162</v>
      </c>
      <c r="AS1470" s="225" t="s">
        <v>3017</v>
      </c>
    </row>
    <row r="1471" spans="1:45" x14ac:dyDescent="0.2">
      <c r="A1471" s="225">
        <v>424288</v>
      </c>
      <c r="B1471" s="225" t="s">
        <v>400</v>
      </c>
      <c r="L1471" s="225" t="s">
        <v>163</v>
      </c>
      <c r="R1471" s="225" t="s">
        <v>162</v>
      </c>
      <c r="Y1471" s="225" t="s">
        <v>162</v>
      </c>
      <c r="Z1471" s="225" t="s">
        <v>162</v>
      </c>
      <c r="AA1471" s="225" t="s">
        <v>162</v>
      </c>
      <c r="AB1471" s="225" t="s">
        <v>162</v>
      </c>
      <c r="AC1471" s="225" t="s">
        <v>162</v>
      </c>
      <c r="AS1471" s="225" t="s">
        <v>3017</v>
      </c>
    </row>
    <row r="1472" spans="1:45" x14ac:dyDescent="0.2">
      <c r="A1472" s="225">
        <v>424294</v>
      </c>
      <c r="B1472" s="225" t="s">
        <v>374</v>
      </c>
      <c r="F1472" s="225" t="s">
        <v>161</v>
      </c>
      <c r="U1472" s="225" t="s">
        <v>162</v>
      </c>
      <c r="W1472" s="225" t="s">
        <v>162</v>
      </c>
      <c r="Y1472" s="225" t="s">
        <v>161</v>
      </c>
      <c r="AA1472" s="225" t="s">
        <v>163</v>
      </c>
      <c r="AB1472" s="225" t="s">
        <v>163</v>
      </c>
      <c r="AD1472" s="225" t="s">
        <v>162</v>
      </c>
      <c r="AE1472" s="225" t="s">
        <v>162</v>
      </c>
      <c r="AF1472" s="225" t="s">
        <v>162</v>
      </c>
      <c r="AG1472" s="225" t="s">
        <v>162</v>
      </c>
      <c r="AH1472" s="225" t="s">
        <v>162</v>
      </c>
      <c r="AS1472" s="225" t="s">
        <v>3017</v>
      </c>
    </row>
    <row r="1473" spans="1:45" x14ac:dyDescent="0.2">
      <c r="A1473" s="225">
        <v>424297</v>
      </c>
      <c r="B1473" s="225" t="s">
        <v>374</v>
      </c>
      <c r="AA1473" s="225" t="s">
        <v>163</v>
      </c>
      <c r="AD1473" s="225" t="s">
        <v>162</v>
      </c>
      <c r="AE1473" s="225" t="s">
        <v>162</v>
      </c>
      <c r="AF1473" s="225" t="s">
        <v>162</v>
      </c>
      <c r="AG1473" s="225" t="s">
        <v>162</v>
      </c>
      <c r="AS1473" s="225" t="s">
        <v>3016</v>
      </c>
    </row>
    <row r="1474" spans="1:45" x14ac:dyDescent="0.2">
      <c r="A1474" s="225">
        <v>424303</v>
      </c>
      <c r="B1474" s="225" t="s">
        <v>374</v>
      </c>
      <c r="L1474" s="225" t="s">
        <v>162</v>
      </c>
      <c r="R1474" s="225" t="s">
        <v>162</v>
      </c>
      <c r="AC1474" s="225" t="s">
        <v>163</v>
      </c>
      <c r="AD1474" s="225" t="s">
        <v>162</v>
      </c>
      <c r="AE1474" s="225" t="s">
        <v>162</v>
      </c>
      <c r="AF1474" s="225" t="s">
        <v>162</v>
      </c>
      <c r="AG1474" s="225" t="s">
        <v>162</v>
      </c>
      <c r="AH1474" s="225" t="s">
        <v>162</v>
      </c>
      <c r="AS1474" s="225" t="s">
        <v>3017</v>
      </c>
    </row>
    <row r="1475" spans="1:45" x14ac:dyDescent="0.2">
      <c r="A1475" s="225">
        <v>424304</v>
      </c>
      <c r="B1475" s="225" t="s">
        <v>374</v>
      </c>
      <c r="F1475" s="225" t="s">
        <v>161</v>
      </c>
      <c r="Q1475" s="225" t="s">
        <v>163</v>
      </c>
      <c r="AB1475" s="225" t="s">
        <v>163</v>
      </c>
      <c r="AD1475" s="225" t="s">
        <v>162</v>
      </c>
      <c r="AE1475" s="225" t="s">
        <v>162</v>
      </c>
      <c r="AF1475" s="225" t="s">
        <v>162</v>
      </c>
      <c r="AG1475" s="225" t="s">
        <v>162</v>
      </c>
      <c r="AS1475" s="225" t="s">
        <v>3017</v>
      </c>
    </row>
    <row r="1476" spans="1:45" x14ac:dyDescent="0.2">
      <c r="A1476" s="225">
        <v>424310</v>
      </c>
      <c r="B1476" s="225" t="s">
        <v>374</v>
      </c>
      <c r="AD1476" s="225" t="s">
        <v>162</v>
      </c>
      <c r="AE1476" s="225" t="s">
        <v>162</v>
      </c>
      <c r="AF1476" s="225" t="s">
        <v>162</v>
      </c>
      <c r="AG1476" s="225" t="s">
        <v>162</v>
      </c>
      <c r="AH1476" s="225" t="s">
        <v>162</v>
      </c>
      <c r="AS1476" s="225" t="s">
        <v>3017</v>
      </c>
    </row>
    <row r="1477" spans="1:45" x14ac:dyDescent="0.2">
      <c r="A1477" s="225">
        <v>424318</v>
      </c>
      <c r="B1477" s="225" t="s">
        <v>400</v>
      </c>
      <c r="J1477" s="225" t="s">
        <v>161</v>
      </c>
      <c r="R1477" s="225" t="s">
        <v>162</v>
      </c>
      <c r="V1477" s="225" t="s">
        <v>163</v>
      </c>
      <c r="Z1477" s="225" t="s">
        <v>162</v>
      </c>
      <c r="AA1477" s="225" t="s">
        <v>162</v>
      </c>
      <c r="AS1477" s="225" t="s">
        <v>3017</v>
      </c>
    </row>
    <row r="1478" spans="1:45" x14ac:dyDescent="0.2">
      <c r="A1478" s="225">
        <v>424319</v>
      </c>
      <c r="B1478" s="225" t="s">
        <v>400</v>
      </c>
      <c r="G1478" s="225" t="s">
        <v>163</v>
      </c>
      <c r="Y1478" s="225" t="s">
        <v>162</v>
      </c>
      <c r="Z1478" s="225" t="s">
        <v>162</v>
      </c>
      <c r="AA1478" s="225" t="s">
        <v>162</v>
      </c>
      <c r="AB1478" s="225" t="s">
        <v>162</v>
      </c>
      <c r="AC1478" s="225" t="s">
        <v>162</v>
      </c>
      <c r="AS1478" s="225" t="s">
        <v>3017</v>
      </c>
    </row>
    <row r="1479" spans="1:45" x14ac:dyDescent="0.2">
      <c r="A1479" s="225">
        <v>424324</v>
      </c>
      <c r="B1479" s="225" t="s">
        <v>374</v>
      </c>
      <c r="I1479" s="225" t="s">
        <v>162</v>
      </c>
      <c r="R1479" s="225" t="s">
        <v>162</v>
      </c>
      <c r="AA1479" s="225" t="s">
        <v>163</v>
      </c>
      <c r="AB1479" s="225" t="s">
        <v>163</v>
      </c>
      <c r="AD1479" s="225" t="s">
        <v>162</v>
      </c>
      <c r="AE1479" s="225" t="s">
        <v>162</v>
      </c>
      <c r="AF1479" s="225" t="s">
        <v>162</v>
      </c>
      <c r="AG1479" s="225" t="s">
        <v>162</v>
      </c>
      <c r="AS1479" s="225" t="s">
        <v>3017</v>
      </c>
    </row>
    <row r="1480" spans="1:45" x14ac:dyDescent="0.2">
      <c r="A1480" s="225">
        <v>424327</v>
      </c>
      <c r="B1480" s="225" t="s">
        <v>400</v>
      </c>
      <c r="H1480" s="225" t="s">
        <v>163</v>
      </c>
      <c r="L1480" s="225" t="s">
        <v>162</v>
      </c>
      <c r="R1480" s="225" t="s">
        <v>162</v>
      </c>
      <c r="S1480" s="225" t="s">
        <v>162</v>
      </c>
      <c r="Z1480" s="225" t="s">
        <v>162</v>
      </c>
      <c r="AA1480" s="225" t="s">
        <v>162</v>
      </c>
      <c r="AS1480" s="225" t="s">
        <v>3017</v>
      </c>
    </row>
    <row r="1481" spans="1:45" x14ac:dyDescent="0.2">
      <c r="A1481" s="225">
        <v>424329</v>
      </c>
      <c r="B1481" s="225" t="s">
        <v>374</v>
      </c>
      <c r="N1481" s="225" t="s">
        <v>163</v>
      </c>
      <c r="Q1481" s="225" t="s">
        <v>163</v>
      </c>
      <c r="R1481" s="225" t="s">
        <v>162</v>
      </c>
      <c r="X1481" s="225" t="s">
        <v>162</v>
      </c>
      <c r="Z1481" s="225" t="s">
        <v>163</v>
      </c>
      <c r="AA1481" s="225" t="s">
        <v>163</v>
      </c>
      <c r="AB1481" s="225" t="s">
        <v>162</v>
      </c>
      <c r="AC1481" s="225" t="s">
        <v>162</v>
      </c>
      <c r="AD1481" s="225" t="s">
        <v>162</v>
      </c>
      <c r="AE1481" s="225" t="s">
        <v>162</v>
      </c>
      <c r="AF1481" s="225" t="s">
        <v>162</v>
      </c>
      <c r="AG1481" s="225" t="s">
        <v>162</v>
      </c>
      <c r="AH1481" s="225" t="s">
        <v>162</v>
      </c>
      <c r="AS1481" s="225" t="s">
        <v>3017</v>
      </c>
    </row>
    <row r="1482" spans="1:45" x14ac:dyDescent="0.2">
      <c r="A1482" s="225">
        <v>424337</v>
      </c>
      <c r="B1482" s="225" t="s">
        <v>374</v>
      </c>
      <c r="L1482" s="225" t="s">
        <v>162</v>
      </c>
      <c r="R1482" s="225" t="s">
        <v>162</v>
      </c>
      <c r="Y1482" s="225" t="s">
        <v>162</v>
      </c>
      <c r="Z1482" s="225" t="s">
        <v>163</v>
      </c>
      <c r="AA1482" s="225" t="s">
        <v>162</v>
      </c>
      <c r="AB1482" s="225" t="s">
        <v>162</v>
      </c>
      <c r="AD1482" s="225" t="s">
        <v>162</v>
      </c>
      <c r="AE1482" s="225" t="s">
        <v>162</v>
      </c>
      <c r="AF1482" s="225" t="s">
        <v>162</v>
      </c>
      <c r="AG1482" s="225" t="s">
        <v>162</v>
      </c>
      <c r="AH1482" s="225" t="s">
        <v>162</v>
      </c>
      <c r="AS1482" s="225" t="s">
        <v>3017</v>
      </c>
    </row>
    <row r="1483" spans="1:45" x14ac:dyDescent="0.2">
      <c r="A1483" s="225">
        <v>424339</v>
      </c>
      <c r="B1483" s="225" t="s">
        <v>374</v>
      </c>
      <c r="L1483" s="225" t="s">
        <v>163</v>
      </c>
      <c r="R1483" s="225" t="s">
        <v>162</v>
      </c>
      <c r="AA1483" s="225" t="s">
        <v>163</v>
      </c>
      <c r="AD1483" s="225" t="s">
        <v>162</v>
      </c>
      <c r="AE1483" s="225" t="s">
        <v>162</v>
      </c>
      <c r="AF1483" s="225" t="s">
        <v>162</v>
      </c>
      <c r="AG1483" s="225" t="s">
        <v>162</v>
      </c>
      <c r="AH1483" s="225" t="s">
        <v>162</v>
      </c>
      <c r="AS1483" s="225" t="s">
        <v>3017</v>
      </c>
    </row>
    <row r="1484" spans="1:45" x14ac:dyDescent="0.2">
      <c r="A1484" s="225">
        <v>424350</v>
      </c>
      <c r="B1484" s="225" t="s">
        <v>374</v>
      </c>
      <c r="AC1484" s="225" t="s">
        <v>163</v>
      </c>
      <c r="AD1484" s="225" t="s">
        <v>162</v>
      </c>
      <c r="AE1484" s="225" t="s">
        <v>162</v>
      </c>
      <c r="AF1484" s="225" t="s">
        <v>162</v>
      </c>
      <c r="AG1484" s="225" t="s">
        <v>162</v>
      </c>
      <c r="AH1484" s="225" t="s">
        <v>162</v>
      </c>
      <c r="AS1484" s="225" t="s">
        <v>3017</v>
      </c>
    </row>
    <row r="1485" spans="1:45" x14ac:dyDescent="0.2">
      <c r="A1485" s="225">
        <v>424356</v>
      </c>
      <c r="B1485" s="225" t="s">
        <v>374</v>
      </c>
      <c r="S1485" s="225" t="s">
        <v>162</v>
      </c>
      <c r="AD1485" s="225" t="s">
        <v>162</v>
      </c>
      <c r="AE1485" s="225" t="s">
        <v>162</v>
      </c>
      <c r="AF1485" s="225" t="s">
        <v>162</v>
      </c>
      <c r="AG1485" s="225" t="s">
        <v>162</v>
      </c>
      <c r="AS1485" s="225" t="s">
        <v>3017</v>
      </c>
    </row>
    <row r="1486" spans="1:45" x14ac:dyDescent="0.2">
      <c r="A1486" s="225">
        <v>424357</v>
      </c>
      <c r="B1486" s="225" t="s">
        <v>374</v>
      </c>
      <c r="AC1486" s="225" t="s">
        <v>162</v>
      </c>
      <c r="AE1486" s="225" t="s">
        <v>162</v>
      </c>
      <c r="AF1486" s="225" t="s">
        <v>162</v>
      </c>
      <c r="AG1486" s="225" t="s">
        <v>162</v>
      </c>
      <c r="AH1486" s="225" t="s">
        <v>162</v>
      </c>
      <c r="AS1486" s="225" t="s">
        <v>3017</v>
      </c>
    </row>
    <row r="1487" spans="1:45" x14ac:dyDescent="0.2">
      <c r="A1487" s="225">
        <v>424426</v>
      </c>
      <c r="B1487" s="225" t="s">
        <v>400</v>
      </c>
      <c r="U1487" s="225" t="s">
        <v>162</v>
      </c>
      <c r="V1487" s="225" t="s">
        <v>162</v>
      </c>
      <c r="W1487" s="225" t="s">
        <v>162</v>
      </c>
      <c r="Y1487" s="225" t="s">
        <v>162</v>
      </c>
      <c r="Z1487" s="225" t="s">
        <v>162</v>
      </c>
      <c r="AA1487" s="225" t="s">
        <v>162</v>
      </c>
      <c r="AB1487" s="225" t="s">
        <v>162</v>
      </c>
      <c r="AC1487" s="225" t="s">
        <v>162</v>
      </c>
      <c r="AS1487" s="225" t="s">
        <v>3017</v>
      </c>
    </row>
    <row r="1488" spans="1:45" x14ac:dyDescent="0.2">
      <c r="A1488" s="225">
        <v>424446</v>
      </c>
      <c r="B1488" s="225" t="s">
        <v>400</v>
      </c>
      <c r="Y1488" s="225" t="s">
        <v>162</v>
      </c>
      <c r="Z1488" s="225" t="s">
        <v>162</v>
      </c>
      <c r="AA1488" s="225" t="s">
        <v>162</v>
      </c>
      <c r="AB1488" s="225" t="s">
        <v>162</v>
      </c>
      <c r="AC1488" s="225" t="s">
        <v>162</v>
      </c>
      <c r="AS1488" s="225" t="s">
        <v>3017</v>
      </c>
    </row>
    <row r="1489" spans="1:45" x14ac:dyDescent="0.2">
      <c r="A1489" s="225">
        <v>424456</v>
      </c>
      <c r="B1489" s="225" t="s">
        <v>374</v>
      </c>
      <c r="W1489" s="225" t="s">
        <v>162</v>
      </c>
      <c r="Y1489" s="225" t="s">
        <v>162</v>
      </c>
      <c r="AA1489" s="225" t="s">
        <v>162</v>
      </c>
      <c r="AB1489" s="225" t="s">
        <v>162</v>
      </c>
      <c r="AC1489" s="225" t="s">
        <v>162</v>
      </c>
      <c r="AD1489" s="225" t="s">
        <v>162</v>
      </c>
      <c r="AE1489" s="225" t="s">
        <v>162</v>
      </c>
      <c r="AF1489" s="225" t="s">
        <v>162</v>
      </c>
      <c r="AG1489" s="225" t="s">
        <v>162</v>
      </c>
      <c r="AH1489" s="225" t="s">
        <v>162</v>
      </c>
      <c r="AS1489" s="225" t="s">
        <v>3017</v>
      </c>
    </row>
    <row r="1490" spans="1:45" x14ac:dyDescent="0.2">
      <c r="A1490" s="225">
        <v>424464</v>
      </c>
      <c r="B1490" s="225" t="s">
        <v>400</v>
      </c>
      <c r="K1490" s="225" t="s">
        <v>163</v>
      </c>
      <c r="L1490" s="225" t="s">
        <v>162</v>
      </c>
      <c r="W1490" s="225" t="s">
        <v>162</v>
      </c>
      <c r="X1490" s="225" t="s">
        <v>162</v>
      </c>
      <c r="Y1490" s="225" t="s">
        <v>162</v>
      </c>
      <c r="Z1490" s="225" t="s">
        <v>162</v>
      </c>
      <c r="AA1490" s="225" t="s">
        <v>162</v>
      </c>
      <c r="AB1490" s="225" t="s">
        <v>162</v>
      </c>
      <c r="AC1490" s="225" t="s">
        <v>162</v>
      </c>
      <c r="AS1490" s="225" t="s">
        <v>3017</v>
      </c>
    </row>
    <row r="1491" spans="1:45" x14ac:dyDescent="0.2">
      <c r="A1491" s="225">
        <v>424476</v>
      </c>
      <c r="B1491" s="225" t="s">
        <v>374</v>
      </c>
      <c r="L1491" s="225" t="s">
        <v>162</v>
      </c>
      <c r="R1491" s="225" t="s">
        <v>162</v>
      </c>
      <c r="Y1491" s="225" t="s">
        <v>162</v>
      </c>
      <c r="Z1491" s="225" t="s">
        <v>162</v>
      </c>
      <c r="AA1491" s="225" t="s">
        <v>163</v>
      </c>
      <c r="AB1491" s="225" t="s">
        <v>162</v>
      </c>
      <c r="AD1491" s="225" t="s">
        <v>162</v>
      </c>
      <c r="AE1491" s="225" t="s">
        <v>162</v>
      </c>
      <c r="AF1491" s="225" t="s">
        <v>162</v>
      </c>
      <c r="AG1491" s="225" t="s">
        <v>162</v>
      </c>
      <c r="AH1491" s="225" t="s">
        <v>162</v>
      </c>
      <c r="AS1491" s="225" t="s">
        <v>3017</v>
      </c>
    </row>
    <row r="1492" spans="1:45" x14ac:dyDescent="0.2">
      <c r="A1492" s="225">
        <v>424484</v>
      </c>
      <c r="B1492" s="225" t="s">
        <v>400</v>
      </c>
      <c r="Y1492" s="225" t="s">
        <v>162</v>
      </c>
      <c r="Z1492" s="225" t="s">
        <v>162</v>
      </c>
      <c r="AA1492" s="225" t="s">
        <v>162</v>
      </c>
      <c r="AB1492" s="225" t="s">
        <v>162</v>
      </c>
      <c r="AC1492" s="225" t="s">
        <v>162</v>
      </c>
      <c r="AS1492" s="225" t="s">
        <v>3017</v>
      </c>
    </row>
    <row r="1493" spans="1:45" x14ac:dyDescent="0.2">
      <c r="A1493" s="225">
        <v>424517</v>
      </c>
      <c r="B1493" s="225" t="s">
        <v>400</v>
      </c>
      <c r="U1493" s="225" t="s">
        <v>163</v>
      </c>
      <c r="W1493" s="225" t="s">
        <v>162</v>
      </c>
      <c r="X1493" s="225" t="s">
        <v>163</v>
      </c>
      <c r="Y1493" s="225" t="s">
        <v>162</v>
      </c>
      <c r="Z1493" s="225" t="s">
        <v>162</v>
      </c>
      <c r="AA1493" s="225" t="s">
        <v>162</v>
      </c>
      <c r="AB1493" s="225" t="s">
        <v>162</v>
      </c>
      <c r="AC1493" s="225" t="s">
        <v>162</v>
      </c>
      <c r="AS1493" s="225" t="s">
        <v>3017</v>
      </c>
    </row>
    <row r="1494" spans="1:45" x14ac:dyDescent="0.2">
      <c r="A1494" s="225">
        <v>424535</v>
      </c>
      <c r="B1494" s="225" t="s">
        <v>374</v>
      </c>
      <c r="D1494" s="225" t="s">
        <v>162</v>
      </c>
      <c r="J1494" s="225" t="s">
        <v>161</v>
      </c>
      <c r="P1494" s="225" t="s">
        <v>162</v>
      </c>
      <c r="AA1494" s="225" t="s">
        <v>163</v>
      </c>
      <c r="AD1494" s="225" t="s">
        <v>162</v>
      </c>
      <c r="AE1494" s="225" t="s">
        <v>162</v>
      </c>
      <c r="AF1494" s="225" t="s">
        <v>162</v>
      </c>
      <c r="AG1494" s="225" t="s">
        <v>162</v>
      </c>
      <c r="AH1494" s="225" t="s">
        <v>162</v>
      </c>
      <c r="AS1494" s="225" t="s">
        <v>3017</v>
      </c>
    </row>
    <row r="1495" spans="1:45" x14ac:dyDescent="0.2">
      <c r="A1495" s="225">
        <v>424536</v>
      </c>
      <c r="B1495" s="225" t="s">
        <v>400</v>
      </c>
      <c r="K1495" s="225" t="s">
        <v>163</v>
      </c>
      <c r="Y1495" s="225" t="s">
        <v>162</v>
      </c>
      <c r="Z1495" s="225" t="s">
        <v>162</v>
      </c>
      <c r="AA1495" s="225" t="s">
        <v>162</v>
      </c>
      <c r="AB1495" s="225" t="s">
        <v>162</v>
      </c>
      <c r="AC1495" s="225" t="s">
        <v>162</v>
      </c>
      <c r="AS1495" s="225" t="s">
        <v>3017</v>
      </c>
    </row>
    <row r="1496" spans="1:45" x14ac:dyDescent="0.2">
      <c r="A1496" s="225">
        <v>424542</v>
      </c>
      <c r="B1496" s="225" t="s">
        <v>400</v>
      </c>
      <c r="Y1496" s="225" t="s">
        <v>162</v>
      </c>
      <c r="Z1496" s="225" t="s">
        <v>162</v>
      </c>
      <c r="AA1496" s="225" t="s">
        <v>162</v>
      </c>
      <c r="AB1496" s="225" t="s">
        <v>162</v>
      </c>
      <c r="AC1496" s="225" t="s">
        <v>162</v>
      </c>
      <c r="AS1496" s="225" t="s">
        <v>3017</v>
      </c>
    </row>
    <row r="1497" spans="1:45" x14ac:dyDescent="0.2">
      <c r="A1497" s="225">
        <v>424580</v>
      </c>
      <c r="B1497" s="225" t="s">
        <v>374</v>
      </c>
      <c r="Y1497" s="225" t="s">
        <v>162</v>
      </c>
      <c r="Z1497" s="225" t="s">
        <v>162</v>
      </c>
      <c r="AA1497" s="225" t="s">
        <v>162</v>
      </c>
      <c r="AB1497" s="225" t="s">
        <v>162</v>
      </c>
      <c r="AC1497" s="225" t="s">
        <v>162</v>
      </c>
      <c r="AD1497" s="225" t="s">
        <v>162</v>
      </c>
      <c r="AE1497" s="225" t="s">
        <v>162</v>
      </c>
      <c r="AF1497" s="225" t="s">
        <v>162</v>
      </c>
      <c r="AG1497" s="225" t="s">
        <v>162</v>
      </c>
      <c r="AH1497" s="225" t="s">
        <v>162</v>
      </c>
      <c r="AS1497" s="225" t="s">
        <v>3017</v>
      </c>
    </row>
    <row r="1498" spans="1:45" x14ac:dyDescent="0.2">
      <c r="A1498" s="225">
        <v>424594</v>
      </c>
      <c r="B1498" s="225" t="s">
        <v>400</v>
      </c>
      <c r="Z1498" s="225" t="s">
        <v>162</v>
      </c>
      <c r="AA1498" s="225" t="s">
        <v>162</v>
      </c>
      <c r="AS1498" s="225" t="s">
        <v>3017</v>
      </c>
    </row>
    <row r="1499" spans="1:45" x14ac:dyDescent="0.2">
      <c r="A1499" s="225">
        <v>424599</v>
      </c>
      <c r="B1499" s="225" t="s">
        <v>374</v>
      </c>
      <c r="AB1499" s="225" t="s">
        <v>162</v>
      </c>
      <c r="AC1499" s="225" t="s">
        <v>162</v>
      </c>
      <c r="AD1499" s="225" t="s">
        <v>162</v>
      </c>
      <c r="AE1499" s="225" t="s">
        <v>162</v>
      </c>
      <c r="AF1499" s="225" t="s">
        <v>162</v>
      </c>
      <c r="AG1499" s="225" t="s">
        <v>162</v>
      </c>
      <c r="AH1499" s="225" t="s">
        <v>162</v>
      </c>
      <c r="AS1499" s="225" t="s">
        <v>3017</v>
      </c>
    </row>
    <row r="1500" spans="1:45" x14ac:dyDescent="0.2">
      <c r="A1500" s="225">
        <v>424608</v>
      </c>
      <c r="B1500" s="225" t="s">
        <v>374</v>
      </c>
      <c r="U1500" s="225" t="s">
        <v>162</v>
      </c>
      <c r="V1500" s="225" t="s">
        <v>162</v>
      </c>
      <c r="X1500" s="225" t="s">
        <v>162</v>
      </c>
      <c r="Z1500" s="225" t="s">
        <v>163</v>
      </c>
      <c r="AA1500" s="225" t="s">
        <v>163</v>
      </c>
      <c r="AD1500" s="225" t="s">
        <v>162</v>
      </c>
      <c r="AE1500" s="225" t="s">
        <v>162</v>
      </c>
      <c r="AF1500" s="225" t="s">
        <v>162</v>
      </c>
      <c r="AG1500" s="225" t="s">
        <v>162</v>
      </c>
      <c r="AH1500" s="225" t="s">
        <v>162</v>
      </c>
      <c r="AS1500" s="225" t="s">
        <v>3017</v>
      </c>
    </row>
    <row r="1501" spans="1:45" x14ac:dyDescent="0.2">
      <c r="A1501" s="225">
        <v>424656</v>
      </c>
      <c r="B1501" s="225" t="s">
        <v>400</v>
      </c>
      <c r="L1501" s="225" t="s">
        <v>163</v>
      </c>
      <c r="R1501" s="225" t="s">
        <v>162</v>
      </c>
      <c r="Y1501" s="225" t="s">
        <v>162</v>
      </c>
      <c r="Z1501" s="225" t="s">
        <v>162</v>
      </c>
      <c r="AA1501" s="225" t="s">
        <v>162</v>
      </c>
      <c r="AB1501" s="225" t="s">
        <v>162</v>
      </c>
      <c r="AC1501" s="225" t="s">
        <v>162</v>
      </c>
      <c r="AS1501" s="225" t="s">
        <v>3017</v>
      </c>
    </row>
    <row r="1502" spans="1:45" x14ac:dyDescent="0.2">
      <c r="A1502" s="225">
        <v>424686</v>
      </c>
      <c r="B1502" s="225" t="s">
        <v>374</v>
      </c>
      <c r="Y1502" s="225" t="s">
        <v>162</v>
      </c>
      <c r="Z1502" s="225" t="s">
        <v>162</v>
      </c>
      <c r="AA1502" s="225" t="s">
        <v>162</v>
      </c>
      <c r="AB1502" s="225" t="s">
        <v>162</v>
      </c>
      <c r="AC1502" s="225" t="s">
        <v>162</v>
      </c>
      <c r="AD1502" s="225" t="s">
        <v>162</v>
      </c>
      <c r="AE1502" s="225" t="s">
        <v>162</v>
      </c>
      <c r="AF1502" s="225" t="s">
        <v>162</v>
      </c>
      <c r="AG1502" s="225" t="s">
        <v>162</v>
      </c>
      <c r="AH1502" s="225" t="s">
        <v>162</v>
      </c>
      <c r="AS1502" s="225" t="s">
        <v>3017</v>
      </c>
    </row>
    <row r="1503" spans="1:45" x14ac:dyDescent="0.2">
      <c r="A1503" s="225">
        <v>424701</v>
      </c>
      <c r="B1503" s="225" t="s">
        <v>400</v>
      </c>
      <c r="T1503" s="225" t="s">
        <v>163</v>
      </c>
      <c r="Y1503" s="225" t="s">
        <v>162</v>
      </c>
      <c r="Z1503" s="225" t="s">
        <v>162</v>
      </c>
      <c r="AA1503" s="225" t="s">
        <v>162</v>
      </c>
      <c r="AB1503" s="225" t="s">
        <v>162</v>
      </c>
      <c r="AC1503" s="225" t="s">
        <v>162</v>
      </c>
      <c r="AS1503" s="225" t="s">
        <v>3017</v>
      </c>
    </row>
    <row r="1504" spans="1:45" x14ac:dyDescent="0.2">
      <c r="A1504" s="225">
        <v>424702</v>
      </c>
      <c r="B1504" s="225" t="s">
        <v>374</v>
      </c>
      <c r="X1504" s="225" t="s">
        <v>163</v>
      </c>
      <c r="Y1504" s="225" t="s">
        <v>162</v>
      </c>
      <c r="Z1504" s="225" t="s">
        <v>162</v>
      </c>
      <c r="AA1504" s="225" t="s">
        <v>162</v>
      </c>
      <c r="AB1504" s="225" t="s">
        <v>162</v>
      </c>
      <c r="AC1504" s="225" t="s">
        <v>162</v>
      </c>
      <c r="AD1504" s="225" t="s">
        <v>162</v>
      </c>
      <c r="AE1504" s="225" t="s">
        <v>162</v>
      </c>
      <c r="AF1504" s="225" t="s">
        <v>162</v>
      </c>
      <c r="AG1504" s="225" t="s">
        <v>162</v>
      </c>
      <c r="AH1504" s="225" t="s">
        <v>162</v>
      </c>
      <c r="AS1504" s="225" t="s">
        <v>3017</v>
      </c>
    </row>
    <row r="1505" spans="1:45" x14ac:dyDescent="0.2">
      <c r="A1505" s="225">
        <v>424710</v>
      </c>
      <c r="B1505" s="225" t="s">
        <v>400</v>
      </c>
      <c r="K1505" s="225" t="s">
        <v>161</v>
      </c>
      <c r="U1505" s="225" t="s">
        <v>163</v>
      </c>
      <c r="V1505" s="225" t="s">
        <v>163</v>
      </c>
      <c r="Y1505" s="225" t="s">
        <v>162</v>
      </c>
      <c r="Z1505" s="225" t="s">
        <v>162</v>
      </c>
      <c r="AA1505" s="225" t="s">
        <v>162</v>
      </c>
      <c r="AC1505" s="225" t="s">
        <v>162</v>
      </c>
      <c r="AS1505" s="225" t="s">
        <v>3017</v>
      </c>
    </row>
    <row r="1506" spans="1:45" x14ac:dyDescent="0.2">
      <c r="A1506" s="225">
        <v>424715</v>
      </c>
      <c r="B1506" s="225" t="s">
        <v>374</v>
      </c>
      <c r="W1506" s="225" t="s">
        <v>162</v>
      </c>
      <c r="X1506" s="225" t="s">
        <v>162</v>
      </c>
      <c r="AD1506" s="225" t="s">
        <v>162</v>
      </c>
      <c r="AE1506" s="225" t="s">
        <v>162</v>
      </c>
      <c r="AF1506" s="225" t="s">
        <v>162</v>
      </c>
      <c r="AG1506" s="225" t="s">
        <v>162</v>
      </c>
      <c r="AH1506" s="225" t="s">
        <v>162</v>
      </c>
      <c r="AS1506" s="225" t="s">
        <v>3017</v>
      </c>
    </row>
    <row r="1507" spans="1:45" x14ac:dyDescent="0.2">
      <c r="A1507" s="225">
        <v>424718</v>
      </c>
      <c r="B1507" s="225" t="s">
        <v>400</v>
      </c>
      <c r="U1507" s="225" t="s">
        <v>163</v>
      </c>
      <c r="V1507" s="225" t="s">
        <v>162</v>
      </c>
      <c r="W1507" s="225" t="s">
        <v>162</v>
      </c>
      <c r="X1507" s="225" t="s">
        <v>162</v>
      </c>
      <c r="Y1507" s="225" t="s">
        <v>162</v>
      </c>
      <c r="Z1507" s="225" t="s">
        <v>162</v>
      </c>
      <c r="AA1507" s="225" t="s">
        <v>162</v>
      </c>
      <c r="AB1507" s="225" t="s">
        <v>162</v>
      </c>
      <c r="AC1507" s="225" t="s">
        <v>162</v>
      </c>
      <c r="AS1507" s="225" t="s">
        <v>3017</v>
      </c>
    </row>
    <row r="1508" spans="1:45" x14ac:dyDescent="0.2">
      <c r="A1508" s="225">
        <v>424721</v>
      </c>
      <c r="B1508" s="225" t="s">
        <v>400</v>
      </c>
      <c r="L1508" s="225" t="s">
        <v>163</v>
      </c>
      <c r="R1508" s="225" t="s">
        <v>162</v>
      </c>
      <c r="W1508" s="225" t="s">
        <v>163</v>
      </c>
      <c r="Y1508" s="225" t="s">
        <v>162</v>
      </c>
      <c r="Z1508" s="225" t="s">
        <v>162</v>
      </c>
      <c r="AA1508" s="225" t="s">
        <v>162</v>
      </c>
      <c r="AB1508" s="225" t="s">
        <v>162</v>
      </c>
      <c r="AC1508" s="225" t="s">
        <v>162</v>
      </c>
      <c r="AS1508" s="225" t="s">
        <v>3017</v>
      </c>
    </row>
    <row r="1509" spans="1:45" x14ac:dyDescent="0.2">
      <c r="A1509" s="225">
        <v>424751</v>
      </c>
      <c r="B1509" s="225" t="s">
        <v>400</v>
      </c>
      <c r="F1509" s="225" t="s">
        <v>161</v>
      </c>
      <c r="Q1509" s="225" t="s">
        <v>161</v>
      </c>
      <c r="V1509" s="225" t="s">
        <v>163</v>
      </c>
      <c r="Y1509" s="225" t="s">
        <v>162</v>
      </c>
      <c r="Z1509" s="225" t="s">
        <v>162</v>
      </c>
      <c r="AA1509" s="225" t="s">
        <v>162</v>
      </c>
      <c r="AB1509" s="225" t="s">
        <v>162</v>
      </c>
      <c r="AC1509" s="225" t="s">
        <v>162</v>
      </c>
      <c r="AS1509" s="225" t="s">
        <v>3017</v>
      </c>
    </row>
    <row r="1510" spans="1:45" x14ac:dyDescent="0.2">
      <c r="A1510" s="225">
        <v>424766</v>
      </c>
      <c r="B1510" s="225" t="s">
        <v>400</v>
      </c>
      <c r="Y1510" s="225" t="s">
        <v>162</v>
      </c>
      <c r="Z1510" s="225" t="s">
        <v>162</v>
      </c>
      <c r="AA1510" s="225" t="s">
        <v>162</v>
      </c>
      <c r="AB1510" s="225" t="s">
        <v>162</v>
      </c>
      <c r="AC1510" s="225" t="s">
        <v>162</v>
      </c>
      <c r="AS1510" s="225" t="s">
        <v>3017</v>
      </c>
    </row>
    <row r="1511" spans="1:45" x14ac:dyDescent="0.2">
      <c r="A1511" s="225">
        <v>424767</v>
      </c>
      <c r="B1511" s="225" t="s">
        <v>400</v>
      </c>
      <c r="S1511" s="225" t="s">
        <v>162</v>
      </c>
      <c r="U1511" s="225" t="s">
        <v>162</v>
      </c>
      <c r="V1511" s="225" t="s">
        <v>162</v>
      </c>
      <c r="X1511" s="225" t="s">
        <v>162</v>
      </c>
      <c r="Z1511" s="225" t="s">
        <v>162</v>
      </c>
      <c r="AB1511" s="225" t="s">
        <v>162</v>
      </c>
      <c r="AC1511" s="225" t="s">
        <v>162</v>
      </c>
      <c r="AS1511" s="225" t="s">
        <v>3017</v>
      </c>
    </row>
    <row r="1512" spans="1:45" x14ac:dyDescent="0.2">
      <c r="A1512" s="225">
        <v>424779</v>
      </c>
      <c r="B1512" s="225" t="s">
        <v>400</v>
      </c>
      <c r="R1512" s="225" t="s">
        <v>162</v>
      </c>
      <c r="W1512" s="225" t="s">
        <v>162</v>
      </c>
      <c r="Y1512" s="225" t="s">
        <v>162</v>
      </c>
      <c r="Z1512" s="225" t="s">
        <v>162</v>
      </c>
      <c r="AA1512" s="225" t="s">
        <v>162</v>
      </c>
      <c r="AC1512" s="225" t="s">
        <v>162</v>
      </c>
      <c r="AS1512" s="225" t="s">
        <v>3017</v>
      </c>
    </row>
    <row r="1513" spans="1:45" x14ac:dyDescent="0.2">
      <c r="A1513" s="225">
        <v>424788</v>
      </c>
      <c r="B1513" s="225" t="s">
        <v>400</v>
      </c>
      <c r="Y1513" s="225" t="s">
        <v>162</v>
      </c>
      <c r="Z1513" s="225" t="s">
        <v>162</v>
      </c>
      <c r="AA1513" s="225" t="s">
        <v>162</v>
      </c>
      <c r="AB1513" s="225" t="s">
        <v>162</v>
      </c>
      <c r="AC1513" s="225" t="s">
        <v>162</v>
      </c>
      <c r="AS1513" s="225" t="s">
        <v>3017</v>
      </c>
    </row>
    <row r="1514" spans="1:45" x14ac:dyDescent="0.2">
      <c r="A1514" s="225">
        <v>424791</v>
      </c>
      <c r="B1514" s="225" t="s">
        <v>400</v>
      </c>
      <c r="Y1514" s="225" t="s">
        <v>162</v>
      </c>
      <c r="Z1514" s="225" t="s">
        <v>162</v>
      </c>
      <c r="AA1514" s="225" t="s">
        <v>162</v>
      </c>
      <c r="AB1514" s="225" t="s">
        <v>162</v>
      </c>
      <c r="AC1514" s="225" t="s">
        <v>162</v>
      </c>
      <c r="AS1514" s="225" t="s">
        <v>3017</v>
      </c>
    </row>
    <row r="1515" spans="1:45" x14ac:dyDescent="0.2">
      <c r="A1515" s="225">
        <v>424803</v>
      </c>
      <c r="B1515" s="225" t="s">
        <v>374</v>
      </c>
      <c r="U1515" s="225" t="s">
        <v>162</v>
      </c>
      <c r="W1515" s="225" t="s">
        <v>162</v>
      </c>
      <c r="AD1515" s="225" t="s">
        <v>162</v>
      </c>
      <c r="AE1515" s="225" t="s">
        <v>162</v>
      </c>
      <c r="AF1515" s="225" t="s">
        <v>162</v>
      </c>
      <c r="AG1515" s="225" t="s">
        <v>162</v>
      </c>
      <c r="AH1515" s="225" t="s">
        <v>162</v>
      </c>
      <c r="AS1515" s="225" t="s">
        <v>3017</v>
      </c>
    </row>
    <row r="1516" spans="1:45" x14ac:dyDescent="0.2">
      <c r="A1516" s="225">
        <v>424805</v>
      </c>
      <c r="B1516" s="225" t="s">
        <v>400</v>
      </c>
      <c r="G1516" s="225" t="s">
        <v>162</v>
      </c>
      <c r="R1516" s="225" t="s">
        <v>163</v>
      </c>
      <c r="T1516" s="225" t="s">
        <v>163</v>
      </c>
      <c r="Y1516" s="225" t="s">
        <v>162</v>
      </c>
      <c r="Z1516" s="225" t="s">
        <v>162</v>
      </c>
      <c r="AA1516" s="225" t="s">
        <v>162</v>
      </c>
      <c r="AB1516" s="225" t="s">
        <v>162</v>
      </c>
      <c r="AC1516" s="225" t="s">
        <v>162</v>
      </c>
      <c r="AS1516" s="225" t="s">
        <v>3017</v>
      </c>
    </row>
    <row r="1517" spans="1:45" x14ac:dyDescent="0.2">
      <c r="A1517" s="225">
        <v>424826</v>
      </c>
      <c r="B1517" s="225" t="s">
        <v>400</v>
      </c>
      <c r="Y1517" s="225" t="s">
        <v>162</v>
      </c>
      <c r="Z1517" s="225" t="s">
        <v>162</v>
      </c>
      <c r="AA1517" s="225" t="s">
        <v>162</v>
      </c>
      <c r="AB1517" s="225" t="s">
        <v>162</v>
      </c>
      <c r="AC1517" s="225" t="s">
        <v>162</v>
      </c>
      <c r="AS1517" s="225" t="s">
        <v>3016</v>
      </c>
    </row>
    <row r="1518" spans="1:45" x14ac:dyDescent="0.2">
      <c r="A1518" s="225">
        <v>424846</v>
      </c>
      <c r="B1518" s="225" t="s">
        <v>400</v>
      </c>
      <c r="T1518" s="225" t="s">
        <v>162</v>
      </c>
      <c r="U1518" s="225" t="s">
        <v>162</v>
      </c>
      <c r="V1518" s="225" t="s">
        <v>162</v>
      </c>
      <c r="W1518" s="225" t="s">
        <v>162</v>
      </c>
      <c r="Z1518" s="225" t="s">
        <v>162</v>
      </c>
      <c r="AA1518" s="225" t="s">
        <v>162</v>
      </c>
      <c r="AC1518" s="225" t="s">
        <v>162</v>
      </c>
      <c r="AS1518" s="225" t="s">
        <v>3017</v>
      </c>
    </row>
    <row r="1519" spans="1:45" x14ac:dyDescent="0.2">
      <c r="A1519" s="225">
        <v>424879</v>
      </c>
      <c r="B1519" s="225" t="s">
        <v>374</v>
      </c>
      <c r="K1519" s="225" t="s">
        <v>161</v>
      </c>
      <c r="L1519" s="225" t="s">
        <v>163</v>
      </c>
      <c r="R1519" s="225" t="s">
        <v>163</v>
      </c>
      <c r="AC1519" s="225" t="s">
        <v>163</v>
      </c>
      <c r="AD1519" s="225" t="s">
        <v>162</v>
      </c>
      <c r="AE1519" s="225" t="s">
        <v>162</v>
      </c>
      <c r="AF1519" s="225" t="s">
        <v>162</v>
      </c>
      <c r="AG1519" s="225" t="s">
        <v>162</v>
      </c>
      <c r="AH1519" s="225" t="s">
        <v>162</v>
      </c>
      <c r="AS1519" s="225" t="s">
        <v>3017</v>
      </c>
    </row>
    <row r="1520" spans="1:45" x14ac:dyDescent="0.2">
      <c r="A1520" s="225">
        <v>424881</v>
      </c>
      <c r="B1520" s="225" t="s">
        <v>400</v>
      </c>
      <c r="N1520" s="225" t="s">
        <v>163</v>
      </c>
      <c r="Y1520" s="225" t="s">
        <v>162</v>
      </c>
      <c r="Z1520" s="225" t="s">
        <v>162</v>
      </c>
      <c r="AA1520" s="225" t="s">
        <v>162</v>
      </c>
      <c r="AB1520" s="225" t="s">
        <v>162</v>
      </c>
      <c r="AC1520" s="225" t="s">
        <v>162</v>
      </c>
      <c r="AS1520" s="225" t="s">
        <v>3017</v>
      </c>
    </row>
    <row r="1521" spans="1:45" x14ac:dyDescent="0.2">
      <c r="A1521" s="225">
        <v>424907</v>
      </c>
      <c r="B1521" s="225" t="s">
        <v>400</v>
      </c>
      <c r="O1521" s="225" t="s">
        <v>162</v>
      </c>
      <c r="P1521" s="225" t="s">
        <v>162</v>
      </c>
      <c r="R1521" s="225" t="s">
        <v>162</v>
      </c>
      <c r="X1521" s="225" t="s">
        <v>162</v>
      </c>
      <c r="Y1521" s="225" t="s">
        <v>162</v>
      </c>
      <c r="Z1521" s="225" t="s">
        <v>162</v>
      </c>
      <c r="AA1521" s="225" t="s">
        <v>162</v>
      </c>
      <c r="AB1521" s="225" t="s">
        <v>162</v>
      </c>
      <c r="AC1521" s="225" t="s">
        <v>162</v>
      </c>
      <c r="AS1521" s="225" t="s">
        <v>3017</v>
      </c>
    </row>
    <row r="1522" spans="1:45" x14ac:dyDescent="0.2">
      <c r="A1522" s="225">
        <v>424910</v>
      </c>
      <c r="B1522" s="225" t="s">
        <v>400</v>
      </c>
      <c r="L1522" s="225" t="s">
        <v>162</v>
      </c>
      <c r="R1522" s="225" t="s">
        <v>163</v>
      </c>
      <c r="Y1522" s="225" t="s">
        <v>162</v>
      </c>
      <c r="Z1522" s="225" t="s">
        <v>162</v>
      </c>
      <c r="AA1522" s="225" t="s">
        <v>162</v>
      </c>
      <c r="AB1522" s="225" t="s">
        <v>162</v>
      </c>
      <c r="AC1522" s="225" t="s">
        <v>162</v>
      </c>
      <c r="AS1522" s="225" t="s">
        <v>3017</v>
      </c>
    </row>
    <row r="1523" spans="1:45" x14ac:dyDescent="0.2">
      <c r="A1523" s="225">
        <v>424912</v>
      </c>
      <c r="B1523" s="225" t="s">
        <v>374</v>
      </c>
      <c r="Y1523" s="225" t="s">
        <v>163</v>
      </c>
      <c r="AB1523" s="225" t="s">
        <v>162</v>
      </c>
      <c r="AC1523" s="225" t="s">
        <v>162</v>
      </c>
      <c r="AD1523" s="225" t="s">
        <v>162</v>
      </c>
      <c r="AE1523" s="225" t="s">
        <v>162</v>
      </c>
      <c r="AF1523" s="225" t="s">
        <v>162</v>
      </c>
      <c r="AG1523" s="225" t="s">
        <v>162</v>
      </c>
      <c r="AH1523" s="225" t="s">
        <v>162</v>
      </c>
      <c r="AS1523" s="225" t="s">
        <v>3017</v>
      </c>
    </row>
    <row r="1524" spans="1:45" x14ac:dyDescent="0.2">
      <c r="A1524" s="225">
        <v>424916</v>
      </c>
      <c r="B1524" s="225" t="s">
        <v>400</v>
      </c>
      <c r="L1524" s="225" t="s">
        <v>163</v>
      </c>
      <c r="R1524" s="225" t="s">
        <v>162</v>
      </c>
      <c r="X1524" s="225" t="s">
        <v>163</v>
      </c>
      <c r="Y1524" s="225" t="s">
        <v>162</v>
      </c>
      <c r="Z1524" s="225" t="s">
        <v>162</v>
      </c>
      <c r="AA1524" s="225" t="s">
        <v>162</v>
      </c>
      <c r="AB1524" s="225" t="s">
        <v>162</v>
      </c>
      <c r="AC1524" s="225" t="s">
        <v>162</v>
      </c>
      <c r="AS1524" s="225" t="s">
        <v>3017</v>
      </c>
    </row>
    <row r="1525" spans="1:45" x14ac:dyDescent="0.2">
      <c r="A1525" s="225">
        <v>424921</v>
      </c>
      <c r="B1525" s="225" t="s">
        <v>400</v>
      </c>
      <c r="Y1525" s="225" t="s">
        <v>162</v>
      </c>
      <c r="Z1525" s="225" t="s">
        <v>162</v>
      </c>
      <c r="AA1525" s="225" t="s">
        <v>162</v>
      </c>
      <c r="AB1525" s="225" t="s">
        <v>162</v>
      </c>
      <c r="AC1525" s="225" t="s">
        <v>162</v>
      </c>
      <c r="AS1525" s="225" t="s">
        <v>3017</v>
      </c>
    </row>
    <row r="1526" spans="1:45" x14ac:dyDescent="0.2">
      <c r="A1526" s="225">
        <v>424927</v>
      </c>
      <c r="B1526" s="225" t="s">
        <v>400</v>
      </c>
      <c r="O1526" s="225" t="s">
        <v>163</v>
      </c>
      <c r="U1526" s="225" t="s">
        <v>162</v>
      </c>
      <c r="V1526" s="225" t="s">
        <v>162</v>
      </c>
      <c r="W1526" s="225" t="s">
        <v>162</v>
      </c>
      <c r="Y1526" s="225" t="s">
        <v>162</v>
      </c>
      <c r="Z1526" s="225" t="s">
        <v>162</v>
      </c>
      <c r="AA1526" s="225" t="s">
        <v>162</v>
      </c>
      <c r="AB1526" s="225" t="s">
        <v>162</v>
      </c>
      <c r="AC1526" s="225" t="s">
        <v>162</v>
      </c>
      <c r="AS1526" s="225" t="s">
        <v>3017</v>
      </c>
    </row>
    <row r="1527" spans="1:45" x14ac:dyDescent="0.2">
      <c r="A1527" s="225">
        <v>424930</v>
      </c>
      <c r="B1527" s="225" t="s">
        <v>400</v>
      </c>
      <c r="Y1527" s="225" t="s">
        <v>162</v>
      </c>
      <c r="Z1527" s="225" t="s">
        <v>162</v>
      </c>
      <c r="AA1527" s="225" t="s">
        <v>162</v>
      </c>
      <c r="AB1527" s="225" t="s">
        <v>162</v>
      </c>
      <c r="AC1527" s="225" t="s">
        <v>162</v>
      </c>
      <c r="AS1527" s="225" t="s">
        <v>3017</v>
      </c>
    </row>
    <row r="1528" spans="1:45" x14ac:dyDescent="0.2">
      <c r="A1528" s="225">
        <v>424950</v>
      </c>
      <c r="B1528" s="225" t="s">
        <v>400</v>
      </c>
      <c r="V1528" s="225" t="s">
        <v>162</v>
      </c>
      <c r="Z1528" s="225" t="s">
        <v>162</v>
      </c>
      <c r="AB1528" s="225" t="s">
        <v>162</v>
      </c>
      <c r="AC1528" s="225" t="s">
        <v>162</v>
      </c>
      <c r="AS1528" s="225" t="s">
        <v>3017</v>
      </c>
    </row>
    <row r="1529" spans="1:45" x14ac:dyDescent="0.2">
      <c r="A1529" s="225">
        <v>424966</v>
      </c>
      <c r="B1529" s="225" t="s">
        <v>374</v>
      </c>
      <c r="Y1529" s="225" t="s">
        <v>162</v>
      </c>
      <c r="Z1529" s="225" t="s">
        <v>162</v>
      </c>
      <c r="AA1529" s="225" t="s">
        <v>162</v>
      </c>
      <c r="AB1529" s="225" t="s">
        <v>162</v>
      </c>
      <c r="AC1529" s="225" t="s">
        <v>163</v>
      </c>
      <c r="AD1529" s="225" t="s">
        <v>162</v>
      </c>
      <c r="AE1529" s="225" t="s">
        <v>162</v>
      </c>
      <c r="AF1529" s="225" t="s">
        <v>162</v>
      </c>
      <c r="AG1529" s="225" t="s">
        <v>162</v>
      </c>
      <c r="AH1529" s="225" t="s">
        <v>162</v>
      </c>
      <c r="AS1529" s="225" t="s">
        <v>3017</v>
      </c>
    </row>
    <row r="1530" spans="1:45" x14ac:dyDescent="0.2">
      <c r="A1530" s="225">
        <v>424977</v>
      </c>
      <c r="B1530" s="225" t="s">
        <v>374</v>
      </c>
      <c r="AD1530" s="225" t="s">
        <v>162</v>
      </c>
      <c r="AE1530" s="225" t="s">
        <v>162</v>
      </c>
      <c r="AF1530" s="225" t="s">
        <v>162</v>
      </c>
      <c r="AG1530" s="225" t="s">
        <v>162</v>
      </c>
      <c r="AH1530" s="225" t="s">
        <v>162</v>
      </c>
      <c r="AS1530" s="225" t="s">
        <v>3017</v>
      </c>
    </row>
    <row r="1531" spans="1:45" x14ac:dyDescent="0.2">
      <c r="A1531" s="225">
        <v>424996</v>
      </c>
      <c r="B1531" s="225" t="s">
        <v>400</v>
      </c>
      <c r="V1531" s="225" t="s">
        <v>162</v>
      </c>
      <c r="W1531" s="225" t="s">
        <v>162</v>
      </c>
      <c r="X1531" s="225" t="s">
        <v>162</v>
      </c>
      <c r="Y1531" s="225" t="s">
        <v>162</v>
      </c>
      <c r="Z1531" s="225" t="s">
        <v>162</v>
      </c>
      <c r="AA1531" s="225" t="s">
        <v>162</v>
      </c>
      <c r="AB1531" s="225" t="s">
        <v>162</v>
      </c>
      <c r="AC1531" s="225" t="s">
        <v>162</v>
      </c>
      <c r="AS1531" s="225" t="s">
        <v>3017</v>
      </c>
    </row>
    <row r="1532" spans="1:45" x14ac:dyDescent="0.2">
      <c r="A1532" s="225">
        <v>424999</v>
      </c>
      <c r="B1532" s="225" t="s">
        <v>400</v>
      </c>
      <c r="K1532" s="225" t="s">
        <v>163</v>
      </c>
      <c r="Q1532" s="225" t="s">
        <v>161</v>
      </c>
      <c r="V1532" s="225" t="s">
        <v>162</v>
      </c>
      <c r="Y1532" s="225" t="s">
        <v>162</v>
      </c>
      <c r="Z1532" s="225" t="s">
        <v>162</v>
      </c>
      <c r="AA1532" s="225" t="s">
        <v>162</v>
      </c>
      <c r="AB1532" s="225" t="s">
        <v>162</v>
      </c>
      <c r="AC1532" s="225" t="s">
        <v>162</v>
      </c>
      <c r="AS1532" s="225" t="s">
        <v>3017</v>
      </c>
    </row>
    <row r="1533" spans="1:45" x14ac:dyDescent="0.2">
      <c r="A1533" s="225">
        <v>425025</v>
      </c>
      <c r="B1533" s="225" t="s">
        <v>374</v>
      </c>
      <c r="R1533" s="225" t="s">
        <v>163</v>
      </c>
      <c r="Y1533" s="225" t="s">
        <v>162</v>
      </c>
      <c r="AA1533" s="225" t="s">
        <v>162</v>
      </c>
      <c r="AB1533" s="225" t="s">
        <v>163</v>
      </c>
      <c r="AC1533" s="225" t="s">
        <v>163</v>
      </c>
      <c r="AD1533" s="225" t="s">
        <v>162</v>
      </c>
      <c r="AE1533" s="225" t="s">
        <v>162</v>
      </c>
      <c r="AF1533" s="225" t="s">
        <v>162</v>
      </c>
      <c r="AG1533" s="225" t="s">
        <v>162</v>
      </c>
      <c r="AH1533" s="225" t="s">
        <v>162</v>
      </c>
      <c r="AS1533" s="225" t="s">
        <v>3017</v>
      </c>
    </row>
    <row r="1534" spans="1:45" x14ac:dyDescent="0.2">
      <c r="A1534" s="225">
        <v>425037</v>
      </c>
      <c r="B1534" s="225" t="s">
        <v>400</v>
      </c>
      <c r="D1534" s="225" t="s">
        <v>161</v>
      </c>
      <c r="P1534" s="225" t="s">
        <v>163</v>
      </c>
      <c r="R1534" s="225" t="s">
        <v>163</v>
      </c>
      <c r="W1534" s="225" t="s">
        <v>162</v>
      </c>
      <c r="Y1534" s="225" t="s">
        <v>162</v>
      </c>
      <c r="Z1534" s="225" t="s">
        <v>162</v>
      </c>
      <c r="AA1534" s="225" t="s">
        <v>162</v>
      </c>
      <c r="AB1534" s="225" t="s">
        <v>162</v>
      </c>
      <c r="AC1534" s="225" t="s">
        <v>162</v>
      </c>
      <c r="AS1534" s="225" t="s">
        <v>3017</v>
      </c>
    </row>
    <row r="1535" spans="1:45" x14ac:dyDescent="0.2">
      <c r="A1535" s="225">
        <v>425047</v>
      </c>
      <c r="B1535" s="225" t="s">
        <v>400</v>
      </c>
      <c r="F1535" s="225" t="s">
        <v>161</v>
      </c>
      <c r="J1535" s="225" t="s">
        <v>161</v>
      </c>
      <c r="L1535" s="225" t="s">
        <v>162</v>
      </c>
      <c r="R1535" s="225" t="s">
        <v>162</v>
      </c>
      <c r="Z1535" s="225" t="s">
        <v>162</v>
      </c>
      <c r="AA1535" s="225" t="s">
        <v>162</v>
      </c>
      <c r="AB1535" s="225" t="s">
        <v>162</v>
      </c>
      <c r="AC1535" s="225" t="s">
        <v>162</v>
      </c>
      <c r="AS1535" s="225" t="s">
        <v>3017</v>
      </c>
    </row>
    <row r="1536" spans="1:45" x14ac:dyDescent="0.2">
      <c r="A1536" s="225">
        <v>425051</v>
      </c>
      <c r="B1536" s="225" t="s">
        <v>400</v>
      </c>
      <c r="U1536" s="225" t="s">
        <v>162</v>
      </c>
      <c r="V1536" s="225" t="s">
        <v>162</v>
      </c>
      <c r="W1536" s="225" t="s">
        <v>162</v>
      </c>
      <c r="X1536" s="225" t="s">
        <v>162</v>
      </c>
      <c r="Y1536" s="225" t="s">
        <v>162</v>
      </c>
      <c r="Z1536" s="225" t="s">
        <v>162</v>
      </c>
      <c r="AA1536" s="225" t="s">
        <v>162</v>
      </c>
      <c r="AB1536" s="225" t="s">
        <v>162</v>
      </c>
      <c r="AC1536" s="225" t="s">
        <v>162</v>
      </c>
      <c r="AS1536" s="225" t="s">
        <v>3017</v>
      </c>
    </row>
    <row r="1537" spans="1:45" x14ac:dyDescent="0.2">
      <c r="A1537" s="225">
        <v>425059</v>
      </c>
      <c r="B1537" s="225" t="s">
        <v>400</v>
      </c>
      <c r="R1537" s="225" t="s">
        <v>162</v>
      </c>
      <c r="U1537" s="225" t="s">
        <v>162</v>
      </c>
      <c r="Z1537" s="225" t="s">
        <v>162</v>
      </c>
      <c r="AA1537" s="225" t="s">
        <v>162</v>
      </c>
      <c r="AS1537" s="225" t="s">
        <v>3017</v>
      </c>
    </row>
    <row r="1538" spans="1:45" x14ac:dyDescent="0.2">
      <c r="A1538" s="225">
        <v>425061</v>
      </c>
      <c r="B1538" s="225" t="s">
        <v>400</v>
      </c>
      <c r="T1538" s="225" t="s">
        <v>163</v>
      </c>
      <c r="W1538" s="225" t="s">
        <v>163</v>
      </c>
      <c r="Y1538" s="225" t="s">
        <v>162</v>
      </c>
      <c r="Z1538" s="225" t="s">
        <v>162</v>
      </c>
      <c r="AA1538" s="225" t="s">
        <v>162</v>
      </c>
      <c r="AB1538" s="225" t="s">
        <v>162</v>
      </c>
      <c r="AC1538" s="225" t="s">
        <v>162</v>
      </c>
      <c r="AS1538" s="225" t="s">
        <v>3017</v>
      </c>
    </row>
    <row r="1539" spans="1:45" x14ac:dyDescent="0.2">
      <c r="A1539" s="225">
        <v>425067</v>
      </c>
      <c r="B1539" s="225" t="s">
        <v>400</v>
      </c>
      <c r="Y1539" s="225" t="s">
        <v>162</v>
      </c>
      <c r="Z1539" s="225" t="s">
        <v>162</v>
      </c>
      <c r="AA1539" s="225" t="s">
        <v>162</v>
      </c>
      <c r="AB1539" s="225" t="s">
        <v>162</v>
      </c>
      <c r="AC1539" s="225" t="s">
        <v>162</v>
      </c>
      <c r="AS1539" s="225" t="s">
        <v>3017</v>
      </c>
    </row>
    <row r="1540" spans="1:45" x14ac:dyDescent="0.2">
      <c r="A1540" s="225">
        <v>425070</v>
      </c>
      <c r="B1540" s="225" t="s">
        <v>400</v>
      </c>
      <c r="J1540" s="225" t="s">
        <v>163</v>
      </c>
      <c r="L1540" s="225" t="s">
        <v>162</v>
      </c>
      <c r="R1540" s="225" t="s">
        <v>162</v>
      </c>
      <c r="X1540" s="225" t="s">
        <v>163</v>
      </c>
      <c r="Y1540" s="225" t="s">
        <v>162</v>
      </c>
      <c r="Z1540" s="225" t="s">
        <v>162</v>
      </c>
      <c r="AA1540" s="225" t="s">
        <v>162</v>
      </c>
      <c r="AB1540" s="225" t="s">
        <v>162</v>
      </c>
      <c r="AC1540" s="225" t="s">
        <v>162</v>
      </c>
      <c r="AS1540" s="225" t="s">
        <v>3017</v>
      </c>
    </row>
    <row r="1541" spans="1:45" x14ac:dyDescent="0.2">
      <c r="A1541" s="225">
        <v>425072</v>
      </c>
      <c r="B1541" s="225" t="s">
        <v>400</v>
      </c>
      <c r="R1541" s="225" t="s">
        <v>162</v>
      </c>
      <c r="U1541" s="225" t="s">
        <v>163</v>
      </c>
      <c r="V1541" s="225" t="s">
        <v>163</v>
      </c>
      <c r="W1541" s="225" t="s">
        <v>162</v>
      </c>
      <c r="Z1541" s="225" t="s">
        <v>162</v>
      </c>
      <c r="AA1541" s="225" t="s">
        <v>162</v>
      </c>
      <c r="AB1541" s="225" t="s">
        <v>162</v>
      </c>
      <c r="AS1541" s="225" t="s">
        <v>3017</v>
      </c>
    </row>
    <row r="1542" spans="1:45" x14ac:dyDescent="0.2">
      <c r="A1542" s="225">
        <v>425080</v>
      </c>
      <c r="B1542" s="225" t="s">
        <v>400</v>
      </c>
      <c r="Y1542" s="225" t="s">
        <v>162</v>
      </c>
      <c r="Z1542" s="225" t="s">
        <v>162</v>
      </c>
      <c r="AA1542" s="225" t="s">
        <v>162</v>
      </c>
      <c r="AB1542" s="225" t="s">
        <v>162</v>
      </c>
      <c r="AC1542" s="225" t="s">
        <v>162</v>
      </c>
      <c r="AS1542" s="225" t="s">
        <v>3017</v>
      </c>
    </row>
    <row r="1543" spans="1:45" x14ac:dyDescent="0.2">
      <c r="A1543" s="225">
        <v>425135</v>
      </c>
      <c r="B1543" s="225" t="s">
        <v>400</v>
      </c>
      <c r="O1543" s="225" t="s">
        <v>163</v>
      </c>
      <c r="X1543" s="225" t="s">
        <v>163</v>
      </c>
      <c r="Y1543" s="225" t="s">
        <v>162</v>
      </c>
      <c r="Z1543" s="225" t="s">
        <v>162</v>
      </c>
      <c r="AA1543" s="225" t="s">
        <v>162</v>
      </c>
      <c r="AB1543" s="225" t="s">
        <v>162</v>
      </c>
      <c r="AC1543" s="225" t="s">
        <v>162</v>
      </c>
      <c r="AS1543" s="225" t="s">
        <v>3017</v>
      </c>
    </row>
    <row r="1544" spans="1:45" x14ac:dyDescent="0.2">
      <c r="A1544" s="225">
        <v>425137</v>
      </c>
      <c r="B1544" s="225" t="s">
        <v>400</v>
      </c>
      <c r="T1544" s="225" t="s">
        <v>162</v>
      </c>
      <c r="U1544" s="225" t="s">
        <v>162</v>
      </c>
      <c r="V1544" s="225" t="s">
        <v>162</v>
      </c>
      <c r="W1544" s="225" t="s">
        <v>162</v>
      </c>
      <c r="Y1544" s="225" t="s">
        <v>162</v>
      </c>
      <c r="Z1544" s="225" t="s">
        <v>162</v>
      </c>
      <c r="AA1544" s="225" t="s">
        <v>162</v>
      </c>
      <c r="AB1544" s="225" t="s">
        <v>162</v>
      </c>
      <c r="AC1544" s="225" t="s">
        <v>162</v>
      </c>
      <c r="AS1544" s="225" t="s">
        <v>3017</v>
      </c>
    </row>
    <row r="1545" spans="1:45" x14ac:dyDescent="0.2">
      <c r="A1545" s="225">
        <v>425144</v>
      </c>
      <c r="B1545" s="225" t="s">
        <v>400</v>
      </c>
      <c r="F1545" s="225" t="s">
        <v>163</v>
      </c>
      <c r="O1545" s="225" t="s">
        <v>163</v>
      </c>
      <c r="P1545" s="225" t="s">
        <v>163</v>
      </c>
      <c r="Y1545" s="225" t="s">
        <v>162</v>
      </c>
      <c r="Z1545" s="225" t="s">
        <v>162</v>
      </c>
      <c r="AA1545" s="225" t="s">
        <v>162</v>
      </c>
      <c r="AB1545" s="225" t="s">
        <v>162</v>
      </c>
      <c r="AC1545" s="225" t="s">
        <v>162</v>
      </c>
      <c r="AS1545" s="225" t="s">
        <v>3017</v>
      </c>
    </row>
    <row r="1546" spans="1:45" x14ac:dyDescent="0.2">
      <c r="A1546" s="225">
        <v>425146</v>
      </c>
      <c r="B1546" s="225" t="s">
        <v>400</v>
      </c>
      <c r="F1546" s="225" t="s">
        <v>163</v>
      </c>
      <c r="O1546" s="225" t="s">
        <v>161</v>
      </c>
      <c r="P1546" s="225" t="s">
        <v>163</v>
      </c>
      <c r="Y1546" s="225" t="s">
        <v>162</v>
      </c>
      <c r="Z1546" s="225" t="s">
        <v>162</v>
      </c>
      <c r="AA1546" s="225" t="s">
        <v>162</v>
      </c>
      <c r="AB1546" s="225" t="s">
        <v>162</v>
      </c>
      <c r="AC1546" s="225" t="s">
        <v>162</v>
      </c>
      <c r="AS1546" s="225" t="s">
        <v>3017</v>
      </c>
    </row>
    <row r="1547" spans="1:45" x14ac:dyDescent="0.2">
      <c r="A1547" s="225">
        <v>425159</v>
      </c>
      <c r="B1547" s="225" t="s">
        <v>374</v>
      </c>
      <c r="Y1547" s="225" t="s">
        <v>162</v>
      </c>
      <c r="AA1547" s="225" t="s">
        <v>162</v>
      </c>
      <c r="AB1547" s="225" t="s">
        <v>162</v>
      </c>
      <c r="AC1547" s="225" t="s">
        <v>162</v>
      </c>
      <c r="AD1547" s="225" t="s">
        <v>162</v>
      </c>
      <c r="AE1547" s="225" t="s">
        <v>162</v>
      </c>
      <c r="AF1547" s="225" t="s">
        <v>162</v>
      </c>
      <c r="AG1547" s="225" t="s">
        <v>162</v>
      </c>
      <c r="AH1547" s="225" t="s">
        <v>162</v>
      </c>
      <c r="AS1547" s="225" t="s">
        <v>3017</v>
      </c>
    </row>
    <row r="1548" spans="1:45" x14ac:dyDescent="0.2">
      <c r="A1548" s="225">
        <v>425168</v>
      </c>
      <c r="B1548" s="225" t="s">
        <v>374</v>
      </c>
      <c r="W1548" s="225" t="s">
        <v>162</v>
      </c>
      <c r="Y1548" s="225" t="s">
        <v>163</v>
      </c>
      <c r="AA1548" s="225" t="s">
        <v>162</v>
      </c>
      <c r="AD1548" s="225" t="s">
        <v>162</v>
      </c>
      <c r="AE1548" s="225" t="s">
        <v>162</v>
      </c>
      <c r="AF1548" s="225" t="s">
        <v>162</v>
      </c>
      <c r="AG1548" s="225" t="s">
        <v>162</v>
      </c>
      <c r="AH1548" s="225" t="s">
        <v>162</v>
      </c>
      <c r="AS1548" s="225" t="s">
        <v>3017</v>
      </c>
    </row>
    <row r="1549" spans="1:45" x14ac:dyDescent="0.2">
      <c r="A1549" s="225">
        <v>425189</v>
      </c>
      <c r="B1549" s="225" t="s">
        <v>400</v>
      </c>
      <c r="Y1549" s="225" t="s">
        <v>162</v>
      </c>
      <c r="Z1549" s="225" t="s">
        <v>162</v>
      </c>
      <c r="AA1549" s="225" t="s">
        <v>162</v>
      </c>
      <c r="AB1549" s="225" t="s">
        <v>162</v>
      </c>
      <c r="AC1549" s="225" t="s">
        <v>162</v>
      </c>
      <c r="AS1549" s="225" t="s">
        <v>3017</v>
      </c>
    </row>
    <row r="1550" spans="1:45" x14ac:dyDescent="0.2">
      <c r="A1550" s="225">
        <v>425193</v>
      </c>
      <c r="B1550" s="225" t="s">
        <v>400</v>
      </c>
      <c r="J1550" s="225" t="s">
        <v>163</v>
      </c>
      <c r="U1550" s="225" t="s">
        <v>162</v>
      </c>
      <c r="V1550" s="225" t="s">
        <v>163</v>
      </c>
      <c r="W1550" s="225" t="s">
        <v>162</v>
      </c>
      <c r="Y1550" s="225" t="s">
        <v>162</v>
      </c>
      <c r="Z1550" s="225" t="s">
        <v>162</v>
      </c>
      <c r="AA1550" s="225" t="s">
        <v>162</v>
      </c>
      <c r="AB1550" s="225" t="s">
        <v>162</v>
      </c>
      <c r="AC1550" s="225" t="s">
        <v>162</v>
      </c>
      <c r="AS1550" s="225" t="s">
        <v>3017</v>
      </c>
    </row>
    <row r="1551" spans="1:45" x14ac:dyDescent="0.2">
      <c r="A1551" s="225">
        <v>425213</v>
      </c>
      <c r="B1551" s="225" t="s">
        <v>400</v>
      </c>
      <c r="L1551" s="225" t="s">
        <v>162</v>
      </c>
      <c r="U1551" s="225" t="s">
        <v>162</v>
      </c>
      <c r="W1551" s="225" t="s">
        <v>162</v>
      </c>
      <c r="Y1551" s="225" t="s">
        <v>162</v>
      </c>
      <c r="Z1551" s="225" t="s">
        <v>162</v>
      </c>
      <c r="AA1551" s="225" t="s">
        <v>162</v>
      </c>
      <c r="AB1551" s="225" t="s">
        <v>162</v>
      </c>
      <c r="AC1551" s="225" t="s">
        <v>162</v>
      </c>
      <c r="AS1551" s="225" t="s">
        <v>3017</v>
      </c>
    </row>
    <row r="1552" spans="1:45" x14ac:dyDescent="0.2">
      <c r="A1552" s="225">
        <v>425215</v>
      </c>
      <c r="B1552" s="225" t="s">
        <v>374</v>
      </c>
      <c r="M1552" s="225" t="s">
        <v>162</v>
      </c>
      <c r="N1552" s="225" t="s">
        <v>163</v>
      </c>
      <c r="Y1552" s="225" t="s">
        <v>162</v>
      </c>
      <c r="AA1552" s="225" t="s">
        <v>162</v>
      </c>
      <c r="AD1552" s="225" t="s">
        <v>162</v>
      </c>
      <c r="AE1552" s="225" t="s">
        <v>162</v>
      </c>
      <c r="AF1552" s="225" t="s">
        <v>162</v>
      </c>
      <c r="AG1552" s="225" t="s">
        <v>162</v>
      </c>
      <c r="AH1552" s="225" t="s">
        <v>162</v>
      </c>
      <c r="AS1552" s="225" t="s">
        <v>3017</v>
      </c>
    </row>
    <row r="1553" spans="1:45" x14ac:dyDescent="0.2">
      <c r="A1553" s="225">
        <v>425252</v>
      </c>
      <c r="B1553" s="225" t="s">
        <v>400</v>
      </c>
      <c r="W1553" s="225" t="s">
        <v>162</v>
      </c>
      <c r="Y1553" s="225" t="s">
        <v>162</v>
      </c>
      <c r="Z1553" s="225" t="s">
        <v>162</v>
      </c>
      <c r="AA1553" s="225" t="s">
        <v>162</v>
      </c>
      <c r="AB1553" s="225" t="s">
        <v>162</v>
      </c>
      <c r="AC1553" s="225" t="s">
        <v>162</v>
      </c>
      <c r="AS1553" s="225" t="s">
        <v>3017</v>
      </c>
    </row>
    <row r="1554" spans="1:45" x14ac:dyDescent="0.2">
      <c r="A1554" s="225">
        <v>425263</v>
      </c>
      <c r="B1554" s="225" t="s">
        <v>374</v>
      </c>
      <c r="T1554" s="225" t="s">
        <v>163</v>
      </c>
      <c r="AA1554" s="225" t="s">
        <v>162</v>
      </c>
      <c r="AC1554" s="225" t="s">
        <v>162</v>
      </c>
      <c r="AD1554" s="225" t="s">
        <v>162</v>
      </c>
      <c r="AE1554" s="225" t="s">
        <v>162</v>
      </c>
      <c r="AF1554" s="225" t="s">
        <v>162</v>
      </c>
      <c r="AG1554" s="225" t="s">
        <v>162</v>
      </c>
      <c r="AH1554" s="225" t="s">
        <v>162</v>
      </c>
      <c r="AS1554" s="225" t="s">
        <v>3017</v>
      </c>
    </row>
    <row r="1555" spans="1:45" x14ac:dyDescent="0.2">
      <c r="A1555" s="225">
        <v>425295</v>
      </c>
      <c r="B1555" s="225" t="s">
        <v>374</v>
      </c>
      <c r="U1555" s="225" t="s">
        <v>162</v>
      </c>
      <c r="AD1555" s="225" t="s">
        <v>162</v>
      </c>
      <c r="AE1555" s="225" t="s">
        <v>162</v>
      </c>
      <c r="AF1555" s="225" t="s">
        <v>162</v>
      </c>
      <c r="AG1555" s="225" t="s">
        <v>162</v>
      </c>
      <c r="AH1555" s="225" t="s">
        <v>162</v>
      </c>
      <c r="AS1555" s="225" t="s">
        <v>3017</v>
      </c>
    </row>
    <row r="1556" spans="1:45" x14ac:dyDescent="0.2">
      <c r="A1556" s="225">
        <v>425330</v>
      </c>
      <c r="B1556" s="225" t="s">
        <v>400</v>
      </c>
      <c r="R1556" s="225" t="s">
        <v>163</v>
      </c>
      <c r="Y1556" s="225" t="s">
        <v>162</v>
      </c>
      <c r="Z1556" s="225" t="s">
        <v>162</v>
      </c>
      <c r="AA1556" s="225" t="s">
        <v>162</v>
      </c>
      <c r="AB1556" s="225" t="s">
        <v>162</v>
      </c>
      <c r="AC1556" s="225" t="s">
        <v>162</v>
      </c>
      <c r="AS1556" s="225" t="s">
        <v>3017</v>
      </c>
    </row>
    <row r="1557" spans="1:45" x14ac:dyDescent="0.2">
      <c r="A1557" s="225">
        <v>425339</v>
      </c>
      <c r="B1557" s="225" t="s">
        <v>400</v>
      </c>
      <c r="X1557" s="225" t="s">
        <v>163</v>
      </c>
      <c r="Y1557" s="225" t="s">
        <v>162</v>
      </c>
      <c r="Z1557" s="225" t="s">
        <v>162</v>
      </c>
      <c r="AA1557" s="225" t="s">
        <v>162</v>
      </c>
      <c r="AB1557" s="225" t="s">
        <v>162</v>
      </c>
      <c r="AC1557" s="225" t="s">
        <v>162</v>
      </c>
      <c r="AS1557" s="225" t="s">
        <v>3017</v>
      </c>
    </row>
    <row r="1558" spans="1:45" x14ac:dyDescent="0.2">
      <c r="A1558" s="225">
        <v>425347</v>
      </c>
      <c r="B1558" s="225" t="s">
        <v>400</v>
      </c>
      <c r="K1558" s="225" t="s">
        <v>162</v>
      </c>
      <c r="L1558" s="225" t="s">
        <v>161</v>
      </c>
      <c r="R1558" s="225" t="s">
        <v>161</v>
      </c>
      <c r="Y1558" s="225" t="s">
        <v>162</v>
      </c>
      <c r="Z1558" s="225" t="s">
        <v>162</v>
      </c>
      <c r="AA1558" s="225" t="s">
        <v>162</v>
      </c>
      <c r="AB1558" s="225" t="s">
        <v>162</v>
      </c>
      <c r="AC1558" s="225" t="s">
        <v>162</v>
      </c>
      <c r="AS1558" s="225" t="s">
        <v>3017</v>
      </c>
    </row>
    <row r="1559" spans="1:45" x14ac:dyDescent="0.2">
      <c r="A1559" s="225">
        <v>425351</v>
      </c>
      <c r="B1559" s="225" t="s">
        <v>374</v>
      </c>
      <c r="V1559" s="225" t="s">
        <v>162</v>
      </c>
      <c r="AC1559" s="225" t="s">
        <v>163</v>
      </c>
      <c r="AD1559" s="225" t="s">
        <v>162</v>
      </c>
      <c r="AE1559" s="225" t="s">
        <v>162</v>
      </c>
      <c r="AF1559" s="225" t="s">
        <v>162</v>
      </c>
      <c r="AG1559" s="225" t="s">
        <v>162</v>
      </c>
      <c r="AH1559" s="225" t="s">
        <v>162</v>
      </c>
      <c r="AS1559" s="225" t="s">
        <v>3017</v>
      </c>
    </row>
    <row r="1560" spans="1:45" x14ac:dyDescent="0.2">
      <c r="A1560" s="225">
        <v>425363</v>
      </c>
      <c r="B1560" s="225" t="s">
        <v>400</v>
      </c>
      <c r="L1560" s="225" t="s">
        <v>161</v>
      </c>
      <c r="W1560" s="225" t="s">
        <v>163</v>
      </c>
      <c r="Y1560" s="225" t="s">
        <v>162</v>
      </c>
      <c r="Z1560" s="225" t="s">
        <v>162</v>
      </c>
      <c r="AA1560" s="225" t="s">
        <v>162</v>
      </c>
      <c r="AB1560" s="225" t="s">
        <v>162</v>
      </c>
      <c r="AC1560" s="225" t="s">
        <v>162</v>
      </c>
      <c r="AS1560" s="225" t="s">
        <v>3017</v>
      </c>
    </row>
    <row r="1561" spans="1:45" x14ac:dyDescent="0.2">
      <c r="A1561" s="225">
        <v>425390</v>
      </c>
      <c r="B1561" s="225" t="s">
        <v>400</v>
      </c>
      <c r="D1561" s="225" t="s">
        <v>163</v>
      </c>
      <c r="J1561" s="225" t="s">
        <v>163</v>
      </c>
      <c r="K1561" s="225" t="s">
        <v>161</v>
      </c>
      <c r="Y1561" s="225" t="s">
        <v>162</v>
      </c>
      <c r="Z1561" s="225" t="s">
        <v>162</v>
      </c>
      <c r="AA1561" s="225" t="s">
        <v>162</v>
      </c>
      <c r="AB1561" s="225" t="s">
        <v>162</v>
      </c>
      <c r="AC1561" s="225" t="s">
        <v>162</v>
      </c>
      <c r="AS1561" s="225" t="s">
        <v>3017</v>
      </c>
    </row>
    <row r="1562" spans="1:45" x14ac:dyDescent="0.2">
      <c r="A1562" s="225">
        <v>425428</v>
      </c>
      <c r="B1562" s="225" t="s">
        <v>400</v>
      </c>
      <c r="F1562" s="225" t="s">
        <v>163</v>
      </c>
      <c r="U1562" s="225" t="s">
        <v>162</v>
      </c>
      <c r="W1562" s="225" t="s">
        <v>162</v>
      </c>
      <c r="Y1562" s="225" t="s">
        <v>162</v>
      </c>
      <c r="Z1562" s="225" t="s">
        <v>162</v>
      </c>
      <c r="AA1562" s="225" t="s">
        <v>162</v>
      </c>
      <c r="AB1562" s="225" t="s">
        <v>162</v>
      </c>
      <c r="AC1562" s="225" t="s">
        <v>162</v>
      </c>
      <c r="AS1562" s="225" t="s">
        <v>3017</v>
      </c>
    </row>
    <row r="1563" spans="1:45" x14ac:dyDescent="0.2">
      <c r="A1563" s="225">
        <v>425439</v>
      </c>
      <c r="B1563" s="225" t="s">
        <v>400</v>
      </c>
      <c r="T1563" s="225" t="s">
        <v>163</v>
      </c>
      <c r="Y1563" s="225" t="s">
        <v>162</v>
      </c>
      <c r="Z1563" s="225" t="s">
        <v>162</v>
      </c>
      <c r="AA1563" s="225" t="s">
        <v>162</v>
      </c>
      <c r="AB1563" s="225" t="s">
        <v>162</v>
      </c>
      <c r="AC1563" s="225" t="s">
        <v>162</v>
      </c>
      <c r="AS1563" s="225" t="s">
        <v>3017</v>
      </c>
    </row>
    <row r="1564" spans="1:45" x14ac:dyDescent="0.2">
      <c r="A1564" s="225">
        <v>425452</v>
      </c>
      <c r="B1564" s="225" t="s">
        <v>400</v>
      </c>
      <c r="Z1564" s="225" t="s">
        <v>162</v>
      </c>
      <c r="AA1564" s="225" t="s">
        <v>162</v>
      </c>
      <c r="AS1564" s="225" t="s">
        <v>3017</v>
      </c>
    </row>
    <row r="1565" spans="1:45" x14ac:dyDescent="0.2">
      <c r="A1565" s="225">
        <v>425460</v>
      </c>
      <c r="B1565" s="225" t="s">
        <v>400</v>
      </c>
      <c r="R1565" s="225" t="s">
        <v>162</v>
      </c>
      <c r="V1565" s="225" t="s">
        <v>163</v>
      </c>
      <c r="Y1565" s="225" t="s">
        <v>162</v>
      </c>
      <c r="Z1565" s="225" t="s">
        <v>162</v>
      </c>
      <c r="AA1565" s="225" t="s">
        <v>162</v>
      </c>
      <c r="AB1565" s="225" t="s">
        <v>162</v>
      </c>
      <c r="AC1565" s="225" t="s">
        <v>162</v>
      </c>
      <c r="AS1565" s="225" t="s">
        <v>3017</v>
      </c>
    </row>
    <row r="1566" spans="1:45" x14ac:dyDescent="0.2">
      <c r="A1566" s="225">
        <v>425488</v>
      </c>
      <c r="B1566" s="225" t="s">
        <v>400</v>
      </c>
      <c r="V1566" s="225" t="s">
        <v>162</v>
      </c>
      <c r="W1566" s="225" t="s">
        <v>162</v>
      </c>
      <c r="X1566" s="225" t="s">
        <v>162</v>
      </c>
      <c r="Y1566" s="225" t="s">
        <v>162</v>
      </c>
      <c r="Z1566" s="225" t="s">
        <v>162</v>
      </c>
      <c r="AA1566" s="225" t="s">
        <v>162</v>
      </c>
      <c r="AB1566" s="225" t="s">
        <v>162</v>
      </c>
      <c r="AC1566" s="225" t="s">
        <v>162</v>
      </c>
      <c r="AS1566" s="225" t="s">
        <v>3017</v>
      </c>
    </row>
    <row r="1567" spans="1:45" x14ac:dyDescent="0.2">
      <c r="A1567" s="225">
        <v>425495</v>
      </c>
      <c r="B1567" s="225" t="s">
        <v>400</v>
      </c>
      <c r="R1567" s="225" t="s">
        <v>162</v>
      </c>
      <c r="V1567" s="225" t="s">
        <v>162</v>
      </c>
      <c r="W1567" s="225" t="s">
        <v>162</v>
      </c>
      <c r="Y1567" s="225" t="s">
        <v>162</v>
      </c>
      <c r="Z1567" s="225" t="s">
        <v>162</v>
      </c>
      <c r="AA1567" s="225" t="s">
        <v>162</v>
      </c>
      <c r="AB1567" s="225" t="s">
        <v>162</v>
      </c>
      <c r="AC1567" s="225" t="s">
        <v>162</v>
      </c>
      <c r="AS1567" s="225" t="s">
        <v>3017</v>
      </c>
    </row>
    <row r="1568" spans="1:45" x14ac:dyDescent="0.2">
      <c r="A1568" s="225">
        <v>425506</v>
      </c>
      <c r="B1568" s="225" t="s">
        <v>400</v>
      </c>
      <c r="U1568" s="225" t="s">
        <v>162</v>
      </c>
      <c r="W1568" s="225" t="s">
        <v>162</v>
      </c>
      <c r="Y1568" s="225" t="s">
        <v>162</v>
      </c>
      <c r="Z1568" s="225" t="s">
        <v>162</v>
      </c>
      <c r="AA1568" s="225" t="s">
        <v>162</v>
      </c>
      <c r="AB1568" s="225" t="s">
        <v>162</v>
      </c>
      <c r="AC1568" s="225" t="s">
        <v>162</v>
      </c>
      <c r="AS1568" s="225" t="s">
        <v>3017</v>
      </c>
    </row>
    <row r="1569" spans="1:45" x14ac:dyDescent="0.2">
      <c r="A1569" s="225">
        <v>425516</v>
      </c>
      <c r="B1569" s="225" t="s">
        <v>374</v>
      </c>
      <c r="Y1569" s="225" t="s">
        <v>162</v>
      </c>
      <c r="AA1569" s="225" t="s">
        <v>162</v>
      </c>
      <c r="AC1569" s="225" t="s">
        <v>163</v>
      </c>
      <c r="AD1569" s="225" t="s">
        <v>162</v>
      </c>
      <c r="AE1569" s="225" t="s">
        <v>162</v>
      </c>
      <c r="AF1569" s="225" t="s">
        <v>162</v>
      </c>
      <c r="AG1569" s="225" t="s">
        <v>162</v>
      </c>
      <c r="AH1569" s="225" t="s">
        <v>162</v>
      </c>
      <c r="AS1569" s="225" t="s">
        <v>3017</v>
      </c>
    </row>
    <row r="1570" spans="1:45" x14ac:dyDescent="0.2">
      <c r="A1570" s="225">
        <v>425538</v>
      </c>
      <c r="B1570" s="225" t="s">
        <v>374</v>
      </c>
      <c r="Y1570" s="225" t="s">
        <v>162</v>
      </c>
      <c r="Z1570" s="225" t="s">
        <v>162</v>
      </c>
      <c r="AB1570" s="225" t="s">
        <v>162</v>
      </c>
      <c r="AC1570" s="225" t="s">
        <v>162</v>
      </c>
      <c r="AD1570" s="225" t="s">
        <v>162</v>
      </c>
      <c r="AE1570" s="225" t="s">
        <v>162</v>
      </c>
      <c r="AF1570" s="225" t="s">
        <v>162</v>
      </c>
      <c r="AG1570" s="225" t="s">
        <v>162</v>
      </c>
      <c r="AH1570" s="225" t="s">
        <v>162</v>
      </c>
      <c r="AS1570" s="225" t="s">
        <v>3017</v>
      </c>
    </row>
    <row r="1571" spans="1:45" x14ac:dyDescent="0.2">
      <c r="A1571" s="225">
        <v>425541</v>
      </c>
      <c r="B1571" s="225" t="s">
        <v>400</v>
      </c>
      <c r="T1571" s="225" t="s">
        <v>163</v>
      </c>
      <c r="Y1571" s="225" t="s">
        <v>162</v>
      </c>
      <c r="Z1571" s="225" t="s">
        <v>162</v>
      </c>
      <c r="AA1571" s="225" t="s">
        <v>162</v>
      </c>
      <c r="AB1571" s="225" t="s">
        <v>162</v>
      </c>
      <c r="AC1571" s="225" t="s">
        <v>162</v>
      </c>
      <c r="AS1571" s="225" t="s">
        <v>3017</v>
      </c>
    </row>
    <row r="1572" spans="1:45" x14ac:dyDescent="0.2">
      <c r="A1572" s="225">
        <v>425554</v>
      </c>
      <c r="B1572" s="225" t="s">
        <v>374</v>
      </c>
      <c r="T1572" s="225" t="s">
        <v>163</v>
      </c>
      <c r="U1572" s="225" t="s">
        <v>162</v>
      </c>
      <c r="Y1572" s="225" t="s">
        <v>163</v>
      </c>
      <c r="AB1572" s="225" t="s">
        <v>163</v>
      </c>
      <c r="AC1572" s="225" t="s">
        <v>163</v>
      </c>
      <c r="AD1572" s="225" t="s">
        <v>162</v>
      </c>
      <c r="AE1572" s="225" t="s">
        <v>162</v>
      </c>
      <c r="AF1572" s="225" t="s">
        <v>162</v>
      </c>
      <c r="AG1572" s="225" t="s">
        <v>162</v>
      </c>
      <c r="AH1572" s="225" t="s">
        <v>162</v>
      </c>
      <c r="AS1572" s="225" t="s">
        <v>3017</v>
      </c>
    </row>
    <row r="1573" spans="1:45" x14ac:dyDescent="0.2">
      <c r="A1573" s="225">
        <v>425580</v>
      </c>
      <c r="B1573" s="225" t="s">
        <v>374</v>
      </c>
      <c r="U1573" s="225" t="s">
        <v>162</v>
      </c>
      <c r="Y1573" s="225" t="s">
        <v>162</v>
      </c>
      <c r="Z1573" s="225" t="s">
        <v>162</v>
      </c>
      <c r="AA1573" s="225" t="s">
        <v>162</v>
      </c>
      <c r="AD1573" s="225" t="s">
        <v>162</v>
      </c>
      <c r="AE1573" s="225" t="s">
        <v>162</v>
      </c>
      <c r="AF1573" s="225" t="s">
        <v>162</v>
      </c>
      <c r="AG1573" s="225" t="s">
        <v>162</v>
      </c>
      <c r="AH1573" s="225" t="s">
        <v>162</v>
      </c>
      <c r="AS1573" s="225" t="s">
        <v>3017</v>
      </c>
    </row>
    <row r="1574" spans="1:45" x14ac:dyDescent="0.2">
      <c r="A1574" s="225">
        <v>425604</v>
      </c>
      <c r="B1574" s="225" t="s">
        <v>400</v>
      </c>
      <c r="F1574" s="225" t="s">
        <v>161</v>
      </c>
      <c r="K1574" s="225" t="s">
        <v>161</v>
      </c>
      <c r="R1574" s="225" t="s">
        <v>162</v>
      </c>
      <c r="Y1574" s="225" t="s">
        <v>162</v>
      </c>
      <c r="Z1574" s="225" t="s">
        <v>162</v>
      </c>
      <c r="AA1574" s="225" t="s">
        <v>162</v>
      </c>
      <c r="AB1574" s="225" t="s">
        <v>162</v>
      </c>
      <c r="AC1574" s="225" t="s">
        <v>162</v>
      </c>
      <c r="AS1574" s="225" t="s">
        <v>3017</v>
      </c>
    </row>
    <row r="1575" spans="1:45" x14ac:dyDescent="0.2">
      <c r="A1575" s="225">
        <v>425616</v>
      </c>
      <c r="B1575" s="225" t="s">
        <v>374</v>
      </c>
      <c r="R1575" s="225" t="s">
        <v>163</v>
      </c>
      <c r="Y1575" s="225" t="s">
        <v>162</v>
      </c>
      <c r="Z1575" s="225" t="s">
        <v>162</v>
      </c>
      <c r="AA1575" s="225" t="s">
        <v>162</v>
      </c>
      <c r="AB1575" s="225" t="s">
        <v>162</v>
      </c>
      <c r="AC1575" s="225" t="s">
        <v>162</v>
      </c>
      <c r="AD1575" s="225" t="s">
        <v>162</v>
      </c>
      <c r="AE1575" s="225" t="s">
        <v>162</v>
      </c>
      <c r="AF1575" s="225" t="s">
        <v>162</v>
      </c>
      <c r="AG1575" s="225" t="s">
        <v>162</v>
      </c>
      <c r="AH1575" s="225" t="s">
        <v>162</v>
      </c>
      <c r="AS1575" s="225" t="s">
        <v>3017</v>
      </c>
    </row>
    <row r="1576" spans="1:45" x14ac:dyDescent="0.2">
      <c r="A1576" s="225">
        <v>425669</v>
      </c>
      <c r="B1576" s="225" t="s">
        <v>400</v>
      </c>
      <c r="L1576" s="225" t="s">
        <v>162</v>
      </c>
      <c r="R1576" s="225" t="s">
        <v>162</v>
      </c>
      <c r="U1576" s="225" t="s">
        <v>162</v>
      </c>
      <c r="W1576" s="225" t="s">
        <v>162</v>
      </c>
      <c r="Y1576" s="225" t="s">
        <v>162</v>
      </c>
      <c r="Z1576" s="225" t="s">
        <v>162</v>
      </c>
      <c r="AA1576" s="225" t="s">
        <v>162</v>
      </c>
      <c r="AB1576" s="225" t="s">
        <v>162</v>
      </c>
      <c r="AC1576" s="225" t="s">
        <v>162</v>
      </c>
      <c r="AS1576" s="225" t="s">
        <v>3017</v>
      </c>
    </row>
    <row r="1577" spans="1:45" x14ac:dyDescent="0.2">
      <c r="A1577" s="225">
        <v>425671</v>
      </c>
      <c r="B1577" s="225" t="s">
        <v>400</v>
      </c>
      <c r="K1577" s="225" t="s">
        <v>161</v>
      </c>
      <c r="U1577" s="225" t="s">
        <v>163</v>
      </c>
      <c r="W1577" s="225" t="s">
        <v>163</v>
      </c>
      <c r="X1577" s="225" t="s">
        <v>163</v>
      </c>
      <c r="Y1577" s="225" t="s">
        <v>162</v>
      </c>
      <c r="Z1577" s="225" t="s">
        <v>162</v>
      </c>
      <c r="AA1577" s="225" t="s">
        <v>162</v>
      </c>
      <c r="AB1577" s="225" t="s">
        <v>162</v>
      </c>
      <c r="AC1577" s="225" t="s">
        <v>162</v>
      </c>
      <c r="AS1577" s="225" t="s">
        <v>3017</v>
      </c>
    </row>
    <row r="1578" spans="1:45" x14ac:dyDescent="0.2">
      <c r="A1578" s="225">
        <v>425694</v>
      </c>
      <c r="B1578" s="225" t="s">
        <v>374</v>
      </c>
      <c r="Y1578" s="225" t="s">
        <v>162</v>
      </c>
      <c r="Z1578" s="225" t="s">
        <v>162</v>
      </c>
      <c r="AA1578" s="225" t="s">
        <v>162</v>
      </c>
      <c r="AB1578" s="225" t="s">
        <v>162</v>
      </c>
      <c r="AC1578" s="225" t="s">
        <v>162</v>
      </c>
      <c r="AD1578" s="225" t="s">
        <v>162</v>
      </c>
      <c r="AE1578" s="225" t="s">
        <v>162</v>
      </c>
      <c r="AF1578" s="225" t="s">
        <v>162</v>
      </c>
      <c r="AG1578" s="225" t="s">
        <v>162</v>
      </c>
      <c r="AH1578" s="225" t="s">
        <v>162</v>
      </c>
      <c r="AS1578" s="225" t="s">
        <v>3017</v>
      </c>
    </row>
    <row r="1579" spans="1:45" x14ac:dyDescent="0.2">
      <c r="A1579" s="225">
        <v>425717</v>
      </c>
      <c r="B1579" s="225" t="s">
        <v>400</v>
      </c>
      <c r="J1579" s="225" t="s">
        <v>161</v>
      </c>
      <c r="Y1579" s="225" t="s">
        <v>162</v>
      </c>
      <c r="Z1579" s="225" t="s">
        <v>162</v>
      </c>
      <c r="AA1579" s="225" t="s">
        <v>162</v>
      </c>
      <c r="AB1579" s="225" t="s">
        <v>162</v>
      </c>
      <c r="AC1579" s="225" t="s">
        <v>162</v>
      </c>
      <c r="AS1579" s="225" t="s">
        <v>3017</v>
      </c>
    </row>
    <row r="1580" spans="1:45" x14ac:dyDescent="0.2">
      <c r="A1580" s="225">
        <v>425749</v>
      </c>
      <c r="B1580" s="225" t="s">
        <v>374</v>
      </c>
      <c r="F1580" s="225" t="s">
        <v>161</v>
      </c>
      <c r="K1580" s="225" t="s">
        <v>163</v>
      </c>
      <c r="Q1580" s="225" t="s">
        <v>163</v>
      </c>
      <c r="Y1580" s="225" t="s">
        <v>162</v>
      </c>
      <c r="Z1580" s="225" t="s">
        <v>162</v>
      </c>
      <c r="AA1580" s="225" t="s">
        <v>162</v>
      </c>
      <c r="AB1580" s="225" t="s">
        <v>162</v>
      </c>
      <c r="AD1580" s="225" t="s">
        <v>162</v>
      </c>
      <c r="AE1580" s="225" t="s">
        <v>162</v>
      </c>
      <c r="AF1580" s="225" t="s">
        <v>162</v>
      </c>
      <c r="AG1580" s="225" t="s">
        <v>162</v>
      </c>
      <c r="AS1580" s="225" t="s">
        <v>3017</v>
      </c>
    </row>
  </sheetData>
  <sheetProtection password="DA5B" sheet="1" objects="1" scenarios="1" selectLockedCells="1" selectUnlockedCell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5"/>
  <sheetViews>
    <sheetView showGridLines="0" showRowColHeaders="0" rightToLeft="1" topLeftCell="A2" workbookViewId="0">
      <selection activeCell="E23" sqref="E23:J23"/>
    </sheetView>
  </sheetViews>
  <sheetFormatPr defaultColWidth="9" defaultRowHeight="15" x14ac:dyDescent="0.2"/>
  <cols>
    <col min="1" max="2" width="5.125" style="1" customWidth="1"/>
    <col min="3" max="3" width="4.125" style="1" customWidth="1"/>
    <col min="4" max="4" width="8" style="76" customWidth="1"/>
    <col min="5" max="5" width="7.125" style="76" customWidth="1"/>
    <col min="6" max="6" width="4.75" style="76" customWidth="1"/>
    <col min="7" max="7" width="5.375" style="76" customWidth="1"/>
    <col min="8" max="8" width="5.25" style="1" customWidth="1"/>
    <col min="9" max="9" width="9.125" style="1" customWidth="1"/>
    <col min="10" max="10" width="5" style="1" customWidth="1"/>
    <col min="11" max="11" width="3.875" style="1" customWidth="1"/>
    <col min="12" max="12" width="9.25" style="76" customWidth="1"/>
    <col min="13" max="13" width="6" style="76" customWidth="1"/>
    <col min="14" max="14" width="7.125" style="76" customWidth="1"/>
    <col min="15" max="16" width="4.375" style="1" customWidth="1"/>
    <col min="17" max="17" width="4" style="1" customWidth="1"/>
    <col min="18" max="19" width="9" style="1"/>
    <col min="20" max="20" width="6" style="1" customWidth="1"/>
    <col min="21" max="21" width="2.875" style="39" hidden="1" customWidth="1"/>
    <col min="22" max="22" width="6" style="1" customWidth="1"/>
    <col min="23" max="16384" width="9" style="1"/>
  </cols>
  <sheetData>
    <row r="1" spans="1:22" ht="19.5" thickBot="1" x14ac:dyDescent="0.25">
      <c r="A1" s="356">
        <f ca="1">NOW()</f>
        <v>44040.770384953707</v>
      </c>
      <c r="B1" s="356"/>
      <c r="C1" s="356"/>
      <c r="D1" s="356"/>
      <c r="E1" s="184" t="s">
        <v>3018</v>
      </c>
      <c r="F1" s="184"/>
      <c r="G1" s="184"/>
      <c r="H1" s="184"/>
      <c r="I1" s="184"/>
      <c r="J1" s="184"/>
      <c r="K1" s="184"/>
      <c r="L1" s="184"/>
      <c r="M1" s="184"/>
      <c r="N1" s="184"/>
      <c r="O1" s="184"/>
      <c r="P1" s="184"/>
      <c r="Q1" s="185"/>
    </row>
    <row r="2" spans="1:22" ht="17.25" customHeight="1" x14ac:dyDescent="0.2">
      <c r="A2" s="357" t="s">
        <v>382</v>
      </c>
      <c r="B2" s="358"/>
      <c r="C2" s="359">
        <f>'إختيار المقررات'!D1</f>
        <v>0</v>
      </c>
      <c r="D2" s="359"/>
      <c r="E2" s="360" t="s">
        <v>3</v>
      </c>
      <c r="F2" s="360"/>
      <c r="G2" s="361" t="e">
        <f>'إختيار المقررات'!J1</f>
        <v>#N/A</v>
      </c>
      <c r="H2" s="361"/>
      <c r="I2" s="361"/>
      <c r="J2" s="366" t="s">
        <v>4</v>
      </c>
      <c r="K2" s="366"/>
      <c r="L2" s="362" t="b">
        <f>'إختيار المقررات'!P1</f>
        <v>0</v>
      </c>
      <c r="M2" s="362"/>
      <c r="N2" s="186" t="s">
        <v>5</v>
      </c>
      <c r="O2" s="362" t="b">
        <f>'إختيار المقررات'!V1</f>
        <v>0</v>
      </c>
      <c r="P2" s="362"/>
      <c r="Q2" s="363"/>
    </row>
    <row r="3" spans="1:22" ht="17.25" customHeight="1" x14ac:dyDescent="0.2">
      <c r="A3" s="371" t="s">
        <v>383</v>
      </c>
      <c r="B3" s="372"/>
      <c r="C3" s="364" t="e">
        <f>'إختيار المقررات'!D2</f>
        <v>#N/A</v>
      </c>
      <c r="D3" s="364"/>
      <c r="E3" s="375">
        <f>'إدخال البيانات'!E4</f>
        <v>0</v>
      </c>
      <c r="F3" s="375"/>
      <c r="G3" s="367" t="s">
        <v>293</v>
      </c>
      <c r="H3" s="367"/>
      <c r="I3" s="374">
        <f>'إدخال البيانات'!D4</f>
        <v>0</v>
      </c>
      <c r="J3" s="374"/>
      <c r="K3" s="374"/>
      <c r="L3" s="187" t="s">
        <v>292</v>
      </c>
      <c r="M3" s="373" t="str">
        <f>'إدخال البيانات'!C4</f>
        <v xml:space="preserve"> </v>
      </c>
      <c r="N3" s="373"/>
      <c r="O3" s="373"/>
      <c r="P3" s="369" t="s">
        <v>294</v>
      </c>
      <c r="Q3" s="370"/>
    </row>
    <row r="4" spans="1:22" ht="18.75" customHeight="1" x14ac:dyDescent="0.2">
      <c r="A4" s="371" t="s">
        <v>384</v>
      </c>
      <c r="B4" s="372"/>
      <c r="C4" s="377" t="b">
        <f>'إختيار المقررات'!D3</f>
        <v>0</v>
      </c>
      <c r="D4" s="377"/>
      <c r="E4" s="376" t="s">
        <v>388</v>
      </c>
      <c r="F4" s="376"/>
      <c r="G4" s="365" t="b">
        <f>'إختيار المقررات'!AB1</f>
        <v>0</v>
      </c>
      <c r="H4" s="365"/>
      <c r="I4" s="188" t="s">
        <v>392</v>
      </c>
      <c r="J4" s="377" t="b">
        <f>'إختيار المقررات'!AH1</f>
        <v>0</v>
      </c>
      <c r="K4" s="377"/>
      <c r="L4" s="377"/>
      <c r="M4" s="373">
        <f>'إدخال البيانات'!F4</f>
        <v>0</v>
      </c>
      <c r="N4" s="373"/>
      <c r="O4" s="373"/>
      <c r="P4" s="367" t="s">
        <v>295</v>
      </c>
      <c r="Q4" s="368"/>
    </row>
    <row r="5" spans="1:22" ht="18.75" customHeight="1" x14ac:dyDescent="0.2">
      <c r="A5" s="386" t="s">
        <v>385</v>
      </c>
      <c r="B5" s="387"/>
      <c r="C5" s="378" t="b">
        <f>'إختيار المقررات'!J3</f>
        <v>0</v>
      </c>
      <c r="D5" s="378"/>
      <c r="E5" s="384" t="s">
        <v>389</v>
      </c>
      <c r="F5" s="384"/>
      <c r="G5" s="388">
        <f>'إدخال البيانات'!F6</f>
        <v>0</v>
      </c>
      <c r="H5" s="382"/>
      <c r="I5" s="189" t="s">
        <v>393</v>
      </c>
      <c r="J5" s="382">
        <f>'إدخال البيانات'!D6</f>
        <v>0</v>
      </c>
      <c r="K5" s="382"/>
      <c r="L5" s="382"/>
      <c r="M5" s="385" t="s">
        <v>395</v>
      </c>
      <c r="N5" s="385"/>
      <c r="O5" s="378" t="b">
        <f>'إختيار المقررات'!V3</f>
        <v>0</v>
      </c>
      <c r="P5" s="378"/>
      <c r="Q5" s="379"/>
    </row>
    <row r="6" spans="1:22" ht="18.75" customHeight="1" x14ac:dyDescent="0.2">
      <c r="A6" s="380" t="s">
        <v>386</v>
      </c>
      <c r="B6" s="381"/>
      <c r="C6" s="377">
        <f>'إدخال البيانات'!B10</f>
        <v>0</v>
      </c>
      <c r="D6" s="377"/>
      <c r="E6" s="376" t="s">
        <v>390</v>
      </c>
      <c r="F6" s="376"/>
      <c r="G6" s="377" t="b">
        <f>'إختيار المقررات'!D4</f>
        <v>0</v>
      </c>
      <c r="H6" s="377"/>
      <c r="I6" s="190" t="s">
        <v>394</v>
      </c>
      <c r="J6" s="382" t="b">
        <f>'إختيار المقررات'!P4</f>
        <v>0</v>
      </c>
      <c r="K6" s="382"/>
      <c r="L6" s="382"/>
      <c r="M6" s="376" t="s">
        <v>396</v>
      </c>
      <c r="N6" s="376"/>
      <c r="O6" s="377" t="b">
        <f>'إختيار المقررات'!J4</f>
        <v>0</v>
      </c>
      <c r="P6" s="377"/>
      <c r="Q6" s="383"/>
    </row>
    <row r="7" spans="1:22" ht="19.5" thickBot="1" x14ac:dyDescent="0.25">
      <c r="A7" s="393" t="s">
        <v>387</v>
      </c>
      <c r="B7" s="394"/>
      <c r="C7" s="389">
        <f>'إدخال البيانات'!A10</f>
        <v>0</v>
      </c>
      <c r="D7" s="390"/>
      <c r="E7" s="395" t="s">
        <v>391</v>
      </c>
      <c r="F7" s="395"/>
      <c r="G7" s="396">
        <f>'إدخال البيانات'!F8</f>
        <v>0</v>
      </c>
      <c r="H7" s="397"/>
      <c r="I7" s="191" t="s">
        <v>159</v>
      </c>
      <c r="J7" s="398">
        <f>'إدخال البيانات'!E8</f>
        <v>0</v>
      </c>
      <c r="K7" s="398"/>
      <c r="L7" s="398"/>
      <c r="M7" s="398"/>
      <c r="N7" s="398"/>
      <c r="O7" s="398"/>
      <c r="P7" s="398"/>
      <c r="Q7" s="399"/>
    </row>
    <row r="8" spans="1:22" ht="26.25" customHeight="1" x14ac:dyDescent="0.2">
      <c r="A8" s="391" t="s">
        <v>3019</v>
      </c>
      <c r="B8" s="391"/>
      <c r="C8" s="391"/>
      <c r="D8" s="391"/>
      <c r="E8" s="391"/>
      <c r="F8" s="391"/>
      <c r="G8" s="391"/>
      <c r="H8" s="391"/>
      <c r="I8" s="391"/>
      <c r="J8" s="391"/>
      <c r="K8" s="391"/>
      <c r="L8" s="391"/>
      <c r="M8" s="391"/>
      <c r="N8" s="391"/>
      <c r="O8" s="391"/>
      <c r="P8" s="391"/>
      <c r="Q8" s="391"/>
    </row>
    <row r="9" spans="1:22" ht="27" customHeight="1" thickBot="1" x14ac:dyDescent="0.25">
      <c r="A9" s="392"/>
      <c r="B9" s="392"/>
      <c r="C9" s="392"/>
      <c r="D9" s="392"/>
      <c r="E9" s="392"/>
      <c r="F9" s="392"/>
      <c r="G9" s="392"/>
      <c r="H9" s="392"/>
      <c r="I9" s="392"/>
      <c r="J9" s="392"/>
      <c r="K9" s="392"/>
      <c r="L9" s="392"/>
      <c r="M9" s="392"/>
      <c r="N9" s="392"/>
      <c r="O9" s="392"/>
      <c r="P9" s="392"/>
      <c r="Q9" s="392"/>
      <c r="R9" s="46"/>
      <c r="S9" s="46"/>
      <c r="T9" s="46"/>
    </row>
    <row r="10" spans="1:22" ht="22.5" customHeight="1" thickBot="1" x14ac:dyDescent="0.25">
      <c r="A10" s="47"/>
      <c r="B10" s="181" t="s">
        <v>28</v>
      </c>
      <c r="C10" s="400" t="s">
        <v>370</v>
      </c>
      <c r="D10" s="401"/>
      <c r="E10" s="401"/>
      <c r="F10" s="401"/>
      <c r="G10" s="401"/>
      <c r="H10" s="402"/>
      <c r="I10" s="47"/>
      <c r="J10" s="181" t="s">
        <v>28</v>
      </c>
      <c r="K10" s="400" t="s">
        <v>370</v>
      </c>
      <c r="L10" s="401"/>
      <c r="M10" s="401"/>
      <c r="N10" s="401"/>
      <c r="O10" s="401"/>
      <c r="P10" s="402"/>
      <c r="Q10" s="48"/>
      <c r="R10" s="49"/>
      <c r="S10" s="49"/>
      <c r="T10" s="50"/>
      <c r="U10" s="156" t="str">
        <f>IFERROR(SMALL('إختيار المقررات'!$F$9:$F$27,'إختيار المقررات'!BL5),"")</f>
        <v/>
      </c>
      <c r="V10" s="1" t="str">
        <f>IFERROR(SMALL('إختيار المقررات'!$BK$6:$BK$52,'إختيار المقررات'!BL5),"")</f>
        <v/>
      </c>
    </row>
    <row r="11" spans="1:22" ht="22.5" customHeight="1" x14ac:dyDescent="0.2">
      <c r="A11" s="51" t="str">
        <f>IF('إختيار المقررات'!BR58=1,U10,IF('إختيار المقررات'!F28&lt;2,"",U10))</f>
        <v/>
      </c>
      <c r="B11" s="178" t="str">
        <f>IFERROR(VLOOKUP(A11,'إختيار المقررات'!$BL$5:$BM$54,2,0),"")</f>
        <v/>
      </c>
      <c r="C11" s="410" t="str">
        <f>IFERROR(VLOOKUP(A11,'إختيار المقررات'!$BL$5:$BN$54,3,0),"")</f>
        <v/>
      </c>
      <c r="D11" s="410"/>
      <c r="E11" s="410"/>
      <c r="F11" s="410"/>
      <c r="G11" s="53" t="str">
        <f>IFERROR(VLOOKUP(C11,'إختيار المقررات'!$K$9:$T$28,9,0),"")</f>
        <v/>
      </c>
      <c r="H11" s="180" t="str">
        <f>IFERROR(IF(VLOOKUP(C11,'إختيار المقررات'!$K$9:$T$28,10,0)=0,"",VLOOKUP(C11,'إختيار المقررات'!$K$9:$T$28,10,0)),"")</f>
        <v/>
      </c>
      <c r="I11" s="51" t="str">
        <f>U18</f>
        <v/>
      </c>
      <c r="J11" s="178" t="str">
        <f>IFERROR(VLOOKUP(I11,'إختيار المقررات'!$BL$5:$BM$54,2,0),"")</f>
        <v/>
      </c>
      <c r="K11" s="410" t="str">
        <f>IFERROR(VLOOKUP(I11,'إختيار المقررات'!$BL$5:$BN$54,3,0),"")</f>
        <v/>
      </c>
      <c r="L11" s="410"/>
      <c r="M11" s="410"/>
      <c r="N11" s="410"/>
      <c r="O11" s="179" t="str">
        <f>IFERROR(VLOOKUP(K11,'إختيار المقررات'!$K$9:$T$28,9,0),"")</f>
        <v/>
      </c>
      <c r="P11" s="180" t="str">
        <f>IFERROR(IF(VLOOKUP(K11,'إختيار المقررات'!$K$9:$T$28,10,0)=0,"",VLOOKUP(K11,'إختيار المقررات'!$K$9:$T$28,10,0)),"")</f>
        <v/>
      </c>
      <c r="Q11" s="55"/>
      <c r="R11" s="56"/>
      <c r="S11" s="57"/>
      <c r="T11" s="56"/>
      <c r="U11" s="156" t="str">
        <f>IFERROR(SMALL('إختيار المقررات'!$F$9:$F$27,'إختيار المقررات'!BL6),"")</f>
        <v/>
      </c>
      <c r="V11" s="1" t="str">
        <f>IFERROR(SMALL('إختيار المقررات'!$BK$6:$BK$52,'إختيار المقررات'!BL6),"")</f>
        <v/>
      </c>
    </row>
    <row r="12" spans="1:22" ht="22.5" customHeight="1" x14ac:dyDescent="0.2">
      <c r="A12" s="51" t="str">
        <f t="shared" ref="A12:A18" si="0">U11</f>
        <v/>
      </c>
      <c r="B12" s="178" t="str">
        <f>IFERROR(VLOOKUP(A12,'إختيار المقررات'!$BL$5:$BM$54,2,0),"")</f>
        <v/>
      </c>
      <c r="C12" s="410" t="str">
        <f>IFERROR(VLOOKUP(A12,'إختيار المقررات'!$BL$5:$BN$54,3,0),"")</f>
        <v/>
      </c>
      <c r="D12" s="410"/>
      <c r="E12" s="410"/>
      <c r="F12" s="410"/>
      <c r="G12" s="53" t="str">
        <f>IFERROR(VLOOKUP(C12,'إختيار المقررات'!$K$9:$T$28,9,0),"")</f>
        <v/>
      </c>
      <c r="H12" s="180" t="str">
        <f>IFERROR(IF(VLOOKUP(C12,'إختيار المقررات'!$K$9:$T$28,10,0)=0,"",VLOOKUP(C12,'إختيار المقررات'!$K$9:$T$28,10,0)),"")</f>
        <v/>
      </c>
      <c r="I12" s="51" t="str">
        <f t="shared" ref="I12:I18" si="1">U19</f>
        <v/>
      </c>
      <c r="J12" s="178" t="str">
        <f>IFERROR(VLOOKUP(I12,'إختيار المقررات'!$BL$5:$BM$54,2,0),"")</f>
        <v/>
      </c>
      <c r="K12" s="406" t="str">
        <f>IFERROR(VLOOKUP(I12,'إختيار المقررات'!$BL$5:$BN$54,3,0),"")</f>
        <v/>
      </c>
      <c r="L12" s="406"/>
      <c r="M12" s="406"/>
      <c r="N12" s="406"/>
      <c r="O12" s="179" t="str">
        <f>IFERROR(VLOOKUP(K12,'إختيار المقررات'!$K$9:$T$28,9,0),"")</f>
        <v/>
      </c>
      <c r="P12" s="180" t="str">
        <f>IFERROR(IF(VLOOKUP(K12,'إختيار المقررات'!$K$9:$T$28,10,0)=0,"",VLOOKUP(K12,'إختيار المقررات'!$K$9:$T$28,10,0)),"")</f>
        <v/>
      </c>
      <c r="Q12" s="55"/>
      <c r="R12" s="57"/>
      <c r="S12" s="57"/>
      <c r="T12" s="58"/>
      <c r="U12" s="156" t="str">
        <f>IFERROR(SMALL('إختيار المقررات'!$F$9:$F$27,'إختيار المقررات'!BL7),"")</f>
        <v/>
      </c>
      <c r="V12" s="1" t="str">
        <f>IFERROR(SMALL('إختيار المقررات'!$BK$6:$BK$52,'إختيار المقررات'!BL7),"")</f>
        <v/>
      </c>
    </row>
    <row r="13" spans="1:22" ht="22.5" customHeight="1" x14ac:dyDescent="0.2">
      <c r="A13" s="51" t="str">
        <f t="shared" si="0"/>
        <v/>
      </c>
      <c r="B13" s="52" t="str">
        <f>IFERROR(VLOOKUP(A13,'إختيار المقررات'!$BL$5:$BM$54,2,0),"")</f>
        <v/>
      </c>
      <c r="C13" s="406" t="str">
        <f>IFERROR(VLOOKUP(A13,'إختيار المقررات'!$BL$5:$BN$54,3,0),"")</f>
        <v/>
      </c>
      <c r="D13" s="406"/>
      <c r="E13" s="406"/>
      <c r="F13" s="406"/>
      <c r="G13" s="53" t="str">
        <f>IFERROR(VLOOKUP(C13,'إختيار المقررات'!$K$9:$T$28,9,0),"")</f>
        <v/>
      </c>
      <c r="H13" s="180" t="str">
        <f>IFERROR(IF(VLOOKUP(C13,'إختيار المقررات'!$K$9:$T$28,10,0)=0,"",VLOOKUP(C13,'إختيار المقررات'!$K$9:$T$28,10,0)),"")</f>
        <v/>
      </c>
      <c r="I13" s="51" t="str">
        <f t="shared" si="1"/>
        <v/>
      </c>
      <c r="J13" s="178" t="str">
        <f>IFERROR(VLOOKUP(I13,'إختيار المقررات'!$BL$5:$BM$54,2,0),"")</f>
        <v/>
      </c>
      <c r="K13" s="406" t="str">
        <f>IFERROR(VLOOKUP(I13,'إختيار المقررات'!$BL$5:$BN$54,3,0),"")</f>
        <v/>
      </c>
      <c r="L13" s="406"/>
      <c r="M13" s="406"/>
      <c r="N13" s="406"/>
      <c r="O13" s="179" t="str">
        <f>IFERROR(VLOOKUP(K13,'إختيار المقررات'!$K$9:$T$28,9,0),"")</f>
        <v/>
      </c>
      <c r="P13" s="180" t="str">
        <f>IFERROR(IF(VLOOKUP(K13,'إختيار المقررات'!$K$9:$T$28,10,0)=0,"",VLOOKUP(K13,'إختيار المقررات'!$K$9:$T$28,10,0)),"")</f>
        <v/>
      </c>
      <c r="Q13" s="55"/>
      <c r="R13" s="57"/>
      <c r="S13" s="57"/>
      <c r="T13" s="58"/>
      <c r="U13" s="156" t="str">
        <f>IFERROR(SMALL('إختيار المقررات'!$F$9:$F$27,'إختيار المقررات'!BL8),"")</f>
        <v/>
      </c>
      <c r="V13" s="1" t="str">
        <f>IFERROR(SMALL('إختيار المقررات'!$BK$6:$BK$52,'إختيار المقررات'!BL8),"")</f>
        <v/>
      </c>
    </row>
    <row r="14" spans="1:22" ht="22.5" customHeight="1" x14ac:dyDescent="0.2">
      <c r="A14" s="51" t="str">
        <f t="shared" si="0"/>
        <v/>
      </c>
      <c r="B14" s="52" t="str">
        <f>IFERROR(VLOOKUP(A14,'إختيار المقررات'!$BL$5:$BM$54,2,0),"")</f>
        <v/>
      </c>
      <c r="C14" s="406" t="str">
        <f>IFERROR(VLOOKUP(A14,'إختيار المقررات'!$BL$5:$BN$54,3,0),"")</f>
        <v/>
      </c>
      <c r="D14" s="406"/>
      <c r="E14" s="406"/>
      <c r="F14" s="406"/>
      <c r="G14" s="53" t="str">
        <f>IFERROR(VLOOKUP(C14,'إختيار المقررات'!$K$9:$T$28,9,0),"")</f>
        <v/>
      </c>
      <c r="H14" s="180" t="str">
        <f>IFERROR(IF(VLOOKUP(C14,'إختيار المقررات'!$K$9:$T$28,10,0)=0,"",VLOOKUP(C14,'إختيار المقررات'!$K$9:$T$28,10,0)),"")</f>
        <v/>
      </c>
      <c r="I14" s="51" t="str">
        <f t="shared" si="1"/>
        <v/>
      </c>
      <c r="J14" s="178" t="str">
        <f>IFERROR(VLOOKUP(I14,'إختيار المقررات'!$BL$5:$BM$54,2,0),"")</f>
        <v/>
      </c>
      <c r="K14" s="406" t="str">
        <f>IFERROR(VLOOKUP(I14,'إختيار المقررات'!$BL$5:$BN$54,3,0),"")</f>
        <v/>
      </c>
      <c r="L14" s="406"/>
      <c r="M14" s="406"/>
      <c r="N14" s="406"/>
      <c r="O14" s="179" t="str">
        <f>IFERROR(VLOOKUP(K14,'إختيار المقررات'!$K$9:$T$28,9,0),"")</f>
        <v/>
      </c>
      <c r="P14" s="180" t="str">
        <f>IFERROR(IF(VLOOKUP(K14,'إختيار المقررات'!$K$9:$T$28,10,0)=0,"",VLOOKUP(K14,'إختيار المقررات'!$K$9:$T$28,10,0)),"")</f>
        <v/>
      </c>
      <c r="Q14" s="55"/>
      <c r="R14" s="57"/>
      <c r="S14" s="57"/>
      <c r="T14" s="58"/>
      <c r="U14" s="156" t="str">
        <f>IFERROR(SMALL('إختيار المقررات'!$F$9:$F$27,'إختيار المقررات'!BL9),"")</f>
        <v/>
      </c>
      <c r="V14" s="1" t="str">
        <f>IFERROR(SMALL('إختيار المقررات'!$BK$6:$BK$52,'إختيار المقررات'!BL9),"")</f>
        <v/>
      </c>
    </row>
    <row r="15" spans="1:22" ht="22.5" customHeight="1" x14ac:dyDescent="0.2">
      <c r="A15" s="51" t="str">
        <f t="shared" si="0"/>
        <v/>
      </c>
      <c r="B15" s="52" t="str">
        <f>IFERROR(VLOOKUP(A15,'إختيار المقررات'!$BL$5:$BM$54,2,0),"")</f>
        <v/>
      </c>
      <c r="C15" s="406" t="str">
        <f>IFERROR(VLOOKUP(A15,'إختيار المقررات'!$BL$5:$BN$54,3,0),"")</f>
        <v/>
      </c>
      <c r="D15" s="406"/>
      <c r="E15" s="406"/>
      <c r="F15" s="406"/>
      <c r="G15" s="53" t="str">
        <f>IFERROR(VLOOKUP(C15,'إختيار المقررات'!$K$9:$T$28,9,0),"")</f>
        <v/>
      </c>
      <c r="H15" s="180" t="str">
        <f>IFERROR(IF(VLOOKUP(C15,'إختيار المقررات'!$K$9:$T$28,10,0)=0,"",VLOOKUP(C15,'إختيار المقررات'!$K$9:$T$28,10,0)),"")</f>
        <v/>
      </c>
      <c r="I15" s="51" t="str">
        <f t="shared" si="1"/>
        <v/>
      </c>
      <c r="J15" s="178" t="str">
        <f>IFERROR(VLOOKUP(I15,'إختيار المقررات'!$BL$5:$BM$54,2,0),"")</f>
        <v/>
      </c>
      <c r="K15" s="406" t="str">
        <f>IFERROR(VLOOKUP(I15,'إختيار المقررات'!$BL$5:$BN$54,3,0),"")</f>
        <v/>
      </c>
      <c r="L15" s="406"/>
      <c r="M15" s="406"/>
      <c r="N15" s="406"/>
      <c r="O15" s="179" t="str">
        <f>IFERROR(VLOOKUP(K15,'إختيار المقررات'!$K$9:$T$28,9,0),"")</f>
        <v/>
      </c>
      <c r="P15" s="180" t="str">
        <f>IFERROR(IF(VLOOKUP(K15,'إختيار المقررات'!$K$9:$T$28,10,0)=0,"",VLOOKUP(K15,'إختيار المقررات'!$K$9:$T$28,10,0)),"")</f>
        <v/>
      </c>
      <c r="Q15" s="55"/>
      <c r="R15" s="57"/>
      <c r="S15" s="57"/>
      <c r="T15" s="58"/>
      <c r="U15" s="156" t="str">
        <f>IFERROR(SMALL('إختيار المقررات'!$F$9:$F$27,'إختيار المقررات'!BL10),"")</f>
        <v/>
      </c>
      <c r="V15" s="1" t="str">
        <f>IFERROR(SMALL('إختيار المقررات'!$BK$6:$BK$52,'إختيار المقررات'!BL10),"")</f>
        <v/>
      </c>
    </row>
    <row r="16" spans="1:22" ht="22.5" customHeight="1" x14ac:dyDescent="0.2">
      <c r="A16" s="51" t="str">
        <f t="shared" si="0"/>
        <v/>
      </c>
      <c r="B16" s="52" t="str">
        <f>IFERROR(VLOOKUP(A16,'إختيار المقررات'!$BL$5:$BM$54,2,0),"")</f>
        <v/>
      </c>
      <c r="C16" s="406" t="str">
        <f>IFERROR(VLOOKUP(A16,'إختيار المقررات'!$BL$5:$BN$54,3,0),"")</f>
        <v/>
      </c>
      <c r="D16" s="406"/>
      <c r="E16" s="406"/>
      <c r="F16" s="406"/>
      <c r="G16" s="53" t="str">
        <f>IFERROR(VLOOKUP(C16,'إختيار المقررات'!$K$9:$T$28,9,0),"")</f>
        <v/>
      </c>
      <c r="H16" s="180" t="str">
        <f>IFERROR(IF(VLOOKUP(C16,'إختيار المقررات'!$K$9:$T$28,10,0)=0,"",VLOOKUP(C16,'إختيار المقررات'!$K$9:$T$28,10,0)),"")</f>
        <v/>
      </c>
      <c r="I16" s="51" t="str">
        <f t="shared" si="1"/>
        <v/>
      </c>
      <c r="J16" s="178" t="str">
        <f>IFERROR(VLOOKUP(I16,'إختيار المقررات'!$BL$5:$BM$54,2,0),"")</f>
        <v/>
      </c>
      <c r="K16" s="406" t="str">
        <f>IFERROR(VLOOKUP(I16,'إختيار المقررات'!$BL$5:$BN$54,3,0),"")</f>
        <v/>
      </c>
      <c r="L16" s="406"/>
      <c r="M16" s="406"/>
      <c r="N16" s="406"/>
      <c r="O16" s="179" t="str">
        <f>IFERROR(VLOOKUP(K16,'إختيار المقررات'!$K$9:$T$28,9,0),"")</f>
        <v/>
      </c>
      <c r="P16" s="180" t="str">
        <f>IFERROR(IF(VLOOKUP(K16,'إختيار المقررات'!$K$9:$T$28,10,0)=0,"",VLOOKUP(K16,'إختيار المقررات'!$K$9:$T$28,10,0)),"")</f>
        <v/>
      </c>
      <c r="Q16" s="55"/>
      <c r="R16" s="57"/>
      <c r="S16" s="57"/>
      <c r="T16" s="58"/>
      <c r="U16" s="156" t="str">
        <f>IFERROR(SMALL('إختيار المقررات'!$F$9:$F$27,'إختيار المقررات'!BL11),"")</f>
        <v/>
      </c>
      <c r="V16" s="1" t="str">
        <f>IFERROR(SMALL('إختيار المقررات'!$BK$6:$BK$52,'إختيار المقررات'!BL11),"")</f>
        <v/>
      </c>
    </row>
    <row r="17" spans="1:22" s="59" customFormat="1" ht="22.5" customHeight="1" x14ac:dyDescent="0.2">
      <c r="A17" s="51" t="str">
        <f t="shared" si="0"/>
        <v/>
      </c>
      <c r="B17" s="52" t="str">
        <f>IFERROR(VLOOKUP(A17,'إختيار المقررات'!$BL$5:$BM$54,2,0),"")</f>
        <v/>
      </c>
      <c r="C17" s="406" t="str">
        <f>IFERROR(VLOOKUP(A17,'إختيار المقررات'!$BL$5:$BN$54,3,0),"")</f>
        <v/>
      </c>
      <c r="D17" s="406"/>
      <c r="E17" s="406"/>
      <c r="F17" s="406"/>
      <c r="G17" s="53" t="str">
        <f>IFERROR(VLOOKUP(C17,'إختيار المقررات'!$K$9:$T$28,9,0),"")</f>
        <v/>
      </c>
      <c r="H17" s="180" t="str">
        <f>IFERROR(IF(VLOOKUP(C17,'إختيار المقررات'!$K$9:$T$28,10,0)=0,"",VLOOKUP(C17,'إختيار المقررات'!$K$9:$T$28,10,0)),"")</f>
        <v/>
      </c>
      <c r="I17" s="51" t="str">
        <f t="shared" si="1"/>
        <v/>
      </c>
      <c r="J17" s="178" t="str">
        <f>IFERROR(VLOOKUP(I17,'إختيار المقررات'!$BL$5:$BM$54,2,0),"")</f>
        <v/>
      </c>
      <c r="K17" s="406" t="str">
        <f>IFERROR(VLOOKUP(I17,'إختيار المقررات'!$BL$5:$BN$54,3,0),"")</f>
        <v/>
      </c>
      <c r="L17" s="406"/>
      <c r="M17" s="406"/>
      <c r="N17" s="406"/>
      <c r="O17" s="179" t="str">
        <f>IFERROR(VLOOKUP(K17,'إختيار المقررات'!$K$9:$T$28,9,0),"")</f>
        <v/>
      </c>
      <c r="P17" s="180" t="str">
        <f>IFERROR(IF(VLOOKUP(K17,'إختيار المقررات'!$K$9:$T$28,10,0)=0,"",VLOOKUP(K17,'إختيار المقررات'!$K$9:$T$28,10,0)),"")</f>
        <v/>
      </c>
      <c r="Q17" s="55"/>
      <c r="R17" s="57"/>
      <c r="S17" s="57"/>
      <c r="T17" s="58"/>
      <c r="U17" s="156" t="str">
        <f>IFERROR(SMALL('إختيار المقررات'!$F$9:$F$27,'إختيار المقررات'!BL12),"")</f>
        <v/>
      </c>
      <c r="V17" s="1" t="str">
        <f>IFERROR(SMALL('إختيار المقررات'!$BK$6:$BK$52,'إختيار المقررات'!BL12),"")</f>
        <v/>
      </c>
    </row>
    <row r="18" spans="1:22" s="59" customFormat="1" ht="22.5" customHeight="1" x14ac:dyDescent="0.2">
      <c r="A18" s="51" t="str">
        <f t="shared" si="0"/>
        <v/>
      </c>
      <c r="B18" s="52" t="str">
        <f>IFERROR(VLOOKUP(A18,'إختيار المقررات'!$BL$5:$BM$54,2,0),"")</f>
        <v/>
      </c>
      <c r="C18" s="406" t="str">
        <f>IFERROR(VLOOKUP(A18,'إختيار المقررات'!$BL$5:$BN$54,3,0),"")</f>
        <v/>
      </c>
      <c r="D18" s="406"/>
      <c r="E18" s="406"/>
      <c r="F18" s="406"/>
      <c r="G18" s="53" t="str">
        <f>IFERROR(VLOOKUP(C18,'إختيار المقررات'!$K$9:$T$28,9,0),"")</f>
        <v/>
      </c>
      <c r="H18" s="180" t="str">
        <f>IFERROR(IF(VLOOKUP(C18,'إختيار المقررات'!$K$9:$T$28,10,0)=0,"",VLOOKUP(C18,'إختيار المقررات'!$K$9:$T$28,10,0)),"")</f>
        <v/>
      </c>
      <c r="I18" s="51" t="str">
        <f t="shared" si="1"/>
        <v/>
      </c>
      <c r="J18" s="178" t="str">
        <f>IFERROR(VLOOKUP(I18,'إختيار المقررات'!$BL$5:$BM$54,2,0),"")</f>
        <v/>
      </c>
      <c r="K18" s="406" t="str">
        <f>IFERROR(VLOOKUP(I18,'إختيار المقررات'!$BL$5:$BN$54,3,0),"")</f>
        <v/>
      </c>
      <c r="L18" s="406"/>
      <c r="M18" s="406"/>
      <c r="N18" s="406"/>
      <c r="O18" s="179" t="str">
        <f>IFERROR(VLOOKUP(K18,'إختيار المقررات'!$K$9:$T$28,9,0),"")</f>
        <v/>
      </c>
      <c r="P18" s="180" t="str">
        <f>IFERROR(IF(VLOOKUP(K18,'إختيار المقررات'!$K$9:$T$28,10,0)=0,"",VLOOKUP(K18,'إختيار المقررات'!$K$9:$T$28,10,0)),"")</f>
        <v/>
      </c>
      <c r="Q18" s="55"/>
      <c r="R18" s="60"/>
      <c r="S18" s="60"/>
      <c r="T18" s="33"/>
      <c r="U18" s="156" t="str">
        <f>IFERROR(SMALL('إختيار المقررات'!$F$9:$F$27,'إختيار المقررات'!BL13),"")</f>
        <v/>
      </c>
      <c r="V18" s="1" t="str">
        <f>IFERROR(SMALL('إختيار المقررات'!$BK$6:$BK$52,'إختيار المقررات'!BL13),"")</f>
        <v/>
      </c>
    </row>
    <row r="19" spans="1:22" s="59" customFormat="1" ht="22.5" customHeight="1" x14ac:dyDescent="0.2">
      <c r="A19" s="51"/>
      <c r="B19" s="55"/>
      <c r="C19" s="55"/>
      <c r="D19" s="55"/>
      <c r="E19" s="55"/>
      <c r="F19" s="55"/>
      <c r="G19" s="33"/>
      <c r="H19" s="33"/>
      <c r="I19" s="51">
        <f>U26</f>
        <v>0</v>
      </c>
      <c r="J19" s="178" t="str">
        <f>IFERROR(VLOOKUP(I19,'إختيار المقررات'!$BL$5:$BM$54,2,0),"")</f>
        <v/>
      </c>
      <c r="K19" s="406" t="str">
        <f>IFERROR(VLOOKUP(I19,'إختيار المقررات'!$BL$5:$BN$54,3,0),"")</f>
        <v/>
      </c>
      <c r="L19" s="406"/>
      <c r="M19" s="406"/>
      <c r="N19" s="406"/>
      <c r="O19" s="179" t="str">
        <f>IFERROR(VLOOKUP(K19,'إختيار المقررات'!$K$9:$T$28,9,0),"")</f>
        <v/>
      </c>
      <c r="P19" s="180" t="str">
        <f>IFERROR(IF(VLOOKUP(K19,'إختيار المقررات'!$K$9:$T$28,10,0)=0,"",VLOOKUP(K19,'إختيار المقررات'!$K$9:$T$28,10,0)),"")</f>
        <v/>
      </c>
      <c r="Q19" s="55"/>
      <c r="R19" s="60"/>
      <c r="S19" s="60"/>
      <c r="T19" s="33"/>
      <c r="U19" s="156" t="str">
        <f>IFERROR(SMALL('إختيار المقررات'!$F$9:$F$27,'إختيار المقررات'!BL14),"")</f>
        <v/>
      </c>
      <c r="V19" s="1" t="str">
        <f>IFERROR(SMALL('إختيار المقررات'!$BK$6:$BK$52,'إختيار المقررات'!BL14),"")</f>
        <v/>
      </c>
    </row>
    <row r="20" spans="1:22" s="59" customFormat="1" ht="22.5" customHeight="1" thickBot="1" x14ac:dyDescent="0.25">
      <c r="A20" s="51"/>
      <c r="B20" s="55"/>
      <c r="C20" s="55"/>
      <c r="D20" s="55"/>
      <c r="E20" s="55"/>
      <c r="F20" s="55"/>
      <c r="G20" s="33"/>
      <c r="H20" s="33"/>
      <c r="I20" s="54" t="str">
        <f t="shared" ref="I20" si="2">V19</f>
        <v/>
      </c>
      <c r="J20" s="197" t="str">
        <f>IFERROR(VLOOKUP(I20,'إختيار المقررات'!$BL$5:$BM$42,2,0),"")</f>
        <v/>
      </c>
      <c r="K20" s="407" t="str">
        <f>IFERROR(VLOOKUP(I20,'إختيار المقررات'!$BL$5:$BN$54,3,0),"")</f>
        <v/>
      </c>
      <c r="L20" s="407"/>
      <c r="M20" s="407"/>
      <c r="N20" s="407"/>
      <c r="O20" s="198" t="str">
        <f>IFERROR(VLOOKUP(I20,'إختيار المقررات'!$BL$5:$BP$54,4,0),"")</f>
        <v/>
      </c>
      <c r="P20" s="199" t="str">
        <f>IFERROR(VLOOKUP(I20,'إختيار المقررات'!$BL$5:$BP$54,5,0),"")</f>
        <v/>
      </c>
      <c r="Q20" s="55"/>
      <c r="R20" s="60"/>
      <c r="S20" s="60"/>
      <c r="T20" s="33"/>
      <c r="U20" s="156" t="str">
        <f>IFERROR(SMALL('إختيار المقررات'!$F$9:$F$27,'إختيار المقررات'!BL15),"")</f>
        <v/>
      </c>
      <c r="V20" s="1" t="str">
        <f>IFERROR(SMALL('إختيار المقررات'!$BK$6:$BK$52,'إختيار المقررات'!BL15),"")</f>
        <v/>
      </c>
    </row>
    <row r="21" spans="1:22" s="59" customFormat="1" ht="3.75" customHeight="1" thickBot="1" x14ac:dyDescent="0.25">
      <c r="A21" s="51"/>
      <c r="B21" s="55"/>
      <c r="C21" s="55"/>
      <c r="D21" s="55"/>
      <c r="E21" s="55"/>
      <c r="F21" s="55"/>
      <c r="G21" s="33"/>
      <c r="H21" s="33"/>
      <c r="I21" s="54"/>
      <c r="J21" s="55"/>
      <c r="K21" s="55"/>
      <c r="L21" s="55"/>
      <c r="M21" s="55"/>
      <c r="N21" s="55"/>
      <c r="O21" s="33"/>
      <c r="P21" s="33"/>
      <c r="Q21" s="55"/>
      <c r="R21" s="60"/>
      <c r="S21" s="60"/>
      <c r="T21" s="33"/>
      <c r="U21" s="156" t="str">
        <f>IFERROR(SMALL('إختيار المقررات'!$F$9:$F$27,'إختيار المقررات'!BL16),"")</f>
        <v/>
      </c>
      <c r="V21" s="1"/>
    </row>
    <row r="22" spans="1:22" ht="33.75" customHeight="1" thickTop="1" thickBot="1" x14ac:dyDescent="0.25">
      <c r="A22" s="408" t="s">
        <v>170</v>
      </c>
      <c r="B22" s="409"/>
      <c r="C22" s="409"/>
      <c r="D22" s="409"/>
      <c r="E22" s="200">
        <f>'إختيار المقررات'!AH14</f>
        <v>0</v>
      </c>
      <c r="F22" s="408" t="s">
        <v>3013</v>
      </c>
      <c r="G22" s="409"/>
      <c r="H22" s="409"/>
      <c r="I22" s="409"/>
      <c r="J22" s="422">
        <f>'إختيار المقررات'!AH15</f>
        <v>0</v>
      </c>
      <c r="K22" s="423"/>
      <c r="L22" s="408" t="s">
        <v>3014</v>
      </c>
      <c r="M22" s="409"/>
      <c r="N22" s="409"/>
      <c r="O22" s="409"/>
      <c r="P22" s="424">
        <f>'إختيار المقررات'!AH16</f>
        <v>0</v>
      </c>
      <c r="Q22" s="425"/>
      <c r="R22" s="61"/>
      <c r="U22" s="156" t="str">
        <f>IFERROR(SMALL('إختيار المقررات'!$F$9:$F$27,'إختيار المقررات'!BL17),"")</f>
        <v/>
      </c>
    </row>
    <row r="23" spans="1:22" ht="24.75" customHeight="1" thickTop="1" thickBot="1" x14ac:dyDescent="0.25">
      <c r="A23" s="404" t="s">
        <v>164</v>
      </c>
      <c r="B23" s="405"/>
      <c r="C23" s="405"/>
      <c r="D23" s="405"/>
      <c r="E23" s="403">
        <f>'إختيار المقررات'!D5</f>
        <v>0</v>
      </c>
      <c r="F23" s="403"/>
      <c r="G23" s="403"/>
      <c r="H23" s="403"/>
      <c r="I23" s="403"/>
      <c r="J23" s="403"/>
      <c r="K23" s="414" t="s">
        <v>169</v>
      </c>
      <c r="L23" s="415"/>
      <c r="M23" s="415"/>
      <c r="N23" s="416"/>
      <c r="O23" s="417" t="e">
        <f>'إختيار المقررات'!AH9</f>
        <v>#N/A</v>
      </c>
      <c r="P23" s="417"/>
      <c r="Q23" s="418"/>
      <c r="U23" s="156" t="str">
        <f>IFERROR(SMALL('إختيار المقررات'!$F$9:$F$27,'إختيار المقررات'!BL18),"")</f>
        <v/>
      </c>
    </row>
    <row r="24" spans="1:22" ht="23.25" customHeight="1" thickTop="1" x14ac:dyDescent="0.2">
      <c r="A24" s="454" t="s">
        <v>3267</v>
      </c>
      <c r="B24" s="454"/>
      <c r="C24" s="454"/>
      <c r="D24" s="215" t="e">
        <f>'إختيار المقررات'!P5</f>
        <v>#N/A</v>
      </c>
      <c r="E24" s="216" t="s">
        <v>0</v>
      </c>
      <c r="F24" s="455" t="e">
        <f>'إختيار المقررات'!V5</f>
        <v>#N/A</v>
      </c>
      <c r="G24" s="455"/>
      <c r="H24" s="441" t="s">
        <v>48</v>
      </c>
      <c r="I24" s="441"/>
      <c r="J24" s="456" t="e">
        <f>'إختيار المقررات'!AB5</f>
        <v>#N/A</v>
      </c>
      <c r="K24" s="457"/>
      <c r="L24" s="442" t="s">
        <v>29</v>
      </c>
      <c r="M24" s="443"/>
      <c r="N24" s="448" t="s">
        <v>30</v>
      </c>
      <c r="O24" s="449"/>
      <c r="P24" s="428" t="s">
        <v>31</v>
      </c>
      <c r="Q24" s="429"/>
      <c r="U24" s="156" t="str">
        <f>IFERROR(SMALL('إختيار المقررات'!$F$9:$F$27,'إختيار المقررات'!BL19),"")</f>
        <v/>
      </c>
    </row>
    <row r="25" spans="1:22" ht="27" customHeight="1" thickBot="1" x14ac:dyDescent="0.25">
      <c r="A25" s="434" t="s">
        <v>23</v>
      </c>
      <c r="B25" s="435"/>
      <c r="C25" s="435"/>
      <c r="D25" s="435"/>
      <c r="E25" s="436" t="e">
        <f>'إختيار المقررات'!AH10</f>
        <v>#N/A</v>
      </c>
      <c r="F25" s="436"/>
      <c r="G25" s="437"/>
      <c r="H25" s="438" t="s">
        <v>21</v>
      </c>
      <c r="I25" s="439"/>
      <c r="J25" s="440" t="str">
        <f>IF('إختيار المقررات'!AH11="نعم","نعم","لا")</f>
        <v>لا</v>
      </c>
      <c r="K25" s="440"/>
      <c r="L25" s="444"/>
      <c r="M25" s="445"/>
      <c r="N25" s="450"/>
      <c r="O25" s="451"/>
      <c r="P25" s="430"/>
      <c r="Q25" s="431"/>
      <c r="U25" s="156" t="str">
        <f>IFERROR(SMALL('إختيار المقررات'!$F$9:$F$27,'إختيار المقررات'!BL20),"")</f>
        <v/>
      </c>
    </row>
    <row r="26" spans="1:22" ht="16.5" customHeight="1" thickTop="1" thickBot="1" x14ac:dyDescent="0.25">
      <c r="A26" s="182"/>
      <c r="B26" s="182"/>
      <c r="C26" s="182"/>
      <c r="D26" s="182"/>
      <c r="E26" s="182"/>
      <c r="F26" s="182"/>
      <c r="G26" s="182"/>
      <c r="H26" s="182"/>
      <c r="I26" s="182"/>
      <c r="J26" s="182"/>
      <c r="K26" s="182"/>
      <c r="L26" s="446"/>
      <c r="M26" s="447"/>
      <c r="N26" s="452"/>
      <c r="O26" s="453"/>
      <c r="P26" s="432"/>
      <c r="Q26" s="433"/>
    </row>
    <row r="27" spans="1:22" ht="9" customHeight="1" thickTop="1" x14ac:dyDescent="0.2">
      <c r="A27" s="183"/>
      <c r="B27" s="183"/>
      <c r="C27" s="183"/>
      <c r="D27" s="183"/>
      <c r="E27" s="183"/>
      <c r="F27" s="183"/>
      <c r="G27" s="183"/>
      <c r="H27" s="183"/>
      <c r="I27" s="183"/>
      <c r="J27" s="183"/>
      <c r="K27" s="183"/>
      <c r="L27" s="47"/>
      <c r="M27" s="47"/>
      <c r="N27" s="47"/>
      <c r="O27" s="62"/>
      <c r="P27" s="62"/>
      <c r="Q27" s="62"/>
      <c r="U27" s="39" t="str">
        <f>IFERROR(SMALL('إختيار المقررات'!$U$20:$U$32,'إختيار المقررات'!V28),"")</f>
        <v/>
      </c>
    </row>
    <row r="28" spans="1:22" ht="16.5" customHeight="1" x14ac:dyDescent="0.2">
      <c r="A28" s="459" t="s">
        <v>3271</v>
      </c>
      <c r="B28" s="459"/>
      <c r="C28" s="459"/>
      <c r="D28" s="459"/>
      <c r="E28" s="459"/>
      <c r="F28" s="459"/>
      <c r="G28" s="459"/>
      <c r="H28" s="459"/>
      <c r="I28" s="459"/>
      <c r="J28" s="459"/>
      <c r="K28" s="459"/>
      <c r="L28" s="459"/>
      <c r="M28" s="459"/>
      <c r="N28" s="459"/>
      <c r="O28" s="459"/>
      <c r="P28" s="459"/>
      <c r="Q28" s="459"/>
      <c r="U28" s="39" t="str">
        <f>IFERROR(SMALL('إختيار المقررات'!$U$20:$U$32,'إختيار المقررات'!V30),"")</f>
        <v/>
      </c>
    </row>
    <row r="29" spans="1:22" ht="8.25" customHeight="1" x14ac:dyDescent="0.2">
      <c r="A29" s="63"/>
      <c r="B29" s="64"/>
      <c r="C29" s="64"/>
      <c r="D29" s="64"/>
      <c r="E29" s="64"/>
      <c r="F29" s="64"/>
      <c r="G29" s="64"/>
      <c r="H29" s="58"/>
      <c r="I29" s="58"/>
      <c r="J29" s="65"/>
      <c r="K29" s="64"/>
      <c r="L29" s="64"/>
      <c r="M29" s="64"/>
      <c r="N29" s="64"/>
      <c r="O29" s="64"/>
      <c r="P29" s="58"/>
      <c r="Q29" s="58"/>
      <c r="U29" s="39" t="str">
        <f>IFERROR(SMALL('إختيار المقررات'!$U$20:$U$32,'إختيار المقررات'!#REF!),"")</f>
        <v/>
      </c>
    </row>
    <row r="30" spans="1:22" ht="15" customHeight="1" x14ac:dyDescent="0.2">
      <c r="A30" s="66"/>
      <c r="B30" s="66"/>
      <c r="C30" s="66"/>
      <c r="D30" s="67"/>
      <c r="E30" s="67"/>
      <c r="F30" s="67"/>
      <c r="G30" s="67"/>
      <c r="H30" s="66"/>
      <c r="I30" s="66"/>
      <c r="J30" s="66"/>
      <c r="K30" s="66"/>
      <c r="L30" s="67"/>
      <c r="M30" s="67"/>
      <c r="N30" s="67"/>
      <c r="O30" s="66"/>
      <c r="P30" s="66"/>
      <c r="Q30" s="66"/>
      <c r="U30" s="39" t="str">
        <f>IFERROR(SMALL('إختيار المقررات'!$U$20:$U$32,'إختيار المقررات'!V32),"")</f>
        <v/>
      </c>
    </row>
    <row r="31" spans="1:22" ht="16.5" customHeight="1" x14ac:dyDescent="0.2">
      <c r="A31" s="412" t="s">
        <v>32</v>
      </c>
      <c r="B31" s="412"/>
      <c r="C31" s="412"/>
      <c r="D31" s="412"/>
      <c r="E31" s="412"/>
      <c r="F31" s="412"/>
      <c r="G31" s="412"/>
      <c r="H31" s="412"/>
      <c r="I31" s="412"/>
      <c r="J31" s="412"/>
      <c r="K31" s="412"/>
      <c r="L31" s="412"/>
      <c r="M31" s="412"/>
      <c r="N31" s="412"/>
      <c r="O31" s="412"/>
      <c r="P31" s="412"/>
      <c r="Q31" s="412"/>
    </row>
    <row r="32" spans="1:22" ht="24" customHeight="1" x14ac:dyDescent="0.2">
      <c r="A32" s="460" t="s">
        <v>33</v>
      </c>
      <c r="B32" s="460"/>
      <c r="C32" s="460"/>
      <c r="D32" s="460"/>
      <c r="E32" s="412" t="e">
        <f>'إختيار المقررات'!AH12</f>
        <v>#N/A</v>
      </c>
      <c r="F32" s="412"/>
      <c r="G32" s="460" t="s">
        <v>171</v>
      </c>
      <c r="H32" s="460"/>
      <c r="I32" s="460"/>
      <c r="J32" s="460"/>
      <c r="K32" s="460"/>
      <c r="L32" s="460"/>
      <c r="M32" s="421" t="e">
        <f>G2</f>
        <v>#N/A</v>
      </c>
      <c r="N32" s="421"/>
      <c r="O32" s="421"/>
      <c r="P32" s="421"/>
      <c r="Q32" s="421"/>
    </row>
    <row r="33" spans="1:17" ht="24" customHeight="1" x14ac:dyDescent="0.2">
      <c r="A33" s="460" t="s">
        <v>34</v>
      </c>
      <c r="B33" s="460"/>
      <c r="C33" s="460"/>
      <c r="D33" s="412">
        <f>C2</f>
        <v>0</v>
      </c>
      <c r="E33" s="412"/>
      <c r="F33" s="411" t="s">
        <v>35</v>
      </c>
      <c r="G33" s="411"/>
      <c r="H33" s="411"/>
      <c r="I33" s="411"/>
      <c r="J33" s="411"/>
      <c r="K33" s="411"/>
      <c r="L33" s="411"/>
      <c r="M33" s="411"/>
      <c r="N33" s="411"/>
      <c r="O33" s="411"/>
      <c r="P33" s="411"/>
      <c r="Q33" s="411"/>
    </row>
    <row r="34" spans="1:17" ht="16.5" customHeight="1" x14ac:dyDescent="0.2">
      <c r="A34" s="68"/>
      <c r="B34" s="69"/>
      <c r="C34" s="419"/>
      <c r="D34" s="419"/>
      <c r="E34" s="419"/>
      <c r="F34" s="419"/>
      <c r="G34" s="419"/>
      <c r="H34" s="70"/>
      <c r="I34" s="70"/>
      <c r="J34" s="68"/>
      <c r="K34" s="69"/>
      <c r="L34" s="419"/>
      <c r="M34" s="419"/>
      <c r="N34" s="419"/>
      <c r="O34" s="419"/>
      <c r="P34" s="70"/>
      <c r="Q34" s="70"/>
    </row>
    <row r="35" spans="1:17" ht="16.5" customHeight="1" x14ac:dyDescent="0.2">
      <c r="A35" s="71"/>
      <c r="B35" s="72"/>
      <c r="C35" s="420"/>
      <c r="D35" s="420"/>
      <c r="E35" s="420"/>
      <c r="F35" s="420"/>
      <c r="G35" s="420"/>
      <c r="H35" s="73"/>
      <c r="I35" s="73"/>
      <c r="J35" s="71"/>
      <c r="K35" s="72"/>
      <c r="L35" s="420"/>
      <c r="M35" s="420"/>
      <c r="N35" s="420"/>
      <c r="O35" s="420"/>
      <c r="P35" s="73"/>
      <c r="Q35" s="73"/>
    </row>
    <row r="36" spans="1:17" ht="27.75" customHeight="1" x14ac:dyDescent="0.3">
      <c r="A36" s="461" t="s">
        <v>26</v>
      </c>
      <c r="B36" s="461"/>
      <c r="C36" s="461"/>
      <c r="D36" s="461"/>
      <c r="E36" s="461"/>
      <c r="F36" s="461"/>
      <c r="G36" s="461"/>
      <c r="H36" s="461"/>
      <c r="I36" s="461"/>
      <c r="J36" s="461"/>
      <c r="K36" s="461"/>
      <c r="L36" s="461"/>
      <c r="M36" s="461"/>
      <c r="N36" s="461"/>
      <c r="O36" s="461"/>
      <c r="P36" s="461"/>
      <c r="Q36" s="461"/>
    </row>
    <row r="37" spans="1:17" ht="15.75" customHeight="1" x14ac:dyDescent="0.2">
      <c r="A37" s="458" t="s">
        <v>32</v>
      </c>
      <c r="B37" s="458"/>
      <c r="C37" s="458"/>
      <c r="D37" s="458"/>
      <c r="E37" s="458"/>
      <c r="F37" s="458"/>
      <c r="G37" s="458"/>
      <c r="H37" s="458"/>
      <c r="I37" s="458"/>
      <c r="J37" s="458"/>
      <c r="K37" s="458"/>
      <c r="L37" s="458"/>
      <c r="M37" s="458"/>
      <c r="N37" s="458"/>
      <c r="O37" s="458"/>
      <c r="P37" s="458"/>
      <c r="Q37" s="458"/>
    </row>
    <row r="38" spans="1:17" ht="22.5" customHeight="1" x14ac:dyDescent="0.2">
      <c r="A38" s="411" t="s">
        <v>33</v>
      </c>
      <c r="B38" s="411"/>
      <c r="C38" s="411"/>
      <c r="D38" s="411"/>
      <c r="E38" s="412" t="e">
        <f>E25-E32</f>
        <v>#N/A</v>
      </c>
      <c r="F38" s="412"/>
      <c r="G38" s="411" t="s">
        <v>171</v>
      </c>
      <c r="H38" s="411"/>
      <c r="I38" s="411"/>
      <c r="J38" s="411"/>
      <c r="K38" s="411"/>
      <c r="L38" s="413" t="e">
        <f>M32</f>
        <v>#N/A</v>
      </c>
      <c r="M38" s="413"/>
      <c r="N38" s="413"/>
      <c r="O38" s="413"/>
      <c r="P38" s="413"/>
      <c r="Q38" s="74"/>
    </row>
    <row r="39" spans="1:17" ht="22.5" customHeight="1" x14ac:dyDescent="0.25">
      <c r="A39" s="426" t="s">
        <v>34</v>
      </c>
      <c r="B39" s="426"/>
      <c r="C39" s="426"/>
      <c r="D39" s="427">
        <f>D33</f>
        <v>0</v>
      </c>
      <c r="E39" s="427"/>
      <c r="F39" s="75" t="s">
        <v>35</v>
      </c>
      <c r="G39" s="75"/>
      <c r="H39" s="75"/>
      <c r="I39" s="75"/>
      <c r="J39" s="75"/>
      <c r="K39" s="75"/>
      <c r="L39" s="75"/>
      <c r="M39" s="75"/>
      <c r="N39" s="75"/>
      <c r="O39" s="75"/>
      <c r="P39" s="75"/>
      <c r="Q39" s="75"/>
    </row>
    <row r="40" spans="1:17" ht="17.25" customHeight="1" x14ac:dyDescent="0.2"/>
    <row r="41" spans="1:17" ht="17.25" customHeight="1" x14ac:dyDescent="0.2">
      <c r="A41" s="56"/>
      <c r="B41" s="56"/>
      <c r="C41" s="56"/>
      <c r="D41" s="77"/>
      <c r="E41" s="77"/>
      <c r="F41" s="77"/>
      <c r="G41" s="77"/>
      <c r="H41" s="56"/>
      <c r="I41" s="56"/>
      <c r="J41" s="56"/>
      <c r="K41" s="56"/>
      <c r="L41" s="77"/>
      <c r="M41" s="77"/>
      <c r="N41" s="77"/>
      <c r="O41" s="56"/>
      <c r="P41" s="56"/>
      <c r="Q41" s="56"/>
    </row>
    <row r="42" spans="1:17" ht="20.25" customHeight="1" x14ac:dyDescent="0.2">
      <c r="A42" s="194"/>
      <c r="B42" s="194"/>
      <c r="C42" s="194"/>
      <c r="D42" s="194"/>
      <c r="E42" s="194"/>
      <c r="F42" s="195"/>
      <c r="G42" s="195"/>
      <c r="H42" s="195"/>
      <c r="I42" s="195"/>
      <c r="J42" s="195"/>
      <c r="K42" s="195"/>
      <c r="L42" s="195"/>
      <c r="M42" s="195"/>
      <c r="N42" s="195"/>
      <c r="O42" s="195"/>
      <c r="P42" s="195"/>
      <c r="Q42" s="195"/>
    </row>
    <row r="43" spans="1:17" ht="14.25" x14ac:dyDescent="0.2">
      <c r="A43" s="194"/>
      <c r="B43" s="194"/>
      <c r="C43" s="194"/>
      <c r="D43" s="194"/>
      <c r="E43" s="194"/>
      <c r="F43" s="196"/>
      <c r="G43" s="196"/>
      <c r="H43" s="196"/>
      <c r="I43" s="196"/>
      <c r="J43" s="196"/>
      <c r="K43" s="196"/>
      <c r="L43" s="196"/>
      <c r="M43" s="196"/>
      <c r="N43" s="196"/>
      <c r="O43" s="196"/>
      <c r="P43" s="196"/>
      <c r="Q43" s="196"/>
    </row>
    <row r="44" spans="1:17" ht="14.25" x14ac:dyDescent="0.2">
      <c r="A44" s="194"/>
      <c r="B44" s="194"/>
      <c r="C44" s="194"/>
      <c r="D44" s="194"/>
      <c r="E44" s="194"/>
      <c r="F44" s="196"/>
      <c r="G44" s="196"/>
      <c r="H44" s="196"/>
      <c r="I44" s="196"/>
      <c r="J44" s="196"/>
      <c r="K44" s="196"/>
      <c r="L44" s="196"/>
      <c r="M44" s="196"/>
      <c r="N44" s="196"/>
      <c r="O44" s="196"/>
      <c r="P44" s="196"/>
      <c r="Q44" s="196"/>
    </row>
    <row r="45" spans="1:17" x14ac:dyDescent="0.2">
      <c r="A45" s="56"/>
      <c r="B45" s="56"/>
      <c r="C45" s="56"/>
      <c r="D45" s="77"/>
      <c r="E45" s="77"/>
      <c r="F45" s="77"/>
      <c r="G45" s="77"/>
      <c r="H45" s="56"/>
      <c r="I45" s="56"/>
      <c r="J45" s="56"/>
      <c r="K45" s="56"/>
      <c r="L45" s="77"/>
      <c r="M45" s="77"/>
      <c r="N45" s="77"/>
      <c r="O45" s="56"/>
      <c r="P45" s="56"/>
      <c r="Q45" s="56"/>
    </row>
  </sheetData>
  <sheetProtection password="DA5B" sheet="1" objects="1" scenarios="1" selectLockedCells="1" selectUnlockedCells="1"/>
  <mergeCells count="103">
    <mergeCell ref="A39:C39"/>
    <mergeCell ref="D39:E39"/>
    <mergeCell ref="P24:Q26"/>
    <mergeCell ref="A25:D25"/>
    <mergeCell ref="E25:G25"/>
    <mergeCell ref="H25:I25"/>
    <mergeCell ref="J25:K25"/>
    <mergeCell ref="H24:I24"/>
    <mergeCell ref="L24:M26"/>
    <mergeCell ref="N24:O26"/>
    <mergeCell ref="A24:C24"/>
    <mergeCell ref="F24:G24"/>
    <mergeCell ref="J24:K24"/>
    <mergeCell ref="A37:Q37"/>
    <mergeCell ref="A28:Q28"/>
    <mergeCell ref="A31:Q31"/>
    <mergeCell ref="A32:D32"/>
    <mergeCell ref="E32:F32"/>
    <mergeCell ref="G32:L32"/>
    <mergeCell ref="A36:Q36"/>
    <mergeCell ref="A33:C33"/>
    <mergeCell ref="D33:E33"/>
    <mergeCell ref="F33:Q33"/>
    <mergeCell ref="C34:G34"/>
    <mergeCell ref="C12:F12"/>
    <mergeCell ref="K12:N12"/>
    <mergeCell ref="C13:F13"/>
    <mergeCell ref="K13:N13"/>
    <mergeCell ref="C11:F11"/>
    <mergeCell ref="K11:N11"/>
    <mergeCell ref="A38:D38"/>
    <mergeCell ref="E38:F38"/>
    <mergeCell ref="G38:K38"/>
    <mergeCell ref="L38:P38"/>
    <mergeCell ref="K23:N23"/>
    <mergeCell ref="O23:Q23"/>
    <mergeCell ref="L34:O34"/>
    <mergeCell ref="C35:G35"/>
    <mergeCell ref="L35:O35"/>
    <mergeCell ref="M32:Q32"/>
    <mergeCell ref="J22:K22"/>
    <mergeCell ref="P22:Q22"/>
    <mergeCell ref="K17:N17"/>
    <mergeCell ref="C7:D7"/>
    <mergeCell ref="A8:Q9"/>
    <mergeCell ref="A7:B7"/>
    <mergeCell ref="E7:F7"/>
    <mergeCell ref="G7:H7"/>
    <mergeCell ref="J7:Q7"/>
    <mergeCell ref="C10:H10"/>
    <mergeCell ref="K10:P10"/>
    <mergeCell ref="E23:J23"/>
    <mergeCell ref="A23:D23"/>
    <mergeCell ref="C14:F14"/>
    <mergeCell ref="K14:N14"/>
    <mergeCell ref="K19:N19"/>
    <mergeCell ref="K20:N20"/>
    <mergeCell ref="C18:F18"/>
    <mergeCell ref="K18:N18"/>
    <mergeCell ref="A22:D22"/>
    <mergeCell ref="C15:F15"/>
    <mergeCell ref="K15:N15"/>
    <mergeCell ref="C16:F16"/>
    <mergeCell ref="K16:N16"/>
    <mergeCell ref="C17:F17"/>
    <mergeCell ref="F22:I22"/>
    <mergeCell ref="L22:O22"/>
    <mergeCell ref="O5:Q5"/>
    <mergeCell ref="C6:D6"/>
    <mergeCell ref="A6:B6"/>
    <mergeCell ref="E6:F6"/>
    <mergeCell ref="M6:N6"/>
    <mergeCell ref="J6:L6"/>
    <mergeCell ref="O6:Q6"/>
    <mergeCell ref="E5:F5"/>
    <mergeCell ref="M5:N5"/>
    <mergeCell ref="A5:B5"/>
    <mergeCell ref="C5:D5"/>
    <mergeCell ref="G6:H6"/>
    <mergeCell ref="G5:H5"/>
    <mergeCell ref="J5:L5"/>
    <mergeCell ref="A1:D1"/>
    <mergeCell ref="A2:B2"/>
    <mergeCell ref="C2:D2"/>
    <mergeCell ref="E2:F2"/>
    <mergeCell ref="G2:I2"/>
    <mergeCell ref="L2:M2"/>
    <mergeCell ref="O2:Q2"/>
    <mergeCell ref="C3:D3"/>
    <mergeCell ref="G4:H4"/>
    <mergeCell ref="J2:K2"/>
    <mergeCell ref="G3:H3"/>
    <mergeCell ref="P4:Q4"/>
    <mergeCell ref="P3:Q3"/>
    <mergeCell ref="A3:B3"/>
    <mergeCell ref="M3:O3"/>
    <mergeCell ref="I3:K3"/>
    <mergeCell ref="E3:F3"/>
    <mergeCell ref="E4:F4"/>
    <mergeCell ref="M4:O4"/>
    <mergeCell ref="J4:L4"/>
    <mergeCell ref="C4:D4"/>
    <mergeCell ref="A4:B4"/>
  </mergeCells>
  <conditionalFormatting sqref="J20:P20">
    <cfRule type="containsBlanks" dxfId="4" priority="6">
      <formula>LEN(TRIM(J20))=0</formula>
    </cfRule>
  </conditionalFormatting>
  <conditionalFormatting sqref="K12:N19">
    <cfRule type="containsBlanks" dxfId="3" priority="4">
      <formula>LEN(TRIM(K12))=0</formula>
    </cfRule>
  </conditionalFormatting>
  <conditionalFormatting sqref="B11:H18">
    <cfRule type="containsBlanks" dxfId="2" priority="3">
      <formula>LEN(TRIM(B11))=0</formula>
    </cfRule>
  </conditionalFormatting>
  <conditionalFormatting sqref="J11:P11 O12:P19 J12:J19">
    <cfRule type="containsBlanks" dxfId="1" priority="2">
      <formula>LEN(TRIM(J11))=0</formula>
    </cfRule>
  </conditionalFormatting>
  <conditionalFormatting sqref="A35:Q40">
    <cfRule type="expression" dxfId="0"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ورقة3"/>
  <dimension ref="A1:DS9"/>
  <sheetViews>
    <sheetView showGridLines="0" rightToLeft="1" topLeftCell="BQ1" zoomScale="98" zoomScaleNormal="98" workbookViewId="0">
      <pane ySplit="4" topLeftCell="A5" activePane="bottomLeft" state="frozen"/>
      <selection pane="bottomLeft" activeCell="CC16" sqref="CC16:CC17"/>
    </sheetView>
  </sheetViews>
  <sheetFormatPr defaultColWidth="9" defaultRowHeight="14.25" x14ac:dyDescent="0.2"/>
  <cols>
    <col min="1" max="1" width="13.875" style="88" customWidth="1"/>
    <col min="2" max="2" width="15" style="88" bestFit="1" customWidth="1"/>
    <col min="3" max="5" width="9" style="88"/>
    <col min="6" max="6" width="11.375" style="88" bestFit="1" customWidth="1"/>
    <col min="7" max="7" width="9.875" style="88" bestFit="1" customWidth="1"/>
    <col min="8" max="8" width="13.875" style="88" bestFit="1" customWidth="1"/>
    <col min="9" max="9" width="9" style="88"/>
    <col min="10" max="10" width="11.75" style="88" bestFit="1" customWidth="1"/>
    <col min="11" max="12" width="9" style="88"/>
    <col min="13" max="13" width="12.625" style="88" bestFit="1" customWidth="1"/>
    <col min="14" max="14" width="12.5" style="88" bestFit="1" customWidth="1"/>
    <col min="15" max="18" width="9" style="88"/>
    <col min="19" max="19" width="10.125" style="88" bestFit="1" customWidth="1"/>
    <col min="20" max="20" width="11.375" style="120" bestFit="1" customWidth="1"/>
    <col min="21" max="21" width="11.375" style="120" customWidth="1"/>
    <col min="22" max="22" width="14" style="88" customWidth="1"/>
    <col min="23" max="23" width="9" style="88"/>
    <col min="24" max="24" width="11.75" style="88" bestFit="1" customWidth="1"/>
    <col min="25" max="25" width="21.875" style="88" customWidth="1"/>
    <col min="26" max="26" width="24.375" style="88" customWidth="1"/>
    <col min="27" max="27" width="17.75" style="88" customWidth="1"/>
    <col min="28" max="28" width="20.125" style="88" customWidth="1"/>
    <col min="29" max="29" width="31.75" style="88" customWidth="1"/>
    <col min="30" max="31" width="14.75" style="88" customWidth="1"/>
    <col min="32" max="32" width="19.125" style="88" customWidth="1"/>
    <col min="33" max="33" width="14.125" style="88" customWidth="1"/>
    <col min="34" max="34" width="6.875" style="88" bestFit="1" customWidth="1"/>
    <col min="35" max="39" width="4.375" style="88" customWidth="1"/>
    <col min="40" max="76" width="4.375" style="1" customWidth="1"/>
    <col min="77" max="77" width="4.25" style="1" customWidth="1"/>
    <col min="78" max="103" width="4.375" style="1" customWidth="1"/>
    <col min="104" max="108" width="10.875" style="1" customWidth="1"/>
    <col min="109" max="109" width="9.625" style="1" bestFit="1" customWidth="1"/>
    <col min="110" max="110" width="9.625" style="1" customWidth="1"/>
    <col min="111" max="111" width="11.625" style="1" bestFit="1" customWidth="1"/>
    <col min="112" max="112" width="5.125" style="1" bestFit="1" customWidth="1"/>
    <col min="113" max="113" width="8.875" style="1" bestFit="1" customWidth="1"/>
    <col min="114" max="114" width="9.25" style="1" bestFit="1" customWidth="1"/>
    <col min="115" max="115" width="8.25" style="1" bestFit="1" customWidth="1"/>
    <col min="116" max="116" width="6.375" style="127" bestFit="1" customWidth="1"/>
    <col min="117" max="117" width="6.375" style="1" bestFit="1" customWidth="1"/>
    <col min="118" max="118" width="3.75" style="1" bestFit="1" customWidth="1"/>
    <col min="119" max="119" width="14.75" style="88" bestFit="1" customWidth="1"/>
    <col min="120" max="120" width="12.5" style="88" bestFit="1" customWidth="1"/>
    <col min="121" max="121" width="13.625" style="88" bestFit="1" customWidth="1"/>
    <col min="122" max="122" width="12.625" style="88" bestFit="1" customWidth="1"/>
    <col min="123" max="16384" width="9" style="88"/>
  </cols>
  <sheetData>
    <row r="1" spans="1:123" s="82" customFormat="1" ht="18.75" thickBot="1" x14ac:dyDescent="0.25">
      <c r="A1" s="515"/>
      <c r="B1" s="517">
        <v>9999</v>
      </c>
      <c r="C1" s="207" t="s">
        <v>36</v>
      </c>
      <c r="D1" s="207"/>
      <c r="E1" s="207"/>
      <c r="F1" s="207"/>
      <c r="G1" s="207"/>
      <c r="H1" s="207"/>
      <c r="I1" s="207"/>
      <c r="J1" s="207"/>
      <c r="K1" s="468" t="s">
        <v>16</v>
      </c>
      <c r="L1" s="496" t="s">
        <v>156</v>
      </c>
      <c r="M1" s="505" t="s">
        <v>154</v>
      </c>
      <c r="N1" s="505" t="s">
        <v>155</v>
      </c>
      <c r="O1" s="507" t="s">
        <v>61</v>
      </c>
      <c r="P1" s="514" t="s">
        <v>37</v>
      </c>
      <c r="Q1" s="514"/>
      <c r="R1" s="514"/>
      <c r="S1" s="512" t="s">
        <v>9</v>
      </c>
      <c r="T1" s="499" t="s">
        <v>38</v>
      </c>
      <c r="U1" s="499"/>
      <c r="V1" s="499"/>
      <c r="W1" s="499"/>
      <c r="X1" s="499"/>
      <c r="Y1" s="499"/>
      <c r="Z1" s="499"/>
      <c r="AA1" s="499"/>
      <c r="AB1" s="499"/>
      <c r="AC1" s="499"/>
      <c r="AD1" s="499"/>
      <c r="AE1" s="499"/>
      <c r="AF1" s="499"/>
      <c r="AG1" s="499"/>
      <c r="AH1" s="499"/>
      <c r="AI1" s="499"/>
      <c r="AJ1" s="499"/>
      <c r="AK1" s="499"/>
      <c r="AL1" s="499"/>
      <c r="AM1" s="499"/>
      <c r="AN1" s="499"/>
      <c r="AO1" s="499"/>
      <c r="AP1" s="499" t="s">
        <v>22</v>
      </c>
      <c r="AQ1" s="499"/>
      <c r="AR1" s="499"/>
      <c r="AS1" s="499"/>
      <c r="AT1" s="499"/>
      <c r="AU1" s="499"/>
      <c r="AV1" s="499"/>
      <c r="AW1" s="499"/>
      <c r="AX1" s="499"/>
      <c r="AY1" s="499"/>
      <c r="AZ1" s="499"/>
      <c r="BA1" s="499"/>
      <c r="BB1" s="499"/>
      <c r="BC1" s="499"/>
      <c r="BD1" s="499"/>
      <c r="BE1" s="499"/>
      <c r="BF1" s="499"/>
      <c r="BG1" s="499"/>
      <c r="BH1" s="499"/>
      <c r="BI1" s="499"/>
      <c r="BJ1" s="499"/>
      <c r="BK1" s="499"/>
      <c r="BL1" s="499" t="s">
        <v>39</v>
      </c>
      <c r="BM1" s="499"/>
      <c r="BN1" s="499"/>
      <c r="BO1" s="499"/>
      <c r="BP1" s="499"/>
      <c r="BQ1" s="499"/>
      <c r="BR1" s="499"/>
      <c r="BS1" s="499"/>
      <c r="BT1" s="499"/>
      <c r="BU1" s="499"/>
      <c r="BV1" s="499"/>
      <c r="BW1" s="499"/>
      <c r="BX1" s="499"/>
      <c r="BY1" s="499"/>
      <c r="BZ1" s="499"/>
      <c r="CA1" s="499"/>
      <c r="CB1" s="499"/>
      <c r="CC1" s="499"/>
      <c r="CD1" s="499"/>
      <c r="CE1" s="499"/>
      <c r="CF1" s="499" t="s">
        <v>40</v>
      </c>
      <c r="CG1" s="499"/>
      <c r="CH1" s="499"/>
      <c r="CI1" s="499"/>
      <c r="CJ1" s="499"/>
      <c r="CK1" s="499"/>
      <c r="CL1" s="499"/>
      <c r="CM1" s="499"/>
      <c r="CN1" s="499"/>
      <c r="CO1" s="499"/>
      <c r="CP1" s="499"/>
      <c r="CQ1" s="499"/>
      <c r="CR1" s="499"/>
      <c r="CS1" s="499"/>
      <c r="CT1" s="499"/>
      <c r="CU1" s="499"/>
      <c r="CV1" s="499"/>
      <c r="CW1" s="499"/>
      <c r="CX1" s="499"/>
      <c r="CY1" s="499"/>
      <c r="CZ1" s="471" t="s">
        <v>1</v>
      </c>
      <c r="DA1" s="472"/>
      <c r="DB1" s="473"/>
      <c r="DC1" s="478"/>
      <c r="DD1" s="80"/>
      <c r="DE1" s="477" t="s">
        <v>41</v>
      </c>
      <c r="DF1" s="478"/>
      <c r="DG1" s="478"/>
      <c r="DH1" s="478"/>
      <c r="DI1" s="478"/>
      <c r="DJ1" s="479"/>
      <c r="DK1" s="503" t="s">
        <v>42</v>
      </c>
      <c r="DL1" s="503"/>
      <c r="DM1" s="503"/>
    </row>
    <row r="2" spans="1:123" s="82" customFormat="1" ht="18.75" thickBot="1" x14ac:dyDescent="0.25">
      <c r="A2" s="515"/>
      <c r="B2" s="517"/>
      <c r="C2" s="207"/>
      <c r="D2" s="207"/>
      <c r="E2" s="207"/>
      <c r="F2" s="207"/>
      <c r="G2" s="207"/>
      <c r="H2" s="207"/>
      <c r="I2" s="207"/>
      <c r="J2" s="207"/>
      <c r="K2" s="469"/>
      <c r="L2" s="497"/>
      <c r="M2" s="506"/>
      <c r="N2" s="506"/>
      <c r="O2" s="508"/>
      <c r="P2" s="514"/>
      <c r="Q2" s="514"/>
      <c r="R2" s="514"/>
      <c r="S2" s="512"/>
      <c r="T2" s="516" t="s">
        <v>17</v>
      </c>
      <c r="U2" s="516"/>
      <c r="V2" s="516"/>
      <c r="W2" s="516"/>
      <c r="X2" s="516"/>
      <c r="Y2" s="516"/>
      <c r="Z2" s="516"/>
      <c r="AA2" s="516"/>
      <c r="AB2" s="516"/>
      <c r="AC2" s="516"/>
      <c r="AD2" s="83"/>
      <c r="AE2" s="83"/>
      <c r="AF2" s="500" t="s">
        <v>20</v>
      </c>
      <c r="AG2" s="500"/>
      <c r="AH2" s="500"/>
      <c r="AI2" s="500"/>
      <c r="AJ2" s="500"/>
      <c r="AK2" s="500"/>
      <c r="AL2" s="500"/>
      <c r="AM2" s="500"/>
      <c r="AN2" s="500"/>
      <c r="AO2" s="500"/>
      <c r="AP2" s="516" t="s">
        <v>17</v>
      </c>
      <c r="AQ2" s="516"/>
      <c r="AR2" s="516"/>
      <c r="AS2" s="516"/>
      <c r="AT2" s="516"/>
      <c r="AU2" s="516"/>
      <c r="AV2" s="516"/>
      <c r="AW2" s="516"/>
      <c r="AX2" s="516"/>
      <c r="AY2" s="516"/>
      <c r="AZ2" s="83"/>
      <c r="BA2" s="83"/>
      <c r="BB2" s="500" t="s">
        <v>20</v>
      </c>
      <c r="BC2" s="500"/>
      <c r="BD2" s="500"/>
      <c r="BE2" s="500"/>
      <c r="BF2" s="500"/>
      <c r="BG2" s="500"/>
      <c r="BH2" s="500"/>
      <c r="BI2" s="500"/>
      <c r="BJ2" s="500"/>
      <c r="BK2" s="500"/>
      <c r="BL2" s="516" t="s">
        <v>17</v>
      </c>
      <c r="BM2" s="516"/>
      <c r="BN2" s="516"/>
      <c r="BO2" s="516"/>
      <c r="BP2" s="516"/>
      <c r="BQ2" s="516"/>
      <c r="BR2" s="516"/>
      <c r="BS2" s="516"/>
      <c r="BT2" s="516"/>
      <c r="BU2" s="516"/>
      <c r="BV2" s="500" t="s">
        <v>20</v>
      </c>
      <c r="BW2" s="500"/>
      <c r="BX2" s="500"/>
      <c r="BY2" s="500"/>
      <c r="BZ2" s="500"/>
      <c r="CA2" s="500"/>
      <c r="CB2" s="500"/>
      <c r="CC2" s="500"/>
      <c r="CD2" s="500"/>
      <c r="CE2" s="500"/>
      <c r="CF2" s="516" t="s">
        <v>17</v>
      </c>
      <c r="CG2" s="516"/>
      <c r="CH2" s="516"/>
      <c r="CI2" s="516"/>
      <c r="CJ2" s="516"/>
      <c r="CK2" s="516"/>
      <c r="CL2" s="516"/>
      <c r="CM2" s="516"/>
      <c r="CN2" s="516"/>
      <c r="CO2" s="516"/>
      <c r="CP2" s="500" t="s">
        <v>20</v>
      </c>
      <c r="CQ2" s="500"/>
      <c r="CR2" s="500"/>
      <c r="CS2" s="500"/>
      <c r="CT2" s="500"/>
      <c r="CU2" s="500"/>
      <c r="CV2" s="500"/>
      <c r="CW2" s="500"/>
      <c r="CX2" s="500"/>
      <c r="CY2" s="500"/>
      <c r="CZ2" s="474"/>
      <c r="DA2" s="475"/>
      <c r="DB2" s="476"/>
      <c r="DC2" s="481"/>
      <c r="DD2" s="81"/>
      <c r="DE2" s="480"/>
      <c r="DF2" s="481"/>
      <c r="DG2" s="481"/>
      <c r="DH2" s="481"/>
      <c r="DI2" s="481"/>
      <c r="DJ2" s="482"/>
      <c r="DK2" s="503"/>
      <c r="DL2" s="503"/>
      <c r="DM2" s="503"/>
    </row>
    <row r="3" spans="1:123" ht="80.25" customHeight="1" thickBot="1" x14ac:dyDescent="0.25">
      <c r="A3" s="84" t="s">
        <v>2</v>
      </c>
      <c r="B3" s="85" t="s">
        <v>43</v>
      </c>
      <c r="C3" s="85" t="s">
        <v>44</v>
      </c>
      <c r="D3" s="85" t="s">
        <v>45</v>
      </c>
      <c r="E3" s="85" t="s">
        <v>6</v>
      </c>
      <c r="F3" s="86" t="s">
        <v>7</v>
      </c>
      <c r="G3" s="463" t="s">
        <v>296</v>
      </c>
      <c r="H3" s="85" t="s">
        <v>57</v>
      </c>
      <c r="I3" s="85" t="s">
        <v>11</v>
      </c>
      <c r="J3" s="85" t="s">
        <v>10</v>
      </c>
      <c r="K3" s="469"/>
      <c r="L3" s="497"/>
      <c r="M3" s="506"/>
      <c r="N3" s="506"/>
      <c r="O3" s="508"/>
      <c r="P3" s="510" t="s">
        <v>27</v>
      </c>
      <c r="Q3" s="510" t="s">
        <v>46</v>
      </c>
      <c r="R3" s="501" t="s">
        <v>14</v>
      </c>
      <c r="S3" s="512"/>
      <c r="T3" s="483" t="str">
        <f>'إختيار المقررات'!BN6</f>
        <v>أصول المحاسبة  (1)</v>
      </c>
      <c r="U3" s="484"/>
      <c r="V3" s="483" t="str">
        <f>'إختيار المقررات'!BN7</f>
        <v xml:space="preserve">الرياضيات المالية والادارية </v>
      </c>
      <c r="W3" s="484"/>
      <c r="X3" s="483" t="str">
        <f>'إختيار المقررات'!BN8</f>
        <v>مبادئ الادارة  (1)</v>
      </c>
      <c r="Y3" s="484"/>
      <c r="Z3" s="483" t="str">
        <f>'إختيار المقررات'!BN9</f>
        <v xml:space="preserve">المدخل الى القانون </v>
      </c>
      <c r="AA3" s="484"/>
      <c r="AB3" s="483" t="str">
        <f>'إختيار المقررات'!BN10</f>
        <v xml:space="preserve">تقنيات الحاسوب </v>
      </c>
      <c r="AC3" s="484"/>
      <c r="AD3" s="518" t="e">
        <f>'إختيار المقررات'!BN11</f>
        <v>#N/A</v>
      </c>
      <c r="AE3" s="519"/>
      <c r="AF3" s="466" t="str">
        <f>'إختيار المقررات'!BN13</f>
        <v>أصول المحاسبة (2)</v>
      </c>
      <c r="AG3" s="467"/>
      <c r="AH3" s="509" t="str">
        <f>'إختيار المقررات'!BN14</f>
        <v xml:space="preserve">اساليب كمية في الادارة </v>
      </c>
      <c r="AI3" s="467"/>
      <c r="AJ3" s="483" t="str">
        <f>'إختيار المقررات'!BN15</f>
        <v>مبادئ الادارة  (2)</v>
      </c>
      <c r="AK3" s="484"/>
      <c r="AL3" s="483" t="e">
        <f>'إختيار المقررات'!BN16</f>
        <v>#N/A</v>
      </c>
      <c r="AM3" s="484"/>
      <c r="AN3" s="483" t="str">
        <f>'إختيار المقررات'!BN17</f>
        <v xml:space="preserve">اقتصاد كلي </v>
      </c>
      <c r="AO3" s="484"/>
      <c r="AP3" s="487" t="str">
        <f>'إختيار المقررات'!BN19</f>
        <v xml:space="preserve">محاسبة شركات الاشخاص </v>
      </c>
      <c r="AQ3" s="484"/>
      <c r="AR3" s="483" t="str">
        <f>'إختيار المقررات'!BN20</f>
        <v xml:space="preserve">ادارة مشتريات ومخازن </v>
      </c>
      <c r="AS3" s="484"/>
      <c r="AT3" s="483" t="str">
        <f>'إختيار المقررات'!BN21</f>
        <v xml:space="preserve">الادارة المالية </v>
      </c>
      <c r="AU3" s="484"/>
      <c r="AV3" s="483" t="str">
        <f>'إختيار المقررات'!BN22</f>
        <v xml:space="preserve">القانون التجاري </v>
      </c>
      <c r="AW3" s="484"/>
      <c r="AX3" s="483" t="e">
        <f>'إختيار المقررات'!BN23</f>
        <v>#N/A</v>
      </c>
      <c r="AY3" s="487"/>
      <c r="AZ3" s="483" t="e">
        <f>'إختيار المقررات'!BN24</f>
        <v>#N/A</v>
      </c>
      <c r="BA3" s="484"/>
      <c r="BB3" s="466" t="str">
        <f>'إختيار المقررات'!BN26</f>
        <v xml:space="preserve">محاسبة شركات الاموال </v>
      </c>
      <c r="BC3" s="467"/>
      <c r="BD3" s="483" t="str">
        <f>'إختيار المقررات'!BN27</f>
        <v xml:space="preserve">المالية العامة </v>
      </c>
      <c r="BE3" s="484"/>
      <c r="BF3" s="483" t="str">
        <f>'إختيار المقررات'!BN28</f>
        <v xml:space="preserve">ادارة الانتاج </v>
      </c>
      <c r="BG3" s="484"/>
      <c r="BH3" s="483" t="str">
        <f>'إختيار المقررات'!BN29</f>
        <v xml:space="preserve">الاقتصاد الجزئي </v>
      </c>
      <c r="BI3" s="484"/>
      <c r="BJ3" s="483" t="str">
        <f>'إختيار المقررات'!BN30</f>
        <v xml:space="preserve">مبادئ الاحصاء </v>
      </c>
      <c r="BK3" s="487"/>
      <c r="BL3" s="520" t="str">
        <f>'إختيار المقررات'!BN32</f>
        <v>مبادئ التكاليف (1)</v>
      </c>
      <c r="BM3" s="484"/>
      <c r="BN3" s="483" t="str">
        <f>'إختيار المقررات'!BN33</f>
        <v xml:space="preserve">نظم المعلومات المحاسبية </v>
      </c>
      <c r="BO3" s="484"/>
      <c r="BP3" s="483" t="str">
        <f>'إختيار المقررات'!BN34</f>
        <v>محاسبة خاصة  (1)</v>
      </c>
      <c r="BQ3" s="484"/>
      <c r="BR3" s="483" t="str">
        <f>'إختيار المقررات'!BN35</f>
        <v xml:space="preserve">محاسبة منشات مالية </v>
      </c>
      <c r="BS3" s="484"/>
      <c r="BT3" s="483" t="str">
        <f>'إختيار المقررات'!BN36</f>
        <v xml:space="preserve">محاسبة حكومية </v>
      </c>
      <c r="BU3" s="484"/>
      <c r="BV3" s="483" t="str">
        <f>'إختيار المقررات'!BN38</f>
        <v>مبادئ التكاليف (2)</v>
      </c>
      <c r="BW3" s="484"/>
      <c r="BX3" s="483" t="e">
        <f>'إختيار المقررات'!BN39</f>
        <v>#N/A</v>
      </c>
      <c r="BY3" s="484"/>
      <c r="BZ3" s="483" t="str">
        <f>'إختيار المقررات'!BN40</f>
        <v>محاسبة خاصة (2)</v>
      </c>
      <c r="CA3" s="484"/>
      <c r="CB3" s="483" t="str">
        <f>'إختيار المقررات'!BN41</f>
        <v xml:space="preserve">نظرية المحاسبة </v>
      </c>
      <c r="CC3" s="484"/>
      <c r="CD3" s="483" t="str">
        <f>'إختيار المقررات'!BN42</f>
        <v xml:space="preserve">محاسبة ضريبية </v>
      </c>
      <c r="CE3" s="484"/>
      <c r="CF3" s="487" t="str">
        <f>'إختيار المقررات'!BN44</f>
        <v>تدقيق حسابات (1)</v>
      </c>
      <c r="CG3" s="484"/>
      <c r="CH3" s="483" t="str">
        <f>'إختيار المقررات'!BN45</f>
        <v xml:space="preserve">محاسبة ادارية </v>
      </c>
      <c r="CI3" s="484"/>
      <c r="CJ3" s="483" t="e">
        <f>'إختيار المقررات'!BN46</f>
        <v>#N/A</v>
      </c>
      <c r="CK3" s="484"/>
      <c r="CL3" s="483" t="str">
        <f>'إختيار المقررات'!BN47</f>
        <v xml:space="preserve">برمجيات تطبيقية في المحاسبة </v>
      </c>
      <c r="CM3" s="484"/>
      <c r="CN3" s="483" t="str">
        <f>'إختيار المقررات'!BN48</f>
        <v xml:space="preserve">محاسبة زراعية </v>
      </c>
      <c r="CO3" s="484"/>
      <c r="CP3" s="483" t="str">
        <f>'إختيار المقررات'!BN50</f>
        <v>تدقيق حسابات (2)</v>
      </c>
      <c r="CQ3" s="484"/>
      <c r="CR3" s="483" t="str">
        <f>'إختيار المقررات'!BN51</f>
        <v xml:space="preserve">محاسبة متقدمة </v>
      </c>
      <c r="CS3" s="484"/>
      <c r="CT3" s="483" t="str">
        <f>'إختيار المقررات'!BN52</f>
        <v xml:space="preserve">محاسبة البترول </v>
      </c>
      <c r="CU3" s="484"/>
      <c r="CV3" s="483" t="str">
        <f>'إختيار المقررات'!BN53</f>
        <v xml:space="preserve">مشكلات محاسبية معاصرة </v>
      </c>
      <c r="CW3" s="484"/>
      <c r="CX3" s="483" t="e">
        <f>'إختيار المقررات'!BN54</f>
        <v>#N/A</v>
      </c>
      <c r="CY3" s="487"/>
      <c r="CZ3" s="486" t="s">
        <v>47</v>
      </c>
      <c r="DA3" s="485" t="s">
        <v>0</v>
      </c>
      <c r="DB3" s="489" t="s">
        <v>48</v>
      </c>
      <c r="DC3" s="486" t="s">
        <v>164</v>
      </c>
      <c r="DD3" s="492" t="s">
        <v>172</v>
      </c>
      <c r="DE3" s="494" t="s">
        <v>25</v>
      </c>
      <c r="DF3" s="213" t="s">
        <v>397</v>
      </c>
      <c r="DG3" s="490" t="s">
        <v>23</v>
      </c>
      <c r="DH3" s="491" t="s">
        <v>50</v>
      </c>
      <c r="DI3" s="504" t="s">
        <v>24</v>
      </c>
      <c r="DJ3" s="488" t="s">
        <v>26</v>
      </c>
      <c r="DK3" s="465" t="s">
        <v>51</v>
      </c>
      <c r="DL3" s="470" t="s">
        <v>173</v>
      </c>
      <c r="DM3" s="470" t="s">
        <v>174</v>
      </c>
      <c r="DN3" s="465" t="s">
        <v>52</v>
      </c>
      <c r="DO3" s="462" t="s">
        <v>294</v>
      </c>
      <c r="DP3" s="462" t="s">
        <v>292</v>
      </c>
      <c r="DQ3" s="462" t="s">
        <v>293</v>
      </c>
      <c r="DR3" s="462" t="s">
        <v>295</v>
      </c>
      <c r="DS3" s="462" t="s">
        <v>3278</v>
      </c>
    </row>
    <row r="4" spans="1:123" s="99" customFormat="1" ht="24.95" customHeight="1" thickBot="1" x14ac:dyDescent="0.25">
      <c r="A4" s="89" t="s">
        <v>2</v>
      </c>
      <c r="B4" s="90" t="s">
        <v>43</v>
      </c>
      <c r="C4" s="90" t="s">
        <v>44</v>
      </c>
      <c r="D4" s="90" t="s">
        <v>45</v>
      </c>
      <c r="E4" s="90" t="s">
        <v>6</v>
      </c>
      <c r="F4" s="91" t="s">
        <v>7</v>
      </c>
      <c r="G4" s="464"/>
      <c r="H4" s="90"/>
      <c r="I4" s="90" t="s">
        <v>11</v>
      </c>
      <c r="J4" s="90" t="s">
        <v>10</v>
      </c>
      <c r="K4" s="469"/>
      <c r="L4" s="498"/>
      <c r="M4" s="506"/>
      <c r="N4" s="506"/>
      <c r="O4" s="508"/>
      <c r="P4" s="511"/>
      <c r="Q4" s="511"/>
      <c r="R4" s="502"/>
      <c r="S4" s="513"/>
      <c r="T4" s="92" t="s">
        <v>18</v>
      </c>
      <c r="U4" s="93" t="s">
        <v>19</v>
      </c>
      <c r="V4" s="92" t="s">
        <v>18</v>
      </c>
      <c r="W4" s="93" t="s">
        <v>19</v>
      </c>
      <c r="X4" s="92" t="s">
        <v>18</v>
      </c>
      <c r="Y4" s="93" t="s">
        <v>19</v>
      </c>
      <c r="Z4" s="92" t="s">
        <v>18</v>
      </c>
      <c r="AA4" s="93" t="s">
        <v>19</v>
      </c>
      <c r="AB4" s="92" t="s">
        <v>18</v>
      </c>
      <c r="AC4" s="93" t="s">
        <v>19</v>
      </c>
      <c r="AD4" s="92" t="s">
        <v>18</v>
      </c>
      <c r="AE4" s="93" t="s">
        <v>19</v>
      </c>
      <c r="AF4" s="94" t="s">
        <v>18</v>
      </c>
      <c r="AG4" s="93" t="s">
        <v>19</v>
      </c>
      <c r="AH4" s="92" t="s">
        <v>18</v>
      </c>
      <c r="AI4" s="93" t="s">
        <v>19</v>
      </c>
      <c r="AJ4" s="92" t="s">
        <v>18</v>
      </c>
      <c r="AK4" s="93" t="s">
        <v>19</v>
      </c>
      <c r="AL4" s="92" t="s">
        <v>18</v>
      </c>
      <c r="AM4" s="93" t="s">
        <v>19</v>
      </c>
      <c r="AN4" s="92" t="s">
        <v>18</v>
      </c>
      <c r="AO4" s="93" t="s">
        <v>19</v>
      </c>
      <c r="AP4" s="94" t="s">
        <v>18</v>
      </c>
      <c r="AQ4" s="93" t="s">
        <v>19</v>
      </c>
      <c r="AR4" s="92" t="s">
        <v>18</v>
      </c>
      <c r="AS4" s="93" t="s">
        <v>19</v>
      </c>
      <c r="AT4" s="92" t="s">
        <v>18</v>
      </c>
      <c r="AU4" s="93" t="s">
        <v>19</v>
      </c>
      <c r="AV4" s="92" t="s">
        <v>18</v>
      </c>
      <c r="AW4" s="93" t="s">
        <v>19</v>
      </c>
      <c r="AX4" s="92" t="s">
        <v>18</v>
      </c>
      <c r="AY4" s="93" t="s">
        <v>19</v>
      </c>
      <c r="AZ4" s="92" t="s">
        <v>18</v>
      </c>
      <c r="BA4" s="93" t="s">
        <v>19</v>
      </c>
      <c r="BB4" s="94" t="s">
        <v>18</v>
      </c>
      <c r="BC4" s="93" t="s">
        <v>19</v>
      </c>
      <c r="BD4" s="92" t="s">
        <v>18</v>
      </c>
      <c r="BE4" s="93" t="s">
        <v>19</v>
      </c>
      <c r="BF4" s="92" t="s">
        <v>18</v>
      </c>
      <c r="BG4" s="93" t="s">
        <v>19</v>
      </c>
      <c r="BH4" s="92" t="s">
        <v>18</v>
      </c>
      <c r="BI4" s="93" t="s">
        <v>19</v>
      </c>
      <c r="BJ4" s="92" t="s">
        <v>18</v>
      </c>
      <c r="BK4" s="95" t="s">
        <v>19</v>
      </c>
      <c r="BL4" s="96" t="s">
        <v>18</v>
      </c>
      <c r="BM4" s="93" t="s">
        <v>19</v>
      </c>
      <c r="BN4" s="92" t="s">
        <v>18</v>
      </c>
      <c r="BO4" s="93" t="s">
        <v>19</v>
      </c>
      <c r="BP4" s="92" t="s">
        <v>18</v>
      </c>
      <c r="BQ4" s="93" t="s">
        <v>19</v>
      </c>
      <c r="BR4" s="92" t="s">
        <v>18</v>
      </c>
      <c r="BS4" s="93" t="s">
        <v>19</v>
      </c>
      <c r="BT4" s="92" t="s">
        <v>18</v>
      </c>
      <c r="BU4" s="97" t="s">
        <v>19</v>
      </c>
      <c r="BV4" s="94" t="s">
        <v>18</v>
      </c>
      <c r="BW4" s="93" t="s">
        <v>19</v>
      </c>
      <c r="BX4" s="92" t="s">
        <v>18</v>
      </c>
      <c r="BY4" s="93" t="s">
        <v>19</v>
      </c>
      <c r="BZ4" s="92" t="s">
        <v>18</v>
      </c>
      <c r="CA4" s="93" t="s">
        <v>19</v>
      </c>
      <c r="CB4" s="92" t="s">
        <v>18</v>
      </c>
      <c r="CC4" s="93" t="s">
        <v>19</v>
      </c>
      <c r="CD4" s="92" t="s">
        <v>18</v>
      </c>
      <c r="CE4" s="93" t="s">
        <v>19</v>
      </c>
      <c r="CF4" s="96" t="s">
        <v>18</v>
      </c>
      <c r="CG4" s="93" t="s">
        <v>19</v>
      </c>
      <c r="CH4" s="92" t="s">
        <v>18</v>
      </c>
      <c r="CI4" s="93" t="s">
        <v>19</v>
      </c>
      <c r="CJ4" s="92" t="s">
        <v>18</v>
      </c>
      <c r="CK4" s="93" t="s">
        <v>19</v>
      </c>
      <c r="CL4" s="92" t="s">
        <v>18</v>
      </c>
      <c r="CM4" s="93" t="s">
        <v>19</v>
      </c>
      <c r="CN4" s="92" t="s">
        <v>18</v>
      </c>
      <c r="CO4" s="95" t="s">
        <v>19</v>
      </c>
      <c r="CP4" s="98" t="s">
        <v>18</v>
      </c>
      <c r="CQ4" s="93" t="s">
        <v>19</v>
      </c>
      <c r="CR4" s="92" t="s">
        <v>18</v>
      </c>
      <c r="CS4" s="93" t="s">
        <v>19</v>
      </c>
      <c r="CT4" s="92" t="s">
        <v>18</v>
      </c>
      <c r="CU4" s="93" t="s">
        <v>19</v>
      </c>
      <c r="CV4" s="92" t="s">
        <v>18</v>
      </c>
      <c r="CW4" s="93" t="s">
        <v>19</v>
      </c>
      <c r="CX4" s="92" t="s">
        <v>18</v>
      </c>
      <c r="CY4" s="95" t="s">
        <v>19</v>
      </c>
      <c r="CZ4" s="486"/>
      <c r="DA4" s="485"/>
      <c r="DB4" s="489"/>
      <c r="DC4" s="486"/>
      <c r="DD4" s="493"/>
      <c r="DE4" s="495"/>
      <c r="DF4" s="214"/>
      <c r="DG4" s="490"/>
      <c r="DH4" s="491"/>
      <c r="DI4" s="504"/>
      <c r="DJ4" s="488"/>
      <c r="DK4" s="465"/>
      <c r="DL4" s="470"/>
      <c r="DM4" s="470"/>
      <c r="DN4" s="465"/>
      <c r="DO4" s="462"/>
      <c r="DP4" s="462"/>
      <c r="DQ4" s="462"/>
      <c r="DR4" s="462"/>
      <c r="DS4" s="462"/>
    </row>
    <row r="5" spans="1:123" s="119" customFormat="1" ht="24.95" customHeight="1" x14ac:dyDescent="0.2">
      <c r="A5" s="100">
        <f>'إختيار المقررات'!D1</f>
        <v>0</v>
      </c>
      <c r="B5" s="101" t="e">
        <f>'إختيار المقررات'!J1</f>
        <v>#N/A</v>
      </c>
      <c r="C5" s="101" t="b">
        <f>'إختيار المقررات'!P1</f>
        <v>0</v>
      </c>
      <c r="D5" s="101" t="b">
        <f>'إختيار المقررات'!V1</f>
        <v>0</v>
      </c>
      <c r="E5" s="101" t="b">
        <f>'إختيار المقررات'!AH1</f>
        <v>0</v>
      </c>
      <c r="F5" s="102" t="b">
        <f>'إختيار المقررات'!AB1</f>
        <v>0</v>
      </c>
      <c r="G5" s="118">
        <f>'إختيار المقررات'!AB3</f>
        <v>0</v>
      </c>
      <c r="H5" s="134">
        <f>'إختيار المقررات'!P3</f>
        <v>0</v>
      </c>
      <c r="I5" s="101" t="b">
        <f>'إختيار المقررات'!D3</f>
        <v>0</v>
      </c>
      <c r="J5" s="103" t="b">
        <f>'إختيار المقررات'!J3</f>
        <v>0</v>
      </c>
      <c r="K5" s="104" t="b">
        <f>'إختيار المقررات'!V3</f>
        <v>0</v>
      </c>
      <c r="L5" s="105">
        <f>'إختيار المقررات'!AH3</f>
        <v>0</v>
      </c>
      <c r="M5" s="135">
        <f>'إختيار المقررات'!V4</f>
        <v>0</v>
      </c>
      <c r="N5" s="135">
        <f>'إختيار المقررات'!AC4</f>
        <v>0</v>
      </c>
      <c r="O5" s="106">
        <f>'إختيار المقررات'!AH4</f>
        <v>0</v>
      </c>
      <c r="P5" s="107" t="b">
        <f>'إختيار المقررات'!D4</f>
        <v>0</v>
      </c>
      <c r="Q5" s="108" t="b">
        <f>'إختيار المقررات'!J4</f>
        <v>0</v>
      </c>
      <c r="R5" s="109" t="b">
        <f>'إختيار المقررات'!P4</f>
        <v>0</v>
      </c>
      <c r="S5" s="110" t="e">
        <f>'إختيار المقررات'!D2</f>
        <v>#N/A</v>
      </c>
      <c r="T5" s="111" t="str">
        <f>IFERROR(IF(OR(T3=الإستمارة!$C$11,T3=الإستمارة!$C$12,T3=الإستمارة!$C$13,T3=الإستمارة!$C$14,T3=الإستمارة!$C$15,T3=الإستمارة!$C$16,T3=الإستمارة!$C$17,T3=الإستمارة!$C$18),VLOOKUP(T3,الإستمارة!$C$11:$H$18,6,0),VLOOKUP(T3,الإستمارة!$K$11:$P$18,6,0)),"")</f>
        <v/>
      </c>
      <c r="U5" s="112" t="e">
        <f>IF(VLOOKUP(T3,'إختيار المقررات'!$BN$5:$BR$54,5,0)="","",VLOOKUP(T3,'إختيار المقررات'!$BN$5:$BR$54,5,0))</f>
        <v>#N/A</v>
      </c>
      <c r="V5" s="111" t="str">
        <f>IFERROR(IF(OR(V3=الإستمارة!$C$11,V3=الإستمارة!$C$12,V3=الإستمارة!$C$13,V3=الإستمارة!$C$14,V3=الإستمارة!$C$15,V3=الإستمارة!$C$16,V3=الإستمارة!$C$17,V3=الإستمارة!$C$18),VLOOKUP(V3,الإستمارة!$C$11:$H$18,6,0),VLOOKUP(V3,الإستمارة!$K$11:$P$18,6,0)),"")</f>
        <v/>
      </c>
      <c r="W5" s="112" t="e">
        <f>IF(VLOOKUP(V3,'إختيار المقررات'!$BN$5:$BR$54,5,0)="","",VLOOKUP(V3,'إختيار المقررات'!$BN$5:$BR$54,5,0))</f>
        <v>#N/A</v>
      </c>
      <c r="X5" s="111" t="str">
        <f>IFERROR(IF(OR(X3=الإستمارة!$C$11,X3=الإستمارة!$C$12,X3=الإستمارة!$C$13,X3=الإستمارة!$C$14,X3=الإستمارة!$C$15,X3=الإستمارة!$C$16,X3=الإستمارة!$C$17,X3=الإستمارة!$C$18),VLOOKUP(X3,الإستمارة!$C$11:$H$18,6,0),VLOOKUP(X3,الإستمارة!$K$11:$P$18,6,0)),"")</f>
        <v/>
      </c>
      <c r="Y5" s="112" t="e">
        <f>IF(VLOOKUP(X3,'إختيار المقررات'!$BN$5:$BR$54,5,0)="","",VLOOKUP(X3,'إختيار المقررات'!$BN$5:$BR$54,5,0))</f>
        <v>#N/A</v>
      </c>
      <c r="Z5" s="111" t="str">
        <f>IFERROR(IF(OR(Z3=الإستمارة!$C$11,Z3=الإستمارة!$C$12,Z3=الإستمارة!$C$13,Z3=الإستمارة!$C$14,Z3=الإستمارة!$C$15,Z3=الإستمارة!$C$16,Z3=الإستمارة!$C$17,Z3=الإستمارة!$C$18),VLOOKUP(Z3,الإستمارة!$C$11:$H$18,6,0),VLOOKUP(Z3,الإستمارة!$K$11:$P$18,6,0)),"")</f>
        <v/>
      </c>
      <c r="AA5" s="112" t="e">
        <f>IF(VLOOKUP(Z3,'إختيار المقررات'!$BN$5:$BR$54,5,0)="","",VLOOKUP(Z3,'إختيار المقررات'!$BN$5:$BR$54,5,0))</f>
        <v>#N/A</v>
      </c>
      <c r="AB5" s="111" t="str">
        <f>IFERROR(IF(OR(AB3=الإستمارة!$C$11,AB3=الإستمارة!$C$12,AB3=الإستمارة!$C$13,AB3=الإستمارة!$C$14,AB3=الإستمارة!$C$15,AB3=الإستمارة!$C$16,AB3=الإستمارة!$C$17,AB3=الإستمارة!$C$18),VLOOKUP(AB3,الإستمارة!$C$11:$H$18,6,0),VLOOKUP(AB3,الإستمارة!$K$11:$P$18,6,0)),"")</f>
        <v/>
      </c>
      <c r="AC5" s="112" t="e">
        <f>IF(VLOOKUP(AB3,'إختيار المقررات'!$BN$5:$BR$54,5,0)="","",VLOOKUP(AB3,'إختيار المقررات'!$BN$5:$BR$54,5,0))</f>
        <v>#N/A</v>
      </c>
      <c r="AD5" s="111" t="str">
        <f>IFERROR(IF(OR(AD3=الإستمارة!$C$11,AD3=الإستمارة!$C$12,AD3=الإستمارة!$C$13,AD3=الإستمارة!$C$14,AD3=الإستمارة!$C$15,AD3=الإستمارة!$C$16,AD3=الإستمارة!$C$17,AD3=الإستمارة!$C$18),VLOOKUP(AD3,الإستمارة!$C$11:$H$18,6,0),VLOOKUP(AD3,الإستمارة!$K$11:$P$18,6,0)),"")</f>
        <v/>
      </c>
      <c r="AE5" s="112" t="e">
        <f>IF(VLOOKUP(AD3,'إختيار المقررات'!$BN$5:$BR$54,5,0)="","",VLOOKUP(AD3,'إختيار المقررات'!$BN$5:$BR$54,5,0))</f>
        <v>#N/A</v>
      </c>
      <c r="AF5" s="111" t="str">
        <f>IFERROR(IF(OR(AF3=الإستمارة!$C$11,AF3=الإستمارة!$C$12,AF3=الإستمارة!$C$13,AF3=الإستمارة!$C$14,AF3=الإستمارة!$C$15,AF3=الإستمارة!$C$16,AF3=الإستمارة!$C$17,AF3=الإستمارة!$C$18),VLOOKUP(AF3,الإستمارة!$C$11:$H$18,6,0),VLOOKUP(AF3,الإستمارة!$K$11:$P$18,6,0)),"")</f>
        <v/>
      </c>
      <c r="AG5" s="112" t="e">
        <f>IF(VLOOKUP(AF3,'إختيار المقررات'!$BN$5:$BR$54,5,0)="","",VLOOKUP(AF3,'إختيار المقررات'!$BN$5:$BR$54,5,0))</f>
        <v>#N/A</v>
      </c>
      <c r="AH5" s="111" t="str">
        <f>IFERROR(IF(OR(AH3=الإستمارة!$C$11,AH3=الإستمارة!$C$12,AH3=الإستمارة!$C$13,AH3=الإستمارة!$C$14,AH3=الإستمارة!$C$15,AH3=الإستمارة!$C$16,AH3=الإستمارة!$C$17,AH3=الإستمارة!$C$18),VLOOKUP(AH3,الإستمارة!$C$11:$H$18,6,0),VLOOKUP(AH3,الإستمارة!$K$11:$P$18,6,0)),"")</f>
        <v/>
      </c>
      <c r="AI5" s="112" t="e">
        <f>IF(VLOOKUP(AH3,'إختيار المقررات'!$BN$5:$BR$54,5,0)="","",VLOOKUP(AH3,'إختيار المقررات'!$BN$5:$BR$54,5,0))</f>
        <v>#N/A</v>
      </c>
      <c r="AJ5" s="111" t="str">
        <f>IFERROR(IF(OR(AJ3=الإستمارة!$C$11,AJ3=الإستمارة!$C$12,AJ3=الإستمارة!$C$13,AJ3=الإستمارة!$C$14,AJ3=الإستمارة!$C$15,AJ3=الإستمارة!$C$16,AJ3=الإستمارة!$C$17,AJ3=الإستمارة!$C$18),VLOOKUP(AJ3,الإستمارة!$C$11:$H$18,6,0),VLOOKUP(AJ3,الإستمارة!$K$11:$P$18,6,0)),"")</f>
        <v/>
      </c>
      <c r="AK5" s="112" t="e">
        <f>IF(VLOOKUP(AJ3,'إختيار المقررات'!$BN$5:$BR$54,5,0)="","",VLOOKUP(AJ3,'إختيار المقررات'!$BN$5:$BR$54,5,0))</f>
        <v>#N/A</v>
      </c>
      <c r="AL5" s="111" t="str">
        <f>IFERROR(IF(OR(AL3=الإستمارة!$C$11,AL3=الإستمارة!$C$12,AL3=الإستمارة!$C$13,AL3=الإستمارة!$C$14,AL3=الإستمارة!$C$15,AL3=الإستمارة!$C$16,AL3=الإستمارة!$C$17,AL3=الإستمارة!$C$18),VLOOKUP(AL3,الإستمارة!$C$11:$H$18,6,0),VLOOKUP(AL3,الإستمارة!$K$11:$P$18,6,0)),"")</f>
        <v/>
      </c>
      <c r="AM5" s="112" t="e">
        <f>IF(VLOOKUP(AL3,'إختيار المقررات'!$BN$5:$BR$54,5,0)="","",VLOOKUP(AL3,'إختيار المقررات'!$BN$5:$BR$54,5,0))</f>
        <v>#N/A</v>
      </c>
      <c r="AN5" s="111" t="str">
        <f>IFERROR(IF(OR(AN3=الإستمارة!$C$11,AN3=الإستمارة!$C$12,AN3=الإستمارة!$C$13,AN3=الإستمارة!$C$14,AN3=الإستمارة!$C$15,AN3=الإستمارة!$C$16,AN3=الإستمارة!$C$17,AN3=الإستمارة!$C$18),VLOOKUP(AN3,الإستمارة!$C$11:$H$18,6,0),VLOOKUP(AN3,الإستمارة!$K$11:$P$18,6,0)),"")</f>
        <v/>
      </c>
      <c r="AO5" s="112" t="e">
        <f>IF(VLOOKUP(AN3,'إختيار المقررات'!$BN$5:$BR$54,5,0)="","",VLOOKUP(AN3,'إختيار المقررات'!$BN$5:$BR$54,5,0))</f>
        <v>#N/A</v>
      </c>
      <c r="AP5" s="111" t="str">
        <f>IFERROR(IF(OR(AP3=الإستمارة!$C$11,AP3=الإستمارة!$C$12,AP3=الإستمارة!$C$13,AP3=الإستمارة!$C$14,AP3=الإستمارة!$C$15,AP3=الإستمارة!$C$16,AP3=الإستمارة!$C$17,AP3=الإستمارة!$C$18),VLOOKUP(AP3,الإستمارة!$C$11:$H$18,6,0),VLOOKUP(AP3,الإستمارة!$K$11:$P$18,6,0)),"")</f>
        <v/>
      </c>
      <c r="AQ5" s="112" t="e">
        <f>IF(VLOOKUP(AP3,'إختيار المقررات'!$BN$5:$BR$54,5,0)="","",VLOOKUP(AP3,'إختيار المقررات'!$BN$5:$BR$54,5,0))</f>
        <v>#N/A</v>
      </c>
      <c r="AR5" s="111" t="str">
        <f>IFERROR(IF(OR(AR3=الإستمارة!$C$11,AR3=الإستمارة!$C$12,AR3=الإستمارة!$C$13,AR3=الإستمارة!$C$14,AR3=الإستمارة!$C$15,AR3=الإستمارة!$C$16,AR3=الإستمارة!$C$17,AR3=الإستمارة!$C$18),VLOOKUP(AR3,الإستمارة!$C$11:$H$18,6,0),VLOOKUP(AR3,الإستمارة!$K$11:$P$18,6,0)),"")</f>
        <v/>
      </c>
      <c r="AS5" s="112" t="e">
        <f>IF(VLOOKUP(AR3,'إختيار المقررات'!$BN$5:$BR$54,5,0)="","",VLOOKUP(AR3,'إختيار المقررات'!$BN$5:$BR$54,5,0))</f>
        <v>#N/A</v>
      </c>
      <c r="AT5" s="111" t="str">
        <f>IFERROR(IF(OR(AT3=الإستمارة!$C$11,AT3=الإستمارة!$C$12,AT3=الإستمارة!$C$13,AT3=الإستمارة!$C$14,AT3=الإستمارة!$C$15,AT3=الإستمارة!$C$16,AT3=الإستمارة!$C$17,AT3=الإستمارة!$C$18),VLOOKUP(AT3,الإستمارة!$C$11:$H$18,6,0),VLOOKUP(AT3,الإستمارة!$K$11:$P$18,6,0)),"")</f>
        <v/>
      </c>
      <c r="AU5" s="112" t="e">
        <f>IF(VLOOKUP(AT3,'إختيار المقررات'!$BN$5:$BR$54,5,0)="","",VLOOKUP(AT3,'إختيار المقررات'!$BN$5:$BR$54,5,0))</f>
        <v>#N/A</v>
      </c>
      <c r="AV5" s="111" t="str">
        <f>IFERROR(IF(OR(AV3=الإستمارة!$C$11,AV3=الإستمارة!$C$12,AV3=الإستمارة!$C$13,AV3=الإستمارة!$C$14,AV3=الإستمارة!$C$15,AV3=الإستمارة!$C$16,AV3=الإستمارة!$C$17,AV3=الإستمارة!$C$18),VLOOKUP(AV3,الإستمارة!$C$11:$H$18,6,0),VLOOKUP(AV3,الإستمارة!$K$11:$P$18,6,0)),"")</f>
        <v/>
      </c>
      <c r="AW5" s="112" t="e">
        <f>IF(VLOOKUP(AV3,'إختيار المقررات'!$BN$5:$BR$54,5,0)="","",VLOOKUP(AV3,'إختيار المقررات'!$BN$5:$BR$54,5,0))</f>
        <v>#N/A</v>
      </c>
      <c r="AX5" s="111" t="str">
        <f>IFERROR(IF(OR(AX3=الإستمارة!$C$11,AX3=الإستمارة!$C$12,AX3=الإستمارة!$C$13,AX3=الإستمارة!$C$14,AX3=الإستمارة!$C$15,AX3=الإستمارة!$C$16,AX3=الإستمارة!$C$17,AX3=الإستمارة!$C$18),VLOOKUP(AX3,الإستمارة!$C$11:$H$18,6,0),VLOOKUP(AX3,الإستمارة!$K$11:$P$18,6,0)),"")</f>
        <v/>
      </c>
      <c r="AY5" s="112" t="e">
        <f>IF(VLOOKUP(AX3,'إختيار المقررات'!$BN$5:$BR$54,5,0)="","",VLOOKUP(AX3,'إختيار المقررات'!$BN$5:$BR$54,5,0))</f>
        <v>#N/A</v>
      </c>
      <c r="AZ5" s="111" t="str">
        <f>IFERROR(IF(OR(AZ3=الإستمارة!$C$11,AZ3=الإستمارة!$C$12,AZ3=الإستمارة!$C$13,AZ3=الإستمارة!$C$14,AZ3=الإستمارة!$C$15,AZ3=الإستمارة!$C$16,AZ3=الإستمارة!$C$17,AZ3=الإستمارة!$C$18),VLOOKUP(AZ3,الإستمارة!$C$11:$H$18,6,0),VLOOKUP(AZ3,الإستمارة!$K$11:$P$18,6,0)),"")</f>
        <v/>
      </c>
      <c r="BA5" s="112" t="e">
        <f>IF(VLOOKUP(AZ3,'إختيار المقررات'!$BN$5:$BR$54,5,0)="","",VLOOKUP(AZ3,'إختيار المقررات'!$BN$5:$BR$54,5,0))</f>
        <v>#N/A</v>
      </c>
      <c r="BB5" s="111" t="str">
        <f>IFERROR(IF(OR(BB3=الإستمارة!$C$11,BB3=الإستمارة!$C$12,BB3=الإستمارة!$C$13,BB3=الإستمارة!$C$14,BB3=الإستمارة!$C$15,BB3=الإستمارة!$C$16,BB3=الإستمارة!$C$17,BB3=الإستمارة!$C$18),VLOOKUP(BB3,الإستمارة!$C$11:$H$18,6,0),VLOOKUP(BB3,الإستمارة!$K$11:$P$18,6,0)),"")</f>
        <v/>
      </c>
      <c r="BC5" s="112" t="e">
        <f>IF(VLOOKUP(BB3,'إختيار المقررات'!$BN$5:$BR$54,5,0)="","",VLOOKUP(BB3,'إختيار المقررات'!$BN$5:$BR$54,5,0))</f>
        <v>#N/A</v>
      </c>
      <c r="BD5" s="111" t="str">
        <f>IFERROR(IF(OR(BD3=الإستمارة!$C$11,BD3=الإستمارة!$C$12,BD3=الإستمارة!$C$13,BD3=الإستمارة!$C$14,BD3=الإستمارة!$C$15,BD3=الإستمارة!$C$16,BD3=الإستمارة!$C$17,BD3=الإستمارة!$C$18),VLOOKUP(BD3,الإستمارة!$C$11:$H$18,6,0),VLOOKUP(BD3,الإستمارة!$K$11:$P$18,6,0)),"")</f>
        <v/>
      </c>
      <c r="BE5" s="112" t="e">
        <f>IF(VLOOKUP(BD3,'إختيار المقررات'!$BN$5:$BR$54,5,0)="","",VLOOKUP(BD3,'إختيار المقررات'!$BN$5:$BR$54,5,0))</f>
        <v>#N/A</v>
      </c>
      <c r="BF5" s="111" t="str">
        <f>IFERROR(IF(OR(BF3=الإستمارة!$C$11,BF3=الإستمارة!$C$12,BF3=الإستمارة!$C$13,BF3=الإستمارة!$C$14,BF3=الإستمارة!$C$15,BF3=الإستمارة!$C$16,BF3=الإستمارة!$C$17,BF3=الإستمارة!$C$18),VLOOKUP(BF3,الإستمارة!$C$11:$H$18,6,0),VLOOKUP(BF3,الإستمارة!$K$11:$P$18,6,0)),"")</f>
        <v/>
      </c>
      <c r="BG5" s="112" t="e">
        <f>IF(VLOOKUP(BF3,'إختيار المقررات'!$BN$5:$BR$54,5,0)="","",VLOOKUP(BF3,'إختيار المقررات'!$BN$5:$BR$54,5,0))</f>
        <v>#N/A</v>
      </c>
      <c r="BH5" s="111" t="str">
        <f>IFERROR(IF(OR(BH3=الإستمارة!$C$11,BH3=الإستمارة!$C$12,BH3=الإستمارة!$C$13,BH3=الإستمارة!$C$14,BH3=الإستمارة!$C$15,BH3=الإستمارة!$C$16,BH3=الإستمارة!$C$17,BH3=الإستمارة!$C$18),VLOOKUP(BH3,الإستمارة!$C$11:$H$18,6,0),VLOOKUP(BH3,الإستمارة!$K$11:$P$18,6,0)),"")</f>
        <v/>
      </c>
      <c r="BI5" s="112" t="e">
        <f>IF(VLOOKUP(BH3,'إختيار المقررات'!$BN$5:$BR$54,5,0)="","",VLOOKUP(BH3,'إختيار المقررات'!$BN$5:$BR$54,5,0))</f>
        <v>#N/A</v>
      </c>
      <c r="BJ5" s="111" t="str">
        <f>IFERROR(IF(OR(BJ3=الإستمارة!$C$11,BJ3=الإستمارة!$C$12,BJ3=الإستمارة!$C$13,BJ3=الإستمارة!$C$14,BJ3=الإستمارة!$C$15,BJ3=الإستمارة!$C$16,BJ3=الإستمارة!$C$17,BJ3=الإستمارة!$C$18),VLOOKUP(BJ3,الإستمارة!$C$11:$H$18,6,0),VLOOKUP(BJ3,الإستمارة!$K$11:$P$18,6,0)),"")</f>
        <v/>
      </c>
      <c r="BK5" s="112" t="e">
        <f>IF(VLOOKUP(BJ3,'إختيار المقررات'!$BN$5:$BR$54,5,0)="","",VLOOKUP(BJ3,'إختيار المقررات'!$BN$5:$BR$54,5,0))</f>
        <v>#N/A</v>
      </c>
      <c r="BL5" s="111" t="str">
        <f>IFERROR(IF(OR(BL3=الإستمارة!$C$11,BL3=الإستمارة!$C$12,BL3=الإستمارة!$C$13,BL3=الإستمارة!$C$14,BL3=الإستمارة!$C$15,BL3=الإستمارة!$C$16,BL3=الإستمارة!$C$17,BL3=الإستمارة!$C$18),VLOOKUP(BL3,الإستمارة!$C$11:$H$18,6,0),VLOOKUP(BL3,الإستمارة!$K$11:$P$18,6,0)),"")</f>
        <v/>
      </c>
      <c r="BM5" s="112" t="e">
        <f>IF(VLOOKUP(BL3,'إختيار المقررات'!$BN$5:$BR$54,5,0)="","",VLOOKUP(BL3,'إختيار المقررات'!$BN$5:$BR$54,5,0))</f>
        <v>#N/A</v>
      </c>
      <c r="BN5" s="111" t="str">
        <f>IFERROR(IF(OR(BN3=الإستمارة!$C$11,BN3=الإستمارة!$C$12,BN3=الإستمارة!$C$13,BN3=الإستمارة!$C$14,BN3=الإستمارة!$C$15,BN3=الإستمارة!$C$16,BN3=الإستمارة!$C$17,BN3=الإستمارة!$C$18),VLOOKUP(BN3,الإستمارة!$C$11:$H$18,6,0),VLOOKUP(BN3,الإستمارة!$K$11:$P$18,6,0)),"")</f>
        <v/>
      </c>
      <c r="BO5" s="112" t="e">
        <f>IF(VLOOKUP(BN3,'إختيار المقررات'!$BN$5:$BR$54,5,0)="","",VLOOKUP(BN3,'إختيار المقررات'!$BN$5:$BR$54,5,0))</f>
        <v>#N/A</v>
      </c>
      <c r="BP5" s="111" t="str">
        <f>IFERROR(IF(OR(BP3=الإستمارة!$C$11,BP3=الإستمارة!$C$12,BP3=الإستمارة!$C$13,BP3=الإستمارة!$C$14,BP3=الإستمارة!$C$15,BP3=الإستمارة!$C$16,BP3=الإستمارة!$C$17,BP3=الإستمارة!$C$18),VLOOKUP(BP3,الإستمارة!$C$11:$H$18,6,0),VLOOKUP(BP3,الإستمارة!$K$11:$P$18,6,0)),"")</f>
        <v/>
      </c>
      <c r="BQ5" s="112" t="e">
        <f>IF(VLOOKUP(BP3,'إختيار المقررات'!$BN$5:$BR$54,5,0)="","",VLOOKUP(BP3,'إختيار المقررات'!$BN$5:$BR$54,5,0))</f>
        <v>#N/A</v>
      </c>
      <c r="BR5" s="111" t="str">
        <f>IFERROR(IF(OR(BR3=الإستمارة!$C$11,BR3=الإستمارة!$C$12,BR3=الإستمارة!$C$13,BR3=الإستمارة!$C$14,BR3=الإستمارة!$C$15,BR3=الإستمارة!$C$16,BR3=الإستمارة!$C$17,BR3=الإستمارة!$C$18),VLOOKUP(BR3,الإستمارة!$C$11:$H$18,6,0),VLOOKUP(BR3,الإستمارة!$K$11:$P$18,6,0)),"")</f>
        <v/>
      </c>
      <c r="BS5" s="112" t="e">
        <f>IF(VLOOKUP(BR3,'إختيار المقررات'!$BN$5:$BR$54,5,0)="","",VLOOKUP(BR3,'إختيار المقررات'!$BN$5:$BR$54,5,0))</f>
        <v>#N/A</v>
      </c>
      <c r="BT5" s="111" t="str">
        <f>IFERROR(IF(OR(BT3=الإستمارة!$C$11,BT3=الإستمارة!$C$12,BT3=الإستمارة!$C$13,BT3=الإستمارة!$C$14,BT3=الإستمارة!$C$15,BT3=الإستمارة!$C$16,BT3=الإستمارة!$C$17,BT3=الإستمارة!$C$18),VLOOKUP(BT3,الإستمارة!$C$11:$H$18,6,0),VLOOKUP(BT3,الإستمارة!$K$11:$P$18,6,0)),"")</f>
        <v/>
      </c>
      <c r="BU5" s="112" t="e">
        <f>IF(VLOOKUP(BT3,'إختيار المقررات'!$BN$5:$BR$54,5,0)="","",VLOOKUP(BT3,'إختيار المقررات'!$BN$5:$BR$54,5,0))</f>
        <v>#N/A</v>
      </c>
      <c r="BV5" s="111" t="str">
        <f>IFERROR(IF(OR(BV3=الإستمارة!$C$11,BV3=الإستمارة!$C$12,BV3=الإستمارة!$C$13,BV3=الإستمارة!$C$14,BV3=الإستمارة!$C$15,BV3=الإستمارة!$C$16,BV3=الإستمارة!$C$17,BV3=الإستمارة!$C$18),VLOOKUP(BV3,الإستمارة!$C$11:$H$18,6,0),VLOOKUP(BV3,الإستمارة!$K$11:$P$18,6,0)),"")</f>
        <v/>
      </c>
      <c r="BW5" s="112" t="e">
        <f>IF(VLOOKUP(BV3,'إختيار المقررات'!$BN$5:$BR$54,5,0)="","",VLOOKUP(BV3,'إختيار المقررات'!$BN$5:$BR$54,5,0))</f>
        <v>#N/A</v>
      </c>
      <c r="BX5" s="111" t="str">
        <f>IFERROR(IF(OR(BX3=الإستمارة!$C$11,BX3=الإستمارة!$C$12,BX3=الإستمارة!$C$13,BX3=الإستمارة!$C$14,BX3=الإستمارة!$C$15,BX3=الإستمارة!$C$16,BX3=الإستمارة!$C$17,BX3=الإستمارة!$C$18),VLOOKUP(BX3,الإستمارة!$C$11:$H$18,6,0),VLOOKUP(BX3,الإستمارة!$K$11:$P$18,6,0)),"")</f>
        <v/>
      </c>
      <c r="BY5" s="112" t="e">
        <f>IF(VLOOKUP(BX3,'إختيار المقررات'!$BN$5:$BR$54,5,0)="","",VLOOKUP(BX3,'إختيار المقررات'!$BN$5:$BR$54,5,0))</f>
        <v>#N/A</v>
      </c>
      <c r="BZ5" s="111" t="str">
        <f>IFERROR(IF(OR(BZ3=الإستمارة!$C$11,BZ3=الإستمارة!$C$12,BZ3=الإستمارة!$C$13,BZ3=الإستمارة!$C$14,BZ3=الإستمارة!$C$15,BZ3=الإستمارة!$C$16,BZ3=الإستمارة!$C$17,BZ3=الإستمارة!$C$18),VLOOKUP(BZ3,الإستمارة!$C$11:$H$18,6,0),VLOOKUP(BZ3,الإستمارة!$K$11:$P$18,6,0)),"")</f>
        <v/>
      </c>
      <c r="CA5" s="112" t="e">
        <f>IF(VLOOKUP(BZ3,'إختيار المقررات'!$BN$5:$BR$54,5,0)="","",VLOOKUP(BZ3,'إختيار المقررات'!$BN$5:$BR$54,5,0))</f>
        <v>#N/A</v>
      </c>
      <c r="CB5" s="111" t="str">
        <f>IFERROR(IF(OR(CB3=الإستمارة!$C$11,CB3=الإستمارة!$C$12,CB3=الإستمارة!$C$13,CB3=الإستمارة!$C$14,CB3=الإستمارة!$C$15,CB3=الإستمارة!$C$16,CB3=الإستمارة!$C$17,CB3=الإستمارة!$C$18),VLOOKUP(CB3,الإستمارة!$C$11:$H$18,6,0),VLOOKUP(CB3,الإستمارة!$K$11:$P$18,6,0)),"")</f>
        <v/>
      </c>
      <c r="CC5" s="112" t="e">
        <f>IF(VLOOKUP(CB3,'إختيار المقررات'!$BN$5:$BR$54,5,0)="","",VLOOKUP(CB3,'إختيار المقررات'!$BN$5:$BR$54,5,0))</f>
        <v>#N/A</v>
      </c>
      <c r="CD5" s="111" t="str">
        <f>IFERROR(IF(OR(CD3=الإستمارة!$C$11,CD3=الإستمارة!$C$12,CD3=الإستمارة!$C$13,CD3=الإستمارة!$C$14,CD3=الإستمارة!$C$15,CD3=الإستمارة!$C$16,CD3=الإستمارة!$C$17,CD3=الإستمارة!$C$18),VLOOKUP(CD3,الإستمارة!$C$11:$H$18,6,0),VLOOKUP(CD3,الإستمارة!$K$11:$P$18,6,0)),"")</f>
        <v/>
      </c>
      <c r="CE5" s="112" t="e">
        <f>IF(VLOOKUP(CD3,'إختيار المقررات'!$BN$5:$BR$54,5,0)="","",VLOOKUP(CD3,'إختيار المقررات'!$BN$5:$BR$54,5,0))</f>
        <v>#N/A</v>
      </c>
      <c r="CF5" s="111" t="str">
        <f>IFERROR(IF(OR(CF3=الإستمارة!$C$11,CF3=الإستمارة!$C$12,CF3=الإستمارة!$C$13,CF3=الإستمارة!$C$14,CF3=الإستمارة!$C$15,CF3=الإستمارة!$C$16,CF3=الإستمارة!$C$17,CF3=الإستمارة!$C$18),VLOOKUP(CF3,الإستمارة!$C$11:$H$18,6,0),VLOOKUP(CF3,الإستمارة!$K$11:$P$18,6,0)),"")</f>
        <v/>
      </c>
      <c r="CG5" s="112" t="e">
        <f>IF(VLOOKUP(CF3,'إختيار المقررات'!$BN$5:$BR$54,5,0)="","",VLOOKUP(CF3,'إختيار المقررات'!$BN$5:$BR$54,5,0))</f>
        <v>#N/A</v>
      </c>
      <c r="CH5" s="111" t="str">
        <f>IFERROR(IF(OR(CH3=الإستمارة!$C$11,CH3=الإستمارة!$C$12,CH3=الإستمارة!$C$13,CH3=الإستمارة!$C$14,CH3=الإستمارة!$C$15,CH3=الإستمارة!$C$16,CH3=الإستمارة!$C$17,CH3=الإستمارة!$C$18),VLOOKUP(CH3,الإستمارة!$C$11:$H$18,6,0),VLOOKUP(CH3,الإستمارة!$K$11:$P$18,6,0)),"")</f>
        <v/>
      </c>
      <c r="CI5" s="112" t="e">
        <f>IF(VLOOKUP(CH3,'إختيار المقررات'!$BN$5:$BR$54,5,0)="","",VLOOKUP(CH3,'إختيار المقررات'!$BN$5:$BR$54,5,0))</f>
        <v>#N/A</v>
      </c>
      <c r="CJ5" s="111" t="str">
        <f>IFERROR(IF(OR(CJ3=الإستمارة!$C$11,CJ3=الإستمارة!$C$12,CJ3=الإستمارة!$C$13,CJ3=الإستمارة!$C$14,CJ3=الإستمارة!$C$15,CJ3=الإستمارة!$C$16,CJ3=الإستمارة!$C$17,CJ3=الإستمارة!$C$18),VLOOKUP(CJ3,الإستمارة!$C$11:$H$18,6,0),VLOOKUP(CJ3,الإستمارة!$K$11:$P$18,6,0)),"")</f>
        <v/>
      </c>
      <c r="CK5" s="112" t="e">
        <f>IF(VLOOKUP(CJ3,'إختيار المقررات'!$BN$5:$BR$54,5,0)="","",VLOOKUP(CJ3,'إختيار المقررات'!$BN$5:$BR$54,5,0))</f>
        <v>#N/A</v>
      </c>
      <c r="CL5" s="111" t="str">
        <f>IFERROR(IF(OR(CL3=الإستمارة!$C$11,CL3=الإستمارة!$C$12,CL3=الإستمارة!$C$13,CL3=الإستمارة!$C$14,CL3=الإستمارة!$C$15,CL3=الإستمارة!$C$16,CL3=الإستمارة!$C$17,CL3=الإستمارة!$C$18),VLOOKUP(CL3,الإستمارة!$C$11:$H$18,6,0),VLOOKUP(CL3,الإستمارة!$K$11:$P$18,6,0)),"")</f>
        <v/>
      </c>
      <c r="CM5" s="112" t="e">
        <f>IF(VLOOKUP(CL3,'إختيار المقررات'!$BN$5:$BR$54,5,0)="","",VLOOKUP(CL3,'إختيار المقررات'!$BN$5:$BR$54,5,0))</f>
        <v>#N/A</v>
      </c>
      <c r="CN5" s="111" t="str">
        <f>IFERROR(IF(OR(CN3=الإستمارة!$C$11,CN3=الإستمارة!$C$12,CN3=الإستمارة!$C$13,CN3=الإستمارة!$C$14,CN3=الإستمارة!$C$15,CN3=الإستمارة!$C$16,CN3=الإستمارة!$C$17,CN3=الإستمارة!$C$18),VLOOKUP(CN3,الإستمارة!$C$11:$H$18,6,0),VLOOKUP(CN3,الإستمارة!$K$11:$P$18,6,0)),"")</f>
        <v/>
      </c>
      <c r="CO5" s="112" t="e">
        <f>IF(VLOOKUP(CN3,'إختيار المقررات'!$BN$5:$BR$54,5,0)="","",VLOOKUP(CN3,'إختيار المقررات'!$BN$5:$BR$54,5,0))</f>
        <v>#N/A</v>
      </c>
      <c r="CP5" s="111" t="str">
        <f>IFERROR(IF(OR(CP3=الإستمارة!$C$11,CP3=الإستمارة!$C$12,CP3=الإستمارة!$C$13,CP3=الإستمارة!$C$14,CP3=الإستمارة!$C$15,CP3=الإستمارة!$C$16,CP3=الإستمارة!$C$17,CP3=الإستمارة!$C$18),VLOOKUP(CP3,الإستمارة!$C$11:$H$18,6,0),VLOOKUP(CP3,الإستمارة!$K$11:$P$18,6,0)),"")</f>
        <v/>
      </c>
      <c r="CQ5" s="112" t="e">
        <f>IF(VLOOKUP(CP3,'إختيار المقررات'!$BN$5:$BR$54,5,0)="","",VLOOKUP(CP3,'إختيار المقررات'!$BN$5:$BR$54,5,0))</f>
        <v>#N/A</v>
      </c>
      <c r="CR5" s="111" t="str">
        <f>IFERROR(IF(OR(CR3=الإستمارة!$C$11,CR3=الإستمارة!$C$12,CR3=الإستمارة!$C$13,CR3=الإستمارة!$C$14,CR3=الإستمارة!$C$15,CR3=الإستمارة!$C$16,CR3=الإستمارة!$C$17,CR3=الإستمارة!$C$18),VLOOKUP(CR3,الإستمارة!$C$11:$H$18,6,0),VLOOKUP(CR3,الإستمارة!$K$11:$P$18,6,0)),"")</f>
        <v/>
      </c>
      <c r="CS5" s="112" t="e">
        <f>IF(VLOOKUP(CR3,'إختيار المقررات'!$BN$5:$BR$54,5,0)="","",VLOOKUP(CR3,'إختيار المقررات'!$BN$5:$BR$54,5,0))</f>
        <v>#N/A</v>
      </c>
      <c r="CT5" s="111" t="str">
        <f>IFERROR(IF(OR(CT3=الإستمارة!$C$11,CT3=الإستمارة!$C$12,CT3=الإستمارة!$C$13,CT3=الإستمارة!$C$14,CT3=الإستمارة!$C$15,CT3=الإستمارة!$C$16,CT3=الإستمارة!$C$17,CT3=الإستمارة!$C$18),VLOOKUP(CT3,الإستمارة!$C$11:$H$18,6,0),VLOOKUP(CT3,الإستمارة!$K$11:$P$18,6,0)),"")</f>
        <v/>
      </c>
      <c r="CU5" s="112" t="e">
        <f>IF(VLOOKUP(CT3,'إختيار المقررات'!$BN$5:$BR$54,5,0)="","",VLOOKUP(CT3,'إختيار المقررات'!$BN$5:$BR$54,5,0))</f>
        <v>#N/A</v>
      </c>
      <c r="CV5" s="111" t="str">
        <f>IFERROR(IF(OR(CV3=الإستمارة!$C$11,CV3=الإستمارة!$C$12,CV3=الإستمارة!$C$13,CV3=الإستمارة!$C$14,CV3=الإستمارة!$C$15,CV3=الإستمارة!$C$16,CV3=الإستمارة!$C$17,CV3=الإستمارة!$C$18),VLOOKUP(CV3,الإستمارة!$C$11:$H$18,6,0),VLOOKUP(CV3,الإستمارة!$K$11:$P$18,6,0)),"")</f>
        <v/>
      </c>
      <c r="CW5" s="112" t="e">
        <f>IF(VLOOKUP(CV3,'إختيار المقررات'!$BN$5:$BR$54,5,0)="","",VLOOKUP(CV3,'إختيار المقررات'!$BN$5:$BR$54,5,0))</f>
        <v>#N/A</v>
      </c>
      <c r="CX5" s="111" t="str">
        <f>IFERROR(IF(OR(CX3=الإستمارة!$C$11,CX3=الإستمارة!$C$12,CX3=الإستمارة!$C$13,CX3=الإستمارة!$C$14,CX3=الإستمارة!$C$15,CX3=الإستمارة!$C$16,CX3=الإستمارة!$C$17,CX3=الإستمارة!$C$18),VLOOKUP(CX3,الإستمارة!$C$11:$H$18,6,0),VLOOKUP(CX3,الإستمارة!$K$11:$P$18,6,0)),"")</f>
        <v/>
      </c>
      <c r="CY5" s="112" t="e">
        <f>IF(VLOOKUP(CX3,'إختيار المقررات'!$BN$5:$BR$54,5,0)="","",VLOOKUP(CX3,'إختيار المقررات'!$BN$5:$BR$54,5,0))</f>
        <v>#N/A</v>
      </c>
      <c r="CZ5" s="79" t="e">
        <f>'إختيار المقررات'!P5</f>
        <v>#N/A</v>
      </c>
      <c r="DA5" s="218" t="e">
        <f>'إختيار المقررات'!V5</f>
        <v>#N/A</v>
      </c>
      <c r="DB5" s="113" t="e">
        <f>'إختيار المقررات'!AB5</f>
        <v>#N/A</v>
      </c>
      <c r="DC5" s="79">
        <f>'إختيار المقررات'!D5</f>
        <v>0</v>
      </c>
      <c r="DD5" s="79" t="e">
        <f>'إختيار المقررات'!AH9</f>
        <v>#N/A</v>
      </c>
      <c r="DE5" s="79" t="e">
        <f>'إختيار المقررات'!AH7</f>
        <v>#N/A</v>
      </c>
      <c r="DF5" s="219">
        <f>'إختيار المقررات'!AH8</f>
        <v>0</v>
      </c>
      <c r="DG5" s="114" t="e">
        <f>'إختيار المقررات'!AH10</f>
        <v>#N/A</v>
      </c>
      <c r="DH5" s="79" t="str">
        <f>'إختيار المقررات'!AH11</f>
        <v>لا</v>
      </c>
      <c r="DI5" s="115" t="e">
        <f>'إختيار المقررات'!AH12</f>
        <v>#N/A</v>
      </c>
      <c r="DJ5" s="116" t="e">
        <f>'إختيار المقررات'!AH13</f>
        <v>#N/A</v>
      </c>
      <c r="DK5" s="117">
        <f>'إختيار المقررات'!AH14</f>
        <v>0</v>
      </c>
      <c r="DL5" s="118">
        <f>'إختيار المقررات'!AH15</f>
        <v>0</v>
      </c>
      <c r="DM5" s="118">
        <f>'إختيار المقررات'!AH16</f>
        <v>0</v>
      </c>
      <c r="DN5" s="118">
        <f>DK5+DL5+DM5</f>
        <v>0</v>
      </c>
      <c r="DO5" s="118" t="str">
        <f>'إدخال البيانات'!C4</f>
        <v xml:space="preserve"> </v>
      </c>
      <c r="DP5" s="118">
        <f>'إدخال البيانات'!D4</f>
        <v>0</v>
      </c>
      <c r="DQ5" s="118">
        <f>'إدخال البيانات'!E4</f>
        <v>0</v>
      </c>
      <c r="DR5" s="118">
        <f>'إدخال البيانات'!F4</f>
        <v>0</v>
      </c>
      <c r="DS5" s="118" t="e">
        <f>'إختيار المقررات'!W11</f>
        <v>#N/A</v>
      </c>
    </row>
    <row r="6" spans="1:123" ht="15.75" x14ac:dyDescent="0.2">
      <c r="AH6" s="111"/>
      <c r="AJ6" s="121"/>
      <c r="AL6" s="121"/>
      <c r="AN6" s="121"/>
      <c r="AP6" s="121"/>
      <c r="AR6" s="121"/>
      <c r="AS6" s="122"/>
      <c r="AT6" s="111"/>
      <c r="AU6" s="112"/>
      <c r="AV6" s="121"/>
      <c r="AW6" s="112"/>
      <c r="AX6" s="121"/>
      <c r="AY6" s="112"/>
      <c r="AZ6" s="121"/>
      <c r="BA6" s="112"/>
      <c r="BB6" s="121"/>
      <c r="BC6" s="123"/>
      <c r="BD6" s="111"/>
      <c r="BE6" s="112"/>
      <c r="BF6" s="121"/>
      <c r="BG6" s="112"/>
      <c r="BH6" s="121"/>
      <c r="BI6" s="112"/>
      <c r="BJ6" s="121"/>
      <c r="BK6" s="112"/>
      <c r="BL6" s="121"/>
      <c r="BN6" s="121"/>
      <c r="BO6" s="122"/>
      <c r="BP6" s="111"/>
      <c r="BR6" s="121"/>
      <c r="BT6" s="121"/>
      <c r="BV6" s="121"/>
      <c r="BX6" s="121"/>
      <c r="BY6" s="124"/>
      <c r="BZ6" s="125"/>
      <c r="CB6" s="121"/>
      <c r="CD6" s="121"/>
      <c r="CF6" s="121"/>
      <c r="CH6" s="121"/>
      <c r="CI6" s="122"/>
      <c r="CJ6" s="111"/>
      <c r="CL6" s="121"/>
      <c r="CN6" s="121"/>
      <c r="CP6" s="121"/>
      <c r="CR6" s="121"/>
      <c r="CS6" s="123"/>
      <c r="CT6" s="111"/>
      <c r="CV6" s="121"/>
      <c r="CX6" s="121"/>
      <c r="CZ6" s="121"/>
      <c r="DA6" s="124"/>
      <c r="DB6" s="126"/>
      <c r="DC6" s="121"/>
      <c r="DD6" s="121"/>
      <c r="DG6" s="121"/>
      <c r="DI6" s="121"/>
      <c r="DJ6" s="124"/>
    </row>
    <row r="9" spans="1:123" x14ac:dyDescent="0.2">
      <c r="A9" s="88" t="s">
        <v>297</v>
      </c>
    </row>
  </sheetData>
  <sheetProtection password="DA5B" sheet="1" objects="1" scenarios="1"/>
  <mergeCells count="90">
    <mergeCell ref="BL2:BU2"/>
    <mergeCell ref="CD3:CE3"/>
    <mergeCell ref="CH3:CI3"/>
    <mergeCell ref="CL3:CM3"/>
    <mergeCell ref="BX3:BY3"/>
    <mergeCell ref="BZ3:CA3"/>
    <mergeCell ref="CF3:CG3"/>
    <mergeCell ref="BV2:CE2"/>
    <mergeCell ref="CB3:CC3"/>
    <mergeCell ref="CF2:CO2"/>
    <mergeCell ref="BR3:BS3"/>
    <mergeCell ref="CJ3:CK3"/>
    <mergeCell ref="BV3:BW3"/>
    <mergeCell ref="BL3:BM3"/>
    <mergeCell ref="A1:A2"/>
    <mergeCell ref="AV3:AW3"/>
    <mergeCell ref="AX3:AY3"/>
    <mergeCell ref="BD3:BE3"/>
    <mergeCell ref="BH3:BI3"/>
    <mergeCell ref="AP2:AY2"/>
    <mergeCell ref="BB2:BK2"/>
    <mergeCell ref="B1:B2"/>
    <mergeCell ref="AP1:BK1"/>
    <mergeCell ref="T2:AC2"/>
    <mergeCell ref="T1:AO1"/>
    <mergeCell ref="Z3:AA3"/>
    <mergeCell ref="AB3:AC3"/>
    <mergeCell ref="AD3:AE3"/>
    <mergeCell ref="AF3:AG3"/>
    <mergeCell ref="M1:M4"/>
    <mergeCell ref="N1:N4"/>
    <mergeCell ref="O1:O4"/>
    <mergeCell ref="AJ3:AK3"/>
    <mergeCell ref="AN3:AO3"/>
    <mergeCell ref="AH3:AI3"/>
    <mergeCell ref="T3:U3"/>
    <mergeCell ref="V3:W3"/>
    <mergeCell ref="X3:Y3"/>
    <mergeCell ref="P3:P4"/>
    <mergeCell ref="S1:S4"/>
    <mergeCell ref="P1:R2"/>
    <mergeCell ref="Q3:Q4"/>
    <mergeCell ref="AF2:AO2"/>
    <mergeCell ref="L1:L4"/>
    <mergeCell ref="DO3:DO4"/>
    <mergeCell ref="DP3:DP4"/>
    <mergeCell ref="CF1:CY1"/>
    <mergeCell ref="BL1:CE1"/>
    <mergeCell ref="CP2:CY2"/>
    <mergeCell ref="BJ3:BK3"/>
    <mergeCell ref="AL3:AM3"/>
    <mergeCell ref="R3:R4"/>
    <mergeCell ref="BN3:BO3"/>
    <mergeCell ref="BP3:BQ3"/>
    <mergeCell ref="DK1:DM2"/>
    <mergeCell ref="DL3:DL4"/>
    <mergeCell ref="DC1:DC2"/>
    <mergeCell ref="DI3:DI4"/>
    <mergeCell ref="AR3:AS3"/>
    <mergeCell ref="AT3:AU3"/>
    <mergeCell ref="DJ3:DJ4"/>
    <mergeCell ref="DB3:DB4"/>
    <mergeCell ref="DG3:DG4"/>
    <mergeCell ref="CT3:CU3"/>
    <mergeCell ref="CV3:CW3"/>
    <mergeCell ref="CN3:CO3"/>
    <mergeCell ref="CX3:CY3"/>
    <mergeCell ref="DH3:DH4"/>
    <mergeCell ref="DD3:DD4"/>
    <mergeCell ref="DC3:DC4"/>
    <mergeCell ref="DE3:DE4"/>
    <mergeCell ref="AZ3:BA3"/>
    <mergeCell ref="BT3:BU3"/>
    <mergeCell ref="BF3:BG3"/>
    <mergeCell ref="DS3:DS4"/>
    <mergeCell ref="DQ3:DQ4"/>
    <mergeCell ref="DR3:DR4"/>
    <mergeCell ref="G3:G4"/>
    <mergeCell ref="DN3:DN4"/>
    <mergeCell ref="BB3:BC3"/>
    <mergeCell ref="K1:K4"/>
    <mergeCell ref="DM3:DM4"/>
    <mergeCell ref="DK3:DK4"/>
    <mergeCell ref="CZ1:DB2"/>
    <mergeCell ref="DE1:DJ2"/>
    <mergeCell ref="CP3:CQ3"/>
    <mergeCell ref="CR3:CS3"/>
    <mergeCell ref="DA3:DA4"/>
    <mergeCell ref="CZ3:CZ4"/>
    <mergeCell ref="AP3:AQ3"/>
  </mergeCells>
  <hyperlinks>
    <hyperlink ref="B1:B2" r:id="rId1" location="'السجل العام'!A1" display="سجل المسجلين دراسات دوليه ودبلوماسيه.xlsm - 'السجل العام'!A1" xr:uid="{00000000-0004-0000-0500-000000000000}"/>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U4617"/>
  <sheetViews>
    <sheetView rightToLeft="1" workbookViewId="0">
      <selection sqref="A1:XFD1048576"/>
    </sheetView>
  </sheetViews>
  <sheetFormatPr defaultColWidth="9" defaultRowHeight="14.25" x14ac:dyDescent="0.2"/>
  <cols>
    <col min="1" max="1" width="11.125" style="225" bestFit="1" customWidth="1"/>
    <col min="2" max="2" width="20.75" style="225" bestFit="1" customWidth="1"/>
    <col min="3" max="3" width="12.125" style="225" bestFit="1" customWidth="1"/>
    <col min="4" max="4" width="19" style="225" bestFit="1" customWidth="1"/>
    <col min="5" max="5" width="9" style="225" bestFit="1" customWidth="1"/>
    <col min="6" max="6" width="11.375" style="225" bestFit="1" customWidth="1"/>
    <col min="7" max="7" width="17.625" style="225" bestFit="1" customWidth="1"/>
    <col min="8" max="8" width="12.375" style="225" bestFit="1" customWidth="1"/>
    <col min="9" max="9" width="8.375" style="225" bestFit="1" customWidth="1"/>
    <col min="10" max="10" width="17.25" style="225" bestFit="1" customWidth="1"/>
    <col min="11" max="11" width="12.375" style="225" bestFit="1" customWidth="1"/>
    <col min="12" max="12" width="14.5" style="225" bestFit="1" customWidth="1"/>
    <col min="13" max="13" width="10.25" style="225" bestFit="1" customWidth="1"/>
    <col min="14" max="14" width="30.125" style="225" bestFit="1" customWidth="1"/>
    <col min="15" max="15" width="26.75" style="225" bestFit="1" customWidth="1"/>
    <col min="16" max="16" width="12.875" style="225" bestFit="1" customWidth="1"/>
    <col min="17" max="17" width="12" style="225" bestFit="1" customWidth="1"/>
    <col min="18" max="18" width="15" style="225" bestFit="1" customWidth="1"/>
    <col min="19" max="19" width="13.625" style="225" bestFit="1" customWidth="1"/>
    <col min="20" max="20" width="9.875" style="225" bestFit="1" customWidth="1"/>
    <col min="21" max="21" width="9" style="225"/>
    <col min="22" max="22" width="27.25" style="225" bestFit="1" customWidth="1"/>
    <col min="23" max="16384" width="9" style="225"/>
  </cols>
  <sheetData>
    <row r="1" spans="1:21" x14ac:dyDescent="0.2">
      <c r="A1" s="225" t="s">
        <v>160</v>
      </c>
      <c r="B1" s="225" t="s">
        <v>43</v>
      </c>
      <c r="C1" s="225" t="s">
        <v>44</v>
      </c>
      <c r="D1" s="225" t="s">
        <v>55</v>
      </c>
      <c r="E1" s="225" t="s">
        <v>11</v>
      </c>
      <c r="F1" s="225" t="s">
        <v>56</v>
      </c>
      <c r="G1" s="225" t="s">
        <v>6</v>
      </c>
      <c r="H1" s="225" t="s">
        <v>10</v>
      </c>
      <c r="I1" s="225" t="s">
        <v>9</v>
      </c>
      <c r="J1" s="225" t="s">
        <v>12</v>
      </c>
      <c r="K1" s="225" t="s">
        <v>59</v>
      </c>
      <c r="L1" s="225" t="s">
        <v>60</v>
      </c>
      <c r="M1" s="225" t="s">
        <v>64</v>
      </c>
      <c r="N1" s="225" t="s">
        <v>3267</v>
      </c>
      <c r="O1" s="225" t="s">
        <v>3268</v>
      </c>
      <c r="P1" s="225" t="s">
        <v>48</v>
      </c>
      <c r="Q1" s="225" t="s">
        <v>169</v>
      </c>
      <c r="R1" s="225" t="s">
        <v>369</v>
      </c>
      <c r="S1" s="225" t="s">
        <v>375</v>
      </c>
      <c r="T1" s="225" t="s">
        <v>66</v>
      </c>
      <c r="U1" s="225" t="s">
        <v>48</v>
      </c>
    </row>
    <row r="2" spans="1:21" ht="17.25" customHeight="1" x14ac:dyDescent="0.2">
      <c r="A2" s="225">
        <v>415162</v>
      </c>
      <c r="B2" s="225" t="s">
        <v>2278</v>
      </c>
      <c r="C2" s="225" t="s">
        <v>2279</v>
      </c>
      <c r="D2" s="225" t="s">
        <v>268</v>
      </c>
      <c r="E2" s="225" t="s">
        <v>158</v>
      </c>
      <c r="F2" s="225">
        <v>34209</v>
      </c>
      <c r="G2" s="225" t="s">
        <v>301</v>
      </c>
      <c r="H2" s="225" t="s">
        <v>335</v>
      </c>
      <c r="I2" s="225" t="s">
        <v>374</v>
      </c>
      <c r="M2" s="225" t="s">
        <v>301</v>
      </c>
      <c r="N2" s="225">
        <v>164</v>
      </c>
      <c r="O2" s="225">
        <v>43837.477210648147</v>
      </c>
      <c r="P2" s="225">
        <v>900</v>
      </c>
      <c r="Q2" s="225">
        <v>900</v>
      </c>
    </row>
    <row r="3" spans="1:21" ht="17.25" customHeight="1" x14ac:dyDescent="0.2">
      <c r="A3" s="225">
        <v>412203</v>
      </c>
      <c r="B3" s="225" t="s">
        <v>2100</v>
      </c>
      <c r="C3" s="225" t="s">
        <v>452</v>
      </c>
      <c r="D3" s="225" t="s">
        <v>2101</v>
      </c>
      <c r="E3" s="225" t="s">
        <v>158</v>
      </c>
      <c r="F3" s="225">
        <v>32143</v>
      </c>
      <c r="G3" s="225" t="s">
        <v>305</v>
      </c>
      <c r="H3" s="225" t="s">
        <v>335</v>
      </c>
      <c r="I3" s="225" t="s">
        <v>374</v>
      </c>
      <c r="M3" s="225" t="s">
        <v>311</v>
      </c>
      <c r="N3" s="225">
        <v>617</v>
      </c>
      <c r="O3" s="225">
        <v>43844.561863425923</v>
      </c>
      <c r="P3" s="225">
        <v>900</v>
      </c>
      <c r="Q3" s="225">
        <v>900</v>
      </c>
    </row>
    <row r="4" spans="1:21" ht="17.25" customHeight="1" x14ac:dyDescent="0.2">
      <c r="A4" s="225">
        <v>421235</v>
      </c>
      <c r="B4" s="225" t="s">
        <v>2059</v>
      </c>
      <c r="C4" s="225" t="s">
        <v>70</v>
      </c>
      <c r="D4" s="225" t="s">
        <v>221</v>
      </c>
      <c r="E4" s="225" t="s">
        <v>158</v>
      </c>
      <c r="F4" s="225">
        <v>35034</v>
      </c>
      <c r="G4" s="225" t="s">
        <v>316</v>
      </c>
      <c r="H4" s="225" t="s">
        <v>335</v>
      </c>
      <c r="I4" s="225" t="s">
        <v>374</v>
      </c>
      <c r="M4" s="225" t="s">
        <v>311</v>
      </c>
      <c r="N4" s="225">
        <v>713</v>
      </c>
      <c r="O4" s="225">
        <v>43845.5702662037</v>
      </c>
      <c r="P4" s="225">
        <v>900</v>
      </c>
      <c r="Q4" s="225">
        <v>900</v>
      </c>
    </row>
    <row r="5" spans="1:21" ht="17.25" customHeight="1" x14ac:dyDescent="0.2">
      <c r="A5" s="225">
        <v>413247</v>
      </c>
      <c r="B5" s="225" t="s">
        <v>2280</v>
      </c>
      <c r="C5" s="225" t="s">
        <v>67</v>
      </c>
      <c r="D5" s="225" t="s">
        <v>598</v>
      </c>
      <c r="E5" s="225" t="s">
        <v>157</v>
      </c>
      <c r="F5" s="225" t="s">
        <v>3237</v>
      </c>
      <c r="G5" s="225" t="s">
        <v>301</v>
      </c>
      <c r="H5" s="225" t="s">
        <v>335</v>
      </c>
      <c r="I5" s="225" t="s">
        <v>374</v>
      </c>
      <c r="M5" s="225" t="s">
        <v>314</v>
      </c>
      <c r="N5" s="225">
        <v>736</v>
      </c>
      <c r="O5" s="225">
        <v>43846.427442129629</v>
      </c>
      <c r="P5" s="225">
        <v>900</v>
      </c>
      <c r="Q5" s="225">
        <v>900</v>
      </c>
    </row>
    <row r="6" spans="1:21" ht="17.25" customHeight="1" x14ac:dyDescent="0.2">
      <c r="A6" s="225">
        <v>402104</v>
      </c>
      <c r="B6" s="225" t="s">
        <v>2092</v>
      </c>
      <c r="C6" s="225" t="s">
        <v>104</v>
      </c>
      <c r="D6" s="225" t="s">
        <v>2093</v>
      </c>
      <c r="E6" s="225" t="s">
        <v>157</v>
      </c>
      <c r="F6" s="225">
        <v>24061</v>
      </c>
      <c r="G6" s="225" t="s">
        <v>3106</v>
      </c>
      <c r="H6" s="225" t="s">
        <v>335</v>
      </c>
      <c r="I6" s="225" t="s">
        <v>374</v>
      </c>
      <c r="M6" s="225" t="s">
        <v>304</v>
      </c>
      <c r="Q6" s="225">
        <v>900</v>
      </c>
    </row>
    <row r="7" spans="1:21" ht="17.25" customHeight="1" x14ac:dyDescent="0.2">
      <c r="A7" s="225">
        <v>402856</v>
      </c>
      <c r="B7" s="225" t="s">
        <v>2304</v>
      </c>
      <c r="C7" s="225" t="s">
        <v>722</v>
      </c>
      <c r="D7" s="225" t="s">
        <v>2305</v>
      </c>
      <c r="E7" s="225" t="s">
        <v>157</v>
      </c>
      <c r="F7" s="225">
        <v>27395</v>
      </c>
      <c r="G7" s="225" t="s">
        <v>3092</v>
      </c>
      <c r="H7" s="225" t="s">
        <v>335</v>
      </c>
      <c r="I7" s="225" t="s">
        <v>374</v>
      </c>
      <c r="M7" s="225" t="s">
        <v>301</v>
      </c>
      <c r="Q7" s="225">
        <v>900</v>
      </c>
    </row>
    <row r="8" spans="1:21" ht="17.25" customHeight="1" x14ac:dyDescent="0.2">
      <c r="A8" s="225">
        <v>410868</v>
      </c>
      <c r="B8" s="225" t="s">
        <v>2473</v>
      </c>
      <c r="C8" s="225" t="s">
        <v>2474</v>
      </c>
      <c r="D8" s="225" t="s">
        <v>2475</v>
      </c>
      <c r="E8" s="225" t="s">
        <v>157</v>
      </c>
      <c r="F8" s="225">
        <v>28126</v>
      </c>
      <c r="G8" s="225" t="s">
        <v>3266</v>
      </c>
      <c r="H8" s="225" t="s">
        <v>335</v>
      </c>
      <c r="I8" s="225" t="s">
        <v>374</v>
      </c>
      <c r="M8" s="225" t="s">
        <v>302</v>
      </c>
      <c r="Q8" s="225">
        <v>900</v>
      </c>
    </row>
    <row r="9" spans="1:21" ht="17.25" customHeight="1" x14ac:dyDescent="0.2">
      <c r="A9" s="225">
        <v>402843</v>
      </c>
      <c r="B9" s="225" t="s">
        <v>2306</v>
      </c>
      <c r="C9" s="225" t="s">
        <v>674</v>
      </c>
      <c r="D9" s="225" t="s">
        <v>2307</v>
      </c>
      <c r="E9" s="225" t="s">
        <v>157</v>
      </c>
      <c r="F9" s="225">
        <v>28139</v>
      </c>
      <c r="G9" s="225" t="s">
        <v>301</v>
      </c>
      <c r="H9" s="225" t="s">
        <v>335</v>
      </c>
      <c r="I9" s="225" t="s">
        <v>374</v>
      </c>
      <c r="M9" s="225" t="s">
        <v>301</v>
      </c>
      <c r="Q9" s="225">
        <v>900</v>
      </c>
    </row>
    <row r="10" spans="1:21" ht="17.25" customHeight="1" x14ac:dyDescent="0.2">
      <c r="A10" s="225">
        <v>411303</v>
      </c>
      <c r="B10" s="225" t="s">
        <v>2073</v>
      </c>
      <c r="C10" s="225" t="s">
        <v>501</v>
      </c>
      <c r="D10" s="225" t="s">
        <v>265</v>
      </c>
      <c r="E10" s="225" t="s">
        <v>158</v>
      </c>
      <c r="F10" s="225">
        <v>28204</v>
      </c>
      <c r="G10" s="225" t="s">
        <v>301</v>
      </c>
      <c r="H10" s="225" t="s">
        <v>335</v>
      </c>
      <c r="I10" s="225" t="s">
        <v>374</v>
      </c>
      <c r="M10" s="225" t="s">
        <v>301</v>
      </c>
      <c r="Q10" s="225">
        <v>900</v>
      </c>
    </row>
    <row r="11" spans="1:21" ht="17.25" customHeight="1" x14ac:dyDescent="0.2">
      <c r="A11" s="225">
        <v>401185</v>
      </c>
      <c r="B11" s="225" t="s">
        <v>2384</v>
      </c>
      <c r="C11" s="225" t="s">
        <v>490</v>
      </c>
      <c r="D11" s="225" t="s">
        <v>2385</v>
      </c>
      <c r="E11" s="225" t="s">
        <v>157</v>
      </c>
      <c r="F11" s="225">
        <v>28276</v>
      </c>
      <c r="G11" s="225" t="s">
        <v>301</v>
      </c>
      <c r="H11" s="225" t="s">
        <v>335</v>
      </c>
      <c r="I11" s="225" t="s">
        <v>374</v>
      </c>
      <c r="M11" s="225" t="s">
        <v>301</v>
      </c>
      <c r="Q11" s="225">
        <v>900</v>
      </c>
    </row>
    <row r="12" spans="1:21" ht="17.25" customHeight="1" x14ac:dyDescent="0.2">
      <c r="A12" s="225">
        <v>418916</v>
      </c>
      <c r="B12" s="225" t="s">
        <v>2270</v>
      </c>
      <c r="C12" s="225" t="s">
        <v>133</v>
      </c>
      <c r="D12" s="225" t="s">
        <v>2271</v>
      </c>
      <c r="E12" s="225" t="s">
        <v>157</v>
      </c>
      <c r="F12" s="225">
        <v>28491</v>
      </c>
      <c r="G12" s="225" t="s">
        <v>301</v>
      </c>
      <c r="H12" s="225" t="s">
        <v>335</v>
      </c>
      <c r="I12" s="225" t="s">
        <v>374</v>
      </c>
      <c r="M12" s="225" t="s">
        <v>301</v>
      </c>
      <c r="Q12" s="225">
        <v>900</v>
      </c>
    </row>
    <row r="13" spans="1:21" ht="17.25" customHeight="1" x14ac:dyDescent="0.2">
      <c r="A13" s="225">
        <v>408918</v>
      </c>
      <c r="B13" s="225" t="s">
        <v>2496</v>
      </c>
      <c r="C13" s="225" t="s">
        <v>72</v>
      </c>
      <c r="D13" s="225" t="s">
        <v>2497</v>
      </c>
      <c r="E13" s="225" t="s">
        <v>158</v>
      </c>
      <c r="F13" s="225">
        <v>28524</v>
      </c>
      <c r="G13" s="225" t="s">
        <v>301</v>
      </c>
      <c r="H13" s="225" t="s">
        <v>335</v>
      </c>
      <c r="I13" s="225" t="s">
        <v>374</v>
      </c>
      <c r="M13" s="225" t="s">
        <v>327</v>
      </c>
      <c r="Q13" s="225">
        <v>900</v>
      </c>
    </row>
    <row r="14" spans="1:21" ht="17.25" customHeight="1" x14ac:dyDescent="0.2">
      <c r="A14" s="225">
        <v>405433</v>
      </c>
      <c r="B14" s="225" t="s">
        <v>2173</v>
      </c>
      <c r="C14" s="225" t="s">
        <v>411</v>
      </c>
      <c r="D14" s="225" t="s">
        <v>2174</v>
      </c>
      <c r="E14" s="225" t="s">
        <v>157</v>
      </c>
      <c r="F14" s="225">
        <v>28763</v>
      </c>
      <c r="G14" s="225" t="s">
        <v>3029</v>
      </c>
      <c r="H14" s="225" t="s">
        <v>335</v>
      </c>
      <c r="I14" s="225" t="s">
        <v>374</v>
      </c>
      <c r="M14" s="225" t="s">
        <v>311</v>
      </c>
      <c r="Q14" s="225">
        <v>900</v>
      </c>
    </row>
    <row r="15" spans="1:21" ht="17.25" customHeight="1" x14ac:dyDescent="0.2">
      <c r="A15" s="225">
        <v>413704</v>
      </c>
      <c r="B15" s="225" t="s">
        <v>2433</v>
      </c>
      <c r="C15" s="225" t="s">
        <v>70</v>
      </c>
      <c r="D15" s="225" t="s">
        <v>2434</v>
      </c>
      <c r="E15" s="225" t="s">
        <v>157</v>
      </c>
      <c r="F15" s="225">
        <v>28902</v>
      </c>
      <c r="G15" s="225" t="s">
        <v>3077</v>
      </c>
      <c r="H15" s="225" t="s">
        <v>335</v>
      </c>
      <c r="I15" s="225" t="s">
        <v>374</v>
      </c>
      <c r="M15" s="225" t="s">
        <v>311</v>
      </c>
      <c r="Q15" s="225">
        <v>900</v>
      </c>
    </row>
    <row r="16" spans="1:21" ht="17.25" customHeight="1" x14ac:dyDescent="0.2">
      <c r="A16" s="225">
        <v>409945</v>
      </c>
      <c r="B16" s="225" t="s">
        <v>2487</v>
      </c>
      <c r="C16" s="225" t="s">
        <v>433</v>
      </c>
      <c r="D16" s="225" t="s">
        <v>861</v>
      </c>
      <c r="E16" s="225" t="s">
        <v>158</v>
      </c>
      <c r="F16" s="225">
        <v>29012</v>
      </c>
      <c r="G16" s="225" t="s">
        <v>301</v>
      </c>
      <c r="H16" s="225" t="s">
        <v>335</v>
      </c>
      <c r="I16" s="225" t="s">
        <v>374</v>
      </c>
      <c r="M16" s="225" t="s">
        <v>317</v>
      </c>
      <c r="Q16" s="225">
        <v>900</v>
      </c>
    </row>
    <row r="17" spans="1:17" ht="17.25" customHeight="1" x14ac:dyDescent="0.2">
      <c r="A17" s="225">
        <v>414159</v>
      </c>
      <c r="B17" s="225" t="s">
        <v>2139</v>
      </c>
      <c r="C17" s="225" t="s">
        <v>75</v>
      </c>
      <c r="D17" s="225" t="s">
        <v>248</v>
      </c>
      <c r="E17" s="225" t="s">
        <v>158</v>
      </c>
      <c r="F17" s="225">
        <v>29759</v>
      </c>
      <c r="G17" s="225" t="s">
        <v>3065</v>
      </c>
      <c r="H17" s="225" t="s">
        <v>335</v>
      </c>
      <c r="I17" s="225" t="s">
        <v>374</v>
      </c>
      <c r="M17" s="225" t="s">
        <v>306</v>
      </c>
      <c r="Q17" s="225">
        <v>900</v>
      </c>
    </row>
    <row r="18" spans="1:17" ht="17.25" customHeight="1" x14ac:dyDescent="0.2">
      <c r="A18" s="225">
        <v>408556</v>
      </c>
      <c r="B18" s="225" t="s">
        <v>2300</v>
      </c>
      <c r="C18" s="225" t="s">
        <v>122</v>
      </c>
      <c r="D18" s="225" t="s">
        <v>2301</v>
      </c>
      <c r="E18" s="225" t="s">
        <v>158</v>
      </c>
      <c r="F18" s="225">
        <v>30048</v>
      </c>
      <c r="G18" s="225" t="s">
        <v>3070</v>
      </c>
      <c r="H18" s="225" t="s">
        <v>335</v>
      </c>
      <c r="I18" s="225" t="s">
        <v>374</v>
      </c>
      <c r="M18" s="225" t="s">
        <v>321</v>
      </c>
      <c r="Q18" s="225">
        <v>900</v>
      </c>
    </row>
    <row r="19" spans="1:17" ht="17.25" customHeight="1" x14ac:dyDescent="0.2">
      <c r="A19" s="225">
        <v>400874</v>
      </c>
      <c r="B19" s="225" t="s">
        <v>2505</v>
      </c>
      <c r="C19" s="225" t="s">
        <v>74</v>
      </c>
      <c r="D19" s="225" t="s">
        <v>2506</v>
      </c>
      <c r="E19" s="225" t="s">
        <v>157</v>
      </c>
      <c r="F19" s="225">
        <v>30240</v>
      </c>
      <c r="G19" s="225" t="s">
        <v>301</v>
      </c>
      <c r="H19" s="225" t="s">
        <v>335</v>
      </c>
      <c r="I19" s="225" t="s">
        <v>374</v>
      </c>
      <c r="M19" s="225" t="s">
        <v>317</v>
      </c>
      <c r="Q19" s="225">
        <v>900</v>
      </c>
    </row>
    <row r="20" spans="1:17" ht="17.25" customHeight="1" x14ac:dyDescent="0.2">
      <c r="A20" s="225">
        <v>414458</v>
      </c>
      <c r="B20" s="225" t="s">
        <v>2362</v>
      </c>
      <c r="C20" s="225" t="s">
        <v>97</v>
      </c>
      <c r="D20" s="225" t="s">
        <v>698</v>
      </c>
      <c r="E20" s="225" t="s">
        <v>157</v>
      </c>
      <c r="F20" s="225">
        <v>30246</v>
      </c>
      <c r="G20" s="225" t="s">
        <v>301</v>
      </c>
      <c r="H20" s="225" t="s">
        <v>335</v>
      </c>
      <c r="I20" s="225" t="s">
        <v>374</v>
      </c>
      <c r="M20" s="225" t="s">
        <v>301</v>
      </c>
      <c r="Q20" s="225">
        <v>900</v>
      </c>
    </row>
    <row r="21" spans="1:17" ht="17.25" customHeight="1" x14ac:dyDescent="0.2">
      <c r="A21" s="225">
        <v>419979</v>
      </c>
      <c r="B21" s="225" t="s">
        <v>2447</v>
      </c>
      <c r="C21" s="225" t="s">
        <v>489</v>
      </c>
      <c r="D21" s="225" t="s">
        <v>254</v>
      </c>
      <c r="E21" s="225" t="s">
        <v>158</v>
      </c>
      <c r="F21" s="225">
        <v>30286</v>
      </c>
      <c r="G21" s="225" t="s">
        <v>3128</v>
      </c>
      <c r="H21" s="225" t="s">
        <v>335</v>
      </c>
      <c r="I21" s="225" t="s">
        <v>374</v>
      </c>
      <c r="M21" s="225" t="s">
        <v>317</v>
      </c>
      <c r="Q21" s="225">
        <v>900</v>
      </c>
    </row>
    <row r="22" spans="1:17" ht="17.25" customHeight="1" x14ac:dyDescent="0.2">
      <c r="A22" s="225">
        <v>415875</v>
      </c>
      <c r="B22" s="225" t="s">
        <v>2364</v>
      </c>
      <c r="C22" s="225" t="s">
        <v>470</v>
      </c>
      <c r="D22" s="225" t="s">
        <v>719</v>
      </c>
      <c r="E22" s="225" t="s">
        <v>158</v>
      </c>
      <c r="F22" s="225">
        <v>30287</v>
      </c>
      <c r="G22" s="225" t="s">
        <v>301</v>
      </c>
      <c r="H22" s="225" t="s">
        <v>335</v>
      </c>
      <c r="I22" s="225" t="s">
        <v>374</v>
      </c>
      <c r="M22" s="225" t="s">
        <v>311</v>
      </c>
      <c r="Q22" s="225">
        <v>900</v>
      </c>
    </row>
    <row r="23" spans="1:17" ht="17.25" customHeight="1" x14ac:dyDescent="0.2">
      <c r="A23" s="225">
        <v>407652</v>
      </c>
      <c r="B23" s="225" t="s">
        <v>2195</v>
      </c>
      <c r="C23" s="225" t="s">
        <v>93</v>
      </c>
      <c r="D23" s="225" t="s">
        <v>248</v>
      </c>
      <c r="E23" s="225" t="s">
        <v>157</v>
      </c>
      <c r="F23" s="225">
        <v>30317</v>
      </c>
      <c r="G23" s="225" t="s">
        <v>3053</v>
      </c>
      <c r="H23" s="225" t="s">
        <v>335</v>
      </c>
      <c r="I23" s="225" t="s">
        <v>374</v>
      </c>
      <c r="M23" s="225" t="s">
        <v>304</v>
      </c>
      <c r="Q23" s="225">
        <v>900</v>
      </c>
    </row>
    <row r="24" spans="1:17" ht="17.25" customHeight="1" x14ac:dyDescent="0.2">
      <c r="A24" s="225">
        <v>403473</v>
      </c>
      <c r="B24" s="225" t="s">
        <v>2104</v>
      </c>
      <c r="C24" s="225" t="s">
        <v>123</v>
      </c>
      <c r="D24" s="225" t="s">
        <v>238</v>
      </c>
      <c r="E24" s="225" t="s">
        <v>158</v>
      </c>
      <c r="F24" s="225">
        <v>30325</v>
      </c>
      <c r="G24" s="225" t="s">
        <v>314</v>
      </c>
      <c r="H24" s="225" t="s">
        <v>335</v>
      </c>
      <c r="I24" s="225" t="s">
        <v>374</v>
      </c>
      <c r="M24" s="225" t="s">
        <v>314</v>
      </c>
      <c r="Q24" s="225">
        <v>900</v>
      </c>
    </row>
    <row r="25" spans="1:17" ht="17.25" customHeight="1" x14ac:dyDescent="0.2">
      <c r="A25" s="225">
        <v>410235</v>
      </c>
      <c r="B25" s="225" t="s">
        <v>2484</v>
      </c>
      <c r="C25" s="225" t="s">
        <v>122</v>
      </c>
      <c r="D25" s="225" t="s">
        <v>2485</v>
      </c>
      <c r="E25" s="225" t="s">
        <v>157</v>
      </c>
      <c r="F25" s="225">
        <v>30431</v>
      </c>
      <c r="G25" s="225" t="s">
        <v>301</v>
      </c>
      <c r="H25" s="225" t="s">
        <v>335</v>
      </c>
      <c r="I25" s="225" t="s">
        <v>374</v>
      </c>
      <c r="M25" s="225" t="s">
        <v>301</v>
      </c>
      <c r="Q25" s="225">
        <v>900</v>
      </c>
    </row>
    <row r="26" spans="1:17" ht="17.25" customHeight="1" x14ac:dyDescent="0.2">
      <c r="A26" s="225">
        <v>419049</v>
      </c>
      <c r="B26" s="225" t="s">
        <v>2356</v>
      </c>
      <c r="C26" s="225" t="s">
        <v>94</v>
      </c>
      <c r="D26" s="225" t="s">
        <v>786</v>
      </c>
      <c r="E26" s="225" t="s">
        <v>157</v>
      </c>
      <c r="F26" s="225">
        <v>30468</v>
      </c>
      <c r="G26" s="225" t="s">
        <v>3122</v>
      </c>
      <c r="H26" s="225" t="s">
        <v>336</v>
      </c>
      <c r="I26" s="225" t="s">
        <v>374</v>
      </c>
      <c r="M26" s="225" t="s">
        <v>291</v>
      </c>
      <c r="Q26" s="225">
        <v>900</v>
      </c>
    </row>
    <row r="27" spans="1:17" ht="17.25" customHeight="1" x14ac:dyDescent="0.2">
      <c r="A27" s="225">
        <v>400583</v>
      </c>
      <c r="B27" s="225" t="s">
        <v>2507</v>
      </c>
      <c r="C27" s="225" t="s">
        <v>470</v>
      </c>
      <c r="D27" s="225" t="s">
        <v>2508</v>
      </c>
      <c r="E27" s="225" t="s">
        <v>158</v>
      </c>
      <c r="F27" s="225">
        <v>30471</v>
      </c>
      <c r="G27" s="225" t="s">
        <v>301</v>
      </c>
      <c r="H27" s="225" t="s">
        <v>335</v>
      </c>
      <c r="I27" s="225" t="s">
        <v>374</v>
      </c>
      <c r="M27" s="225" t="s">
        <v>302</v>
      </c>
      <c r="Q27" s="225">
        <v>900</v>
      </c>
    </row>
    <row r="28" spans="1:17" ht="17.25" customHeight="1" x14ac:dyDescent="0.2">
      <c r="A28" s="225">
        <v>413861</v>
      </c>
      <c r="B28" s="225" t="s">
        <v>2153</v>
      </c>
      <c r="C28" s="225" t="s">
        <v>2154</v>
      </c>
      <c r="D28" s="225" t="s">
        <v>2155</v>
      </c>
      <c r="E28" s="225" t="s">
        <v>157</v>
      </c>
      <c r="F28" s="225">
        <v>30529</v>
      </c>
      <c r="G28" s="225" t="s">
        <v>3159</v>
      </c>
      <c r="H28" s="225" t="s">
        <v>335</v>
      </c>
      <c r="I28" s="225" t="s">
        <v>374</v>
      </c>
      <c r="M28" s="225" t="s">
        <v>321</v>
      </c>
      <c r="Q28" s="225">
        <v>900</v>
      </c>
    </row>
    <row r="29" spans="1:17" ht="17.25" customHeight="1" x14ac:dyDescent="0.2">
      <c r="A29" s="225">
        <v>404840</v>
      </c>
      <c r="B29" s="225" t="s">
        <v>2255</v>
      </c>
      <c r="C29" s="225" t="s">
        <v>408</v>
      </c>
      <c r="D29" s="225" t="s">
        <v>2256</v>
      </c>
      <c r="E29" s="225" t="s">
        <v>157</v>
      </c>
      <c r="F29" s="225">
        <v>30682</v>
      </c>
      <c r="G29" s="225" t="s">
        <v>3034</v>
      </c>
      <c r="H29" s="225" t="s">
        <v>335</v>
      </c>
      <c r="I29" s="225" t="s">
        <v>374</v>
      </c>
      <c r="M29" s="225" t="s">
        <v>311</v>
      </c>
      <c r="Q29" s="225">
        <v>900</v>
      </c>
    </row>
    <row r="30" spans="1:17" ht="17.25" customHeight="1" x14ac:dyDescent="0.2">
      <c r="A30" s="225">
        <v>408783</v>
      </c>
      <c r="B30" s="225" t="s">
        <v>2498</v>
      </c>
      <c r="C30" s="225" t="s">
        <v>520</v>
      </c>
      <c r="D30" s="225" t="s">
        <v>2499</v>
      </c>
      <c r="E30" s="225" t="s">
        <v>158</v>
      </c>
      <c r="F30" s="225">
        <v>30727</v>
      </c>
      <c r="G30" s="225" t="s">
        <v>320</v>
      </c>
      <c r="H30" s="225" t="s">
        <v>335</v>
      </c>
      <c r="I30" s="225" t="s">
        <v>374</v>
      </c>
      <c r="M30" s="225" t="s">
        <v>320</v>
      </c>
      <c r="Q30" s="225">
        <v>900</v>
      </c>
    </row>
    <row r="31" spans="1:17" ht="17.25" customHeight="1" x14ac:dyDescent="0.2">
      <c r="A31" s="225">
        <v>401410</v>
      </c>
      <c r="B31" s="225" t="s">
        <v>2235</v>
      </c>
      <c r="C31" s="225" t="s">
        <v>85</v>
      </c>
      <c r="D31" s="225" t="s">
        <v>2236</v>
      </c>
      <c r="E31" s="225" t="s">
        <v>158</v>
      </c>
      <c r="F31" s="225">
        <v>30756</v>
      </c>
      <c r="G31" s="225" t="s">
        <v>301</v>
      </c>
      <c r="H31" s="225" t="s">
        <v>335</v>
      </c>
      <c r="I31" s="225" t="s">
        <v>374</v>
      </c>
      <c r="M31" s="225" t="s">
        <v>301</v>
      </c>
      <c r="Q31" s="225">
        <v>900</v>
      </c>
    </row>
    <row r="32" spans="1:17" ht="17.25" customHeight="1" x14ac:dyDescent="0.2">
      <c r="A32" s="225">
        <v>406704</v>
      </c>
      <c r="B32" s="225" t="s">
        <v>2080</v>
      </c>
      <c r="C32" s="225" t="s">
        <v>843</v>
      </c>
      <c r="D32" s="225" t="s">
        <v>2081</v>
      </c>
      <c r="E32" s="225" t="s">
        <v>157</v>
      </c>
      <c r="F32" s="225">
        <v>30818</v>
      </c>
      <c r="G32" s="225" t="s">
        <v>301</v>
      </c>
      <c r="H32" s="225" t="s">
        <v>335</v>
      </c>
      <c r="I32" s="225" t="s">
        <v>374</v>
      </c>
      <c r="M32" s="225" t="s">
        <v>301</v>
      </c>
      <c r="Q32" s="225">
        <v>900</v>
      </c>
    </row>
    <row r="33" spans="1:17" ht="17.25" customHeight="1" x14ac:dyDescent="0.2">
      <c r="A33" s="225">
        <v>424337</v>
      </c>
      <c r="B33" s="225" t="s">
        <v>2451</v>
      </c>
      <c r="C33" s="225" t="s">
        <v>2083</v>
      </c>
      <c r="D33" s="225" t="s">
        <v>252</v>
      </c>
      <c r="E33" s="225" t="s">
        <v>158</v>
      </c>
      <c r="F33" s="225">
        <v>30832</v>
      </c>
      <c r="G33" s="225" t="s">
        <v>301</v>
      </c>
      <c r="H33" s="225" t="s">
        <v>335</v>
      </c>
      <c r="I33" s="225" t="s">
        <v>374</v>
      </c>
      <c r="M33" s="225" t="s">
        <v>301</v>
      </c>
      <c r="Q33" s="225">
        <v>900</v>
      </c>
    </row>
    <row r="34" spans="1:17" ht="17.25" customHeight="1" x14ac:dyDescent="0.2">
      <c r="A34" s="225">
        <v>404559</v>
      </c>
      <c r="B34" s="225" t="s">
        <v>2086</v>
      </c>
      <c r="C34" s="225" t="s">
        <v>70</v>
      </c>
      <c r="D34" s="225" t="s">
        <v>2087</v>
      </c>
      <c r="E34" s="225" t="s">
        <v>157</v>
      </c>
      <c r="F34" s="225">
        <v>30874</v>
      </c>
      <c r="G34" s="225" t="s">
        <v>3104</v>
      </c>
      <c r="H34" s="225" t="s">
        <v>335</v>
      </c>
      <c r="I34" s="225" t="s">
        <v>374</v>
      </c>
      <c r="M34" s="225" t="s">
        <v>321</v>
      </c>
      <c r="Q34" s="225">
        <v>900</v>
      </c>
    </row>
    <row r="35" spans="1:17" ht="17.25" customHeight="1" x14ac:dyDescent="0.2">
      <c r="A35" s="225">
        <v>410437</v>
      </c>
      <c r="B35" s="225" t="s">
        <v>2233</v>
      </c>
      <c r="C35" s="225" t="s">
        <v>674</v>
      </c>
      <c r="D35" s="225" t="s">
        <v>210</v>
      </c>
      <c r="E35" s="225" t="s">
        <v>158</v>
      </c>
      <c r="F35" s="225">
        <v>31048</v>
      </c>
      <c r="G35" s="225" t="s">
        <v>301</v>
      </c>
      <c r="H35" s="225" t="s">
        <v>335</v>
      </c>
      <c r="I35" s="225" t="s">
        <v>374</v>
      </c>
      <c r="M35" s="225" t="s">
        <v>301</v>
      </c>
      <c r="Q35" s="225">
        <v>900</v>
      </c>
    </row>
    <row r="36" spans="1:17" ht="17.25" customHeight="1" x14ac:dyDescent="0.2">
      <c r="A36" s="225">
        <v>402922</v>
      </c>
      <c r="B36" s="225" t="s">
        <v>2266</v>
      </c>
      <c r="C36" s="225" t="s">
        <v>73</v>
      </c>
      <c r="D36" s="225" t="s">
        <v>216</v>
      </c>
      <c r="E36" s="225" t="s">
        <v>157</v>
      </c>
      <c r="F36" s="225">
        <v>31049</v>
      </c>
      <c r="G36" s="225" t="s">
        <v>301</v>
      </c>
      <c r="H36" s="225" t="s">
        <v>335</v>
      </c>
      <c r="I36" s="225" t="s">
        <v>374</v>
      </c>
      <c r="M36" s="225" t="s">
        <v>301</v>
      </c>
      <c r="Q36" s="225">
        <v>900</v>
      </c>
    </row>
    <row r="37" spans="1:17" ht="17.25" customHeight="1" x14ac:dyDescent="0.2">
      <c r="A37" s="225">
        <v>408012</v>
      </c>
      <c r="B37" s="225" t="s">
        <v>2327</v>
      </c>
      <c r="C37" s="225" t="s">
        <v>72</v>
      </c>
      <c r="D37" s="225" t="s">
        <v>224</v>
      </c>
      <c r="E37" s="225" t="s">
        <v>158</v>
      </c>
      <c r="F37" s="225">
        <v>31124</v>
      </c>
      <c r="G37" s="225" t="s">
        <v>301</v>
      </c>
      <c r="H37" s="225" t="s">
        <v>335</v>
      </c>
      <c r="I37" s="225" t="s">
        <v>374</v>
      </c>
      <c r="M37" s="225" t="s">
        <v>301</v>
      </c>
      <c r="Q37" s="225">
        <v>900</v>
      </c>
    </row>
    <row r="38" spans="1:17" ht="17.25" customHeight="1" x14ac:dyDescent="0.2">
      <c r="A38" s="225">
        <v>407335</v>
      </c>
      <c r="B38" s="225" t="s">
        <v>2078</v>
      </c>
      <c r="C38" s="225" t="s">
        <v>490</v>
      </c>
      <c r="D38" s="225" t="s">
        <v>2079</v>
      </c>
      <c r="E38" s="225" t="s">
        <v>157</v>
      </c>
      <c r="F38" s="225">
        <v>31130</v>
      </c>
      <c r="G38" s="225" t="s">
        <v>316</v>
      </c>
      <c r="H38" s="225" t="s">
        <v>335</v>
      </c>
      <c r="I38" s="225" t="s">
        <v>374</v>
      </c>
      <c r="M38" s="225" t="s">
        <v>311</v>
      </c>
      <c r="Q38" s="225">
        <v>900</v>
      </c>
    </row>
    <row r="39" spans="1:17" ht="17.25" customHeight="1" x14ac:dyDescent="0.2">
      <c r="A39" s="225">
        <v>409030</v>
      </c>
      <c r="B39" s="225" t="s">
        <v>2494</v>
      </c>
      <c r="C39" s="225" t="s">
        <v>67</v>
      </c>
      <c r="D39" s="225" t="s">
        <v>2495</v>
      </c>
      <c r="E39" s="225" t="s">
        <v>157</v>
      </c>
      <c r="F39" s="225">
        <v>31141</v>
      </c>
      <c r="G39" s="225" t="s">
        <v>319</v>
      </c>
      <c r="H39" s="225" t="s">
        <v>336</v>
      </c>
      <c r="I39" s="225" t="s">
        <v>374</v>
      </c>
      <c r="M39" s="225" t="s">
        <v>291</v>
      </c>
      <c r="Q39" s="225">
        <v>900</v>
      </c>
    </row>
    <row r="40" spans="1:17" ht="17.25" customHeight="1" x14ac:dyDescent="0.2">
      <c r="A40" s="225">
        <v>409952</v>
      </c>
      <c r="B40" s="225" t="s">
        <v>2226</v>
      </c>
      <c r="C40" s="225" t="s">
        <v>72</v>
      </c>
      <c r="D40" s="225" t="s">
        <v>2227</v>
      </c>
      <c r="E40" s="225" t="s">
        <v>157</v>
      </c>
      <c r="F40" s="225">
        <v>31206</v>
      </c>
      <c r="G40" s="225" t="s">
        <v>301</v>
      </c>
      <c r="H40" s="225" t="s">
        <v>335</v>
      </c>
      <c r="I40" s="225" t="s">
        <v>374</v>
      </c>
      <c r="M40" s="225" t="s">
        <v>301</v>
      </c>
      <c r="Q40" s="225">
        <v>900</v>
      </c>
    </row>
    <row r="41" spans="1:17" ht="17.25" customHeight="1" x14ac:dyDescent="0.2">
      <c r="A41" s="225">
        <v>404329</v>
      </c>
      <c r="B41" s="225" t="s">
        <v>2088</v>
      </c>
      <c r="C41" s="225" t="s">
        <v>474</v>
      </c>
      <c r="D41" s="225" t="s">
        <v>499</v>
      </c>
      <c r="E41" s="225" t="s">
        <v>157</v>
      </c>
      <c r="F41" s="225">
        <v>31238</v>
      </c>
      <c r="G41" s="225" t="s">
        <v>3105</v>
      </c>
      <c r="H41" s="225" t="s">
        <v>335</v>
      </c>
      <c r="I41" s="225" t="s">
        <v>374</v>
      </c>
      <c r="M41" s="225" t="s">
        <v>332</v>
      </c>
      <c r="Q41" s="225">
        <v>900</v>
      </c>
    </row>
    <row r="42" spans="1:17" ht="17.25" customHeight="1" x14ac:dyDescent="0.2">
      <c r="A42" s="225">
        <v>408007</v>
      </c>
      <c r="B42" s="225" t="s">
        <v>2393</v>
      </c>
      <c r="C42" s="225" t="s">
        <v>74</v>
      </c>
      <c r="D42" s="225" t="s">
        <v>2394</v>
      </c>
      <c r="E42" s="225" t="s">
        <v>158</v>
      </c>
      <c r="F42" s="225">
        <v>31248</v>
      </c>
      <c r="G42" s="225" t="s">
        <v>301</v>
      </c>
      <c r="H42" s="225" t="s">
        <v>335</v>
      </c>
      <c r="I42" s="225" t="s">
        <v>374</v>
      </c>
      <c r="M42" s="225" t="s">
        <v>317</v>
      </c>
      <c r="Q42" s="225">
        <v>900</v>
      </c>
    </row>
    <row r="43" spans="1:17" ht="17.25" customHeight="1" x14ac:dyDescent="0.2">
      <c r="A43" s="225">
        <v>410694</v>
      </c>
      <c r="B43" s="225" t="s">
        <v>2478</v>
      </c>
      <c r="C43" s="225" t="s">
        <v>2479</v>
      </c>
      <c r="D43" s="225" t="s">
        <v>2480</v>
      </c>
      <c r="E43" s="225" t="s">
        <v>157</v>
      </c>
      <c r="F43" s="225">
        <v>31260</v>
      </c>
      <c r="G43" s="225" t="s">
        <v>3029</v>
      </c>
      <c r="H43" s="225" t="s">
        <v>335</v>
      </c>
      <c r="I43" s="225" t="s">
        <v>374</v>
      </c>
      <c r="M43" s="225" t="s">
        <v>311</v>
      </c>
      <c r="Q43" s="225">
        <v>900</v>
      </c>
    </row>
    <row r="44" spans="1:17" ht="17.25" customHeight="1" x14ac:dyDescent="0.2">
      <c r="A44" s="225">
        <v>403721</v>
      </c>
      <c r="B44" s="225" t="s">
        <v>2089</v>
      </c>
      <c r="C44" s="225" t="s">
        <v>113</v>
      </c>
      <c r="D44" s="225" t="s">
        <v>648</v>
      </c>
      <c r="E44" s="225" t="s">
        <v>158</v>
      </c>
      <c r="F44" s="225">
        <v>31319</v>
      </c>
      <c r="G44" s="225" t="s">
        <v>301</v>
      </c>
      <c r="H44" s="225" t="s">
        <v>335</v>
      </c>
      <c r="I44" s="225" t="s">
        <v>374</v>
      </c>
      <c r="M44" s="225" t="s">
        <v>301</v>
      </c>
      <c r="Q44" s="225">
        <v>900</v>
      </c>
    </row>
    <row r="45" spans="1:17" ht="17.25" customHeight="1" x14ac:dyDescent="0.2">
      <c r="A45" s="225">
        <v>407060</v>
      </c>
      <c r="B45" s="225" t="s">
        <v>890</v>
      </c>
      <c r="C45" s="225" t="s">
        <v>93</v>
      </c>
      <c r="D45" s="225" t="s">
        <v>2102</v>
      </c>
      <c r="E45" s="225" t="s">
        <v>157</v>
      </c>
      <c r="F45" s="225">
        <v>31344</v>
      </c>
      <c r="G45" s="225" t="s">
        <v>3085</v>
      </c>
      <c r="H45" s="225" t="s">
        <v>335</v>
      </c>
      <c r="I45" s="225" t="s">
        <v>374</v>
      </c>
      <c r="M45" s="225" t="s">
        <v>311</v>
      </c>
      <c r="Q45" s="225">
        <v>900</v>
      </c>
    </row>
    <row r="46" spans="1:17" ht="17.25" customHeight="1" x14ac:dyDescent="0.2">
      <c r="A46" s="225">
        <v>409198</v>
      </c>
      <c r="B46" s="225" t="s">
        <v>2431</v>
      </c>
      <c r="C46" s="225" t="s">
        <v>88</v>
      </c>
      <c r="D46" s="225" t="s">
        <v>2432</v>
      </c>
      <c r="E46" s="225" t="s">
        <v>157</v>
      </c>
      <c r="F46" s="225">
        <v>31413</v>
      </c>
      <c r="G46" s="225" t="s">
        <v>321</v>
      </c>
      <c r="H46" s="225" t="s">
        <v>335</v>
      </c>
      <c r="I46" s="225" t="s">
        <v>374</v>
      </c>
      <c r="M46" s="225" t="s">
        <v>321</v>
      </c>
      <c r="Q46" s="225">
        <v>900</v>
      </c>
    </row>
    <row r="47" spans="1:17" ht="17.25" customHeight="1" x14ac:dyDescent="0.2">
      <c r="A47" s="225">
        <v>400389</v>
      </c>
      <c r="B47" s="225" t="s">
        <v>2337</v>
      </c>
      <c r="C47" s="225" t="s">
        <v>486</v>
      </c>
      <c r="D47" s="225" t="s">
        <v>236</v>
      </c>
      <c r="E47" s="225" t="s">
        <v>158</v>
      </c>
      <c r="F47" s="225">
        <v>31413</v>
      </c>
      <c r="G47" s="225" t="s">
        <v>301</v>
      </c>
      <c r="H47" s="225" t="s">
        <v>335</v>
      </c>
      <c r="I47" s="225" t="s">
        <v>374</v>
      </c>
      <c r="M47" s="225" t="s">
        <v>314</v>
      </c>
      <c r="Q47" s="225">
        <v>900</v>
      </c>
    </row>
    <row r="48" spans="1:17" ht="17.25" customHeight="1" x14ac:dyDescent="0.2">
      <c r="A48" s="225">
        <v>409730</v>
      </c>
      <c r="B48" s="225" t="s">
        <v>2124</v>
      </c>
      <c r="C48" s="225" t="s">
        <v>125</v>
      </c>
      <c r="D48" s="225" t="s">
        <v>212</v>
      </c>
      <c r="E48" s="225" t="s">
        <v>157</v>
      </c>
      <c r="F48" s="225">
        <v>31413</v>
      </c>
      <c r="G48" s="225" t="s">
        <v>3064</v>
      </c>
      <c r="H48" s="225" t="s">
        <v>335</v>
      </c>
      <c r="I48" s="225" t="s">
        <v>374</v>
      </c>
      <c r="M48" s="225" t="s">
        <v>302</v>
      </c>
      <c r="Q48" s="225">
        <v>900</v>
      </c>
    </row>
    <row r="49" spans="1:17" ht="17.25" customHeight="1" x14ac:dyDescent="0.2">
      <c r="A49" s="225">
        <v>406337</v>
      </c>
      <c r="B49" s="225" t="s">
        <v>2500</v>
      </c>
      <c r="C49" s="225" t="s">
        <v>122</v>
      </c>
      <c r="D49" s="225" t="s">
        <v>721</v>
      </c>
      <c r="E49" s="225" t="s">
        <v>157</v>
      </c>
      <c r="F49" s="225">
        <v>31420</v>
      </c>
      <c r="G49" s="225" t="s">
        <v>3076</v>
      </c>
      <c r="H49" s="225" t="s">
        <v>335</v>
      </c>
      <c r="I49" s="225" t="s">
        <v>374</v>
      </c>
      <c r="M49" s="225" t="s">
        <v>304</v>
      </c>
      <c r="Q49" s="225">
        <v>900</v>
      </c>
    </row>
    <row r="50" spans="1:17" ht="17.25" customHeight="1" x14ac:dyDescent="0.2">
      <c r="A50" s="225">
        <v>400630</v>
      </c>
      <c r="B50" s="225" t="s">
        <v>2210</v>
      </c>
      <c r="C50" s="225" t="s">
        <v>470</v>
      </c>
      <c r="D50" s="225" t="s">
        <v>499</v>
      </c>
      <c r="E50" s="225" t="s">
        <v>158</v>
      </c>
      <c r="F50" s="225">
        <v>31444</v>
      </c>
      <c r="G50" s="225" t="s">
        <v>301</v>
      </c>
      <c r="H50" s="225" t="s">
        <v>335</v>
      </c>
      <c r="I50" s="225" t="s">
        <v>374</v>
      </c>
      <c r="M50" s="225" t="s">
        <v>301</v>
      </c>
      <c r="Q50" s="225">
        <v>900</v>
      </c>
    </row>
    <row r="51" spans="1:17" ht="17.25" customHeight="1" x14ac:dyDescent="0.2">
      <c r="A51" s="225">
        <v>406983</v>
      </c>
      <c r="B51" s="225" t="s">
        <v>2441</v>
      </c>
      <c r="C51" s="225" t="s">
        <v>490</v>
      </c>
      <c r="D51" s="225" t="s">
        <v>2442</v>
      </c>
      <c r="E51" s="225" t="s">
        <v>157</v>
      </c>
      <c r="F51" s="225">
        <v>31457</v>
      </c>
      <c r="G51" s="225" t="s">
        <v>301</v>
      </c>
      <c r="H51" s="225" t="s">
        <v>335</v>
      </c>
      <c r="I51" s="225" t="s">
        <v>374</v>
      </c>
      <c r="M51" s="225" t="s">
        <v>301</v>
      </c>
      <c r="Q51" s="225">
        <v>900</v>
      </c>
    </row>
    <row r="52" spans="1:17" ht="17.25" customHeight="1" x14ac:dyDescent="0.2">
      <c r="A52" s="225">
        <v>408536</v>
      </c>
      <c r="B52" s="225" t="s">
        <v>2074</v>
      </c>
      <c r="C52" s="225" t="s">
        <v>2075</v>
      </c>
      <c r="D52" s="225" t="s">
        <v>2076</v>
      </c>
      <c r="E52" s="225" t="s">
        <v>157</v>
      </c>
      <c r="F52" s="225">
        <v>31475</v>
      </c>
      <c r="G52" s="225" t="s">
        <v>3043</v>
      </c>
      <c r="H52" s="225" t="s">
        <v>335</v>
      </c>
      <c r="I52" s="225" t="s">
        <v>374</v>
      </c>
      <c r="M52" s="225" t="s">
        <v>311</v>
      </c>
      <c r="Q52" s="225">
        <v>900</v>
      </c>
    </row>
    <row r="53" spans="1:17" ht="17.25" customHeight="1" x14ac:dyDescent="0.2">
      <c r="A53" s="225">
        <v>411815</v>
      </c>
      <c r="B53" s="225" t="s">
        <v>2281</v>
      </c>
      <c r="C53" s="225" t="s">
        <v>93</v>
      </c>
      <c r="D53" s="225" t="s">
        <v>2282</v>
      </c>
      <c r="E53" s="225" t="s">
        <v>157</v>
      </c>
      <c r="F53" s="225">
        <v>31503</v>
      </c>
      <c r="G53" s="225" t="s">
        <v>301</v>
      </c>
      <c r="H53" s="225" t="s">
        <v>335</v>
      </c>
      <c r="I53" s="225" t="s">
        <v>374</v>
      </c>
      <c r="M53" s="225" t="s">
        <v>334</v>
      </c>
      <c r="Q53" s="225">
        <v>900</v>
      </c>
    </row>
    <row r="54" spans="1:17" ht="17.25" customHeight="1" x14ac:dyDescent="0.2">
      <c r="A54" s="225">
        <v>415790</v>
      </c>
      <c r="B54" s="225" t="s">
        <v>2219</v>
      </c>
      <c r="C54" s="225" t="s">
        <v>90</v>
      </c>
      <c r="D54" s="225" t="s">
        <v>268</v>
      </c>
      <c r="E54" s="225" t="s">
        <v>158</v>
      </c>
      <c r="F54" s="225">
        <v>31533</v>
      </c>
      <c r="G54" s="225" t="s">
        <v>301</v>
      </c>
      <c r="H54" s="225" t="s">
        <v>335</v>
      </c>
      <c r="I54" s="225" t="s">
        <v>374</v>
      </c>
      <c r="M54" s="225" t="s">
        <v>301</v>
      </c>
      <c r="Q54" s="225">
        <v>900</v>
      </c>
    </row>
    <row r="55" spans="1:17" ht="17.25" customHeight="1" x14ac:dyDescent="0.2">
      <c r="A55" s="225">
        <v>406251</v>
      </c>
      <c r="B55" s="225" t="s">
        <v>2186</v>
      </c>
      <c r="C55" s="225" t="s">
        <v>1376</v>
      </c>
      <c r="D55" s="225" t="s">
        <v>253</v>
      </c>
      <c r="E55" s="225" t="s">
        <v>157</v>
      </c>
      <c r="F55" s="225">
        <v>31570</v>
      </c>
      <c r="G55" s="225" t="s">
        <v>301</v>
      </c>
      <c r="H55" s="225" t="s">
        <v>335</v>
      </c>
      <c r="I55" s="225" t="s">
        <v>374</v>
      </c>
      <c r="M55" s="225" t="s">
        <v>301</v>
      </c>
      <c r="Q55" s="225">
        <v>900</v>
      </c>
    </row>
    <row r="56" spans="1:17" ht="17.25" customHeight="1" x14ac:dyDescent="0.2">
      <c r="A56" s="225">
        <v>403132</v>
      </c>
      <c r="B56" s="225" t="s">
        <v>2191</v>
      </c>
      <c r="C56" s="225" t="s">
        <v>113</v>
      </c>
      <c r="D56" s="225" t="s">
        <v>249</v>
      </c>
      <c r="E56" s="225" t="s">
        <v>157</v>
      </c>
      <c r="F56" s="225">
        <v>31607</v>
      </c>
      <c r="G56" s="225" t="s">
        <v>301</v>
      </c>
      <c r="H56" s="225" t="s">
        <v>335</v>
      </c>
      <c r="I56" s="225" t="s">
        <v>374</v>
      </c>
      <c r="M56" s="225" t="s">
        <v>301</v>
      </c>
      <c r="Q56" s="225">
        <v>900</v>
      </c>
    </row>
    <row r="57" spans="1:17" ht="17.25" customHeight="1" x14ac:dyDescent="0.2">
      <c r="A57" s="225">
        <v>416844</v>
      </c>
      <c r="B57" s="225" t="s">
        <v>2405</v>
      </c>
      <c r="C57" s="225" t="s">
        <v>500</v>
      </c>
      <c r="D57" s="225" t="s">
        <v>426</v>
      </c>
      <c r="E57" s="225" t="s">
        <v>158</v>
      </c>
      <c r="F57" s="225">
        <v>31649</v>
      </c>
      <c r="G57" s="225" t="s">
        <v>3126</v>
      </c>
      <c r="H57" s="225" t="s">
        <v>335</v>
      </c>
      <c r="I57" s="225" t="s">
        <v>374</v>
      </c>
      <c r="M57" s="225" t="s">
        <v>311</v>
      </c>
      <c r="Q57" s="225">
        <v>900</v>
      </c>
    </row>
    <row r="58" spans="1:17" ht="17.25" customHeight="1" x14ac:dyDescent="0.2">
      <c r="A58" s="225">
        <v>404288</v>
      </c>
      <c r="B58" s="225" t="s">
        <v>2175</v>
      </c>
      <c r="C58" s="225" t="s">
        <v>72</v>
      </c>
      <c r="D58" s="225" t="s">
        <v>2176</v>
      </c>
      <c r="E58" s="225" t="s">
        <v>157</v>
      </c>
      <c r="F58" s="225">
        <v>31662</v>
      </c>
      <c r="G58" s="225" t="s">
        <v>301</v>
      </c>
      <c r="H58" s="225" t="s">
        <v>3097</v>
      </c>
      <c r="I58" s="225" t="s">
        <v>374</v>
      </c>
      <c r="M58" s="225" t="s">
        <v>291</v>
      </c>
      <c r="Q58" s="225">
        <v>900</v>
      </c>
    </row>
    <row r="59" spans="1:17" ht="17.25" customHeight="1" x14ac:dyDescent="0.2">
      <c r="A59" s="225">
        <v>411361</v>
      </c>
      <c r="B59" s="225" t="s">
        <v>2361</v>
      </c>
      <c r="C59" s="225" t="s">
        <v>872</v>
      </c>
      <c r="D59" s="225" t="s">
        <v>249</v>
      </c>
      <c r="E59" s="225" t="s">
        <v>157</v>
      </c>
      <c r="F59" s="225">
        <v>31662</v>
      </c>
      <c r="G59" s="225" t="s">
        <v>316</v>
      </c>
      <c r="H59" s="225" t="s">
        <v>335</v>
      </c>
      <c r="I59" s="225" t="s">
        <v>374</v>
      </c>
      <c r="M59" s="225" t="s">
        <v>311</v>
      </c>
      <c r="Q59" s="225">
        <v>900</v>
      </c>
    </row>
    <row r="60" spans="1:17" ht="17.25" customHeight="1" x14ac:dyDescent="0.2">
      <c r="A60" s="225">
        <v>407387</v>
      </c>
      <c r="B60" s="225" t="s">
        <v>2184</v>
      </c>
      <c r="C60" s="225" t="s">
        <v>74</v>
      </c>
      <c r="D60" s="225" t="s">
        <v>2185</v>
      </c>
      <c r="E60" s="225" t="s">
        <v>157</v>
      </c>
      <c r="F60" s="225">
        <v>31675</v>
      </c>
      <c r="G60" s="225" t="s">
        <v>301</v>
      </c>
      <c r="H60" s="225" t="s">
        <v>335</v>
      </c>
      <c r="I60" s="225" t="s">
        <v>374</v>
      </c>
      <c r="M60" s="225" t="s">
        <v>320</v>
      </c>
      <c r="Q60" s="225">
        <v>900</v>
      </c>
    </row>
    <row r="61" spans="1:17" ht="17.25" customHeight="1" x14ac:dyDescent="0.2">
      <c r="A61" s="225">
        <v>411073</v>
      </c>
      <c r="B61" s="225" t="s">
        <v>2470</v>
      </c>
      <c r="C61" s="225" t="s">
        <v>2471</v>
      </c>
      <c r="D61" s="225" t="s">
        <v>2472</v>
      </c>
      <c r="E61" s="225" t="s">
        <v>158</v>
      </c>
      <c r="F61" s="225">
        <v>31691</v>
      </c>
      <c r="G61" s="225" t="s">
        <v>3131</v>
      </c>
      <c r="H61" s="225" t="s">
        <v>335</v>
      </c>
      <c r="I61" s="225" t="s">
        <v>374</v>
      </c>
      <c r="M61" s="225" t="s">
        <v>306</v>
      </c>
      <c r="Q61" s="225">
        <v>900</v>
      </c>
    </row>
    <row r="62" spans="1:17" ht="17.25" customHeight="1" x14ac:dyDescent="0.2">
      <c r="A62" s="225">
        <v>402906</v>
      </c>
      <c r="B62" s="225" t="s">
        <v>2131</v>
      </c>
      <c r="C62" s="225" t="s">
        <v>77</v>
      </c>
      <c r="D62" s="225" t="s">
        <v>2132</v>
      </c>
      <c r="E62" s="225" t="s">
        <v>157</v>
      </c>
      <c r="F62" s="225">
        <v>31705</v>
      </c>
      <c r="G62" s="225" t="s">
        <v>307</v>
      </c>
      <c r="H62" s="225" t="s">
        <v>335</v>
      </c>
      <c r="I62" s="225" t="s">
        <v>374</v>
      </c>
      <c r="M62" s="225" t="s">
        <v>311</v>
      </c>
      <c r="Q62" s="225">
        <v>900</v>
      </c>
    </row>
    <row r="63" spans="1:17" ht="17.25" customHeight="1" x14ac:dyDescent="0.2">
      <c r="A63" s="225">
        <v>401613</v>
      </c>
      <c r="B63" s="225" t="s">
        <v>2143</v>
      </c>
      <c r="C63" s="225" t="s">
        <v>104</v>
      </c>
      <c r="D63" s="225" t="s">
        <v>2144</v>
      </c>
      <c r="E63" s="225" t="s">
        <v>157</v>
      </c>
      <c r="F63" s="225">
        <v>31715</v>
      </c>
      <c r="G63" s="225" t="s">
        <v>304</v>
      </c>
      <c r="H63" s="225" t="s">
        <v>335</v>
      </c>
      <c r="I63" s="225" t="s">
        <v>374</v>
      </c>
      <c r="M63" s="225" t="s">
        <v>304</v>
      </c>
      <c r="Q63" s="225">
        <v>900</v>
      </c>
    </row>
    <row r="64" spans="1:17" ht="17.25" customHeight="1" x14ac:dyDescent="0.2">
      <c r="A64" s="225">
        <v>410786</v>
      </c>
      <c r="B64" s="225" t="s">
        <v>2476</v>
      </c>
      <c r="C64" s="225" t="s">
        <v>72</v>
      </c>
      <c r="D64" s="225" t="s">
        <v>2477</v>
      </c>
      <c r="E64" s="225" t="s">
        <v>157</v>
      </c>
      <c r="F64" s="225">
        <v>31778</v>
      </c>
      <c r="G64" s="225" t="s">
        <v>315</v>
      </c>
      <c r="H64" s="225" t="s">
        <v>335</v>
      </c>
      <c r="I64" s="225" t="s">
        <v>374</v>
      </c>
      <c r="M64" s="225" t="s">
        <v>334</v>
      </c>
      <c r="Q64" s="225">
        <v>900</v>
      </c>
    </row>
    <row r="65" spans="1:17" ht="17.25" customHeight="1" x14ac:dyDescent="0.2">
      <c r="A65" s="225">
        <v>409241</v>
      </c>
      <c r="B65" s="225" t="s">
        <v>2490</v>
      </c>
      <c r="C65" s="225" t="s">
        <v>454</v>
      </c>
      <c r="D65" s="225" t="s">
        <v>2491</v>
      </c>
      <c r="E65" s="225" t="s">
        <v>158</v>
      </c>
      <c r="F65" s="225">
        <v>31802</v>
      </c>
      <c r="G65" s="225" t="s">
        <v>3054</v>
      </c>
      <c r="H65" s="225" t="s">
        <v>335</v>
      </c>
      <c r="I65" s="225" t="s">
        <v>374</v>
      </c>
      <c r="M65" s="225" t="s">
        <v>311</v>
      </c>
      <c r="Q65" s="225">
        <v>900</v>
      </c>
    </row>
    <row r="66" spans="1:17" ht="17.25" customHeight="1" x14ac:dyDescent="0.2">
      <c r="A66" s="225">
        <v>415134</v>
      </c>
      <c r="B66" s="225" t="s">
        <v>2323</v>
      </c>
      <c r="C66" s="225" t="s">
        <v>462</v>
      </c>
      <c r="D66" s="225" t="s">
        <v>477</v>
      </c>
      <c r="E66" s="225" t="s">
        <v>158</v>
      </c>
      <c r="F66" s="225">
        <v>31818</v>
      </c>
      <c r="G66" s="225" t="s">
        <v>301</v>
      </c>
      <c r="H66" s="225" t="s">
        <v>335</v>
      </c>
      <c r="I66" s="225" t="s">
        <v>374</v>
      </c>
      <c r="M66" s="225" t="s">
        <v>301</v>
      </c>
      <c r="Q66" s="225">
        <v>900</v>
      </c>
    </row>
    <row r="67" spans="1:17" ht="17.25" customHeight="1" x14ac:dyDescent="0.2">
      <c r="A67" s="225">
        <v>404291</v>
      </c>
      <c r="B67" s="225" t="s">
        <v>2161</v>
      </c>
      <c r="C67" s="225" t="s">
        <v>663</v>
      </c>
      <c r="D67" s="225" t="s">
        <v>2162</v>
      </c>
      <c r="E67" s="225" t="s">
        <v>157</v>
      </c>
      <c r="F67" s="225">
        <v>31820</v>
      </c>
      <c r="G67" s="225" t="s">
        <v>301</v>
      </c>
      <c r="H67" s="225" t="s">
        <v>335</v>
      </c>
      <c r="I67" s="225" t="s">
        <v>374</v>
      </c>
      <c r="M67" s="225" t="s">
        <v>334</v>
      </c>
      <c r="Q67" s="225">
        <v>900</v>
      </c>
    </row>
    <row r="68" spans="1:17" ht="17.25" customHeight="1" x14ac:dyDescent="0.2">
      <c r="A68" s="225">
        <v>411308</v>
      </c>
      <c r="B68" s="225" t="s">
        <v>2346</v>
      </c>
      <c r="C68" s="225" t="s">
        <v>115</v>
      </c>
      <c r="D68" s="225" t="s">
        <v>2347</v>
      </c>
      <c r="E68" s="225" t="s">
        <v>157</v>
      </c>
      <c r="F68" s="225">
        <v>31896</v>
      </c>
      <c r="G68" s="225" t="s">
        <v>314</v>
      </c>
      <c r="H68" s="225" t="s">
        <v>335</v>
      </c>
      <c r="I68" s="225" t="s">
        <v>374</v>
      </c>
      <c r="M68" s="225" t="s">
        <v>314</v>
      </c>
      <c r="Q68" s="225">
        <v>900</v>
      </c>
    </row>
    <row r="69" spans="1:17" ht="17.25" customHeight="1" x14ac:dyDescent="0.2">
      <c r="A69" s="225">
        <v>404989</v>
      </c>
      <c r="B69" s="225" t="s">
        <v>2228</v>
      </c>
      <c r="C69" s="225" t="s">
        <v>107</v>
      </c>
      <c r="D69" s="225" t="s">
        <v>2229</v>
      </c>
      <c r="E69" s="225" t="s">
        <v>158</v>
      </c>
      <c r="F69" s="225">
        <v>31922</v>
      </c>
      <c r="G69" s="225" t="s">
        <v>301</v>
      </c>
      <c r="H69" s="225" t="s">
        <v>335</v>
      </c>
      <c r="I69" s="225" t="s">
        <v>374</v>
      </c>
      <c r="M69" s="225" t="s">
        <v>334</v>
      </c>
      <c r="Q69" s="225">
        <v>900</v>
      </c>
    </row>
    <row r="70" spans="1:17" ht="17.25" customHeight="1" x14ac:dyDescent="0.2">
      <c r="A70" s="225">
        <v>407425</v>
      </c>
      <c r="B70" s="225" t="s">
        <v>2352</v>
      </c>
      <c r="C70" s="225" t="s">
        <v>97</v>
      </c>
      <c r="D70" s="225" t="s">
        <v>2353</v>
      </c>
      <c r="E70" s="225" t="s">
        <v>158</v>
      </c>
      <c r="F70" s="225">
        <v>31929</v>
      </c>
      <c r="G70" s="225" t="s">
        <v>301</v>
      </c>
      <c r="H70" s="225" t="s">
        <v>335</v>
      </c>
      <c r="I70" s="225" t="s">
        <v>374</v>
      </c>
      <c r="M70" s="225" t="s">
        <v>302</v>
      </c>
      <c r="Q70" s="225">
        <v>900</v>
      </c>
    </row>
    <row r="71" spans="1:17" ht="17.25" customHeight="1" x14ac:dyDescent="0.2">
      <c r="A71" s="225">
        <v>414690</v>
      </c>
      <c r="B71" s="225" t="s">
        <v>2429</v>
      </c>
      <c r="C71" s="225" t="s">
        <v>72</v>
      </c>
      <c r="D71" s="225" t="s">
        <v>498</v>
      </c>
      <c r="E71" s="225" t="s">
        <v>158</v>
      </c>
      <c r="F71" s="225">
        <v>31969</v>
      </c>
      <c r="G71" s="225" t="s">
        <v>301</v>
      </c>
      <c r="H71" s="225" t="s">
        <v>335</v>
      </c>
      <c r="I71" s="225" t="s">
        <v>374</v>
      </c>
      <c r="M71" s="225" t="s">
        <v>327</v>
      </c>
      <c r="Q71" s="225">
        <v>900</v>
      </c>
    </row>
    <row r="72" spans="1:17" ht="17.25" customHeight="1" x14ac:dyDescent="0.2">
      <c r="A72" s="225">
        <v>411116</v>
      </c>
      <c r="B72" s="225" t="s">
        <v>2250</v>
      </c>
      <c r="C72" s="225" t="s">
        <v>585</v>
      </c>
      <c r="D72" s="225" t="s">
        <v>2251</v>
      </c>
      <c r="E72" s="225" t="s">
        <v>157</v>
      </c>
      <c r="F72" s="225">
        <v>31983</v>
      </c>
      <c r="G72" s="225" t="s">
        <v>301</v>
      </c>
      <c r="H72" s="225" t="s">
        <v>335</v>
      </c>
      <c r="I72" s="225" t="s">
        <v>374</v>
      </c>
      <c r="M72" s="225" t="s">
        <v>311</v>
      </c>
      <c r="Q72" s="225">
        <v>900</v>
      </c>
    </row>
    <row r="73" spans="1:17" ht="17.25" customHeight="1" x14ac:dyDescent="0.2">
      <c r="A73" s="225">
        <v>406948</v>
      </c>
      <c r="B73" s="225" t="s">
        <v>2302</v>
      </c>
      <c r="C73" s="225" t="s">
        <v>353</v>
      </c>
      <c r="D73" s="225" t="s">
        <v>2303</v>
      </c>
      <c r="E73" s="225" t="s">
        <v>157</v>
      </c>
      <c r="F73" s="225">
        <v>31990</v>
      </c>
      <c r="G73" s="225" t="s">
        <v>301</v>
      </c>
      <c r="H73" s="225" t="s">
        <v>335</v>
      </c>
      <c r="I73" s="225" t="s">
        <v>374</v>
      </c>
      <c r="M73" s="225" t="s">
        <v>301</v>
      </c>
      <c r="Q73" s="225">
        <v>900</v>
      </c>
    </row>
    <row r="74" spans="1:17" ht="17.25" customHeight="1" x14ac:dyDescent="0.2">
      <c r="A74" s="225">
        <v>415041</v>
      </c>
      <c r="B74" s="225" t="s">
        <v>2459</v>
      </c>
      <c r="C74" s="225" t="s">
        <v>2460</v>
      </c>
      <c r="D74" s="225" t="s">
        <v>247</v>
      </c>
      <c r="E74" s="225" t="s">
        <v>157</v>
      </c>
      <c r="F74" s="225">
        <v>31994</v>
      </c>
      <c r="G74" s="225" t="s">
        <v>301</v>
      </c>
      <c r="H74" s="225" t="s">
        <v>335</v>
      </c>
      <c r="I74" s="225" t="s">
        <v>374</v>
      </c>
      <c r="M74" s="225" t="s">
        <v>301</v>
      </c>
      <c r="Q74" s="225">
        <v>900</v>
      </c>
    </row>
    <row r="75" spans="1:17" ht="17.25" customHeight="1" x14ac:dyDescent="0.2">
      <c r="A75" s="225">
        <v>413974</v>
      </c>
      <c r="B75" s="225" t="s">
        <v>2415</v>
      </c>
      <c r="C75" s="225" t="s">
        <v>74</v>
      </c>
      <c r="D75" s="225" t="s">
        <v>147</v>
      </c>
      <c r="E75" s="225" t="s">
        <v>158</v>
      </c>
      <c r="F75" s="225">
        <v>32039</v>
      </c>
      <c r="G75" s="225" t="s">
        <v>301</v>
      </c>
      <c r="H75" s="225" t="s">
        <v>335</v>
      </c>
      <c r="I75" s="225" t="s">
        <v>374</v>
      </c>
      <c r="M75" s="225" t="s">
        <v>317</v>
      </c>
      <c r="Q75" s="225">
        <v>900</v>
      </c>
    </row>
    <row r="76" spans="1:17" ht="17.25" customHeight="1" x14ac:dyDescent="0.2">
      <c r="A76" s="225">
        <v>411622</v>
      </c>
      <c r="B76" s="225" t="s">
        <v>2467</v>
      </c>
      <c r="C76" s="225" t="s">
        <v>717</v>
      </c>
      <c r="D76" s="225" t="s">
        <v>453</v>
      </c>
      <c r="E76" s="225" t="s">
        <v>157</v>
      </c>
      <c r="F76" s="225">
        <v>32051</v>
      </c>
      <c r="G76" s="225" t="s">
        <v>3130</v>
      </c>
      <c r="H76" s="225" t="s">
        <v>335</v>
      </c>
      <c r="I76" s="225" t="s">
        <v>374</v>
      </c>
      <c r="M76" s="225" t="s">
        <v>304</v>
      </c>
      <c r="Q76" s="225">
        <v>900</v>
      </c>
    </row>
    <row r="77" spans="1:17" ht="17.25" customHeight="1" x14ac:dyDescent="0.2">
      <c r="A77" s="225">
        <v>414615</v>
      </c>
      <c r="B77" s="225" t="s">
        <v>2461</v>
      </c>
      <c r="C77" s="225" t="s">
        <v>472</v>
      </c>
      <c r="D77" s="225" t="s">
        <v>870</v>
      </c>
      <c r="E77" s="225" t="s">
        <v>158</v>
      </c>
      <c r="F77" s="225">
        <v>32314</v>
      </c>
      <c r="G77" s="225" t="s">
        <v>3075</v>
      </c>
      <c r="H77" s="225" t="s">
        <v>335</v>
      </c>
      <c r="I77" s="225" t="s">
        <v>374</v>
      </c>
      <c r="M77" s="225" t="s">
        <v>304</v>
      </c>
      <c r="Q77" s="225">
        <v>900</v>
      </c>
    </row>
    <row r="78" spans="1:17" ht="17.25" customHeight="1" x14ac:dyDescent="0.2">
      <c r="A78" s="225">
        <v>415649</v>
      </c>
      <c r="B78" s="225" t="s">
        <v>2069</v>
      </c>
      <c r="C78" s="225" t="s">
        <v>765</v>
      </c>
      <c r="D78" s="225" t="s">
        <v>241</v>
      </c>
      <c r="E78" s="225" t="s">
        <v>157</v>
      </c>
      <c r="F78" s="225">
        <v>32327</v>
      </c>
      <c r="G78" s="225" t="s">
        <v>301</v>
      </c>
      <c r="H78" s="225" t="s">
        <v>335</v>
      </c>
      <c r="I78" s="225" t="s">
        <v>374</v>
      </c>
      <c r="M78" s="225" t="s">
        <v>301</v>
      </c>
      <c r="Q78" s="225">
        <v>900</v>
      </c>
    </row>
    <row r="79" spans="1:17" ht="17.25" customHeight="1" x14ac:dyDescent="0.2">
      <c r="A79" s="225">
        <v>412896</v>
      </c>
      <c r="B79" s="225" t="s">
        <v>2315</v>
      </c>
      <c r="C79" s="225" t="s">
        <v>115</v>
      </c>
      <c r="D79" s="225" t="s">
        <v>217</v>
      </c>
      <c r="E79" s="225" t="s">
        <v>158</v>
      </c>
      <c r="F79" s="225">
        <v>32329</v>
      </c>
      <c r="G79" s="225" t="s">
        <v>321</v>
      </c>
      <c r="H79" s="225" t="s">
        <v>335</v>
      </c>
      <c r="I79" s="225" t="s">
        <v>374</v>
      </c>
      <c r="M79" s="225" t="s">
        <v>321</v>
      </c>
      <c r="Q79" s="225">
        <v>900</v>
      </c>
    </row>
    <row r="80" spans="1:17" ht="17.25" customHeight="1" x14ac:dyDescent="0.2">
      <c r="A80" s="225">
        <v>412220</v>
      </c>
      <c r="B80" s="225" t="s">
        <v>2462</v>
      </c>
      <c r="C80" s="225" t="s">
        <v>469</v>
      </c>
      <c r="D80" s="225" t="s">
        <v>242</v>
      </c>
      <c r="E80" s="225" t="s">
        <v>157</v>
      </c>
      <c r="F80" s="225">
        <v>32334</v>
      </c>
      <c r="G80" s="225" t="s">
        <v>301</v>
      </c>
      <c r="H80" s="225" t="s">
        <v>3235</v>
      </c>
      <c r="I80" s="225" t="s">
        <v>374</v>
      </c>
      <c r="Q80" s="225">
        <v>900</v>
      </c>
    </row>
    <row r="81" spans="1:17" ht="17.25" customHeight="1" x14ac:dyDescent="0.2">
      <c r="A81" s="225">
        <v>413581</v>
      </c>
      <c r="B81" s="225" t="s">
        <v>2372</v>
      </c>
      <c r="C81" s="225" t="s">
        <v>444</v>
      </c>
      <c r="D81" s="225" t="s">
        <v>2373</v>
      </c>
      <c r="E81" s="225" t="s">
        <v>158</v>
      </c>
      <c r="F81" s="225">
        <v>32417</v>
      </c>
      <c r="G81" s="225" t="s">
        <v>3082</v>
      </c>
      <c r="H81" s="225" t="s">
        <v>335</v>
      </c>
      <c r="I81" s="225" t="s">
        <v>374</v>
      </c>
      <c r="M81" s="225" t="s">
        <v>321</v>
      </c>
      <c r="Q81" s="225">
        <v>900</v>
      </c>
    </row>
    <row r="82" spans="1:17" ht="17.25" customHeight="1" x14ac:dyDescent="0.2">
      <c r="A82" s="225">
        <v>415369</v>
      </c>
      <c r="B82" s="225" t="s">
        <v>2137</v>
      </c>
      <c r="C82" s="225" t="s">
        <v>67</v>
      </c>
      <c r="D82" s="225" t="s">
        <v>2138</v>
      </c>
      <c r="E82" s="225" t="s">
        <v>157</v>
      </c>
      <c r="F82" s="225">
        <v>32439</v>
      </c>
      <c r="G82" s="225" t="s">
        <v>3108</v>
      </c>
      <c r="H82" s="225" t="s">
        <v>335</v>
      </c>
      <c r="I82" s="225" t="s">
        <v>374</v>
      </c>
      <c r="M82" s="225" t="s">
        <v>320</v>
      </c>
      <c r="Q82" s="225">
        <v>900</v>
      </c>
    </row>
    <row r="83" spans="1:17" ht="17.25" customHeight="1" x14ac:dyDescent="0.2">
      <c r="A83" s="225">
        <v>414859</v>
      </c>
      <c r="B83" s="225" t="s">
        <v>781</v>
      </c>
      <c r="C83" s="225" t="s">
        <v>554</v>
      </c>
      <c r="D83" s="225" t="s">
        <v>248</v>
      </c>
      <c r="E83" s="225" t="s">
        <v>157</v>
      </c>
      <c r="F83" s="225">
        <v>32509</v>
      </c>
      <c r="G83" s="225" t="s">
        <v>301</v>
      </c>
      <c r="H83" s="225" t="s">
        <v>335</v>
      </c>
      <c r="I83" s="225" t="s">
        <v>374</v>
      </c>
      <c r="M83" s="225" t="s">
        <v>334</v>
      </c>
      <c r="Q83" s="225">
        <v>900</v>
      </c>
    </row>
    <row r="84" spans="1:17" ht="17.25" customHeight="1" x14ac:dyDescent="0.2">
      <c r="A84" s="225">
        <v>411658</v>
      </c>
      <c r="B84" s="225" t="s">
        <v>2208</v>
      </c>
      <c r="C84" s="225" t="s">
        <v>785</v>
      </c>
      <c r="D84" s="225" t="s">
        <v>2209</v>
      </c>
      <c r="E84" s="225" t="s">
        <v>157</v>
      </c>
      <c r="F84" s="225">
        <v>32509</v>
      </c>
      <c r="G84" s="225" t="s">
        <v>301</v>
      </c>
      <c r="H84" s="225" t="s">
        <v>335</v>
      </c>
      <c r="I84" s="225" t="s">
        <v>374</v>
      </c>
      <c r="M84" s="225" t="s">
        <v>301</v>
      </c>
      <c r="Q84" s="225">
        <v>900</v>
      </c>
    </row>
    <row r="85" spans="1:17" ht="17.25" customHeight="1" x14ac:dyDescent="0.2">
      <c r="A85" s="225">
        <v>409775</v>
      </c>
      <c r="B85" s="225" t="s">
        <v>2288</v>
      </c>
      <c r="C85" s="225" t="s">
        <v>459</v>
      </c>
      <c r="D85" s="225" t="s">
        <v>2289</v>
      </c>
      <c r="E85" s="225" t="s">
        <v>157</v>
      </c>
      <c r="F85" s="225">
        <v>32509</v>
      </c>
      <c r="G85" s="225" t="s">
        <v>301</v>
      </c>
      <c r="H85" s="225" t="s">
        <v>335</v>
      </c>
      <c r="I85" s="225" t="s">
        <v>374</v>
      </c>
      <c r="M85" s="225" t="s">
        <v>301</v>
      </c>
      <c r="Q85" s="225">
        <v>900</v>
      </c>
    </row>
    <row r="86" spans="1:17" ht="17.25" customHeight="1" x14ac:dyDescent="0.2">
      <c r="A86" s="225">
        <v>411216</v>
      </c>
      <c r="B86" s="225" t="s">
        <v>2325</v>
      </c>
      <c r="C86" s="225" t="s">
        <v>72</v>
      </c>
      <c r="D86" s="225" t="s">
        <v>2326</v>
      </c>
      <c r="E86" s="225" t="s">
        <v>157</v>
      </c>
      <c r="F86" s="225">
        <v>32518</v>
      </c>
      <c r="G86" s="225" t="s">
        <v>313</v>
      </c>
      <c r="H86" s="225" t="s">
        <v>335</v>
      </c>
      <c r="I86" s="225" t="s">
        <v>374</v>
      </c>
      <c r="M86" s="225" t="s">
        <v>301</v>
      </c>
      <c r="Q86" s="225">
        <v>900</v>
      </c>
    </row>
    <row r="87" spans="1:17" ht="17.25" customHeight="1" x14ac:dyDescent="0.2">
      <c r="A87" s="225">
        <v>414965</v>
      </c>
      <c r="B87" s="225" t="s">
        <v>2166</v>
      </c>
      <c r="C87" s="225" t="s">
        <v>454</v>
      </c>
      <c r="D87" s="225" t="s">
        <v>2167</v>
      </c>
      <c r="E87" s="225" t="s">
        <v>158</v>
      </c>
      <c r="F87" s="225">
        <v>32570</v>
      </c>
      <c r="G87" s="225" t="s">
        <v>301</v>
      </c>
      <c r="H87" s="225" t="s">
        <v>335</v>
      </c>
      <c r="I87" s="225" t="s">
        <v>374</v>
      </c>
      <c r="M87" s="225" t="s">
        <v>311</v>
      </c>
      <c r="Q87" s="225">
        <v>900</v>
      </c>
    </row>
    <row r="88" spans="1:17" ht="17.25" customHeight="1" x14ac:dyDescent="0.2">
      <c r="A88" s="225">
        <v>412562</v>
      </c>
      <c r="B88" s="225" t="s">
        <v>2114</v>
      </c>
      <c r="C88" s="225" t="s">
        <v>72</v>
      </c>
      <c r="D88" s="225" t="s">
        <v>2115</v>
      </c>
      <c r="E88" s="225" t="s">
        <v>157</v>
      </c>
      <c r="F88" s="225">
        <v>32586</v>
      </c>
      <c r="G88" s="225" t="s">
        <v>301</v>
      </c>
      <c r="H88" s="225" t="s">
        <v>335</v>
      </c>
      <c r="I88" s="225" t="s">
        <v>374</v>
      </c>
      <c r="M88" s="225" t="s">
        <v>306</v>
      </c>
      <c r="Q88" s="225">
        <v>900</v>
      </c>
    </row>
    <row r="89" spans="1:17" ht="17.25" customHeight="1" x14ac:dyDescent="0.2">
      <c r="A89" s="225">
        <v>410549</v>
      </c>
      <c r="B89" s="225" t="s">
        <v>2481</v>
      </c>
      <c r="C89" s="225" t="s">
        <v>90</v>
      </c>
      <c r="D89" s="225" t="s">
        <v>2482</v>
      </c>
      <c r="E89" s="225" t="s">
        <v>157</v>
      </c>
      <c r="F89" s="225">
        <v>32650</v>
      </c>
      <c r="G89" s="225" t="s">
        <v>301</v>
      </c>
      <c r="H89" s="225" t="s">
        <v>336</v>
      </c>
      <c r="I89" s="225" t="s">
        <v>374</v>
      </c>
      <c r="M89" s="225" t="s">
        <v>291</v>
      </c>
      <c r="Q89" s="225">
        <v>900</v>
      </c>
    </row>
    <row r="90" spans="1:17" ht="17.25" customHeight="1" x14ac:dyDescent="0.2">
      <c r="A90" s="225">
        <v>417290</v>
      </c>
      <c r="B90" s="225" t="s">
        <v>2240</v>
      </c>
      <c r="C90" s="225" t="s">
        <v>667</v>
      </c>
      <c r="D90" s="225" t="s">
        <v>729</v>
      </c>
      <c r="E90" s="225" t="s">
        <v>158</v>
      </c>
      <c r="F90" s="225">
        <v>32669</v>
      </c>
      <c r="G90" s="225" t="s">
        <v>301</v>
      </c>
      <c r="H90" s="225" t="s">
        <v>336</v>
      </c>
      <c r="I90" s="225" t="s">
        <v>374</v>
      </c>
      <c r="M90" s="225" t="s">
        <v>291</v>
      </c>
      <c r="Q90" s="225">
        <v>900</v>
      </c>
    </row>
    <row r="91" spans="1:17" ht="17.25" customHeight="1" x14ac:dyDescent="0.2">
      <c r="A91" s="225">
        <v>413422</v>
      </c>
      <c r="B91" s="225" t="s">
        <v>2445</v>
      </c>
      <c r="C91" s="225" t="s">
        <v>74</v>
      </c>
      <c r="D91" s="225" t="s">
        <v>2446</v>
      </c>
      <c r="E91" s="225" t="s">
        <v>157</v>
      </c>
      <c r="F91" s="225">
        <v>32686</v>
      </c>
      <c r="G91" s="225" t="s">
        <v>301</v>
      </c>
      <c r="H91" s="225" t="s">
        <v>335</v>
      </c>
      <c r="I91" s="225" t="s">
        <v>374</v>
      </c>
      <c r="M91" s="225" t="s">
        <v>311</v>
      </c>
      <c r="Q91" s="225">
        <v>900</v>
      </c>
    </row>
    <row r="92" spans="1:17" ht="17.25" customHeight="1" x14ac:dyDescent="0.2">
      <c r="A92" s="225">
        <v>410627</v>
      </c>
      <c r="B92" s="225" t="s">
        <v>2316</v>
      </c>
      <c r="C92" s="225" t="s">
        <v>646</v>
      </c>
      <c r="D92" s="225" t="s">
        <v>2317</v>
      </c>
      <c r="E92" s="225" t="s">
        <v>157</v>
      </c>
      <c r="F92" s="225">
        <v>32721</v>
      </c>
      <c r="G92" s="225" t="s">
        <v>305</v>
      </c>
      <c r="H92" s="225" t="s">
        <v>335</v>
      </c>
      <c r="I92" s="225" t="s">
        <v>374</v>
      </c>
      <c r="M92" s="225" t="s">
        <v>311</v>
      </c>
      <c r="Q92" s="225">
        <v>900</v>
      </c>
    </row>
    <row r="93" spans="1:17" ht="17.25" customHeight="1" x14ac:dyDescent="0.2">
      <c r="A93" s="225">
        <v>415833</v>
      </c>
      <c r="B93" s="225" t="s">
        <v>2319</v>
      </c>
      <c r="C93" s="225" t="s">
        <v>637</v>
      </c>
      <c r="D93" s="225" t="s">
        <v>2320</v>
      </c>
      <c r="E93" s="225" t="s">
        <v>157</v>
      </c>
      <c r="F93" s="225">
        <v>32747</v>
      </c>
      <c r="G93" s="225" t="s">
        <v>301</v>
      </c>
      <c r="H93" s="225" t="s">
        <v>335</v>
      </c>
      <c r="I93" s="225" t="s">
        <v>374</v>
      </c>
      <c r="M93" s="225" t="s">
        <v>301</v>
      </c>
      <c r="Q93" s="225">
        <v>900</v>
      </c>
    </row>
    <row r="94" spans="1:17" ht="17.25" customHeight="1" x14ac:dyDescent="0.2">
      <c r="A94" s="225">
        <v>411228</v>
      </c>
      <c r="B94" s="225" t="s">
        <v>2122</v>
      </c>
      <c r="C94" s="225" t="s">
        <v>434</v>
      </c>
      <c r="D94" s="225" t="s">
        <v>2123</v>
      </c>
      <c r="E94" s="225" t="s">
        <v>157</v>
      </c>
      <c r="F94" s="225">
        <v>32758</v>
      </c>
      <c r="G94" s="225" t="s">
        <v>3265</v>
      </c>
      <c r="H94" s="225" t="s">
        <v>335</v>
      </c>
      <c r="I94" s="225" t="s">
        <v>374</v>
      </c>
      <c r="M94" s="225" t="s">
        <v>311</v>
      </c>
      <c r="Q94" s="225">
        <v>900</v>
      </c>
    </row>
    <row r="95" spans="1:17" ht="17.25" customHeight="1" x14ac:dyDescent="0.2">
      <c r="A95" s="225">
        <v>413528</v>
      </c>
      <c r="B95" s="225" t="s">
        <v>2197</v>
      </c>
      <c r="C95" s="225" t="s">
        <v>88</v>
      </c>
      <c r="D95" s="225" t="s">
        <v>2198</v>
      </c>
      <c r="E95" s="225" t="s">
        <v>158</v>
      </c>
      <c r="F95" s="225">
        <v>32813</v>
      </c>
      <c r="G95" s="225" t="s">
        <v>321</v>
      </c>
      <c r="H95" s="225" t="s">
        <v>335</v>
      </c>
      <c r="I95" s="225" t="s">
        <v>374</v>
      </c>
      <c r="M95" s="225" t="s">
        <v>320</v>
      </c>
      <c r="Q95" s="225">
        <v>900</v>
      </c>
    </row>
    <row r="96" spans="1:17" ht="17.25" customHeight="1" x14ac:dyDescent="0.2">
      <c r="A96" s="225">
        <v>415205</v>
      </c>
      <c r="B96" s="225" t="s">
        <v>2070</v>
      </c>
      <c r="C96" s="225" t="s">
        <v>2071</v>
      </c>
      <c r="D96" s="225" t="s">
        <v>219</v>
      </c>
      <c r="E96" s="225" t="s">
        <v>157</v>
      </c>
      <c r="F96" s="225">
        <v>32874</v>
      </c>
      <c r="G96" s="225" t="s">
        <v>301</v>
      </c>
      <c r="H96" s="225" t="s">
        <v>335</v>
      </c>
      <c r="I96" s="225" t="s">
        <v>374</v>
      </c>
      <c r="M96" s="225" t="s">
        <v>301</v>
      </c>
      <c r="Q96" s="225">
        <v>900</v>
      </c>
    </row>
    <row r="97" spans="1:17" ht="17.25" customHeight="1" x14ac:dyDescent="0.2">
      <c r="A97" s="225">
        <v>415450</v>
      </c>
      <c r="B97" s="225" t="s">
        <v>2152</v>
      </c>
      <c r="C97" s="225" t="s">
        <v>72</v>
      </c>
      <c r="D97" s="225" t="s">
        <v>254</v>
      </c>
      <c r="E97" s="225" t="s">
        <v>157</v>
      </c>
      <c r="F97" s="225">
        <v>32881</v>
      </c>
      <c r="G97" s="225" t="s">
        <v>301</v>
      </c>
      <c r="H97" s="225" t="s">
        <v>335</v>
      </c>
      <c r="I97" s="225" t="s">
        <v>374</v>
      </c>
      <c r="M97" s="225" t="s">
        <v>301</v>
      </c>
      <c r="Q97" s="225">
        <v>900</v>
      </c>
    </row>
    <row r="98" spans="1:17" ht="17.25" customHeight="1" x14ac:dyDescent="0.2">
      <c r="A98" s="225">
        <v>413344</v>
      </c>
      <c r="B98" s="225" t="s">
        <v>2072</v>
      </c>
      <c r="C98" s="225" t="s">
        <v>123</v>
      </c>
      <c r="D98" s="225" t="s">
        <v>425</v>
      </c>
      <c r="E98" s="225" t="s">
        <v>157</v>
      </c>
      <c r="F98" s="225">
        <v>32901</v>
      </c>
      <c r="G98" s="225" t="s">
        <v>301</v>
      </c>
      <c r="H98" s="225" t="s">
        <v>335</v>
      </c>
      <c r="I98" s="225" t="s">
        <v>374</v>
      </c>
      <c r="M98" s="225" t="s">
        <v>301</v>
      </c>
      <c r="Q98" s="225">
        <v>900</v>
      </c>
    </row>
    <row r="99" spans="1:17" ht="17.25" customHeight="1" x14ac:dyDescent="0.2">
      <c r="A99" s="225">
        <v>415382</v>
      </c>
      <c r="B99" s="225" t="s">
        <v>2440</v>
      </c>
      <c r="C99" s="225" t="s">
        <v>84</v>
      </c>
      <c r="D99" s="225" t="s">
        <v>422</v>
      </c>
      <c r="E99" s="225" t="s">
        <v>157</v>
      </c>
      <c r="F99" s="225">
        <v>32994</v>
      </c>
      <c r="G99" s="225" t="s">
        <v>321</v>
      </c>
      <c r="H99" s="225" t="s">
        <v>335</v>
      </c>
      <c r="I99" s="225" t="s">
        <v>374</v>
      </c>
      <c r="M99" s="225" t="s">
        <v>321</v>
      </c>
      <c r="Q99" s="225">
        <v>900</v>
      </c>
    </row>
    <row r="100" spans="1:17" ht="17.25" customHeight="1" x14ac:dyDescent="0.2">
      <c r="A100" s="225">
        <v>411949</v>
      </c>
      <c r="B100" s="225" t="s">
        <v>2118</v>
      </c>
      <c r="C100" s="225" t="s">
        <v>113</v>
      </c>
      <c r="D100" s="225" t="s">
        <v>2119</v>
      </c>
      <c r="E100" s="225" t="s">
        <v>158</v>
      </c>
      <c r="F100" s="225">
        <v>33012</v>
      </c>
      <c r="G100" s="225" t="s">
        <v>301</v>
      </c>
      <c r="H100" s="225" t="s">
        <v>335</v>
      </c>
      <c r="I100" s="225" t="s">
        <v>374</v>
      </c>
      <c r="M100" s="225" t="s">
        <v>327</v>
      </c>
      <c r="Q100" s="225">
        <v>900</v>
      </c>
    </row>
    <row r="101" spans="1:17" ht="17.25" customHeight="1" x14ac:dyDescent="0.2">
      <c r="A101" s="225">
        <v>414137</v>
      </c>
      <c r="B101" s="225" t="s">
        <v>2168</v>
      </c>
      <c r="C101" s="225" t="s">
        <v>583</v>
      </c>
      <c r="D101" s="225" t="s">
        <v>2169</v>
      </c>
      <c r="E101" s="225" t="s">
        <v>157</v>
      </c>
      <c r="F101" s="225">
        <v>33013</v>
      </c>
      <c r="G101" s="225" t="s">
        <v>301</v>
      </c>
      <c r="H101" s="225" t="s">
        <v>335</v>
      </c>
      <c r="I101" s="225" t="s">
        <v>374</v>
      </c>
      <c r="M101" s="225" t="s">
        <v>301</v>
      </c>
      <c r="Q101" s="225">
        <v>900</v>
      </c>
    </row>
    <row r="102" spans="1:17" ht="17.25" customHeight="1" x14ac:dyDescent="0.2">
      <c r="A102" s="225">
        <v>410907</v>
      </c>
      <c r="B102" s="225" t="s">
        <v>2283</v>
      </c>
      <c r="C102" s="225" t="s">
        <v>74</v>
      </c>
      <c r="D102" s="225" t="s">
        <v>2284</v>
      </c>
      <c r="E102" s="225" t="s">
        <v>158</v>
      </c>
      <c r="F102" s="225">
        <v>33044</v>
      </c>
      <c r="G102" s="225" t="s">
        <v>301</v>
      </c>
      <c r="H102" s="225" t="s">
        <v>335</v>
      </c>
      <c r="I102" s="225" t="s">
        <v>374</v>
      </c>
      <c r="M102" s="225" t="s">
        <v>311</v>
      </c>
      <c r="Q102" s="225">
        <v>900</v>
      </c>
    </row>
    <row r="103" spans="1:17" ht="17.25" customHeight="1" x14ac:dyDescent="0.2">
      <c r="A103" s="225">
        <v>413161</v>
      </c>
      <c r="B103" s="225" t="s">
        <v>578</v>
      </c>
      <c r="C103" s="225" t="s">
        <v>73</v>
      </c>
      <c r="D103" s="225" t="s">
        <v>2314</v>
      </c>
      <c r="E103" s="225" t="s">
        <v>157</v>
      </c>
      <c r="F103" s="225">
        <v>33066</v>
      </c>
      <c r="G103" s="225" t="s">
        <v>301</v>
      </c>
      <c r="H103" s="225" t="s">
        <v>335</v>
      </c>
      <c r="I103" s="225" t="s">
        <v>374</v>
      </c>
      <c r="M103" s="225" t="s">
        <v>314</v>
      </c>
      <c r="Q103" s="225">
        <v>900</v>
      </c>
    </row>
    <row r="104" spans="1:17" ht="17.25" customHeight="1" x14ac:dyDescent="0.2">
      <c r="A104" s="225">
        <v>412685</v>
      </c>
      <c r="B104" s="225" t="s">
        <v>2199</v>
      </c>
      <c r="C104" s="225" t="s">
        <v>72</v>
      </c>
      <c r="D104" s="225" t="s">
        <v>248</v>
      </c>
      <c r="E104" s="225" t="s">
        <v>157</v>
      </c>
      <c r="F104" s="225">
        <v>33072</v>
      </c>
      <c r="G104" s="225" t="s">
        <v>3102</v>
      </c>
      <c r="H104" s="225" t="s">
        <v>335</v>
      </c>
      <c r="I104" s="225" t="s">
        <v>374</v>
      </c>
      <c r="M104" s="225" t="s">
        <v>304</v>
      </c>
      <c r="Q104" s="225">
        <v>900</v>
      </c>
    </row>
    <row r="105" spans="1:17" ht="17.25" customHeight="1" x14ac:dyDescent="0.2">
      <c r="A105" s="225">
        <v>421306</v>
      </c>
      <c r="B105" s="225" t="s">
        <v>2519</v>
      </c>
      <c r="C105" s="225" t="s">
        <v>135</v>
      </c>
      <c r="D105" s="225" t="s">
        <v>2520</v>
      </c>
      <c r="E105" s="225" t="s">
        <v>158</v>
      </c>
      <c r="F105" s="225">
        <v>33100</v>
      </c>
      <c r="G105" s="225" t="s">
        <v>301</v>
      </c>
      <c r="H105" s="225" t="s">
        <v>335</v>
      </c>
      <c r="I105" s="225" t="s">
        <v>374</v>
      </c>
      <c r="M105" s="225" t="s">
        <v>301</v>
      </c>
      <c r="Q105" s="225">
        <v>900</v>
      </c>
    </row>
    <row r="106" spans="1:17" ht="17.25" customHeight="1" x14ac:dyDescent="0.2">
      <c r="A106" s="225">
        <v>415130</v>
      </c>
      <c r="B106" s="225" t="s">
        <v>2412</v>
      </c>
      <c r="C106" s="225" t="s">
        <v>72</v>
      </c>
      <c r="D106" s="225" t="s">
        <v>212</v>
      </c>
      <c r="E106" s="225" t="s">
        <v>158</v>
      </c>
      <c r="F106" s="225">
        <v>33101</v>
      </c>
      <c r="G106" s="225" t="s">
        <v>301</v>
      </c>
      <c r="H106" s="225" t="s">
        <v>335</v>
      </c>
      <c r="I106" s="225" t="s">
        <v>374</v>
      </c>
      <c r="M106" s="225" t="s">
        <v>301</v>
      </c>
      <c r="Q106" s="225">
        <v>900</v>
      </c>
    </row>
    <row r="107" spans="1:17" ht="17.25" customHeight="1" x14ac:dyDescent="0.2">
      <c r="A107" s="225">
        <v>420421</v>
      </c>
      <c r="B107" s="225" t="s">
        <v>2308</v>
      </c>
      <c r="C107" s="225" t="s">
        <v>114</v>
      </c>
      <c r="D107" s="225" t="s">
        <v>215</v>
      </c>
      <c r="E107" s="225" t="s">
        <v>158</v>
      </c>
      <c r="F107" s="225">
        <v>33183</v>
      </c>
      <c r="G107" s="225" t="s">
        <v>312</v>
      </c>
      <c r="H107" s="225" t="s">
        <v>335</v>
      </c>
      <c r="I107" s="225" t="s">
        <v>374</v>
      </c>
      <c r="M107" s="225" t="s">
        <v>334</v>
      </c>
      <c r="Q107" s="225">
        <v>900</v>
      </c>
    </row>
    <row r="108" spans="1:17" ht="17.25" customHeight="1" x14ac:dyDescent="0.2">
      <c r="A108" s="225">
        <v>419808</v>
      </c>
      <c r="B108" s="225" t="s">
        <v>2423</v>
      </c>
      <c r="C108" s="225" t="s">
        <v>459</v>
      </c>
      <c r="D108" s="225" t="s">
        <v>2424</v>
      </c>
      <c r="E108" s="225" t="s">
        <v>157</v>
      </c>
      <c r="F108" s="225">
        <v>33239</v>
      </c>
      <c r="H108" s="225" t="s">
        <v>335</v>
      </c>
      <c r="I108" s="225" t="s">
        <v>374</v>
      </c>
      <c r="M108" s="225" t="s">
        <v>301</v>
      </c>
      <c r="Q108" s="225">
        <v>900</v>
      </c>
    </row>
    <row r="109" spans="1:17" ht="17.25" customHeight="1" x14ac:dyDescent="0.2">
      <c r="A109" s="225">
        <v>413783</v>
      </c>
      <c r="B109" s="225" t="s">
        <v>2312</v>
      </c>
      <c r="C109" s="225" t="s">
        <v>113</v>
      </c>
      <c r="D109" s="225" t="s">
        <v>2313</v>
      </c>
      <c r="E109" s="225" t="s">
        <v>157</v>
      </c>
      <c r="F109" s="225">
        <v>33304</v>
      </c>
      <c r="G109" s="225" t="s">
        <v>301</v>
      </c>
      <c r="H109" s="225" t="s">
        <v>335</v>
      </c>
      <c r="I109" s="225" t="s">
        <v>374</v>
      </c>
      <c r="M109" s="225" t="s">
        <v>321</v>
      </c>
      <c r="Q109" s="225">
        <v>900</v>
      </c>
    </row>
    <row r="110" spans="1:17" ht="17.25" customHeight="1" x14ac:dyDescent="0.2">
      <c r="A110" s="225">
        <v>416197</v>
      </c>
      <c r="B110" s="225" t="s">
        <v>2340</v>
      </c>
      <c r="C110" s="225" t="s">
        <v>79</v>
      </c>
      <c r="D110" s="225" t="s">
        <v>2341</v>
      </c>
      <c r="E110" s="225" t="s">
        <v>157</v>
      </c>
      <c r="F110" s="225">
        <v>33319</v>
      </c>
      <c r="G110" s="225" t="s">
        <v>313</v>
      </c>
      <c r="H110" s="225" t="s">
        <v>335</v>
      </c>
      <c r="I110" s="225" t="s">
        <v>374</v>
      </c>
      <c r="M110" s="225" t="s">
        <v>304</v>
      </c>
      <c r="Q110" s="225">
        <v>900</v>
      </c>
    </row>
    <row r="111" spans="1:17" ht="17.25" customHeight="1" x14ac:dyDescent="0.2">
      <c r="A111" s="225">
        <v>415376</v>
      </c>
      <c r="B111" s="225" t="s">
        <v>2296</v>
      </c>
      <c r="C111" s="225" t="s">
        <v>84</v>
      </c>
      <c r="D111" s="225" t="s">
        <v>665</v>
      </c>
      <c r="E111" s="225" t="s">
        <v>157</v>
      </c>
      <c r="F111" s="225">
        <v>33357</v>
      </c>
      <c r="G111" s="225" t="s">
        <v>301</v>
      </c>
      <c r="H111" s="225" t="s">
        <v>335</v>
      </c>
      <c r="I111" s="225" t="s">
        <v>374</v>
      </c>
      <c r="M111" s="225" t="s">
        <v>311</v>
      </c>
      <c r="Q111" s="225">
        <v>900</v>
      </c>
    </row>
    <row r="112" spans="1:17" ht="17.25" customHeight="1" x14ac:dyDescent="0.2">
      <c r="A112" s="225">
        <v>415651</v>
      </c>
      <c r="B112" s="225" t="s">
        <v>2342</v>
      </c>
      <c r="C112" s="225" t="s">
        <v>490</v>
      </c>
      <c r="D112" s="225" t="s">
        <v>289</v>
      </c>
      <c r="E112" s="225" t="s">
        <v>157</v>
      </c>
      <c r="F112" s="225">
        <v>33373</v>
      </c>
      <c r="G112" s="225" t="s">
        <v>3121</v>
      </c>
      <c r="H112" s="225" t="s">
        <v>335</v>
      </c>
      <c r="I112" s="225" t="s">
        <v>374</v>
      </c>
      <c r="M112" s="225" t="s">
        <v>311</v>
      </c>
      <c r="Q112" s="225">
        <v>900</v>
      </c>
    </row>
    <row r="113" spans="1:17" ht="17.25" customHeight="1" x14ac:dyDescent="0.2">
      <c r="A113" s="225">
        <v>414838</v>
      </c>
      <c r="B113" s="225" t="s">
        <v>2098</v>
      </c>
      <c r="C113" s="225" t="s">
        <v>67</v>
      </c>
      <c r="D113" s="225" t="s">
        <v>532</v>
      </c>
      <c r="E113" s="225" t="s">
        <v>157</v>
      </c>
      <c r="F113" s="225">
        <v>33396</v>
      </c>
      <c r="G113" s="225" t="s">
        <v>317</v>
      </c>
      <c r="H113" s="225" t="s">
        <v>335</v>
      </c>
      <c r="I113" s="225" t="s">
        <v>374</v>
      </c>
      <c r="M113" s="225" t="s">
        <v>320</v>
      </c>
      <c r="Q113" s="225">
        <v>900</v>
      </c>
    </row>
    <row r="114" spans="1:17" ht="17.25" customHeight="1" x14ac:dyDescent="0.2">
      <c r="A114" s="225">
        <v>416259</v>
      </c>
      <c r="B114" s="225" t="s">
        <v>2149</v>
      </c>
      <c r="C114" s="225" t="s">
        <v>2150</v>
      </c>
      <c r="D114" s="225" t="s">
        <v>2151</v>
      </c>
      <c r="E114" s="225" t="s">
        <v>157</v>
      </c>
      <c r="F114" s="225">
        <v>33414</v>
      </c>
      <c r="G114" s="225" t="s">
        <v>301</v>
      </c>
      <c r="H114" s="225" t="s">
        <v>335</v>
      </c>
      <c r="I114" s="225" t="s">
        <v>374</v>
      </c>
      <c r="M114" s="225" t="s">
        <v>301</v>
      </c>
      <c r="Q114" s="225">
        <v>900</v>
      </c>
    </row>
    <row r="115" spans="1:17" ht="17.25" customHeight="1" x14ac:dyDescent="0.2">
      <c r="A115" s="225">
        <v>416087</v>
      </c>
      <c r="B115" s="225" t="s">
        <v>2183</v>
      </c>
      <c r="C115" s="225" t="s">
        <v>76</v>
      </c>
      <c r="D115" s="225" t="s">
        <v>268</v>
      </c>
      <c r="E115" s="225" t="s">
        <v>157</v>
      </c>
      <c r="F115" s="225">
        <v>33428</v>
      </c>
      <c r="G115" s="225" t="s">
        <v>301</v>
      </c>
      <c r="H115" s="225" t="s">
        <v>335</v>
      </c>
      <c r="I115" s="225" t="s">
        <v>374</v>
      </c>
      <c r="M115" s="225" t="s">
        <v>306</v>
      </c>
      <c r="Q115" s="225">
        <v>900</v>
      </c>
    </row>
    <row r="116" spans="1:17" ht="17.25" customHeight="1" x14ac:dyDescent="0.2">
      <c r="A116" s="225">
        <v>416309</v>
      </c>
      <c r="B116" s="225" t="s">
        <v>2064</v>
      </c>
      <c r="C116" s="225" t="s">
        <v>74</v>
      </c>
      <c r="D116" s="225" t="s">
        <v>559</v>
      </c>
      <c r="E116" s="225" t="s">
        <v>157</v>
      </c>
      <c r="F116" s="225">
        <v>33482</v>
      </c>
      <c r="G116" s="225" t="s">
        <v>301</v>
      </c>
      <c r="H116" s="225" t="s">
        <v>335</v>
      </c>
      <c r="I116" s="225" t="s">
        <v>374</v>
      </c>
      <c r="M116" s="225" t="s">
        <v>320</v>
      </c>
      <c r="Q116" s="225">
        <v>900</v>
      </c>
    </row>
    <row r="117" spans="1:17" ht="17.25" customHeight="1" x14ac:dyDescent="0.2">
      <c r="A117" s="225">
        <v>412916</v>
      </c>
      <c r="B117" s="225" t="s">
        <v>2099</v>
      </c>
      <c r="C117" s="225" t="s">
        <v>583</v>
      </c>
      <c r="D117" s="225" t="s">
        <v>562</v>
      </c>
      <c r="E117" s="225" t="s">
        <v>158</v>
      </c>
      <c r="F117" s="225">
        <v>33500</v>
      </c>
      <c r="G117" s="225" t="s">
        <v>301</v>
      </c>
      <c r="H117" s="225" t="s">
        <v>335</v>
      </c>
      <c r="I117" s="225" t="s">
        <v>374</v>
      </c>
      <c r="M117" s="225" t="s">
        <v>314</v>
      </c>
      <c r="Q117" s="225">
        <v>900</v>
      </c>
    </row>
    <row r="118" spans="1:17" ht="17.25" customHeight="1" x14ac:dyDescent="0.2">
      <c r="A118" s="225">
        <v>415218</v>
      </c>
      <c r="B118" s="225" t="s">
        <v>2457</v>
      </c>
      <c r="C118" s="225" t="s">
        <v>858</v>
      </c>
      <c r="D118" s="225" t="s">
        <v>404</v>
      </c>
      <c r="E118" s="225" t="s">
        <v>158</v>
      </c>
      <c r="F118" s="225">
        <v>33575</v>
      </c>
      <c r="G118" s="225" t="s">
        <v>301</v>
      </c>
      <c r="H118" s="225" t="s">
        <v>335</v>
      </c>
      <c r="I118" s="225" t="s">
        <v>374</v>
      </c>
      <c r="M118" s="225" t="s">
        <v>327</v>
      </c>
      <c r="Q118" s="225">
        <v>900</v>
      </c>
    </row>
    <row r="119" spans="1:17" ht="17.25" customHeight="1" x14ac:dyDescent="0.2">
      <c r="A119" s="225">
        <v>416787</v>
      </c>
      <c r="B119" s="225" t="s">
        <v>2395</v>
      </c>
      <c r="C119" s="225" t="s">
        <v>2396</v>
      </c>
      <c r="D119" s="225" t="s">
        <v>220</v>
      </c>
      <c r="E119" s="225" t="s">
        <v>157</v>
      </c>
      <c r="F119" s="225">
        <v>33604</v>
      </c>
      <c r="G119" s="225" t="s">
        <v>301</v>
      </c>
      <c r="H119" s="225" t="s">
        <v>335</v>
      </c>
      <c r="I119" s="225" t="s">
        <v>374</v>
      </c>
      <c r="M119" s="225" t="s">
        <v>301</v>
      </c>
      <c r="Q119" s="225">
        <v>900</v>
      </c>
    </row>
    <row r="120" spans="1:17" ht="17.25" customHeight="1" x14ac:dyDescent="0.2">
      <c r="A120" s="225">
        <v>419146</v>
      </c>
      <c r="B120" s="225" t="s">
        <v>2453</v>
      </c>
      <c r="C120" s="225" t="s">
        <v>754</v>
      </c>
      <c r="D120" s="225" t="s">
        <v>214</v>
      </c>
      <c r="E120" s="225" t="s">
        <v>157</v>
      </c>
      <c r="F120" s="225">
        <v>33604</v>
      </c>
      <c r="G120" s="225" t="s">
        <v>301</v>
      </c>
      <c r="H120" s="225" t="s">
        <v>335</v>
      </c>
      <c r="I120" s="225" t="s">
        <v>374</v>
      </c>
      <c r="M120" s="225" t="s">
        <v>301</v>
      </c>
      <c r="Q120" s="225">
        <v>900</v>
      </c>
    </row>
    <row r="121" spans="1:17" ht="17.25" customHeight="1" x14ac:dyDescent="0.2">
      <c r="A121" s="225">
        <v>412805</v>
      </c>
      <c r="B121" s="225" t="s">
        <v>2221</v>
      </c>
      <c r="C121" s="225" t="s">
        <v>72</v>
      </c>
      <c r="D121" s="225" t="s">
        <v>2222</v>
      </c>
      <c r="E121" s="225" t="s">
        <v>158</v>
      </c>
      <c r="F121" s="225">
        <v>33604</v>
      </c>
      <c r="G121" s="225" t="s">
        <v>3112</v>
      </c>
      <c r="H121" s="225" t="s">
        <v>335</v>
      </c>
      <c r="I121" s="225" t="s">
        <v>374</v>
      </c>
      <c r="M121" s="225" t="s">
        <v>306</v>
      </c>
      <c r="Q121" s="225">
        <v>900</v>
      </c>
    </row>
    <row r="122" spans="1:17" ht="17.25" customHeight="1" x14ac:dyDescent="0.2">
      <c r="A122" s="225">
        <v>413884</v>
      </c>
      <c r="B122" s="225" t="s">
        <v>2170</v>
      </c>
      <c r="C122" s="225" t="s">
        <v>104</v>
      </c>
      <c r="D122" s="225" t="s">
        <v>2171</v>
      </c>
      <c r="E122" s="225" t="s">
        <v>157</v>
      </c>
      <c r="F122" s="225">
        <v>33628</v>
      </c>
      <c r="G122" s="225" t="s">
        <v>306</v>
      </c>
      <c r="H122" s="225" t="s">
        <v>335</v>
      </c>
      <c r="I122" s="225" t="s">
        <v>374</v>
      </c>
      <c r="M122" s="225" t="s">
        <v>334</v>
      </c>
      <c r="Q122" s="225">
        <v>900</v>
      </c>
    </row>
    <row r="123" spans="1:17" ht="17.25" customHeight="1" x14ac:dyDescent="0.2">
      <c r="A123" s="225">
        <v>415759</v>
      </c>
      <c r="B123" s="225" t="s">
        <v>2067</v>
      </c>
      <c r="C123" s="225" t="s">
        <v>778</v>
      </c>
      <c r="D123" s="225" t="s">
        <v>2068</v>
      </c>
      <c r="E123" s="225" t="s">
        <v>157</v>
      </c>
      <c r="F123" s="225">
        <v>33652</v>
      </c>
      <c r="G123" s="225" t="s">
        <v>301</v>
      </c>
      <c r="H123" s="225" t="s">
        <v>335</v>
      </c>
      <c r="I123" s="225" t="s">
        <v>374</v>
      </c>
      <c r="M123" s="225" t="s">
        <v>314</v>
      </c>
      <c r="Q123" s="225">
        <v>900</v>
      </c>
    </row>
    <row r="124" spans="1:17" ht="17.25" customHeight="1" x14ac:dyDescent="0.2">
      <c r="A124" s="225">
        <v>421512</v>
      </c>
      <c r="B124" s="225" t="s">
        <v>2105</v>
      </c>
      <c r="C124" s="225" t="s">
        <v>93</v>
      </c>
      <c r="D124" s="225" t="s">
        <v>422</v>
      </c>
      <c r="E124" s="225" t="s">
        <v>158</v>
      </c>
      <c r="F124" s="225">
        <v>33701</v>
      </c>
      <c r="G124" s="225" t="s">
        <v>301</v>
      </c>
      <c r="H124" s="225" t="s">
        <v>335</v>
      </c>
      <c r="I124" s="225" t="s">
        <v>374</v>
      </c>
      <c r="M124" s="225" t="s">
        <v>311</v>
      </c>
      <c r="Q124" s="225">
        <v>900</v>
      </c>
    </row>
    <row r="125" spans="1:17" ht="17.25" customHeight="1" x14ac:dyDescent="0.2">
      <c r="A125" s="225">
        <v>415072</v>
      </c>
      <c r="B125" s="225" t="s">
        <v>2399</v>
      </c>
      <c r="C125" s="225" t="s">
        <v>107</v>
      </c>
      <c r="D125" s="225" t="s">
        <v>2400</v>
      </c>
      <c r="E125" s="225" t="s">
        <v>157</v>
      </c>
      <c r="F125" s="225">
        <v>33733</v>
      </c>
      <c r="G125" s="225" t="s">
        <v>3124</v>
      </c>
      <c r="H125" s="225" t="s">
        <v>335</v>
      </c>
      <c r="I125" s="225" t="s">
        <v>374</v>
      </c>
      <c r="M125" s="225" t="s">
        <v>304</v>
      </c>
      <c r="Q125" s="225">
        <v>900</v>
      </c>
    </row>
    <row r="126" spans="1:17" ht="17.25" customHeight="1" x14ac:dyDescent="0.2">
      <c r="A126" s="225">
        <v>418597</v>
      </c>
      <c r="B126" s="225" t="s">
        <v>2164</v>
      </c>
      <c r="C126" s="225" t="s">
        <v>106</v>
      </c>
      <c r="D126" s="225" t="s">
        <v>261</v>
      </c>
      <c r="E126" s="225" t="s">
        <v>157</v>
      </c>
      <c r="F126" s="225">
        <v>33806</v>
      </c>
      <c r="G126" s="225" t="s">
        <v>327</v>
      </c>
      <c r="H126" s="225" t="s">
        <v>335</v>
      </c>
      <c r="I126" s="225" t="s">
        <v>374</v>
      </c>
      <c r="M126" s="225" t="s">
        <v>301</v>
      </c>
      <c r="Q126" s="225">
        <v>900</v>
      </c>
    </row>
    <row r="127" spans="1:17" ht="17.25" customHeight="1" x14ac:dyDescent="0.2">
      <c r="A127" s="225">
        <v>417109</v>
      </c>
      <c r="B127" s="225" t="s">
        <v>2358</v>
      </c>
      <c r="C127" s="225" t="s">
        <v>2359</v>
      </c>
      <c r="D127" s="225" t="s">
        <v>831</v>
      </c>
      <c r="E127" s="225" t="s">
        <v>157</v>
      </c>
      <c r="F127" s="225">
        <v>33970</v>
      </c>
      <c r="G127" s="225" t="s">
        <v>3034</v>
      </c>
      <c r="H127" s="225" t="s">
        <v>335</v>
      </c>
      <c r="I127" s="225" t="s">
        <v>374</v>
      </c>
      <c r="M127" s="225" t="s">
        <v>311</v>
      </c>
      <c r="Q127" s="225">
        <v>900</v>
      </c>
    </row>
    <row r="128" spans="1:17" ht="17.25" customHeight="1" x14ac:dyDescent="0.2">
      <c r="A128" s="225">
        <v>415571</v>
      </c>
      <c r="B128" s="225" t="s">
        <v>2277</v>
      </c>
      <c r="C128" s="225" t="s">
        <v>590</v>
      </c>
      <c r="D128" s="225" t="s">
        <v>596</v>
      </c>
      <c r="E128" s="225" t="s">
        <v>157</v>
      </c>
      <c r="F128" s="225">
        <v>33970</v>
      </c>
      <c r="G128" s="225" t="s">
        <v>301</v>
      </c>
      <c r="H128" s="225" t="s">
        <v>335</v>
      </c>
      <c r="I128" s="225" t="s">
        <v>374</v>
      </c>
      <c r="M128" s="225" t="s">
        <v>301</v>
      </c>
      <c r="Q128" s="225">
        <v>900</v>
      </c>
    </row>
    <row r="129" spans="1:17" ht="17.25" customHeight="1" x14ac:dyDescent="0.2">
      <c r="A129" s="225">
        <v>416392</v>
      </c>
      <c r="B129" s="225" t="s">
        <v>2455</v>
      </c>
      <c r="C129" s="225" t="s">
        <v>93</v>
      </c>
      <c r="D129" s="225" t="s">
        <v>249</v>
      </c>
      <c r="E129" s="225" t="s">
        <v>157</v>
      </c>
      <c r="F129" s="225">
        <v>33970</v>
      </c>
      <c r="G129" s="225" t="s">
        <v>301</v>
      </c>
      <c r="H129" s="225" t="s">
        <v>335</v>
      </c>
      <c r="I129" s="225" t="s">
        <v>374</v>
      </c>
      <c r="M129" s="225" t="s">
        <v>301</v>
      </c>
      <c r="Q129" s="225">
        <v>900</v>
      </c>
    </row>
    <row r="130" spans="1:17" ht="17.25" customHeight="1" x14ac:dyDescent="0.2">
      <c r="A130" s="225">
        <v>417751</v>
      </c>
      <c r="B130" s="225" t="s">
        <v>2272</v>
      </c>
      <c r="C130" s="225" t="s">
        <v>708</v>
      </c>
      <c r="D130" s="225" t="s">
        <v>215</v>
      </c>
      <c r="E130" s="225" t="s">
        <v>157</v>
      </c>
      <c r="F130" s="225">
        <v>33970</v>
      </c>
      <c r="G130" s="225" t="s">
        <v>301</v>
      </c>
      <c r="H130" s="225" t="s">
        <v>335</v>
      </c>
      <c r="I130" s="225" t="s">
        <v>374</v>
      </c>
      <c r="M130" s="225" t="s">
        <v>301</v>
      </c>
      <c r="Q130" s="225">
        <v>900</v>
      </c>
    </row>
    <row r="131" spans="1:17" ht="17.25" customHeight="1" x14ac:dyDescent="0.2">
      <c r="A131" s="225">
        <v>415236</v>
      </c>
      <c r="B131" s="225" t="s">
        <v>2360</v>
      </c>
      <c r="C131" s="225" t="s">
        <v>75</v>
      </c>
      <c r="D131" s="225" t="s">
        <v>213</v>
      </c>
      <c r="E131" s="225" t="s">
        <v>158</v>
      </c>
      <c r="F131" s="225">
        <v>33972</v>
      </c>
      <c r="G131" s="225" t="s">
        <v>301</v>
      </c>
      <c r="H131" s="225" t="s">
        <v>335</v>
      </c>
      <c r="I131" s="225" t="s">
        <v>374</v>
      </c>
      <c r="M131" s="225" t="s">
        <v>301</v>
      </c>
      <c r="Q131" s="225">
        <v>900</v>
      </c>
    </row>
    <row r="132" spans="1:17" ht="17.25" customHeight="1" x14ac:dyDescent="0.2">
      <c r="A132" s="225">
        <v>418349</v>
      </c>
      <c r="B132" s="225" t="s">
        <v>2425</v>
      </c>
      <c r="C132" s="225" t="s">
        <v>2426</v>
      </c>
      <c r="D132" s="225" t="s">
        <v>2427</v>
      </c>
      <c r="E132" s="225" t="s">
        <v>157</v>
      </c>
      <c r="F132" s="225">
        <v>33972</v>
      </c>
      <c r="G132" s="225" t="s">
        <v>3127</v>
      </c>
      <c r="H132" s="225" t="s">
        <v>335</v>
      </c>
      <c r="I132" s="225" t="s">
        <v>374</v>
      </c>
      <c r="M132" s="225" t="s">
        <v>311</v>
      </c>
      <c r="Q132" s="225">
        <v>900</v>
      </c>
    </row>
    <row r="133" spans="1:17" ht="17.25" customHeight="1" x14ac:dyDescent="0.2">
      <c r="A133" s="225">
        <v>416798</v>
      </c>
      <c r="B133" s="225" t="s">
        <v>2417</v>
      </c>
      <c r="C133" s="225" t="s">
        <v>131</v>
      </c>
      <c r="D133" s="225" t="s">
        <v>865</v>
      </c>
      <c r="E133" s="225" t="s">
        <v>157</v>
      </c>
      <c r="F133" s="225">
        <v>33989</v>
      </c>
      <c r="G133" s="225" t="s">
        <v>301</v>
      </c>
      <c r="H133" s="225" t="s">
        <v>335</v>
      </c>
      <c r="I133" s="225" t="s">
        <v>374</v>
      </c>
      <c r="M133" s="225" t="s">
        <v>301</v>
      </c>
      <c r="Q133" s="225">
        <v>900</v>
      </c>
    </row>
    <row r="134" spans="1:17" ht="17.25" customHeight="1" x14ac:dyDescent="0.2">
      <c r="A134" s="225">
        <v>416949</v>
      </c>
      <c r="B134" s="225" t="s">
        <v>2242</v>
      </c>
      <c r="C134" s="225" t="s">
        <v>2243</v>
      </c>
      <c r="D134" s="225" t="s">
        <v>753</v>
      </c>
      <c r="E134" s="225" t="s">
        <v>157</v>
      </c>
      <c r="F134" s="225">
        <v>34023</v>
      </c>
      <c r="G134" s="225" t="s">
        <v>301</v>
      </c>
      <c r="H134" s="225" t="s">
        <v>335</v>
      </c>
      <c r="I134" s="225" t="s">
        <v>374</v>
      </c>
      <c r="M134" s="225" t="s">
        <v>304</v>
      </c>
      <c r="Q134" s="225">
        <v>900</v>
      </c>
    </row>
    <row r="135" spans="1:17" ht="17.25" customHeight="1" x14ac:dyDescent="0.2">
      <c r="A135" s="225">
        <v>416014</v>
      </c>
      <c r="B135" s="225" t="s">
        <v>2331</v>
      </c>
      <c r="C135" s="225" t="s">
        <v>508</v>
      </c>
      <c r="D135" s="225" t="s">
        <v>2332</v>
      </c>
      <c r="E135" s="225" t="s">
        <v>157</v>
      </c>
      <c r="F135" s="225">
        <v>34071</v>
      </c>
      <c r="G135" s="225" t="s">
        <v>3117</v>
      </c>
      <c r="H135" s="225" t="s">
        <v>335</v>
      </c>
      <c r="I135" s="225" t="s">
        <v>374</v>
      </c>
      <c r="M135" s="225" t="s">
        <v>321</v>
      </c>
      <c r="Q135" s="225">
        <v>900</v>
      </c>
    </row>
    <row r="136" spans="1:17" ht="17.25" customHeight="1" x14ac:dyDescent="0.2">
      <c r="A136" s="225">
        <v>417511</v>
      </c>
      <c r="B136" s="225" t="s">
        <v>2339</v>
      </c>
      <c r="C136" s="225" t="s">
        <v>72</v>
      </c>
      <c r="D136" s="225" t="s">
        <v>213</v>
      </c>
      <c r="E136" s="225" t="s">
        <v>157</v>
      </c>
      <c r="F136" s="225">
        <v>34090</v>
      </c>
      <c r="G136" s="225" t="s">
        <v>301</v>
      </c>
      <c r="H136" s="225" t="s">
        <v>335</v>
      </c>
      <c r="I136" s="225" t="s">
        <v>374</v>
      </c>
      <c r="M136" s="225" t="s">
        <v>301</v>
      </c>
      <c r="Q136" s="225">
        <v>900</v>
      </c>
    </row>
    <row r="137" spans="1:17" ht="17.25" customHeight="1" x14ac:dyDescent="0.2">
      <c r="A137" s="225">
        <v>417086</v>
      </c>
      <c r="B137" s="225" t="s">
        <v>2257</v>
      </c>
      <c r="C137" s="225" t="s">
        <v>72</v>
      </c>
      <c r="D137" s="225" t="s">
        <v>248</v>
      </c>
      <c r="E137" s="225" t="s">
        <v>157</v>
      </c>
      <c r="F137" s="225">
        <v>34104</v>
      </c>
      <c r="G137" s="225" t="s">
        <v>301</v>
      </c>
      <c r="H137" s="225" t="s">
        <v>335</v>
      </c>
      <c r="I137" s="225" t="s">
        <v>374</v>
      </c>
      <c r="M137" s="225" t="s">
        <v>301</v>
      </c>
      <c r="Q137" s="225">
        <v>900</v>
      </c>
    </row>
    <row r="138" spans="1:17" ht="17.25" customHeight="1" x14ac:dyDescent="0.2">
      <c r="A138" s="225">
        <v>417670</v>
      </c>
      <c r="B138" s="225" t="s">
        <v>679</v>
      </c>
      <c r="C138" s="225" t="s">
        <v>70</v>
      </c>
      <c r="D138" s="225" t="s">
        <v>751</v>
      </c>
      <c r="E138" s="225" t="s">
        <v>157</v>
      </c>
      <c r="F138" s="225">
        <v>34184</v>
      </c>
      <c r="G138" s="225" t="s">
        <v>312</v>
      </c>
      <c r="H138" s="225" t="s">
        <v>336</v>
      </c>
      <c r="I138" s="225" t="s">
        <v>374</v>
      </c>
      <c r="M138" s="225" t="s">
        <v>291</v>
      </c>
      <c r="Q138" s="225">
        <v>900</v>
      </c>
    </row>
    <row r="139" spans="1:17" ht="17.25" customHeight="1" x14ac:dyDescent="0.2">
      <c r="A139" s="225">
        <v>418424</v>
      </c>
      <c r="B139" s="225" t="s">
        <v>2062</v>
      </c>
      <c r="C139" s="225" t="s">
        <v>122</v>
      </c>
      <c r="D139" s="225" t="s">
        <v>231</v>
      </c>
      <c r="E139" s="225" t="s">
        <v>157</v>
      </c>
      <c r="F139" s="225">
        <v>34285</v>
      </c>
      <c r="G139" s="225" t="s">
        <v>301</v>
      </c>
      <c r="H139" s="225" t="s">
        <v>335</v>
      </c>
      <c r="I139" s="225" t="s">
        <v>374</v>
      </c>
      <c r="M139" s="225" t="s">
        <v>301</v>
      </c>
      <c r="Q139" s="225">
        <v>900</v>
      </c>
    </row>
    <row r="140" spans="1:17" ht="17.25" customHeight="1" x14ac:dyDescent="0.2">
      <c r="A140" s="225">
        <v>417644</v>
      </c>
      <c r="B140" s="225" t="s">
        <v>2515</v>
      </c>
      <c r="C140" s="225" t="s">
        <v>2516</v>
      </c>
      <c r="D140" s="225" t="s">
        <v>2517</v>
      </c>
      <c r="E140" s="225" t="s">
        <v>158</v>
      </c>
      <c r="F140" s="225">
        <v>34305</v>
      </c>
      <c r="G140" s="225" t="s">
        <v>301</v>
      </c>
      <c r="H140" s="225" t="s">
        <v>335</v>
      </c>
      <c r="I140" s="225" t="s">
        <v>374</v>
      </c>
      <c r="M140" s="225" t="s">
        <v>311</v>
      </c>
      <c r="Q140" s="225">
        <v>900</v>
      </c>
    </row>
    <row r="141" spans="1:17" ht="17.25" customHeight="1" x14ac:dyDescent="0.2">
      <c r="A141" s="225">
        <v>418256</v>
      </c>
      <c r="B141" s="225" t="s">
        <v>2096</v>
      </c>
      <c r="C141" s="225" t="s">
        <v>116</v>
      </c>
      <c r="D141" s="225" t="s">
        <v>257</v>
      </c>
      <c r="E141" s="225" t="s">
        <v>158</v>
      </c>
      <c r="F141" s="225">
        <v>34335</v>
      </c>
      <c r="G141" s="225" t="s">
        <v>327</v>
      </c>
      <c r="H141" s="225" t="s">
        <v>335</v>
      </c>
      <c r="I141" s="225" t="s">
        <v>374</v>
      </c>
      <c r="M141" s="225" t="s">
        <v>311</v>
      </c>
      <c r="Q141" s="225">
        <v>900</v>
      </c>
    </row>
    <row r="142" spans="1:17" ht="17.25" customHeight="1" x14ac:dyDescent="0.2">
      <c r="A142" s="225">
        <v>415980</v>
      </c>
      <c r="B142" s="225" t="s">
        <v>2406</v>
      </c>
      <c r="C142" s="225" t="s">
        <v>743</v>
      </c>
      <c r="D142" s="225" t="s">
        <v>2407</v>
      </c>
      <c r="E142" s="225" t="s">
        <v>157</v>
      </c>
      <c r="F142" s="225">
        <v>34335</v>
      </c>
      <c r="G142" s="225" t="s">
        <v>652</v>
      </c>
      <c r="H142" s="225" t="s">
        <v>335</v>
      </c>
      <c r="I142" s="225" t="s">
        <v>374</v>
      </c>
      <c r="M142" s="225" t="s">
        <v>304</v>
      </c>
      <c r="Q142" s="225">
        <v>900</v>
      </c>
    </row>
    <row r="143" spans="1:17" ht="17.25" customHeight="1" x14ac:dyDescent="0.2">
      <c r="A143" s="225">
        <v>418252</v>
      </c>
      <c r="B143" s="225" t="s">
        <v>2214</v>
      </c>
      <c r="C143" s="225" t="s">
        <v>85</v>
      </c>
      <c r="D143" s="225" t="s">
        <v>264</v>
      </c>
      <c r="E143" s="225" t="s">
        <v>157</v>
      </c>
      <c r="F143" s="225">
        <v>34335</v>
      </c>
      <c r="G143" s="225" t="s">
        <v>301</v>
      </c>
      <c r="H143" s="225" t="s">
        <v>335</v>
      </c>
      <c r="I143" s="225" t="s">
        <v>374</v>
      </c>
      <c r="M143" s="225" t="s">
        <v>301</v>
      </c>
      <c r="Q143" s="225">
        <v>900</v>
      </c>
    </row>
    <row r="144" spans="1:17" ht="17.25" customHeight="1" x14ac:dyDescent="0.2">
      <c r="A144" s="225">
        <v>419112</v>
      </c>
      <c r="B144" s="225" t="s">
        <v>2177</v>
      </c>
      <c r="C144" s="225" t="s">
        <v>88</v>
      </c>
      <c r="D144" s="225" t="s">
        <v>230</v>
      </c>
      <c r="E144" s="225" t="s">
        <v>157</v>
      </c>
      <c r="F144" s="225">
        <v>34335</v>
      </c>
      <c r="G144" s="225" t="s">
        <v>311</v>
      </c>
      <c r="H144" s="225" t="s">
        <v>335</v>
      </c>
      <c r="I144" s="225" t="s">
        <v>374</v>
      </c>
      <c r="M144" s="225" t="s">
        <v>311</v>
      </c>
      <c r="Q144" s="225">
        <v>900</v>
      </c>
    </row>
    <row r="145" spans="1:17" ht="17.25" customHeight="1" x14ac:dyDescent="0.2">
      <c r="A145" s="225">
        <v>416092</v>
      </c>
      <c r="B145" s="225" t="s">
        <v>2258</v>
      </c>
      <c r="C145" s="225" t="s">
        <v>542</v>
      </c>
      <c r="D145" s="225" t="s">
        <v>544</v>
      </c>
      <c r="E145" s="225" t="s">
        <v>158</v>
      </c>
      <c r="F145" s="225">
        <v>34335</v>
      </c>
      <c r="G145" s="225" t="s">
        <v>3075</v>
      </c>
      <c r="H145" s="225" t="s">
        <v>335</v>
      </c>
      <c r="I145" s="225" t="s">
        <v>374</v>
      </c>
      <c r="M145" s="225" t="s">
        <v>304</v>
      </c>
      <c r="Q145" s="225">
        <v>900</v>
      </c>
    </row>
    <row r="146" spans="1:17" ht="17.25" customHeight="1" x14ac:dyDescent="0.2">
      <c r="A146" s="225">
        <v>419565</v>
      </c>
      <c r="B146" s="225" t="s">
        <v>2379</v>
      </c>
      <c r="C146" s="225" t="s">
        <v>73</v>
      </c>
      <c r="D146" s="225" t="s">
        <v>695</v>
      </c>
      <c r="E146" s="225" t="s">
        <v>157</v>
      </c>
      <c r="F146" s="225">
        <v>34340</v>
      </c>
      <c r="G146" s="225" t="s">
        <v>301</v>
      </c>
      <c r="H146" s="225" t="s">
        <v>335</v>
      </c>
      <c r="I146" s="225" t="s">
        <v>374</v>
      </c>
      <c r="M146" s="225" t="s">
        <v>301</v>
      </c>
      <c r="Q146" s="225">
        <v>900</v>
      </c>
    </row>
    <row r="147" spans="1:17" ht="17.25" customHeight="1" x14ac:dyDescent="0.2">
      <c r="A147" s="225">
        <v>422813</v>
      </c>
      <c r="B147" s="225" t="s">
        <v>2523</v>
      </c>
      <c r="C147" s="225" t="s">
        <v>452</v>
      </c>
      <c r="D147" s="225" t="s">
        <v>407</v>
      </c>
      <c r="E147" s="225" t="s">
        <v>158</v>
      </c>
      <c r="F147" s="225">
        <v>34342</v>
      </c>
      <c r="G147" s="225" t="s">
        <v>301</v>
      </c>
      <c r="H147" s="225" t="s">
        <v>335</v>
      </c>
      <c r="I147" s="225" t="s">
        <v>374</v>
      </c>
      <c r="M147" s="225" t="s">
        <v>301</v>
      </c>
      <c r="Q147" s="225">
        <v>900</v>
      </c>
    </row>
    <row r="148" spans="1:17" ht="17.25" customHeight="1" x14ac:dyDescent="0.2">
      <c r="A148" s="225">
        <v>416423</v>
      </c>
      <c r="B148" s="225" t="s">
        <v>2397</v>
      </c>
      <c r="C148" s="225" t="s">
        <v>450</v>
      </c>
      <c r="D148" s="225" t="s">
        <v>2398</v>
      </c>
      <c r="E148" s="225" t="s">
        <v>157</v>
      </c>
      <c r="F148" s="225">
        <v>34362</v>
      </c>
      <c r="G148" s="225" t="s">
        <v>3123</v>
      </c>
      <c r="H148" s="225" t="s">
        <v>335</v>
      </c>
      <c r="I148" s="225" t="s">
        <v>374</v>
      </c>
      <c r="M148" s="225" t="s">
        <v>311</v>
      </c>
      <c r="Q148" s="225">
        <v>900</v>
      </c>
    </row>
    <row r="149" spans="1:17" ht="17.25" customHeight="1" x14ac:dyDescent="0.2">
      <c r="A149" s="225">
        <v>417208</v>
      </c>
      <c r="B149" s="225" t="s">
        <v>2403</v>
      </c>
      <c r="C149" s="225" t="s">
        <v>67</v>
      </c>
      <c r="D149" s="225" t="s">
        <v>2404</v>
      </c>
      <c r="E149" s="225" t="s">
        <v>157</v>
      </c>
      <c r="F149" s="225">
        <v>34547</v>
      </c>
      <c r="G149" s="225" t="s">
        <v>3125</v>
      </c>
      <c r="H149" s="225" t="s">
        <v>335</v>
      </c>
      <c r="I149" s="225" t="s">
        <v>374</v>
      </c>
      <c r="M149" s="225" t="s">
        <v>315</v>
      </c>
      <c r="Q149" s="225">
        <v>900</v>
      </c>
    </row>
    <row r="150" spans="1:17" ht="17.25" customHeight="1" x14ac:dyDescent="0.2">
      <c r="A150" s="225">
        <v>418320</v>
      </c>
      <c r="B150" s="225" t="s">
        <v>2134</v>
      </c>
      <c r="C150" s="225" t="s">
        <v>2135</v>
      </c>
      <c r="D150" s="225" t="s">
        <v>217</v>
      </c>
      <c r="E150" s="225" t="s">
        <v>157</v>
      </c>
      <c r="F150" s="225">
        <v>34553</v>
      </c>
      <c r="G150" s="225" t="s">
        <v>301</v>
      </c>
      <c r="H150" s="225" t="s">
        <v>335</v>
      </c>
      <c r="I150" s="225" t="s">
        <v>374</v>
      </c>
      <c r="M150" s="225" t="s">
        <v>301</v>
      </c>
      <c r="Q150" s="225">
        <v>900</v>
      </c>
    </row>
    <row r="151" spans="1:17" ht="17.25" customHeight="1" x14ac:dyDescent="0.2">
      <c r="A151" s="225">
        <v>416405</v>
      </c>
      <c r="B151" s="225" t="s">
        <v>2422</v>
      </c>
      <c r="C151" s="225" t="s">
        <v>113</v>
      </c>
      <c r="D151" s="225" t="s">
        <v>1696</v>
      </c>
      <c r="E151" s="225" t="s">
        <v>157</v>
      </c>
      <c r="F151" s="225">
        <v>34576</v>
      </c>
      <c r="G151" s="225" t="s">
        <v>301</v>
      </c>
      <c r="H151" s="225" t="s">
        <v>335</v>
      </c>
      <c r="I151" s="225" t="s">
        <v>374</v>
      </c>
      <c r="M151" s="225" t="s">
        <v>301</v>
      </c>
      <c r="Q151" s="225">
        <v>900</v>
      </c>
    </row>
    <row r="152" spans="1:17" ht="17.25" customHeight="1" x14ac:dyDescent="0.2">
      <c r="A152" s="225">
        <v>419357</v>
      </c>
      <c r="B152" s="225" t="s">
        <v>2355</v>
      </c>
      <c r="C152" s="225" t="s">
        <v>105</v>
      </c>
      <c r="D152" s="225" t="s">
        <v>242</v>
      </c>
      <c r="E152" s="225" t="s">
        <v>158</v>
      </c>
      <c r="F152" s="225">
        <v>34695</v>
      </c>
      <c r="G152" s="225" t="s">
        <v>301</v>
      </c>
      <c r="H152" s="225" t="s">
        <v>335</v>
      </c>
      <c r="I152" s="225" t="s">
        <v>374</v>
      </c>
      <c r="M152" s="225" t="s">
        <v>301</v>
      </c>
      <c r="Q152" s="225">
        <v>900</v>
      </c>
    </row>
    <row r="153" spans="1:17" ht="17.25" customHeight="1" x14ac:dyDescent="0.2">
      <c r="A153" s="225">
        <v>418832</v>
      </c>
      <c r="B153" s="225" t="s">
        <v>2238</v>
      </c>
      <c r="C153" s="225" t="s">
        <v>2239</v>
      </c>
      <c r="D153" s="225" t="s">
        <v>221</v>
      </c>
      <c r="E153" s="225" t="s">
        <v>157</v>
      </c>
      <c r="F153" s="225">
        <v>34700</v>
      </c>
      <c r="G153" s="225" t="s">
        <v>329</v>
      </c>
      <c r="H153" s="225" t="s">
        <v>335</v>
      </c>
      <c r="I153" s="225" t="s">
        <v>374</v>
      </c>
      <c r="M153" s="225" t="s">
        <v>311</v>
      </c>
      <c r="Q153" s="225">
        <v>900</v>
      </c>
    </row>
    <row r="154" spans="1:17" ht="17.25" customHeight="1" x14ac:dyDescent="0.2">
      <c r="A154" s="225">
        <v>417507</v>
      </c>
      <c r="B154" s="225" t="s">
        <v>2275</v>
      </c>
      <c r="C154" s="225" t="s">
        <v>2276</v>
      </c>
      <c r="D154" s="225" t="s">
        <v>534</v>
      </c>
      <c r="E154" s="225" t="s">
        <v>157</v>
      </c>
      <c r="F154" s="225">
        <v>34700</v>
      </c>
      <c r="G154" s="225" t="s">
        <v>301</v>
      </c>
      <c r="H154" s="225" t="s">
        <v>335</v>
      </c>
      <c r="I154" s="225" t="s">
        <v>374</v>
      </c>
      <c r="M154" s="225" t="s">
        <v>301</v>
      </c>
      <c r="Q154" s="225">
        <v>900</v>
      </c>
    </row>
    <row r="155" spans="1:17" ht="17.25" customHeight="1" x14ac:dyDescent="0.2">
      <c r="A155" s="225">
        <v>420246</v>
      </c>
      <c r="B155" s="225" t="s">
        <v>2213</v>
      </c>
      <c r="C155" s="225" t="s">
        <v>408</v>
      </c>
      <c r="D155" s="225" t="s">
        <v>606</v>
      </c>
      <c r="E155" s="225" t="s">
        <v>157</v>
      </c>
      <c r="F155" s="225">
        <v>34700</v>
      </c>
      <c r="H155" s="225" t="s">
        <v>335</v>
      </c>
      <c r="I155" s="225" t="s">
        <v>374</v>
      </c>
      <c r="M155" s="225" t="s">
        <v>311</v>
      </c>
      <c r="Q155" s="225">
        <v>900</v>
      </c>
    </row>
    <row r="156" spans="1:17" ht="17.25" customHeight="1" x14ac:dyDescent="0.2">
      <c r="A156" s="225">
        <v>417315</v>
      </c>
      <c r="B156" s="225" t="s">
        <v>2311</v>
      </c>
      <c r="C156" s="225" t="s">
        <v>809</v>
      </c>
      <c r="D156" s="225" t="s">
        <v>656</v>
      </c>
      <c r="E156" s="225" t="s">
        <v>157</v>
      </c>
      <c r="F156" s="225">
        <v>34700</v>
      </c>
      <c r="H156" s="225" t="s">
        <v>335</v>
      </c>
      <c r="I156" s="225" t="s">
        <v>374</v>
      </c>
      <c r="M156" s="225" t="s">
        <v>321</v>
      </c>
      <c r="Q156" s="225">
        <v>900</v>
      </c>
    </row>
    <row r="157" spans="1:17" ht="17.25" customHeight="1" x14ac:dyDescent="0.2">
      <c r="A157" s="225">
        <v>419411</v>
      </c>
      <c r="B157" s="225" t="s">
        <v>2354</v>
      </c>
      <c r="C157" s="225" t="s">
        <v>560</v>
      </c>
      <c r="D157" s="225" t="s">
        <v>234</v>
      </c>
      <c r="E157" s="225" t="s">
        <v>158</v>
      </c>
      <c r="F157" s="225">
        <v>34700</v>
      </c>
      <c r="H157" s="225" t="s">
        <v>335</v>
      </c>
      <c r="I157" s="225" t="s">
        <v>374</v>
      </c>
      <c r="M157" s="225" t="s">
        <v>301</v>
      </c>
      <c r="Q157" s="225">
        <v>900</v>
      </c>
    </row>
    <row r="158" spans="1:17" ht="17.25" customHeight="1" x14ac:dyDescent="0.2">
      <c r="A158" s="225">
        <v>417429</v>
      </c>
      <c r="B158" s="225" t="s">
        <v>2216</v>
      </c>
      <c r="C158" s="225" t="s">
        <v>71</v>
      </c>
      <c r="D158" s="225" t="s">
        <v>487</v>
      </c>
      <c r="E158" s="225" t="s">
        <v>157</v>
      </c>
      <c r="F158" s="225">
        <v>34704</v>
      </c>
      <c r="G158" s="225" t="s">
        <v>301</v>
      </c>
      <c r="H158" s="225" t="s">
        <v>335</v>
      </c>
      <c r="I158" s="225" t="s">
        <v>374</v>
      </c>
      <c r="M158" s="225" t="s">
        <v>301</v>
      </c>
      <c r="Q158" s="225">
        <v>900</v>
      </c>
    </row>
    <row r="159" spans="1:17" ht="17.25" customHeight="1" x14ac:dyDescent="0.2">
      <c r="A159" s="225">
        <v>418918</v>
      </c>
      <c r="B159" s="225" t="s">
        <v>2237</v>
      </c>
      <c r="C159" s="225" t="s">
        <v>660</v>
      </c>
      <c r="D159" s="225" t="s">
        <v>426</v>
      </c>
      <c r="E159" s="225" t="s">
        <v>157</v>
      </c>
      <c r="F159" s="225">
        <v>34799</v>
      </c>
      <c r="G159" s="225" t="s">
        <v>301</v>
      </c>
      <c r="H159" s="225" t="s">
        <v>335</v>
      </c>
      <c r="I159" s="225" t="s">
        <v>374</v>
      </c>
      <c r="M159" s="225" t="s">
        <v>301</v>
      </c>
      <c r="Q159" s="225">
        <v>900</v>
      </c>
    </row>
    <row r="160" spans="1:17" ht="17.25" customHeight="1" x14ac:dyDescent="0.2">
      <c r="A160" s="225">
        <v>417034</v>
      </c>
      <c r="B160" s="225" t="s">
        <v>2182</v>
      </c>
      <c r="C160" s="225" t="s">
        <v>129</v>
      </c>
      <c r="D160" s="225" t="s">
        <v>629</v>
      </c>
      <c r="E160" s="225" t="s">
        <v>158</v>
      </c>
      <c r="F160" s="225">
        <v>35065</v>
      </c>
      <c r="G160" s="225" t="s">
        <v>301</v>
      </c>
      <c r="H160" s="225" t="s">
        <v>335</v>
      </c>
      <c r="I160" s="225" t="s">
        <v>374</v>
      </c>
      <c r="M160" s="225" t="s">
        <v>301</v>
      </c>
      <c r="Q160" s="225">
        <v>900</v>
      </c>
    </row>
    <row r="161" spans="1:17" ht="17.25" customHeight="1" x14ac:dyDescent="0.2">
      <c r="A161" s="225">
        <v>418644</v>
      </c>
      <c r="B161" s="225" t="s">
        <v>2178</v>
      </c>
      <c r="C161" s="225" t="s">
        <v>2179</v>
      </c>
      <c r="D161" s="225" t="s">
        <v>440</v>
      </c>
      <c r="E161" s="225" t="s">
        <v>157</v>
      </c>
      <c r="F161" s="225">
        <v>35065</v>
      </c>
      <c r="G161" s="225" t="s">
        <v>311</v>
      </c>
      <c r="H161" s="225" t="s">
        <v>335</v>
      </c>
      <c r="I161" s="225" t="s">
        <v>374</v>
      </c>
      <c r="M161" s="225" t="s">
        <v>311</v>
      </c>
      <c r="Q161" s="225">
        <v>900</v>
      </c>
    </row>
    <row r="162" spans="1:17" ht="17.25" customHeight="1" x14ac:dyDescent="0.2">
      <c r="A162" s="225">
        <v>419195</v>
      </c>
      <c r="B162" s="225" t="s">
        <v>993</v>
      </c>
      <c r="C162" s="225" t="s">
        <v>102</v>
      </c>
      <c r="D162" s="225" t="s">
        <v>564</v>
      </c>
      <c r="E162" s="225" t="s">
        <v>157</v>
      </c>
      <c r="F162" s="225">
        <v>35065</v>
      </c>
      <c r="G162" s="225" t="s">
        <v>3051</v>
      </c>
      <c r="H162" s="225" t="s">
        <v>335</v>
      </c>
      <c r="I162" s="225" t="s">
        <v>374</v>
      </c>
      <c r="M162" s="225" t="s">
        <v>311</v>
      </c>
      <c r="Q162" s="225">
        <v>900</v>
      </c>
    </row>
    <row r="163" spans="1:17" ht="17.25" customHeight="1" x14ac:dyDescent="0.2">
      <c r="A163" s="225">
        <v>419838</v>
      </c>
      <c r="B163" s="225" t="s">
        <v>2448</v>
      </c>
      <c r="C163" s="225" t="s">
        <v>74</v>
      </c>
      <c r="D163" s="225" t="s">
        <v>453</v>
      </c>
      <c r="E163" s="225" t="s">
        <v>158</v>
      </c>
      <c r="F163" s="225">
        <v>35065</v>
      </c>
      <c r="G163" s="225" t="s">
        <v>3062</v>
      </c>
      <c r="H163" s="225" t="s">
        <v>335</v>
      </c>
      <c r="I163" s="225" t="s">
        <v>374</v>
      </c>
      <c r="M163" s="225" t="s">
        <v>311</v>
      </c>
      <c r="Q163" s="225">
        <v>900</v>
      </c>
    </row>
    <row r="164" spans="1:17" ht="17.25" customHeight="1" x14ac:dyDescent="0.2">
      <c r="A164" s="225">
        <v>420846</v>
      </c>
      <c r="B164" s="225" t="s">
        <v>2294</v>
      </c>
      <c r="C164" s="225" t="s">
        <v>78</v>
      </c>
      <c r="D164" s="225" t="s">
        <v>237</v>
      </c>
      <c r="E164" s="225" t="s">
        <v>158</v>
      </c>
      <c r="F164" s="225">
        <v>35065</v>
      </c>
      <c r="H164" s="225" t="s">
        <v>335</v>
      </c>
      <c r="I164" s="225" t="s">
        <v>374</v>
      </c>
      <c r="M164" s="225" t="s">
        <v>301</v>
      </c>
      <c r="Q164" s="225">
        <v>900</v>
      </c>
    </row>
    <row r="165" spans="1:17" ht="17.25" customHeight="1" x14ac:dyDescent="0.2">
      <c r="A165" s="225">
        <v>418131</v>
      </c>
      <c r="B165" s="225" t="s">
        <v>2097</v>
      </c>
      <c r="C165" s="225" t="s">
        <v>95</v>
      </c>
      <c r="D165" s="225" t="s">
        <v>100</v>
      </c>
      <c r="E165" s="225" t="s">
        <v>158</v>
      </c>
      <c r="F165" s="225">
        <v>35172</v>
      </c>
      <c r="G165" s="225" t="s">
        <v>301</v>
      </c>
      <c r="H165" s="225" t="s">
        <v>335</v>
      </c>
      <c r="I165" s="225" t="s">
        <v>374</v>
      </c>
      <c r="M165" s="225" t="s">
        <v>301</v>
      </c>
      <c r="Q165" s="225">
        <v>900</v>
      </c>
    </row>
    <row r="166" spans="1:17" ht="17.25" customHeight="1" x14ac:dyDescent="0.2">
      <c r="A166" s="225">
        <v>419164</v>
      </c>
      <c r="B166" s="225" t="s">
        <v>2387</v>
      </c>
      <c r="C166" s="225" t="s">
        <v>70</v>
      </c>
      <c r="D166" s="225" t="s">
        <v>596</v>
      </c>
      <c r="E166" s="225" t="s">
        <v>157</v>
      </c>
      <c r="F166" s="225">
        <v>35333</v>
      </c>
      <c r="G166" s="225" t="s">
        <v>301</v>
      </c>
      <c r="H166" s="225" t="s">
        <v>335</v>
      </c>
      <c r="I166" s="225" t="s">
        <v>374</v>
      </c>
      <c r="M166" s="225" t="s">
        <v>301</v>
      </c>
      <c r="Q166" s="225">
        <v>900</v>
      </c>
    </row>
    <row r="167" spans="1:17" ht="17.25" customHeight="1" x14ac:dyDescent="0.2">
      <c r="A167" s="225">
        <v>421928</v>
      </c>
      <c r="B167" s="225" t="s">
        <v>2058</v>
      </c>
      <c r="C167" s="225" t="s">
        <v>678</v>
      </c>
      <c r="D167" s="225" t="s">
        <v>721</v>
      </c>
      <c r="E167" s="225" t="s">
        <v>157</v>
      </c>
      <c r="F167" s="225">
        <v>35431</v>
      </c>
      <c r="G167" s="225" t="s">
        <v>301</v>
      </c>
      <c r="H167" s="225" t="s">
        <v>335</v>
      </c>
      <c r="I167" s="225" t="s">
        <v>374</v>
      </c>
      <c r="M167" s="225" t="s">
        <v>301</v>
      </c>
      <c r="Q167" s="225">
        <v>900</v>
      </c>
    </row>
    <row r="168" spans="1:17" ht="17.25" customHeight="1" x14ac:dyDescent="0.2">
      <c r="A168" s="225">
        <v>419557</v>
      </c>
      <c r="B168" s="225" t="s">
        <v>1531</v>
      </c>
      <c r="C168" s="225" t="s">
        <v>1532</v>
      </c>
      <c r="D168" s="225" t="s">
        <v>1533</v>
      </c>
      <c r="E168" s="225" t="s">
        <v>158</v>
      </c>
      <c r="F168" s="225">
        <v>27039</v>
      </c>
      <c r="G168" s="225" t="s">
        <v>301</v>
      </c>
      <c r="H168" s="225" t="s">
        <v>335</v>
      </c>
      <c r="I168" s="225" t="s">
        <v>374</v>
      </c>
      <c r="M168" s="225" t="s">
        <v>301</v>
      </c>
      <c r="Q168" s="225">
        <v>900</v>
      </c>
    </row>
    <row r="169" spans="1:17" ht="17.25" customHeight="1" x14ac:dyDescent="0.2">
      <c r="A169" s="225">
        <v>424357</v>
      </c>
      <c r="B169" s="225" t="s">
        <v>1933</v>
      </c>
      <c r="C169" s="225" t="s">
        <v>72</v>
      </c>
      <c r="D169" s="225" t="s">
        <v>212</v>
      </c>
      <c r="E169" s="225" t="s">
        <v>157</v>
      </c>
      <c r="F169" s="225">
        <v>31384</v>
      </c>
      <c r="G169" s="225" t="s">
        <v>301</v>
      </c>
      <c r="H169" s="225" t="s">
        <v>335</v>
      </c>
      <c r="I169" s="225" t="s">
        <v>374</v>
      </c>
      <c r="M169" s="225" t="s">
        <v>301</v>
      </c>
      <c r="Q169" s="225">
        <v>900</v>
      </c>
    </row>
    <row r="170" spans="1:17" ht="17.25" customHeight="1" x14ac:dyDescent="0.2">
      <c r="A170" s="225">
        <v>413912</v>
      </c>
      <c r="B170" s="225" t="s">
        <v>1218</v>
      </c>
      <c r="C170" s="225" t="s">
        <v>76</v>
      </c>
      <c r="D170" s="225" t="s">
        <v>260</v>
      </c>
      <c r="E170" s="225" t="s">
        <v>158</v>
      </c>
      <c r="F170" s="225">
        <v>33970</v>
      </c>
      <c r="G170" s="225" t="s">
        <v>301</v>
      </c>
      <c r="H170" s="225" t="s">
        <v>335</v>
      </c>
      <c r="I170" s="225" t="s">
        <v>374</v>
      </c>
      <c r="M170" s="225" t="s">
        <v>301</v>
      </c>
      <c r="Q170" s="225">
        <v>900</v>
      </c>
    </row>
    <row r="171" spans="1:17" ht="17.25" customHeight="1" x14ac:dyDescent="0.2">
      <c r="A171" s="225">
        <v>400262</v>
      </c>
      <c r="B171" s="225" t="s">
        <v>2701</v>
      </c>
      <c r="C171" s="225" t="s">
        <v>1833</v>
      </c>
      <c r="D171" s="225" t="s">
        <v>266</v>
      </c>
      <c r="E171" s="225" t="s">
        <v>157</v>
      </c>
      <c r="F171" s="225">
        <v>29464</v>
      </c>
      <c r="G171" s="225" t="s">
        <v>301</v>
      </c>
      <c r="H171" s="225" t="s">
        <v>335</v>
      </c>
      <c r="I171" s="225" t="s">
        <v>400</v>
      </c>
      <c r="M171" s="225" t="s">
        <v>301</v>
      </c>
      <c r="Q171" s="225">
        <v>900</v>
      </c>
    </row>
    <row r="172" spans="1:17" ht="17.25" customHeight="1" x14ac:dyDescent="0.2">
      <c r="A172" s="225">
        <v>424288</v>
      </c>
      <c r="B172" s="225" t="s">
        <v>2796</v>
      </c>
      <c r="C172" s="225" t="s">
        <v>92</v>
      </c>
      <c r="D172" s="225" t="s">
        <v>222</v>
      </c>
      <c r="E172" s="225" t="s">
        <v>157</v>
      </c>
      <c r="F172" s="225">
        <v>36054</v>
      </c>
      <c r="G172" s="225" t="s">
        <v>313</v>
      </c>
      <c r="H172" s="225" t="s">
        <v>335</v>
      </c>
      <c r="I172" s="225" t="s">
        <v>400</v>
      </c>
      <c r="M172" s="225" t="s">
        <v>311</v>
      </c>
      <c r="Q172" s="225">
        <v>900</v>
      </c>
    </row>
    <row r="173" spans="1:17" ht="17.25" customHeight="1" x14ac:dyDescent="0.2">
      <c r="A173" s="225">
        <v>400384</v>
      </c>
      <c r="B173" s="225" t="s">
        <v>2192</v>
      </c>
      <c r="C173" s="225" t="s">
        <v>455</v>
      </c>
      <c r="D173" s="225" t="s">
        <v>2193</v>
      </c>
      <c r="E173" s="225" t="s">
        <v>157</v>
      </c>
      <c r="F173" s="225">
        <v>30795</v>
      </c>
      <c r="G173" s="225" t="s">
        <v>301</v>
      </c>
      <c r="H173" s="225" t="s">
        <v>335</v>
      </c>
      <c r="I173" s="225" t="s">
        <v>374</v>
      </c>
      <c r="M173" s="225" t="s">
        <v>320</v>
      </c>
    </row>
    <row r="174" spans="1:17" ht="17.25" customHeight="1" x14ac:dyDescent="0.2">
      <c r="A174" s="225">
        <v>400420</v>
      </c>
      <c r="B174" s="225" t="s">
        <v>2293</v>
      </c>
      <c r="C174" s="225" t="s">
        <v>124</v>
      </c>
      <c r="D174" s="225" t="s">
        <v>223</v>
      </c>
      <c r="E174" s="225" t="s">
        <v>157</v>
      </c>
      <c r="F174" s="225">
        <v>30683</v>
      </c>
      <c r="G174" s="225" t="s">
        <v>301</v>
      </c>
      <c r="H174" s="225" t="s">
        <v>335</v>
      </c>
      <c r="I174" s="225" t="s">
        <v>374</v>
      </c>
      <c r="M174" s="225" t="s">
        <v>301</v>
      </c>
      <c r="N174" s="225">
        <v>1060</v>
      </c>
      <c r="O174" s="225">
        <v>43858.473078703704</v>
      </c>
      <c r="P174" s="225">
        <v>33000</v>
      </c>
    </row>
    <row r="175" spans="1:17" ht="17.25" customHeight="1" x14ac:dyDescent="0.2">
      <c r="A175" s="225">
        <v>400484</v>
      </c>
      <c r="B175" s="225" t="s">
        <v>2056</v>
      </c>
      <c r="C175" s="225" t="s">
        <v>627</v>
      </c>
      <c r="D175" s="225" t="s">
        <v>2057</v>
      </c>
      <c r="E175" s="225" t="s">
        <v>158</v>
      </c>
      <c r="F175" s="225">
        <v>28779</v>
      </c>
      <c r="G175" s="225" t="s">
        <v>301</v>
      </c>
      <c r="H175" s="225" t="s">
        <v>335</v>
      </c>
      <c r="I175" s="225" t="s">
        <v>374</v>
      </c>
      <c r="M175" s="225" t="s">
        <v>327</v>
      </c>
    </row>
    <row r="176" spans="1:17" ht="17.25" customHeight="1" x14ac:dyDescent="0.2">
      <c r="A176" s="225">
        <v>400520</v>
      </c>
      <c r="B176" s="225" t="s">
        <v>1120</v>
      </c>
      <c r="C176" s="225" t="s">
        <v>516</v>
      </c>
      <c r="D176" s="225" t="s">
        <v>1121</v>
      </c>
      <c r="E176" s="225" t="s">
        <v>157</v>
      </c>
      <c r="F176" s="225">
        <v>30709</v>
      </c>
      <c r="G176" s="225" t="s">
        <v>328</v>
      </c>
      <c r="H176" s="225" t="s">
        <v>335</v>
      </c>
      <c r="I176" s="225" t="s">
        <v>374</v>
      </c>
      <c r="M176" s="225" t="s">
        <v>317</v>
      </c>
    </row>
    <row r="177" spans="1:16" ht="17.25" customHeight="1" x14ac:dyDescent="0.2">
      <c r="A177" s="225">
        <v>400544</v>
      </c>
      <c r="B177" s="225" t="s">
        <v>2094</v>
      </c>
      <c r="C177" s="225" t="s">
        <v>767</v>
      </c>
      <c r="D177" s="225" t="s">
        <v>2095</v>
      </c>
      <c r="E177" s="225" t="s">
        <v>158</v>
      </c>
      <c r="F177" s="225">
        <v>30597</v>
      </c>
      <c r="G177" s="225" t="s">
        <v>301</v>
      </c>
      <c r="H177" s="225" t="s">
        <v>335</v>
      </c>
      <c r="I177" s="225" t="s">
        <v>374</v>
      </c>
      <c r="M177" s="225" t="s">
        <v>301</v>
      </c>
    </row>
    <row r="178" spans="1:16" ht="17.25" customHeight="1" x14ac:dyDescent="0.2">
      <c r="A178" s="225">
        <v>400745</v>
      </c>
      <c r="B178" s="225" t="s">
        <v>2055</v>
      </c>
      <c r="C178" s="225" t="s">
        <v>72</v>
      </c>
      <c r="D178" s="225" t="s">
        <v>213</v>
      </c>
      <c r="E178" s="225" t="s">
        <v>157</v>
      </c>
      <c r="F178" s="225">
        <v>28669</v>
      </c>
      <c r="G178" s="225" t="s">
        <v>301</v>
      </c>
      <c r="H178" s="225" t="s">
        <v>335</v>
      </c>
      <c r="I178" s="225" t="s">
        <v>374</v>
      </c>
      <c r="M178" s="225" t="s">
        <v>301</v>
      </c>
    </row>
    <row r="179" spans="1:16" ht="17.25" customHeight="1" x14ac:dyDescent="0.2">
      <c r="A179" s="225">
        <v>400981</v>
      </c>
      <c r="B179" s="225" t="s">
        <v>2503</v>
      </c>
      <c r="C179" s="225" t="s">
        <v>2504</v>
      </c>
      <c r="D179" s="225" t="s">
        <v>402</v>
      </c>
      <c r="E179" s="225" t="s">
        <v>157</v>
      </c>
      <c r="F179" s="225">
        <v>29613</v>
      </c>
      <c r="G179" s="225" t="s">
        <v>321</v>
      </c>
      <c r="H179" s="225" t="s">
        <v>335</v>
      </c>
      <c r="I179" s="225" t="s">
        <v>374</v>
      </c>
      <c r="M179" s="225" t="s">
        <v>321</v>
      </c>
    </row>
    <row r="180" spans="1:16" ht="17.25" customHeight="1" x14ac:dyDescent="0.2">
      <c r="A180" s="225">
        <v>401018</v>
      </c>
      <c r="B180" s="225" t="s">
        <v>2501</v>
      </c>
      <c r="C180" s="225" t="s">
        <v>459</v>
      </c>
      <c r="D180" s="225" t="s">
        <v>2502</v>
      </c>
      <c r="E180" s="225" t="s">
        <v>157</v>
      </c>
      <c r="F180" s="225">
        <v>28878</v>
      </c>
      <c r="G180" s="225" t="s">
        <v>301</v>
      </c>
      <c r="H180" s="225" t="s">
        <v>335</v>
      </c>
      <c r="I180" s="225" t="s">
        <v>374</v>
      </c>
      <c r="M180" s="225" t="s">
        <v>321</v>
      </c>
    </row>
    <row r="181" spans="1:16" ht="17.25" customHeight="1" x14ac:dyDescent="0.2">
      <c r="A181" s="225">
        <v>401092</v>
      </c>
      <c r="B181" s="225" t="s">
        <v>2619</v>
      </c>
      <c r="C181" s="225" t="s">
        <v>72</v>
      </c>
      <c r="D181" s="225" t="s">
        <v>2620</v>
      </c>
      <c r="E181" s="225" t="s">
        <v>157</v>
      </c>
      <c r="H181" s="225" t="s">
        <v>335</v>
      </c>
      <c r="I181" s="225" t="s">
        <v>400</v>
      </c>
      <c r="M181" s="225" t="s">
        <v>311</v>
      </c>
    </row>
    <row r="182" spans="1:16" ht="17.25" customHeight="1" x14ac:dyDescent="0.2">
      <c r="A182" s="225">
        <v>401531</v>
      </c>
      <c r="B182" s="225" t="s">
        <v>1424</v>
      </c>
      <c r="C182" s="225" t="s">
        <v>72</v>
      </c>
      <c r="D182" s="225" t="s">
        <v>1425</v>
      </c>
      <c r="E182" s="225" t="s">
        <v>157</v>
      </c>
      <c r="F182" s="225">
        <v>30878</v>
      </c>
      <c r="G182" s="225" t="s">
        <v>3198</v>
      </c>
      <c r="H182" s="225" t="s">
        <v>335</v>
      </c>
      <c r="I182" s="225" t="s">
        <v>374</v>
      </c>
      <c r="M182" s="225" t="s">
        <v>311</v>
      </c>
    </row>
    <row r="183" spans="1:16" ht="17.25" customHeight="1" x14ac:dyDescent="0.2">
      <c r="A183" s="225">
        <v>401538</v>
      </c>
      <c r="B183" s="225" t="s">
        <v>1227</v>
      </c>
      <c r="C183" s="225" t="s">
        <v>93</v>
      </c>
      <c r="D183" s="225" t="s">
        <v>1228</v>
      </c>
      <c r="E183" s="225" t="s">
        <v>157</v>
      </c>
      <c r="F183" s="225">
        <v>28529</v>
      </c>
      <c r="G183" s="225" t="s">
        <v>301</v>
      </c>
      <c r="H183" s="225" t="s">
        <v>335</v>
      </c>
      <c r="I183" s="225" t="s">
        <v>374</v>
      </c>
      <c r="M183" s="225" t="s">
        <v>320</v>
      </c>
    </row>
    <row r="184" spans="1:16" ht="17.25" customHeight="1" x14ac:dyDescent="0.2">
      <c r="A184" s="225">
        <v>401590</v>
      </c>
      <c r="B184" s="225" t="s">
        <v>1627</v>
      </c>
      <c r="C184" s="225" t="s">
        <v>77</v>
      </c>
      <c r="D184" s="225" t="s">
        <v>1628</v>
      </c>
      <c r="E184" s="225" t="s">
        <v>157</v>
      </c>
      <c r="F184" s="225">
        <v>29884</v>
      </c>
      <c r="G184" s="225" t="s">
        <v>3207</v>
      </c>
      <c r="H184" s="225" t="s">
        <v>335</v>
      </c>
      <c r="I184" s="225" t="s">
        <v>374</v>
      </c>
      <c r="M184" s="225" t="s">
        <v>304</v>
      </c>
    </row>
    <row r="185" spans="1:16" ht="17.25" customHeight="1" x14ac:dyDescent="0.2">
      <c r="A185" s="225">
        <v>401717</v>
      </c>
      <c r="B185" s="225" t="s">
        <v>1344</v>
      </c>
      <c r="C185" s="225" t="s">
        <v>501</v>
      </c>
      <c r="D185" s="225" t="s">
        <v>711</v>
      </c>
      <c r="E185" s="225" t="s">
        <v>157</v>
      </c>
      <c r="F185" s="225">
        <v>31413</v>
      </c>
      <c r="G185" s="225" t="s">
        <v>3046</v>
      </c>
      <c r="H185" s="225" t="s">
        <v>335</v>
      </c>
      <c r="I185" s="225" t="s">
        <v>374</v>
      </c>
      <c r="M185" s="225" t="s">
        <v>311</v>
      </c>
    </row>
    <row r="186" spans="1:16" ht="17.25" customHeight="1" x14ac:dyDescent="0.2">
      <c r="A186" s="225">
        <v>401826</v>
      </c>
      <c r="B186" s="225" t="s">
        <v>1306</v>
      </c>
      <c r="C186" s="225" t="s">
        <v>113</v>
      </c>
      <c r="D186" s="225" t="s">
        <v>1307</v>
      </c>
      <c r="E186" s="225" t="s">
        <v>157</v>
      </c>
      <c r="F186" s="225">
        <v>31237</v>
      </c>
      <c r="G186" s="225" t="s">
        <v>318</v>
      </c>
      <c r="H186" s="225" t="s">
        <v>335</v>
      </c>
      <c r="I186" s="225" t="s">
        <v>374</v>
      </c>
      <c r="M186" s="225" t="s">
        <v>311</v>
      </c>
    </row>
    <row r="187" spans="1:16" ht="17.25" customHeight="1" x14ac:dyDescent="0.2">
      <c r="A187" s="225">
        <v>401956</v>
      </c>
      <c r="B187" s="225" t="s">
        <v>1341</v>
      </c>
      <c r="C187" s="225" t="s">
        <v>1342</v>
      </c>
      <c r="D187" s="225" t="s">
        <v>1343</v>
      </c>
      <c r="E187" s="225" t="s">
        <v>157</v>
      </c>
      <c r="F187" s="225">
        <v>31359</v>
      </c>
      <c r="G187" s="225" t="s">
        <v>3193</v>
      </c>
      <c r="H187" s="225" t="s">
        <v>335</v>
      </c>
      <c r="I187" s="225" t="s">
        <v>374</v>
      </c>
      <c r="M187" s="225" t="s">
        <v>321</v>
      </c>
    </row>
    <row r="188" spans="1:16" ht="17.25" customHeight="1" x14ac:dyDescent="0.2">
      <c r="A188" s="225">
        <v>402218</v>
      </c>
      <c r="B188" s="225" t="s">
        <v>2370</v>
      </c>
      <c r="C188" s="225" t="s">
        <v>508</v>
      </c>
      <c r="D188" s="225" t="s">
        <v>224</v>
      </c>
      <c r="E188" s="225" t="s">
        <v>157</v>
      </c>
      <c r="H188" s="225" t="s">
        <v>335</v>
      </c>
      <c r="I188" s="225" t="s">
        <v>374</v>
      </c>
      <c r="M188" s="225" t="s">
        <v>321</v>
      </c>
      <c r="N188" s="225">
        <v>1277</v>
      </c>
      <c r="O188" s="225">
        <v>43866.459768518522</v>
      </c>
      <c r="P188" s="225">
        <v>25000</v>
      </c>
    </row>
    <row r="189" spans="1:16" ht="17.25" customHeight="1" x14ac:dyDescent="0.2">
      <c r="A189" s="225">
        <v>402220</v>
      </c>
      <c r="B189" s="225" t="s">
        <v>1092</v>
      </c>
      <c r="C189" s="225" t="s">
        <v>755</v>
      </c>
      <c r="D189" s="225" t="s">
        <v>1093</v>
      </c>
      <c r="E189" s="225" t="s">
        <v>158</v>
      </c>
      <c r="F189" s="225">
        <v>31778</v>
      </c>
      <c r="G189" s="225" t="s">
        <v>3075</v>
      </c>
      <c r="H189" s="225" t="s">
        <v>335</v>
      </c>
      <c r="I189" s="225" t="s">
        <v>374</v>
      </c>
      <c r="M189" s="225" t="s">
        <v>304</v>
      </c>
    </row>
    <row r="190" spans="1:16" ht="17.25" customHeight="1" x14ac:dyDescent="0.2">
      <c r="A190" s="225">
        <v>402288</v>
      </c>
      <c r="B190" s="225" t="s">
        <v>1548</v>
      </c>
      <c r="C190" s="225" t="s">
        <v>863</v>
      </c>
      <c r="D190" s="225" t="s">
        <v>231</v>
      </c>
      <c r="E190" s="225" t="s">
        <v>157</v>
      </c>
      <c r="F190" s="225">
        <v>31857</v>
      </c>
      <c r="G190" s="225" t="s">
        <v>301</v>
      </c>
      <c r="H190" s="225" t="s">
        <v>335</v>
      </c>
      <c r="I190" s="225" t="s">
        <v>374</v>
      </c>
      <c r="M190" s="225" t="s">
        <v>301</v>
      </c>
    </row>
    <row r="191" spans="1:16" ht="17.25" customHeight="1" x14ac:dyDescent="0.2">
      <c r="A191" s="225">
        <v>402503</v>
      </c>
      <c r="B191" s="225" t="s">
        <v>1304</v>
      </c>
      <c r="C191" s="225" t="s">
        <v>80</v>
      </c>
      <c r="D191" s="225" t="s">
        <v>1305</v>
      </c>
      <c r="E191" s="225" t="s">
        <v>157</v>
      </c>
      <c r="F191" s="225">
        <v>30574</v>
      </c>
      <c r="G191" s="225" t="s">
        <v>301</v>
      </c>
      <c r="H191" s="225" t="s">
        <v>335</v>
      </c>
      <c r="I191" s="225" t="s">
        <v>374</v>
      </c>
      <c r="M191" s="225" t="s">
        <v>301</v>
      </c>
    </row>
    <row r="192" spans="1:16" ht="17.25" customHeight="1" x14ac:dyDescent="0.2">
      <c r="A192" s="225">
        <v>402625</v>
      </c>
      <c r="B192" s="225" t="s">
        <v>2230</v>
      </c>
      <c r="C192" s="225" t="s">
        <v>743</v>
      </c>
      <c r="D192" s="225" t="s">
        <v>2231</v>
      </c>
      <c r="E192" s="225" t="s">
        <v>158</v>
      </c>
      <c r="F192" s="225">
        <v>31801</v>
      </c>
      <c r="G192" s="225" t="s">
        <v>301</v>
      </c>
      <c r="H192" s="225" t="s">
        <v>335</v>
      </c>
      <c r="I192" s="225" t="s">
        <v>374</v>
      </c>
      <c r="M192" s="225" t="s">
        <v>327</v>
      </c>
    </row>
    <row r="193" spans="1:16" ht="17.25" customHeight="1" x14ac:dyDescent="0.2">
      <c r="A193" s="225">
        <v>402677</v>
      </c>
      <c r="B193" s="225" t="s">
        <v>1546</v>
      </c>
      <c r="C193" s="225" t="s">
        <v>408</v>
      </c>
      <c r="D193" s="225" t="s">
        <v>1547</v>
      </c>
      <c r="E193" s="225" t="s">
        <v>158</v>
      </c>
      <c r="F193" s="225">
        <v>31521</v>
      </c>
      <c r="G193" s="225" t="s">
        <v>301</v>
      </c>
      <c r="H193" s="225" t="s">
        <v>335</v>
      </c>
      <c r="I193" s="225" t="s">
        <v>374</v>
      </c>
      <c r="M193" s="225" t="s">
        <v>306</v>
      </c>
    </row>
    <row r="194" spans="1:16" ht="17.25" customHeight="1" x14ac:dyDescent="0.2">
      <c r="A194" s="225">
        <v>402866</v>
      </c>
      <c r="B194" s="225" t="s">
        <v>1596</v>
      </c>
      <c r="C194" s="225" t="s">
        <v>96</v>
      </c>
      <c r="D194" s="225" t="s">
        <v>253</v>
      </c>
      <c r="E194" s="225" t="s">
        <v>157</v>
      </c>
      <c r="F194" s="225">
        <v>31588</v>
      </c>
      <c r="G194" s="225" t="s">
        <v>301</v>
      </c>
      <c r="H194" s="225" t="s">
        <v>335</v>
      </c>
      <c r="I194" s="225" t="s">
        <v>374</v>
      </c>
      <c r="M194" s="225" t="s">
        <v>317</v>
      </c>
    </row>
    <row r="195" spans="1:16" ht="17.25" customHeight="1" x14ac:dyDescent="0.2">
      <c r="A195" s="225">
        <v>402915</v>
      </c>
      <c r="B195" s="225" t="s">
        <v>1117</v>
      </c>
      <c r="C195" s="225" t="s">
        <v>1118</v>
      </c>
      <c r="D195" s="225" t="s">
        <v>1119</v>
      </c>
      <c r="E195" s="225" t="s">
        <v>157</v>
      </c>
      <c r="F195" s="225">
        <v>31274</v>
      </c>
      <c r="G195" s="225" t="s">
        <v>301</v>
      </c>
      <c r="H195" s="225" t="s">
        <v>335</v>
      </c>
      <c r="I195" s="225" t="s">
        <v>374</v>
      </c>
      <c r="M195" s="225" t="s">
        <v>301</v>
      </c>
    </row>
    <row r="196" spans="1:16" ht="17.25" customHeight="1" x14ac:dyDescent="0.2">
      <c r="A196" s="225">
        <v>403035</v>
      </c>
      <c r="B196" s="225" t="s">
        <v>2142</v>
      </c>
      <c r="C196" s="225" t="s">
        <v>88</v>
      </c>
      <c r="D196" s="225" t="s">
        <v>262</v>
      </c>
      <c r="E196" s="225" t="s">
        <v>158</v>
      </c>
      <c r="F196" s="225">
        <v>31821</v>
      </c>
      <c r="G196" s="225" t="s">
        <v>301</v>
      </c>
      <c r="H196" s="225" t="s">
        <v>335</v>
      </c>
      <c r="I196" s="225" t="s">
        <v>374</v>
      </c>
      <c r="M196" s="225" t="s">
        <v>301</v>
      </c>
    </row>
    <row r="197" spans="1:16" ht="17.25" customHeight="1" x14ac:dyDescent="0.2">
      <c r="A197" s="225">
        <v>403159</v>
      </c>
      <c r="B197" s="225" t="s">
        <v>2234</v>
      </c>
      <c r="C197" s="225" t="s">
        <v>75</v>
      </c>
      <c r="D197" s="225" t="s">
        <v>2093</v>
      </c>
      <c r="E197" s="225" t="s">
        <v>158</v>
      </c>
      <c r="F197" s="225">
        <v>28211</v>
      </c>
      <c r="G197" s="225" t="s">
        <v>301</v>
      </c>
      <c r="H197" s="225" t="s">
        <v>335</v>
      </c>
      <c r="I197" s="225" t="s">
        <v>374</v>
      </c>
      <c r="M197" s="225" t="s">
        <v>327</v>
      </c>
      <c r="N197" s="225">
        <v>6703</v>
      </c>
      <c r="O197" s="225">
        <v>43829.528993055559</v>
      </c>
    </row>
    <row r="198" spans="1:16" ht="17.25" customHeight="1" x14ac:dyDescent="0.2">
      <c r="A198" s="225">
        <v>403161</v>
      </c>
      <c r="B198" s="225" t="s">
        <v>2090</v>
      </c>
      <c r="C198" s="225" t="s">
        <v>72</v>
      </c>
      <c r="D198" s="225" t="s">
        <v>2091</v>
      </c>
      <c r="E198" s="225" t="s">
        <v>157</v>
      </c>
      <c r="F198" s="225" t="s">
        <v>3233</v>
      </c>
      <c r="G198" s="225" t="s">
        <v>3028</v>
      </c>
      <c r="H198" s="225" t="s">
        <v>335</v>
      </c>
      <c r="I198" s="225" t="s">
        <v>374</v>
      </c>
      <c r="M198" s="225" t="s">
        <v>327</v>
      </c>
      <c r="N198" s="225">
        <v>865</v>
      </c>
      <c r="O198" s="225">
        <v>43850.40520833333</v>
      </c>
      <c r="P198" s="225">
        <v>15000</v>
      </c>
    </row>
    <row r="199" spans="1:16" ht="17.25" customHeight="1" x14ac:dyDescent="0.2">
      <c r="A199" s="225">
        <v>403190</v>
      </c>
      <c r="B199" s="225" t="s">
        <v>1357</v>
      </c>
      <c r="C199" s="225" t="s">
        <v>1358</v>
      </c>
      <c r="D199" s="225" t="s">
        <v>1359</v>
      </c>
      <c r="E199" s="225" t="s">
        <v>158</v>
      </c>
      <c r="F199" s="225">
        <v>31687</v>
      </c>
      <c r="G199" s="225" t="s">
        <v>301</v>
      </c>
      <c r="H199" s="225" t="s">
        <v>335</v>
      </c>
      <c r="I199" s="225" t="s">
        <v>374</v>
      </c>
      <c r="M199" s="225" t="s">
        <v>301</v>
      </c>
    </row>
    <row r="200" spans="1:16" ht="17.25" customHeight="1" x14ac:dyDescent="0.2">
      <c r="A200" s="225">
        <v>403240</v>
      </c>
      <c r="B200" s="225" t="s">
        <v>1340</v>
      </c>
      <c r="C200" s="225" t="s">
        <v>356</v>
      </c>
      <c r="D200" s="225" t="s">
        <v>620</v>
      </c>
      <c r="E200" s="225" t="s">
        <v>158</v>
      </c>
      <c r="F200" s="225" t="s">
        <v>3192</v>
      </c>
      <c r="G200" s="225" t="s">
        <v>301</v>
      </c>
      <c r="H200" s="225" t="s">
        <v>335</v>
      </c>
      <c r="I200" s="225" t="s">
        <v>374</v>
      </c>
      <c r="M200" s="225" t="s">
        <v>301</v>
      </c>
    </row>
    <row r="201" spans="1:16" ht="17.25" customHeight="1" x14ac:dyDescent="0.2">
      <c r="A201" s="225">
        <v>403337</v>
      </c>
      <c r="B201" s="225" t="s">
        <v>1226</v>
      </c>
      <c r="C201" s="225" t="s">
        <v>73</v>
      </c>
      <c r="D201" s="225" t="s">
        <v>243</v>
      </c>
      <c r="E201" s="225" t="s">
        <v>158</v>
      </c>
      <c r="F201" s="225">
        <v>30760</v>
      </c>
      <c r="G201" s="225" t="s">
        <v>301</v>
      </c>
      <c r="H201" s="225" t="s">
        <v>335</v>
      </c>
      <c r="I201" s="225" t="s">
        <v>374</v>
      </c>
      <c r="M201" s="225" t="s">
        <v>301</v>
      </c>
    </row>
    <row r="202" spans="1:16" ht="17.25" customHeight="1" x14ac:dyDescent="0.2">
      <c r="A202" s="225">
        <v>403419</v>
      </c>
      <c r="B202" s="225" t="s">
        <v>2189</v>
      </c>
      <c r="C202" s="225" t="s">
        <v>72</v>
      </c>
      <c r="D202" s="225" t="s">
        <v>2190</v>
      </c>
      <c r="E202" s="225" t="s">
        <v>157</v>
      </c>
      <c r="F202" s="225">
        <v>31179</v>
      </c>
      <c r="G202" s="225" t="s">
        <v>3067</v>
      </c>
      <c r="H202" s="225" t="s">
        <v>335</v>
      </c>
      <c r="I202" s="225" t="s">
        <v>374</v>
      </c>
      <c r="M202" s="225" t="s">
        <v>304</v>
      </c>
    </row>
    <row r="203" spans="1:16" ht="17.25" customHeight="1" x14ac:dyDescent="0.2">
      <c r="A203" s="225">
        <v>403437</v>
      </c>
      <c r="B203" s="225" t="s">
        <v>2140</v>
      </c>
      <c r="C203" s="225" t="s">
        <v>724</v>
      </c>
      <c r="D203" s="225" t="s">
        <v>2141</v>
      </c>
      <c r="E203" s="225" t="s">
        <v>157</v>
      </c>
      <c r="F203" s="225">
        <v>32418</v>
      </c>
      <c r="G203" s="225" t="s">
        <v>3109</v>
      </c>
      <c r="H203" s="225" t="s">
        <v>335</v>
      </c>
      <c r="I203" s="225" t="s">
        <v>374</v>
      </c>
      <c r="M203" s="225" t="s">
        <v>311</v>
      </c>
    </row>
    <row r="204" spans="1:16" ht="17.25" customHeight="1" x14ac:dyDescent="0.2">
      <c r="A204" s="225">
        <v>403447</v>
      </c>
      <c r="B204" s="225" t="s">
        <v>1778</v>
      </c>
      <c r="C204" s="225" t="s">
        <v>497</v>
      </c>
      <c r="D204" s="225" t="s">
        <v>1779</v>
      </c>
      <c r="E204" s="225" t="s">
        <v>157</v>
      </c>
      <c r="F204" s="225">
        <v>30507</v>
      </c>
      <c r="G204" s="225" t="s">
        <v>3219</v>
      </c>
      <c r="H204" s="225" t="s">
        <v>335</v>
      </c>
      <c r="I204" s="225" t="s">
        <v>374</v>
      </c>
      <c r="M204" s="225" t="s">
        <v>321</v>
      </c>
    </row>
    <row r="205" spans="1:16" ht="17.25" customHeight="1" x14ac:dyDescent="0.2">
      <c r="A205" s="225">
        <v>403471</v>
      </c>
      <c r="B205" s="225" t="s">
        <v>2054</v>
      </c>
      <c r="C205" s="225" t="s">
        <v>97</v>
      </c>
      <c r="D205" s="225" t="s">
        <v>261</v>
      </c>
      <c r="E205" s="225" t="s">
        <v>158</v>
      </c>
      <c r="F205" s="225">
        <v>29596</v>
      </c>
      <c r="G205" s="225" t="s">
        <v>301</v>
      </c>
      <c r="H205" s="225" t="s">
        <v>335</v>
      </c>
      <c r="I205" s="225" t="s">
        <v>374</v>
      </c>
      <c r="M205" s="225" t="s">
        <v>301</v>
      </c>
    </row>
    <row r="206" spans="1:16" ht="17.25" customHeight="1" x14ac:dyDescent="0.2">
      <c r="A206" s="225">
        <v>403628</v>
      </c>
      <c r="B206" s="225" t="s">
        <v>1463</v>
      </c>
      <c r="C206" s="225" t="s">
        <v>74</v>
      </c>
      <c r="D206" s="225" t="s">
        <v>1464</v>
      </c>
      <c r="E206" s="225" t="s">
        <v>157</v>
      </c>
      <c r="F206" s="225">
        <v>31921</v>
      </c>
      <c r="G206" s="225" t="s">
        <v>316</v>
      </c>
      <c r="H206" s="225" t="s">
        <v>335</v>
      </c>
      <c r="I206" s="225" t="s">
        <v>374</v>
      </c>
      <c r="M206" s="225" t="s">
        <v>311</v>
      </c>
    </row>
    <row r="207" spans="1:16" ht="17.25" customHeight="1" x14ac:dyDescent="0.2">
      <c r="A207" s="225">
        <v>403666</v>
      </c>
      <c r="B207" s="225" t="s">
        <v>2348</v>
      </c>
      <c r="C207" s="225" t="s">
        <v>67</v>
      </c>
      <c r="D207" s="225" t="s">
        <v>2349</v>
      </c>
      <c r="E207" s="225" t="s">
        <v>158</v>
      </c>
      <c r="F207" s="225">
        <v>30803</v>
      </c>
      <c r="G207" s="225" t="s">
        <v>3238</v>
      </c>
      <c r="H207" s="225" t="s">
        <v>335</v>
      </c>
      <c r="I207" s="225" t="s">
        <v>374</v>
      </c>
      <c r="M207" s="225" t="s">
        <v>314</v>
      </c>
      <c r="N207" s="225">
        <v>1126</v>
      </c>
      <c r="O207" s="225">
        <v>43859.517824074072</v>
      </c>
      <c r="P207" s="225">
        <v>15000</v>
      </c>
    </row>
    <row r="208" spans="1:16" ht="17.25" customHeight="1" x14ac:dyDescent="0.2">
      <c r="A208" s="225">
        <v>403696</v>
      </c>
      <c r="B208" s="225" t="s">
        <v>1090</v>
      </c>
      <c r="C208" s="225" t="s">
        <v>92</v>
      </c>
      <c r="D208" s="225" t="s">
        <v>1091</v>
      </c>
      <c r="E208" s="225" t="s">
        <v>158</v>
      </c>
      <c r="F208" s="225">
        <v>31794</v>
      </c>
      <c r="G208" s="225" t="s">
        <v>314</v>
      </c>
      <c r="H208" s="225" t="s">
        <v>335</v>
      </c>
      <c r="I208" s="225" t="s">
        <v>374</v>
      </c>
      <c r="M208" s="225" t="s">
        <v>314</v>
      </c>
    </row>
    <row r="209" spans="1:16" ht="17.25" customHeight="1" x14ac:dyDescent="0.2">
      <c r="A209" s="225">
        <v>403747</v>
      </c>
      <c r="B209" s="225" t="s">
        <v>2129</v>
      </c>
      <c r="C209" s="225" t="s">
        <v>97</v>
      </c>
      <c r="D209" s="225" t="s">
        <v>2130</v>
      </c>
      <c r="E209" s="225" t="s">
        <v>157</v>
      </c>
      <c r="F209" s="225">
        <v>31613</v>
      </c>
      <c r="G209" s="225" t="s">
        <v>3043</v>
      </c>
      <c r="H209" s="225" t="s">
        <v>335</v>
      </c>
      <c r="I209" s="225" t="s">
        <v>374</v>
      </c>
      <c r="M209" s="225" t="s">
        <v>311</v>
      </c>
    </row>
    <row r="210" spans="1:16" ht="17.25" customHeight="1" x14ac:dyDescent="0.2">
      <c r="A210" s="225">
        <v>403753</v>
      </c>
      <c r="B210" s="225" t="s">
        <v>1422</v>
      </c>
      <c r="C210" s="225" t="s">
        <v>434</v>
      </c>
      <c r="D210" s="225" t="s">
        <v>1423</v>
      </c>
      <c r="E210" s="225" t="s">
        <v>158</v>
      </c>
      <c r="F210" s="225">
        <v>30406</v>
      </c>
      <c r="G210" s="225" t="s">
        <v>301</v>
      </c>
      <c r="H210" s="225" t="s">
        <v>335</v>
      </c>
      <c r="I210" s="225" t="s">
        <v>374</v>
      </c>
      <c r="M210" s="225" t="s">
        <v>301</v>
      </c>
    </row>
    <row r="211" spans="1:16" ht="17.25" customHeight="1" x14ac:dyDescent="0.2">
      <c r="A211" s="225">
        <v>403838</v>
      </c>
      <c r="B211" s="225" t="s">
        <v>2187</v>
      </c>
      <c r="C211" s="225" t="s">
        <v>408</v>
      </c>
      <c r="D211" s="225" t="s">
        <v>2188</v>
      </c>
      <c r="E211" s="225" t="s">
        <v>158</v>
      </c>
      <c r="F211" s="225">
        <v>30274</v>
      </c>
      <c r="G211" s="225" t="s">
        <v>301</v>
      </c>
      <c r="H211" s="225" t="s">
        <v>335</v>
      </c>
      <c r="I211" s="225" t="s">
        <v>374</v>
      </c>
      <c r="M211" s="225" t="s">
        <v>306</v>
      </c>
    </row>
    <row r="212" spans="1:16" ht="17.25" customHeight="1" x14ac:dyDescent="0.2">
      <c r="A212" s="225">
        <v>404042</v>
      </c>
      <c r="B212" s="225" t="s">
        <v>1753</v>
      </c>
      <c r="C212" s="225" t="s">
        <v>587</v>
      </c>
      <c r="D212" s="225" t="s">
        <v>1754</v>
      </c>
      <c r="E212" s="225" t="s">
        <v>157</v>
      </c>
      <c r="F212" s="225">
        <v>31657</v>
      </c>
      <c r="G212" s="225" t="s">
        <v>301</v>
      </c>
      <c r="H212" s="225" t="s">
        <v>335</v>
      </c>
      <c r="I212" s="225" t="s">
        <v>374</v>
      </c>
      <c r="M212" s="225" t="s">
        <v>301</v>
      </c>
    </row>
    <row r="213" spans="1:16" ht="17.25" customHeight="1" x14ac:dyDescent="0.2">
      <c r="A213" s="225">
        <v>404084</v>
      </c>
      <c r="B213" s="225" t="s">
        <v>1868</v>
      </c>
      <c r="C213" s="225" t="s">
        <v>136</v>
      </c>
      <c r="D213" s="225" t="s">
        <v>1869</v>
      </c>
      <c r="E213" s="225" t="s">
        <v>157</v>
      </c>
      <c r="F213" s="225">
        <v>29907</v>
      </c>
      <c r="G213" s="225" t="s">
        <v>301</v>
      </c>
      <c r="H213" s="225" t="s">
        <v>335</v>
      </c>
      <c r="I213" s="225" t="s">
        <v>374</v>
      </c>
      <c r="M213" s="225" t="s">
        <v>301</v>
      </c>
    </row>
    <row r="214" spans="1:16" ht="17.25" customHeight="1" x14ac:dyDescent="0.2">
      <c r="A214" s="225">
        <v>404388</v>
      </c>
      <c r="B214" s="225" t="s">
        <v>1116</v>
      </c>
      <c r="C214" s="225" t="s">
        <v>450</v>
      </c>
      <c r="D214" s="225" t="s">
        <v>215</v>
      </c>
      <c r="E214" s="225" t="s">
        <v>158</v>
      </c>
      <c r="F214" s="225">
        <v>30682</v>
      </c>
      <c r="G214" s="225" t="s">
        <v>301</v>
      </c>
      <c r="H214" s="225" t="s">
        <v>335</v>
      </c>
      <c r="I214" s="225" t="s">
        <v>374</v>
      </c>
      <c r="M214" s="225" t="s">
        <v>301</v>
      </c>
    </row>
    <row r="215" spans="1:16" ht="17.25" customHeight="1" x14ac:dyDescent="0.2">
      <c r="A215" s="225">
        <v>404390</v>
      </c>
      <c r="B215" s="225" t="s">
        <v>2438</v>
      </c>
      <c r="C215" s="225" t="s">
        <v>766</v>
      </c>
      <c r="D215" s="225" t="s">
        <v>2439</v>
      </c>
      <c r="E215" s="225" t="s">
        <v>158</v>
      </c>
      <c r="F215" s="225">
        <v>30180</v>
      </c>
      <c r="G215" s="225" t="s">
        <v>301</v>
      </c>
      <c r="H215" s="225" t="s">
        <v>335</v>
      </c>
      <c r="I215" s="225" t="s">
        <v>374</v>
      </c>
      <c r="M215" s="225" t="s">
        <v>301</v>
      </c>
    </row>
    <row r="216" spans="1:16" ht="17.25" customHeight="1" x14ac:dyDescent="0.2">
      <c r="A216" s="225">
        <v>404395</v>
      </c>
      <c r="B216" s="225" t="s">
        <v>1562</v>
      </c>
      <c r="C216" s="225" t="s">
        <v>469</v>
      </c>
      <c r="D216" s="225" t="s">
        <v>1563</v>
      </c>
      <c r="E216" s="225" t="s">
        <v>158</v>
      </c>
      <c r="F216" s="225">
        <v>29338</v>
      </c>
      <c r="G216" s="225" t="s">
        <v>301</v>
      </c>
      <c r="H216" s="225" t="s">
        <v>335</v>
      </c>
      <c r="I216" s="225" t="s">
        <v>374</v>
      </c>
      <c r="M216" s="225" t="s">
        <v>317</v>
      </c>
    </row>
    <row r="217" spans="1:16" ht="17.25" customHeight="1" x14ac:dyDescent="0.2">
      <c r="A217" s="225">
        <v>404440</v>
      </c>
      <c r="B217" s="225" t="s">
        <v>2411</v>
      </c>
      <c r="C217" s="225" t="s">
        <v>432</v>
      </c>
      <c r="D217" s="225" t="s">
        <v>422</v>
      </c>
      <c r="E217" s="225" t="s">
        <v>157</v>
      </c>
      <c r="F217" s="225">
        <v>31673</v>
      </c>
      <c r="G217" s="225" t="s">
        <v>301</v>
      </c>
      <c r="H217" s="225" t="s">
        <v>335</v>
      </c>
      <c r="I217" s="225" t="s">
        <v>374</v>
      </c>
      <c r="M217" s="225" t="s">
        <v>301</v>
      </c>
    </row>
    <row r="218" spans="1:16" ht="17.25" customHeight="1" x14ac:dyDescent="0.2">
      <c r="A218" s="225">
        <v>404529</v>
      </c>
      <c r="B218" s="225" t="s">
        <v>2720</v>
      </c>
      <c r="C218" s="225" t="s">
        <v>70</v>
      </c>
      <c r="D218" s="225" t="s">
        <v>2721</v>
      </c>
      <c r="E218" s="225" t="s">
        <v>157</v>
      </c>
      <c r="F218" s="225">
        <v>30855</v>
      </c>
      <c r="G218" s="225" t="s">
        <v>301</v>
      </c>
      <c r="H218" s="225" t="s">
        <v>335</v>
      </c>
      <c r="I218" s="225" t="s">
        <v>400</v>
      </c>
      <c r="M218" s="225" t="s">
        <v>301</v>
      </c>
    </row>
    <row r="219" spans="1:16" ht="17.25" customHeight="1" x14ac:dyDescent="0.2">
      <c r="A219" s="225">
        <v>404777</v>
      </c>
      <c r="B219" s="225" t="s">
        <v>2052</v>
      </c>
      <c r="C219" s="225" t="s">
        <v>827</v>
      </c>
      <c r="D219" s="225" t="s">
        <v>2053</v>
      </c>
      <c r="E219" s="225" t="s">
        <v>157</v>
      </c>
      <c r="H219" s="225" t="s">
        <v>335</v>
      </c>
      <c r="I219" s="225" t="s">
        <v>374</v>
      </c>
      <c r="M219" s="225" t="s">
        <v>327</v>
      </c>
    </row>
    <row r="220" spans="1:16" ht="17.25" customHeight="1" x14ac:dyDescent="0.2">
      <c r="A220" s="225">
        <v>404797</v>
      </c>
      <c r="B220" s="225" t="s">
        <v>1479</v>
      </c>
      <c r="C220" s="225" t="s">
        <v>859</v>
      </c>
      <c r="D220" s="225" t="s">
        <v>1480</v>
      </c>
      <c r="E220" s="225" t="s">
        <v>157</v>
      </c>
      <c r="H220" s="225" t="s">
        <v>335</v>
      </c>
      <c r="I220" s="225" t="s">
        <v>374</v>
      </c>
      <c r="M220" s="225" t="s">
        <v>327</v>
      </c>
    </row>
    <row r="221" spans="1:16" ht="17.25" customHeight="1" x14ac:dyDescent="0.2">
      <c r="A221" s="225">
        <v>404845</v>
      </c>
      <c r="B221" s="225" t="s">
        <v>2085</v>
      </c>
      <c r="C221" s="225" t="s">
        <v>497</v>
      </c>
      <c r="D221" s="225" t="s">
        <v>224</v>
      </c>
      <c r="E221" s="225" t="s">
        <v>157</v>
      </c>
      <c r="F221" s="225">
        <v>31740</v>
      </c>
      <c r="G221" s="225" t="s">
        <v>301</v>
      </c>
      <c r="H221" s="225" t="s">
        <v>335</v>
      </c>
      <c r="I221" s="225" t="s">
        <v>374</v>
      </c>
      <c r="M221" s="225" t="s">
        <v>301</v>
      </c>
      <c r="N221" s="225">
        <v>719</v>
      </c>
      <c r="O221" s="225">
        <v>43846.370451388888</v>
      </c>
      <c r="P221" s="225">
        <v>10000</v>
      </c>
    </row>
    <row r="222" spans="1:16" ht="17.25" customHeight="1" x14ac:dyDescent="0.2">
      <c r="A222" s="225">
        <v>404977</v>
      </c>
      <c r="B222" s="225" t="s">
        <v>443</v>
      </c>
      <c r="C222" s="225" t="s">
        <v>444</v>
      </c>
      <c r="D222" s="225" t="s">
        <v>445</v>
      </c>
      <c r="E222" s="225" t="s">
        <v>158</v>
      </c>
      <c r="F222" s="225">
        <v>29643</v>
      </c>
      <c r="G222" s="225" t="s">
        <v>301</v>
      </c>
      <c r="H222" s="225" t="s">
        <v>335</v>
      </c>
      <c r="I222" s="225" t="s">
        <v>400</v>
      </c>
      <c r="M222" s="225" t="s">
        <v>321</v>
      </c>
    </row>
    <row r="223" spans="1:16" ht="17.25" customHeight="1" x14ac:dyDescent="0.2">
      <c r="A223" s="225">
        <v>404993</v>
      </c>
      <c r="B223" s="225" t="s">
        <v>1223</v>
      </c>
      <c r="C223" s="225" t="s">
        <v>1224</v>
      </c>
      <c r="D223" s="225" t="s">
        <v>1225</v>
      </c>
      <c r="E223" s="225" t="s">
        <v>158</v>
      </c>
      <c r="F223" s="225">
        <v>31782</v>
      </c>
      <c r="G223" s="225" t="s">
        <v>3184</v>
      </c>
      <c r="H223" s="225" t="s">
        <v>335</v>
      </c>
      <c r="I223" s="225" t="s">
        <v>374</v>
      </c>
      <c r="M223" s="225" t="s">
        <v>301</v>
      </c>
    </row>
    <row r="224" spans="1:16" ht="17.25" customHeight="1" x14ac:dyDescent="0.2">
      <c r="A224" s="225">
        <v>405059</v>
      </c>
      <c r="B224" s="225" t="s">
        <v>2082</v>
      </c>
      <c r="C224" s="225" t="s">
        <v>2083</v>
      </c>
      <c r="D224" s="225" t="s">
        <v>2084</v>
      </c>
      <c r="E224" s="225" t="s">
        <v>157</v>
      </c>
      <c r="F224" s="225">
        <v>31670</v>
      </c>
      <c r="G224" s="225" t="s">
        <v>312</v>
      </c>
      <c r="H224" s="225" t="s">
        <v>335</v>
      </c>
      <c r="I224" s="225" t="s">
        <v>374</v>
      </c>
      <c r="M224" s="225" t="s">
        <v>311</v>
      </c>
    </row>
    <row r="225" spans="1:16" ht="17.25" customHeight="1" x14ac:dyDescent="0.2">
      <c r="A225" s="225">
        <v>405291</v>
      </c>
      <c r="B225" s="225" t="s">
        <v>1088</v>
      </c>
      <c r="C225" s="225" t="s">
        <v>717</v>
      </c>
      <c r="D225" s="225" t="s">
        <v>1089</v>
      </c>
      <c r="E225" s="225" t="s">
        <v>157</v>
      </c>
      <c r="F225" s="225">
        <v>32417</v>
      </c>
      <c r="G225" s="225" t="s">
        <v>301</v>
      </c>
      <c r="H225" s="225" t="s">
        <v>335</v>
      </c>
      <c r="I225" s="225" t="s">
        <v>374</v>
      </c>
      <c r="M225" s="225" t="s">
        <v>301</v>
      </c>
    </row>
    <row r="226" spans="1:16" ht="17.25" customHeight="1" x14ac:dyDescent="0.2">
      <c r="A226" s="225">
        <v>405365</v>
      </c>
      <c r="B226" s="225" t="s">
        <v>2049</v>
      </c>
      <c r="C226" s="225" t="s">
        <v>2050</v>
      </c>
      <c r="D226" s="225" t="s">
        <v>2051</v>
      </c>
      <c r="E226" s="225" t="s">
        <v>158</v>
      </c>
      <c r="F226" s="225">
        <v>31901</v>
      </c>
      <c r="G226" s="225" t="s">
        <v>3140</v>
      </c>
      <c r="H226" s="225" t="s">
        <v>336</v>
      </c>
      <c r="I226" s="225" t="s">
        <v>374</v>
      </c>
      <c r="M226" s="225" t="s">
        <v>291</v>
      </c>
    </row>
    <row r="227" spans="1:16" ht="17.25" customHeight="1" x14ac:dyDescent="0.2">
      <c r="A227" s="225">
        <v>405369</v>
      </c>
      <c r="B227" s="225" t="s">
        <v>1420</v>
      </c>
      <c r="C227" s="225" t="s">
        <v>1421</v>
      </c>
      <c r="D227" s="225" t="s">
        <v>210</v>
      </c>
      <c r="E227" s="225" t="s">
        <v>158</v>
      </c>
      <c r="F227" s="225">
        <v>31666</v>
      </c>
      <c r="G227" s="225" t="s">
        <v>301</v>
      </c>
      <c r="H227" s="225" t="s">
        <v>335</v>
      </c>
      <c r="I227" s="225" t="s">
        <v>374</v>
      </c>
      <c r="M227" s="225" t="s">
        <v>301</v>
      </c>
    </row>
    <row r="228" spans="1:16" ht="17.25" customHeight="1" x14ac:dyDescent="0.2">
      <c r="A228" s="225">
        <v>405421</v>
      </c>
      <c r="B228" s="225" t="s">
        <v>1355</v>
      </c>
      <c r="C228" s="225" t="s">
        <v>680</v>
      </c>
      <c r="D228" s="225" t="s">
        <v>1356</v>
      </c>
      <c r="E228" s="225" t="s">
        <v>158</v>
      </c>
      <c r="F228" s="225">
        <v>31340</v>
      </c>
      <c r="G228" s="225" t="s">
        <v>3194</v>
      </c>
      <c r="H228" s="225" t="s">
        <v>3097</v>
      </c>
      <c r="I228" s="225" t="s">
        <v>374</v>
      </c>
      <c r="M228" s="225" t="s">
        <v>291</v>
      </c>
    </row>
    <row r="229" spans="1:16" ht="17.25" customHeight="1" x14ac:dyDescent="0.2">
      <c r="A229" s="225">
        <v>405467</v>
      </c>
      <c r="B229" s="225" t="s">
        <v>405</v>
      </c>
      <c r="C229" s="225" t="s">
        <v>406</v>
      </c>
      <c r="D229" s="225" t="s">
        <v>407</v>
      </c>
      <c r="E229" s="225" t="s">
        <v>157</v>
      </c>
      <c r="F229" s="225">
        <v>29104</v>
      </c>
      <c r="G229" s="225" t="s">
        <v>315</v>
      </c>
      <c r="H229" s="225" t="s">
        <v>335</v>
      </c>
      <c r="I229" s="225" t="s">
        <v>374</v>
      </c>
      <c r="M229" s="225" t="s">
        <v>315</v>
      </c>
    </row>
    <row r="230" spans="1:16" ht="17.25" customHeight="1" x14ac:dyDescent="0.2">
      <c r="A230" s="225">
        <v>405643</v>
      </c>
      <c r="B230" s="225" t="s">
        <v>2618</v>
      </c>
      <c r="C230" s="225" t="s">
        <v>73</v>
      </c>
      <c r="D230" s="225" t="s">
        <v>421</v>
      </c>
      <c r="E230" s="225" t="s">
        <v>157</v>
      </c>
      <c r="F230" s="225">
        <v>31899</v>
      </c>
      <c r="G230" s="225" t="s">
        <v>3037</v>
      </c>
      <c r="H230" s="225" t="s">
        <v>335</v>
      </c>
      <c r="I230" s="225" t="s">
        <v>400</v>
      </c>
      <c r="M230" s="225" t="s">
        <v>301</v>
      </c>
    </row>
    <row r="231" spans="1:16" ht="17.25" customHeight="1" x14ac:dyDescent="0.2">
      <c r="A231" s="225">
        <v>405682</v>
      </c>
      <c r="B231" s="225" t="s">
        <v>2292</v>
      </c>
      <c r="C231" s="225" t="s">
        <v>361</v>
      </c>
      <c r="D231" s="225" t="s">
        <v>223</v>
      </c>
      <c r="E231" s="225" t="s">
        <v>157</v>
      </c>
      <c r="F231" s="225">
        <v>30376</v>
      </c>
      <c r="G231" s="225" t="s">
        <v>3115</v>
      </c>
      <c r="H231" s="225" t="s">
        <v>335</v>
      </c>
      <c r="I231" s="225" t="s">
        <v>374</v>
      </c>
      <c r="M231" s="225" t="s">
        <v>304</v>
      </c>
    </row>
    <row r="232" spans="1:16" ht="17.25" customHeight="1" x14ac:dyDescent="0.2">
      <c r="A232" s="225">
        <v>405841</v>
      </c>
      <c r="B232" s="225" t="s">
        <v>2103</v>
      </c>
      <c r="C232" s="225" t="s">
        <v>93</v>
      </c>
      <c r="D232" s="225" t="s">
        <v>716</v>
      </c>
      <c r="E232" s="225" t="s">
        <v>157</v>
      </c>
      <c r="F232" s="225">
        <v>31808</v>
      </c>
      <c r="G232" s="225" t="s">
        <v>301</v>
      </c>
      <c r="H232" s="225" t="s">
        <v>335</v>
      </c>
      <c r="I232" s="225" t="s">
        <v>374</v>
      </c>
      <c r="M232" s="225" t="s">
        <v>301</v>
      </c>
    </row>
    <row r="233" spans="1:16" ht="17.25" customHeight="1" x14ac:dyDescent="0.2">
      <c r="A233" s="225">
        <v>405903</v>
      </c>
      <c r="B233" s="225" t="s">
        <v>1186</v>
      </c>
      <c r="C233" s="225" t="s">
        <v>127</v>
      </c>
      <c r="D233" s="225" t="s">
        <v>780</v>
      </c>
      <c r="E233" s="225" t="s">
        <v>157</v>
      </c>
      <c r="F233" s="225">
        <v>29705</v>
      </c>
      <c r="G233" s="225" t="s">
        <v>301</v>
      </c>
      <c r="H233" s="225" t="s">
        <v>335</v>
      </c>
      <c r="I233" s="225" t="s">
        <v>374</v>
      </c>
      <c r="M233" s="225" t="s">
        <v>311</v>
      </c>
    </row>
    <row r="234" spans="1:16" ht="17.25" customHeight="1" x14ac:dyDescent="0.2">
      <c r="A234" s="225">
        <v>405932</v>
      </c>
      <c r="B234" s="225" t="s">
        <v>2719</v>
      </c>
      <c r="C234" s="225" t="s">
        <v>770</v>
      </c>
      <c r="D234" s="225" t="s">
        <v>285</v>
      </c>
      <c r="E234" s="225" t="s">
        <v>158</v>
      </c>
      <c r="F234" s="225">
        <v>32173</v>
      </c>
      <c r="G234" s="225" t="s">
        <v>301</v>
      </c>
      <c r="H234" s="225" t="s">
        <v>335</v>
      </c>
      <c r="I234" s="225" t="s">
        <v>400</v>
      </c>
      <c r="M234" s="225" t="s">
        <v>301</v>
      </c>
    </row>
    <row r="235" spans="1:16" ht="17.25" customHeight="1" x14ac:dyDescent="0.2">
      <c r="A235" s="225">
        <v>406082</v>
      </c>
      <c r="B235" s="225" t="s">
        <v>1085</v>
      </c>
      <c r="C235" s="225" t="s">
        <v>1086</v>
      </c>
      <c r="D235" s="225" t="s">
        <v>1087</v>
      </c>
      <c r="E235" s="225" t="s">
        <v>157</v>
      </c>
      <c r="F235" s="225">
        <v>30068</v>
      </c>
      <c r="G235" s="225" t="s">
        <v>301</v>
      </c>
      <c r="H235" s="225" t="s">
        <v>335</v>
      </c>
      <c r="I235" s="225" t="s">
        <v>374</v>
      </c>
      <c r="M235" s="225" t="s">
        <v>301</v>
      </c>
    </row>
    <row r="236" spans="1:16" ht="17.25" customHeight="1" x14ac:dyDescent="0.2">
      <c r="A236" s="225">
        <v>406316</v>
      </c>
      <c r="B236" s="225" t="s">
        <v>2264</v>
      </c>
      <c r="C236" s="225" t="s">
        <v>102</v>
      </c>
      <c r="D236" s="225" t="s">
        <v>2265</v>
      </c>
      <c r="E236" s="225" t="s">
        <v>157</v>
      </c>
      <c r="F236" s="225">
        <v>30383</v>
      </c>
      <c r="G236" s="225" t="s">
        <v>3084</v>
      </c>
      <c r="H236" s="225" t="s">
        <v>335</v>
      </c>
      <c r="I236" s="225" t="s">
        <v>374</v>
      </c>
      <c r="M236" s="225" t="s">
        <v>311</v>
      </c>
    </row>
    <row r="237" spans="1:16" ht="17.25" customHeight="1" x14ac:dyDescent="0.2">
      <c r="A237" s="225">
        <v>406357</v>
      </c>
      <c r="B237" s="225" t="s">
        <v>2329</v>
      </c>
      <c r="C237" s="225" t="s">
        <v>93</v>
      </c>
      <c r="D237" s="225" t="s">
        <v>2330</v>
      </c>
      <c r="E237" s="225" t="s">
        <v>157</v>
      </c>
      <c r="F237" s="225">
        <v>32061</v>
      </c>
      <c r="G237" s="225" t="s">
        <v>301</v>
      </c>
      <c r="H237" s="225" t="s">
        <v>335</v>
      </c>
      <c r="I237" s="225" t="s">
        <v>374</v>
      </c>
      <c r="M237" s="225" t="s">
        <v>301</v>
      </c>
      <c r="N237" s="225">
        <v>671</v>
      </c>
      <c r="O237" s="225">
        <v>43845.496446759258</v>
      </c>
      <c r="P237" s="225">
        <v>13000</v>
      </c>
    </row>
    <row r="238" spans="1:16" ht="17.25" customHeight="1" x14ac:dyDescent="0.2">
      <c r="A238" s="225">
        <v>406646</v>
      </c>
      <c r="B238" s="225" t="s">
        <v>2328</v>
      </c>
      <c r="C238" s="225" t="s">
        <v>104</v>
      </c>
      <c r="D238" s="225" t="s">
        <v>218</v>
      </c>
      <c r="E238" s="225" t="s">
        <v>157</v>
      </c>
      <c r="F238" s="225">
        <v>31673</v>
      </c>
      <c r="G238" s="225" t="s">
        <v>301</v>
      </c>
      <c r="H238" s="225" t="s">
        <v>335</v>
      </c>
      <c r="I238" s="225" t="s">
        <v>374</v>
      </c>
      <c r="M238" s="225" t="s">
        <v>301</v>
      </c>
    </row>
    <row r="239" spans="1:16" ht="17.25" customHeight="1" x14ac:dyDescent="0.2">
      <c r="A239" s="225">
        <v>406785</v>
      </c>
      <c r="B239" s="225" t="s">
        <v>1170</v>
      </c>
      <c r="C239" s="225" t="s">
        <v>464</v>
      </c>
      <c r="D239" s="225" t="s">
        <v>244</v>
      </c>
      <c r="E239" s="225" t="s">
        <v>157</v>
      </c>
      <c r="F239" s="225">
        <v>32215</v>
      </c>
      <c r="G239" s="225" t="s">
        <v>301</v>
      </c>
      <c r="H239" s="225" t="s">
        <v>335</v>
      </c>
      <c r="I239" s="225" t="s">
        <v>374</v>
      </c>
      <c r="M239" s="225" t="s">
        <v>301</v>
      </c>
    </row>
    <row r="240" spans="1:16" ht="17.25" customHeight="1" x14ac:dyDescent="0.2">
      <c r="A240" s="225">
        <v>406883</v>
      </c>
      <c r="B240" s="225" t="s">
        <v>2748</v>
      </c>
      <c r="C240" s="225" t="s">
        <v>74</v>
      </c>
      <c r="D240" s="225" t="s">
        <v>2749</v>
      </c>
      <c r="E240" s="225" t="s">
        <v>157</v>
      </c>
      <c r="F240" s="225">
        <v>30210</v>
      </c>
      <c r="G240" s="225" t="s">
        <v>3140</v>
      </c>
      <c r="H240" s="225" t="s">
        <v>336</v>
      </c>
      <c r="I240" s="225" t="s">
        <v>400</v>
      </c>
      <c r="M240" s="225" t="s">
        <v>291</v>
      </c>
    </row>
    <row r="241" spans="1:16" ht="17.25" customHeight="1" x14ac:dyDescent="0.2">
      <c r="A241" s="225">
        <v>406971</v>
      </c>
      <c r="B241" s="225" t="s">
        <v>693</v>
      </c>
      <c r="C241" s="225" t="s">
        <v>102</v>
      </c>
      <c r="D241" s="225" t="s">
        <v>2263</v>
      </c>
      <c r="E241" s="225" t="s">
        <v>157</v>
      </c>
      <c r="F241" s="225">
        <v>31232</v>
      </c>
      <c r="G241" s="225" t="s">
        <v>3114</v>
      </c>
      <c r="H241" s="225" t="s">
        <v>335</v>
      </c>
      <c r="I241" s="225" t="s">
        <v>374</v>
      </c>
      <c r="M241" s="225" t="s">
        <v>311</v>
      </c>
    </row>
    <row r="242" spans="1:16" ht="17.25" customHeight="1" x14ac:dyDescent="0.2">
      <c r="A242" s="225">
        <v>407059</v>
      </c>
      <c r="B242" s="225" t="s">
        <v>1406</v>
      </c>
      <c r="C242" s="225" t="s">
        <v>671</v>
      </c>
      <c r="D242" s="225" t="s">
        <v>265</v>
      </c>
      <c r="E242" s="225" t="s">
        <v>157</v>
      </c>
      <c r="F242" s="225">
        <v>30340</v>
      </c>
      <c r="G242" s="225" t="s">
        <v>3197</v>
      </c>
      <c r="H242" s="225" t="s">
        <v>335</v>
      </c>
      <c r="I242" s="225" t="s">
        <v>374</v>
      </c>
      <c r="M242" s="225" t="s">
        <v>304</v>
      </c>
    </row>
    <row r="243" spans="1:16" ht="17.25" customHeight="1" x14ac:dyDescent="0.2">
      <c r="A243" s="225">
        <v>407157</v>
      </c>
      <c r="B243" s="225" t="s">
        <v>1461</v>
      </c>
      <c r="C243" s="225" t="s">
        <v>110</v>
      </c>
      <c r="D243" s="225" t="s">
        <v>1462</v>
      </c>
      <c r="E243" s="225" t="s">
        <v>157</v>
      </c>
      <c r="F243" s="225">
        <v>31599</v>
      </c>
      <c r="G243" s="225" t="s">
        <v>301</v>
      </c>
      <c r="H243" s="225" t="s">
        <v>335</v>
      </c>
      <c r="I243" s="225" t="s">
        <v>374</v>
      </c>
      <c r="M243" s="225" t="s">
        <v>301</v>
      </c>
    </row>
    <row r="244" spans="1:16" ht="17.25" customHeight="1" x14ac:dyDescent="0.2">
      <c r="A244" s="225">
        <v>407165</v>
      </c>
      <c r="B244" s="225" t="s">
        <v>1514</v>
      </c>
      <c r="C244" s="225" t="s">
        <v>558</v>
      </c>
      <c r="D244" s="225" t="s">
        <v>1515</v>
      </c>
      <c r="E244" s="225" t="s">
        <v>157</v>
      </c>
      <c r="F244" s="225">
        <v>31471</v>
      </c>
      <c r="G244" s="225" t="s">
        <v>301</v>
      </c>
      <c r="H244" s="225" t="s">
        <v>335</v>
      </c>
      <c r="I244" s="225" t="s">
        <v>374</v>
      </c>
      <c r="M244" s="225" t="s">
        <v>301</v>
      </c>
    </row>
    <row r="245" spans="1:16" ht="17.25" customHeight="1" x14ac:dyDescent="0.2">
      <c r="A245" s="225">
        <v>407221</v>
      </c>
      <c r="B245" s="225" t="s">
        <v>1856</v>
      </c>
      <c r="C245" s="225" t="s">
        <v>74</v>
      </c>
      <c r="D245" s="225" t="s">
        <v>786</v>
      </c>
      <c r="E245" s="225" t="s">
        <v>157</v>
      </c>
      <c r="F245" s="225">
        <v>31782</v>
      </c>
      <c r="G245" s="225" t="s">
        <v>301</v>
      </c>
      <c r="H245" s="225" t="s">
        <v>335</v>
      </c>
      <c r="I245" s="225" t="s">
        <v>374</v>
      </c>
      <c r="M245" s="225" t="s">
        <v>301</v>
      </c>
    </row>
    <row r="246" spans="1:16" ht="17.25" customHeight="1" x14ac:dyDescent="0.2">
      <c r="A246" s="225">
        <v>407310</v>
      </c>
      <c r="B246" s="225" t="s">
        <v>2290</v>
      </c>
      <c r="C246" s="225" t="s">
        <v>785</v>
      </c>
      <c r="D246" s="225" t="s">
        <v>2291</v>
      </c>
      <c r="E246" s="225" t="s">
        <v>157</v>
      </c>
      <c r="F246" s="225">
        <v>30713</v>
      </c>
      <c r="G246" s="225" t="s">
        <v>301</v>
      </c>
      <c r="H246" s="225" t="s">
        <v>335</v>
      </c>
      <c r="I246" s="225" t="s">
        <v>374</v>
      </c>
      <c r="M246" s="225" t="s">
        <v>301</v>
      </c>
      <c r="N246" s="225">
        <v>370</v>
      </c>
      <c r="O246" s="225">
        <v>43842.441747685189</v>
      </c>
      <c r="P246" s="225">
        <v>6250</v>
      </c>
    </row>
    <row r="247" spans="1:16" ht="17.25" customHeight="1" x14ac:dyDescent="0.2">
      <c r="A247" s="225">
        <v>407638</v>
      </c>
      <c r="B247" s="225" t="s">
        <v>1185</v>
      </c>
      <c r="C247" s="225" t="s">
        <v>516</v>
      </c>
      <c r="D247" s="225" t="s">
        <v>673</v>
      </c>
      <c r="E247" s="225" t="s">
        <v>158</v>
      </c>
      <c r="F247" s="225">
        <v>30975</v>
      </c>
      <c r="G247" s="225" t="s">
        <v>301</v>
      </c>
      <c r="H247" s="225" t="s">
        <v>335</v>
      </c>
      <c r="I247" s="225" t="s">
        <v>374</v>
      </c>
      <c r="M247" s="225" t="s">
        <v>314</v>
      </c>
    </row>
    <row r="248" spans="1:16" ht="17.25" customHeight="1" x14ac:dyDescent="0.2">
      <c r="A248" s="225">
        <v>407760</v>
      </c>
      <c r="B248" s="225" t="s">
        <v>1460</v>
      </c>
      <c r="C248" s="225" t="s">
        <v>113</v>
      </c>
      <c r="D248" s="225" t="s">
        <v>210</v>
      </c>
      <c r="E248" s="225" t="s">
        <v>157</v>
      </c>
      <c r="F248" s="225">
        <v>30945</v>
      </c>
      <c r="G248" s="225" t="s">
        <v>301</v>
      </c>
      <c r="H248" s="225" t="s">
        <v>335</v>
      </c>
      <c r="I248" s="225" t="s">
        <v>374</v>
      </c>
      <c r="M248" s="225" t="s">
        <v>301</v>
      </c>
    </row>
    <row r="249" spans="1:16" ht="17.25" customHeight="1" x14ac:dyDescent="0.2">
      <c r="A249" s="225">
        <v>407774</v>
      </c>
      <c r="B249" s="225" t="s">
        <v>1283</v>
      </c>
      <c r="C249" s="225" t="s">
        <v>70</v>
      </c>
      <c r="D249" s="225" t="s">
        <v>215</v>
      </c>
      <c r="E249" s="225" t="s">
        <v>158</v>
      </c>
      <c r="F249" s="225">
        <v>29428</v>
      </c>
      <c r="G249" s="225" t="s">
        <v>3042</v>
      </c>
      <c r="H249" s="225" t="s">
        <v>335</v>
      </c>
      <c r="I249" s="225" t="s">
        <v>374</v>
      </c>
      <c r="M249" s="225" t="s">
        <v>311</v>
      </c>
    </row>
    <row r="250" spans="1:16" ht="17.25" customHeight="1" x14ac:dyDescent="0.2">
      <c r="A250" s="225">
        <v>407780</v>
      </c>
      <c r="B250" s="225" t="s">
        <v>1544</v>
      </c>
      <c r="C250" s="225" t="s">
        <v>624</v>
      </c>
      <c r="D250" s="225" t="s">
        <v>1545</v>
      </c>
      <c r="E250" s="225" t="s">
        <v>158</v>
      </c>
      <c r="F250" s="225">
        <v>30317</v>
      </c>
      <c r="G250" s="225" t="s">
        <v>323</v>
      </c>
      <c r="H250" s="225" t="s">
        <v>336</v>
      </c>
      <c r="I250" s="225" t="s">
        <v>374</v>
      </c>
      <c r="M250" s="225" t="s">
        <v>291</v>
      </c>
    </row>
    <row r="251" spans="1:16" ht="17.25" customHeight="1" x14ac:dyDescent="0.2">
      <c r="A251" s="225">
        <v>407918</v>
      </c>
      <c r="B251" s="225" t="s">
        <v>1282</v>
      </c>
      <c r="C251" s="225" t="s">
        <v>533</v>
      </c>
      <c r="D251" s="225" t="s">
        <v>540</v>
      </c>
      <c r="E251" s="225" t="s">
        <v>157</v>
      </c>
      <c r="F251" s="225">
        <v>26425</v>
      </c>
      <c r="G251" s="225" t="s">
        <v>301</v>
      </c>
      <c r="H251" s="225" t="s">
        <v>335</v>
      </c>
      <c r="I251" s="225" t="s">
        <v>374</v>
      </c>
      <c r="M251" s="225" t="s">
        <v>301</v>
      </c>
    </row>
    <row r="252" spans="1:16" ht="17.25" customHeight="1" x14ac:dyDescent="0.2">
      <c r="A252" s="225">
        <v>408018</v>
      </c>
      <c r="B252" s="225" t="s">
        <v>2382</v>
      </c>
      <c r="C252" s="225" t="s">
        <v>1632</v>
      </c>
      <c r="D252" s="225" t="s">
        <v>2383</v>
      </c>
      <c r="E252" s="225" t="s">
        <v>157</v>
      </c>
      <c r="F252" s="225">
        <v>31049</v>
      </c>
      <c r="G252" s="225" t="s">
        <v>314</v>
      </c>
      <c r="H252" s="225" t="s">
        <v>335</v>
      </c>
      <c r="I252" s="225" t="s">
        <v>374</v>
      </c>
      <c r="M252" s="225" t="s">
        <v>314</v>
      </c>
    </row>
    <row r="253" spans="1:16" ht="17.25" customHeight="1" x14ac:dyDescent="0.2">
      <c r="A253" s="225">
        <v>408048</v>
      </c>
      <c r="B253" s="225" t="s">
        <v>1084</v>
      </c>
      <c r="C253" s="225" t="s">
        <v>93</v>
      </c>
      <c r="D253" s="225" t="s">
        <v>210</v>
      </c>
      <c r="E253" s="225" t="s">
        <v>157</v>
      </c>
      <c r="F253" s="225">
        <v>31435</v>
      </c>
      <c r="G253" s="225" t="s">
        <v>301</v>
      </c>
      <c r="H253" s="225" t="s">
        <v>335</v>
      </c>
      <c r="I253" s="225" t="s">
        <v>374</v>
      </c>
      <c r="M253" s="225" t="s">
        <v>301</v>
      </c>
    </row>
    <row r="254" spans="1:16" ht="17.25" customHeight="1" x14ac:dyDescent="0.2">
      <c r="A254" s="225">
        <v>408192</v>
      </c>
      <c r="B254" s="225" t="s">
        <v>1082</v>
      </c>
      <c r="C254" s="225" t="s">
        <v>797</v>
      </c>
      <c r="D254" s="225" t="s">
        <v>1083</v>
      </c>
      <c r="E254" s="225" t="s">
        <v>158</v>
      </c>
      <c r="F254" s="225">
        <v>31447</v>
      </c>
      <c r="G254" s="225" t="s">
        <v>301</v>
      </c>
      <c r="H254" s="225" t="s">
        <v>335</v>
      </c>
      <c r="I254" s="225" t="s">
        <v>374</v>
      </c>
      <c r="M254" s="225" t="s">
        <v>327</v>
      </c>
    </row>
    <row r="255" spans="1:16" ht="17.25" customHeight="1" x14ac:dyDescent="0.2">
      <c r="A255" s="225">
        <v>408198</v>
      </c>
      <c r="B255" s="225" t="s">
        <v>1626</v>
      </c>
      <c r="C255" s="225" t="s">
        <v>892</v>
      </c>
      <c r="D255" s="225" t="s">
        <v>429</v>
      </c>
      <c r="E255" s="225" t="s">
        <v>158</v>
      </c>
      <c r="H255" s="225" t="s">
        <v>335</v>
      </c>
      <c r="I255" s="225" t="s">
        <v>374</v>
      </c>
      <c r="M255" s="225" t="s">
        <v>304</v>
      </c>
    </row>
    <row r="256" spans="1:16" ht="17.25" customHeight="1" x14ac:dyDescent="0.2">
      <c r="A256" s="225">
        <v>408246</v>
      </c>
      <c r="B256" s="225" t="s">
        <v>2335</v>
      </c>
      <c r="C256" s="225" t="s">
        <v>72</v>
      </c>
      <c r="D256" s="225" t="s">
        <v>2336</v>
      </c>
      <c r="E256" s="225" t="s">
        <v>158</v>
      </c>
      <c r="F256" s="225" t="s">
        <v>3119</v>
      </c>
      <c r="G256" s="225" t="s">
        <v>3120</v>
      </c>
      <c r="H256" s="225" t="s">
        <v>335</v>
      </c>
      <c r="I256" s="225" t="s">
        <v>374</v>
      </c>
      <c r="M256" s="225" t="s">
        <v>314</v>
      </c>
    </row>
    <row r="257" spans="1:16" ht="17.25" customHeight="1" x14ac:dyDescent="0.2">
      <c r="A257" s="225">
        <v>408273</v>
      </c>
      <c r="B257" s="225" t="s">
        <v>2127</v>
      </c>
      <c r="C257" s="225" t="s">
        <v>93</v>
      </c>
      <c r="D257" s="225" t="s">
        <v>2128</v>
      </c>
      <c r="E257" s="225" t="s">
        <v>158</v>
      </c>
      <c r="H257" s="225" t="s">
        <v>335</v>
      </c>
      <c r="I257" s="225" t="s">
        <v>374</v>
      </c>
      <c r="M257" s="225" t="s">
        <v>301</v>
      </c>
      <c r="N257" s="225">
        <v>791</v>
      </c>
      <c r="O257" s="225">
        <v>43846.533796296295</v>
      </c>
      <c r="P257" s="225">
        <v>12500</v>
      </c>
    </row>
    <row r="258" spans="1:16" ht="17.25" customHeight="1" x14ac:dyDescent="0.2">
      <c r="A258" s="225">
        <v>408320</v>
      </c>
      <c r="B258" s="225" t="s">
        <v>2391</v>
      </c>
      <c r="C258" s="225" t="s">
        <v>2392</v>
      </c>
      <c r="D258" s="225" t="s">
        <v>269</v>
      </c>
      <c r="E258" s="225" t="s">
        <v>158</v>
      </c>
      <c r="F258" s="225">
        <v>31816</v>
      </c>
      <c r="G258" s="225" t="s">
        <v>301</v>
      </c>
      <c r="H258" s="225" t="s">
        <v>335</v>
      </c>
      <c r="I258" s="225" t="s">
        <v>374</v>
      </c>
      <c r="M258" s="225" t="s">
        <v>301</v>
      </c>
    </row>
    <row r="259" spans="1:16" ht="17.25" customHeight="1" x14ac:dyDescent="0.2">
      <c r="A259" s="225">
        <v>408382</v>
      </c>
      <c r="B259" s="225" t="s">
        <v>2205</v>
      </c>
      <c r="C259" s="225" t="s">
        <v>93</v>
      </c>
      <c r="D259" s="225" t="s">
        <v>562</v>
      </c>
      <c r="E259" s="225" t="s">
        <v>158</v>
      </c>
      <c r="H259" s="225" t="s">
        <v>335</v>
      </c>
      <c r="I259" s="225" t="s">
        <v>374</v>
      </c>
      <c r="M259" s="225" t="s">
        <v>317</v>
      </c>
    </row>
    <row r="260" spans="1:16" ht="17.25" customHeight="1" x14ac:dyDescent="0.2">
      <c r="A260" s="225">
        <v>408444</v>
      </c>
      <c r="B260" s="225" t="s">
        <v>2077</v>
      </c>
      <c r="C260" s="225" t="s">
        <v>78</v>
      </c>
      <c r="D260" s="225" t="s">
        <v>735</v>
      </c>
      <c r="E260" s="225" t="s">
        <v>158</v>
      </c>
      <c r="F260" s="225">
        <v>32083</v>
      </c>
      <c r="G260" s="225" t="s">
        <v>3103</v>
      </c>
      <c r="H260" s="225" t="s">
        <v>335</v>
      </c>
      <c r="I260" s="225" t="s">
        <v>374</v>
      </c>
      <c r="M260" s="225" t="s">
        <v>311</v>
      </c>
    </row>
    <row r="261" spans="1:16" ht="17.25" customHeight="1" x14ac:dyDescent="0.2">
      <c r="A261" s="225">
        <v>408470</v>
      </c>
      <c r="B261" s="225" t="s">
        <v>2253</v>
      </c>
      <c r="C261" s="225" t="s">
        <v>730</v>
      </c>
      <c r="D261" s="225" t="s">
        <v>2254</v>
      </c>
      <c r="E261" s="225" t="s">
        <v>157</v>
      </c>
      <c r="F261" s="225" t="s">
        <v>3236</v>
      </c>
      <c r="G261" s="225" t="s">
        <v>3158</v>
      </c>
      <c r="H261" s="225" t="s">
        <v>335</v>
      </c>
      <c r="I261" s="225" t="s">
        <v>374</v>
      </c>
      <c r="M261" s="225" t="s">
        <v>311</v>
      </c>
      <c r="N261" s="225">
        <v>149</v>
      </c>
      <c r="O261" s="225">
        <v>43837.449131944442</v>
      </c>
      <c r="P261" s="225">
        <v>15000</v>
      </c>
    </row>
    <row r="262" spans="1:16" ht="17.25" customHeight="1" x14ac:dyDescent="0.2">
      <c r="A262" s="225">
        <v>408596</v>
      </c>
      <c r="B262" s="225" t="s">
        <v>2632</v>
      </c>
      <c r="C262" s="225" t="s">
        <v>93</v>
      </c>
      <c r="D262" s="225" t="s">
        <v>2633</v>
      </c>
      <c r="E262" s="225" t="s">
        <v>157</v>
      </c>
      <c r="F262" s="225">
        <v>31983</v>
      </c>
      <c r="G262" s="225" t="s">
        <v>312</v>
      </c>
      <c r="H262" s="225" t="s">
        <v>335</v>
      </c>
      <c r="I262" s="225" t="s">
        <v>400</v>
      </c>
      <c r="M262" s="225" t="s">
        <v>311</v>
      </c>
    </row>
    <row r="263" spans="1:16" ht="17.25" customHeight="1" x14ac:dyDescent="0.2">
      <c r="A263" s="225">
        <v>408704</v>
      </c>
      <c r="B263" s="225" t="s">
        <v>1240</v>
      </c>
      <c r="C263" s="225" t="s">
        <v>93</v>
      </c>
      <c r="D263" s="225" t="s">
        <v>1241</v>
      </c>
      <c r="E263" s="225" t="s">
        <v>157</v>
      </c>
      <c r="F263" s="225">
        <v>31937</v>
      </c>
      <c r="G263" s="225" t="s">
        <v>3186</v>
      </c>
      <c r="H263" s="225" t="s">
        <v>335</v>
      </c>
      <c r="I263" s="225" t="s">
        <v>374</v>
      </c>
      <c r="M263" s="225" t="s">
        <v>301</v>
      </c>
    </row>
    <row r="264" spans="1:16" ht="17.25" customHeight="1" x14ac:dyDescent="0.2">
      <c r="A264" s="225">
        <v>408809</v>
      </c>
      <c r="B264" s="225" t="s">
        <v>3009</v>
      </c>
      <c r="C264" s="225" t="s">
        <v>494</v>
      </c>
      <c r="D264" s="225" t="s">
        <v>252</v>
      </c>
      <c r="E264" s="225" t="s">
        <v>157</v>
      </c>
      <c r="F264" s="225">
        <v>30153</v>
      </c>
      <c r="G264" s="225" t="s">
        <v>301</v>
      </c>
      <c r="H264" s="225" t="s">
        <v>335</v>
      </c>
      <c r="I264" s="225" t="s">
        <v>400</v>
      </c>
      <c r="M264" s="225" t="s">
        <v>301</v>
      </c>
    </row>
    <row r="265" spans="1:16" ht="17.25" customHeight="1" x14ac:dyDescent="0.2">
      <c r="A265" s="225">
        <v>408987</v>
      </c>
      <c r="B265" s="225" t="s">
        <v>2048</v>
      </c>
      <c r="C265" s="225" t="s">
        <v>454</v>
      </c>
      <c r="D265" s="225" t="s">
        <v>212</v>
      </c>
      <c r="E265" s="225" t="s">
        <v>157</v>
      </c>
      <c r="F265" s="225">
        <v>29252</v>
      </c>
      <c r="G265" s="225" t="s">
        <v>333</v>
      </c>
      <c r="H265" s="225" t="s">
        <v>335</v>
      </c>
      <c r="I265" s="225" t="s">
        <v>374</v>
      </c>
      <c r="M265" s="225" t="s">
        <v>334</v>
      </c>
    </row>
    <row r="266" spans="1:16" ht="17.25" customHeight="1" x14ac:dyDescent="0.2">
      <c r="A266" s="225">
        <v>409016</v>
      </c>
      <c r="B266" s="225" t="s">
        <v>1728</v>
      </c>
      <c r="C266" s="225" t="s">
        <v>482</v>
      </c>
      <c r="D266" s="225" t="s">
        <v>242</v>
      </c>
      <c r="E266" s="225" t="s">
        <v>157</v>
      </c>
      <c r="F266" s="225">
        <v>31225</v>
      </c>
      <c r="G266" s="225" t="s">
        <v>301</v>
      </c>
      <c r="H266" s="225" t="s">
        <v>335</v>
      </c>
      <c r="I266" s="225" t="s">
        <v>374</v>
      </c>
      <c r="M266" s="225" t="s">
        <v>301</v>
      </c>
    </row>
    <row r="267" spans="1:16" ht="17.25" customHeight="1" x14ac:dyDescent="0.2">
      <c r="A267" s="225">
        <v>409034</v>
      </c>
      <c r="B267" s="225" t="s">
        <v>2203</v>
      </c>
      <c r="C267" s="225" t="s">
        <v>892</v>
      </c>
      <c r="D267" s="225" t="s">
        <v>2204</v>
      </c>
      <c r="E267" s="225" t="s">
        <v>158</v>
      </c>
      <c r="F267" s="225">
        <v>31376</v>
      </c>
      <c r="G267" s="225" t="s">
        <v>301</v>
      </c>
      <c r="H267" s="225" t="s">
        <v>335</v>
      </c>
      <c r="I267" s="225" t="s">
        <v>374</v>
      </c>
      <c r="M267" s="225" t="s">
        <v>327</v>
      </c>
    </row>
    <row r="268" spans="1:16" ht="17.25" customHeight="1" x14ac:dyDescent="0.2">
      <c r="A268" s="225">
        <v>409059</v>
      </c>
      <c r="B268" s="225" t="s">
        <v>2492</v>
      </c>
      <c r="C268" s="225" t="s">
        <v>88</v>
      </c>
      <c r="D268" s="225" t="s">
        <v>2493</v>
      </c>
      <c r="E268" s="225" t="s">
        <v>158</v>
      </c>
      <c r="F268" s="225">
        <v>28897</v>
      </c>
      <c r="G268" s="225" t="s">
        <v>3132</v>
      </c>
      <c r="H268" s="225" t="s">
        <v>335</v>
      </c>
      <c r="I268" s="225" t="s">
        <v>374</v>
      </c>
      <c r="M268" s="225" t="s">
        <v>327</v>
      </c>
    </row>
    <row r="269" spans="1:16" ht="17.25" customHeight="1" x14ac:dyDescent="0.2">
      <c r="A269" s="225">
        <v>409061</v>
      </c>
      <c r="B269" s="225" t="s">
        <v>2047</v>
      </c>
      <c r="C269" s="225" t="s">
        <v>75</v>
      </c>
      <c r="D269" s="225" t="s">
        <v>568</v>
      </c>
      <c r="E269" s="225" t="s">
        <v>157</v>
      </c>
      <c r="F269" s="225">
        <v>30051</v>
      </c>
      <c r="G269" s="225" t="s">
        <v>301</v>
      </c>
      <c r="H269" s="225" t="s">
        <v>335</v>
      </c>
      <c r="I269" s="225" t="s">
        <v>374</v>
      </c>
      <c r="M269" s="225" t="s">
        <v>304</v>
      </c>
    </row>
    <row r="270" spans="1:16" ht="17.25" customHeight="1" x14ac:dyDescent="0.2">
      <c r="A270" s="225">
        <v>409082</v>
      </c>
      <c r="B270" s="225" t="s">
        <v>2200</v>
      </c>
      <c r="C270" s="225" t="s">
        <v>2201</v>
      </c>
      <c r="D270" s="225" t="s">
        <v>2202</v>
      </c>
      <c r="E270" s="225" t="s">
        <v>157</v>
      </c>
      <c r="F270" s="225">
        <v>25302</v>
      </c>
      <c r="G270" s="225" t="s">
        <v>301</v>
      </c>
      <c r="H270" s="225" t="s">
        <v>335</v>
      </c>
      <c r="I270" s="225" t="s">
        <v>374</v>
      </c>
      <c r="M270" s="225" t="s">
        <v>314</v>
      </c>
    </row>
    <row r="271" spans="1:16" ht="17.25" customHeight="1" x14ac:dyDescent="0.2">
      <c r="A271" s="225">
        <v>409113</v>
      </c>
      <c r="B271" s="225" t="s">
        <v>2046</v>
      </c>
      <c r="C271" s="225" t="s">
        <v>72</v>
      </c>
      <c r="D271" s="225" t="s">
        <v>248</v>
      </c>
      <c r="E271" s="225" t="s">
        <v>158</v>
      </c>
      <c r="F271" s="225">
        <v>27580</v>
      </c>
      <c r="G271" s="225" t="s">
        <v>301</v>
      </c>
      <c r="H271" s="225" t="s">
        <v>335</v>
      </c>
      <c r="I271" s="225" t="s">
        <v>374</v>
      </c>
      <c r="M271" s="225" t="s">
        <v>311</v>
      </c>
    </row>
    <row r="272" spans="1:16" ht="17.25" customHeight="1" x14ac:dyDescent="0.2">
      <c r="A272" s="225">
        <v>409181</v>
      </c>
      <c r="B272" s="225" t="s">
        <v>2654</v>
      </c>
      <c r="C272" s="225" t="s">
        <v>1632</v>
      </c>
      <c r="D272" s="225" t="s">
        <v>2655</v>
      </c>
      <c r="E272" s="225" t="s">
        <v>158</v>
      </c>
      <c r="F272" s="225">
        <v>30742</v>
      </c>
      <c r="G272" s="225" t="s">
        <v>301</v>
      </c>
      <c r="H272" s="225" t="s">
        <v>335</v>
      </c>
      <c r="I272" s="225" t="s">
        <v>400</v>
      </c>
      <c r="M272" s="225" t="s">
        <v>320</v>
      </c>
    </row>
    <row r="273" spans="1:16" ht="17.25" customHeight="1" x14ac:dyDescent="0.2">
      <c r="A273" s="225">
        <v>409261</v>
      </c>
      <c r="B273" s="225" t="s">
        <v>1506</v>
      </c>
      <c r="C273" s="225" t="s">
        <v>70</v>
      </c>
      <c r="D273" s="225" t="s">
        <v>266</v>
      </c>
      <c r="E273" s="225" t="s">
        <v>157</v>
      </c>
      <c r="F273" s="225">
        <v>29434</v>
      </c>
      <c r="G273" s="225" t="s">
        <v>301</v>
      </c>
      <c r="H273" s="225" t="s">
        <v>335</v>
      </c>
      <c r="I273" s="225" t="s">
        <v>374</v>
      </c>
      <c r="M273" s="225" t="s">
        <v>301</v>
      </c>
    </row>
    <row r="274" spans="1:16" ht="17.25" customHeight="1" x14ac:dyDescent="0.2">
      <c r="A274" s="225">
        <v>409289</v>
      </c>
      <c r="B274" s="225" t="s">
        <v>1542</v>
      </c>
      <c r="C274" s="225" t="s">
        <v>107</v>
      </c>
      <c r="D274" s="225" t="s">
        <v>1543</v>
      </c>
      <c r="E274" s="225" t="s">
        <v>157</v>
      </c>
      <c r="F274" s="225">
        <v>31519</v>
      </c>
      <c r="G274" s="225" t="s">
        <v>3094</v>
      </c>
      <c r="H274" s="225" t="s">
        <v>335</v>
      </c>
      <c r="I274" s="225" t="s">
        <v>374</v>
      </c>
      <c r="M274" s="225" t="s">
        <v>311</v>
      </c>
    </row>
    <row r="275" spans="1:16" ht="17.25" customHeight="1" x14ac:dyDescent="0.2">
      <c r="A275" s="225">
        <v>409292</v>
      </c>
      <c r="B275" s="225" t="s">
        <v>2524</v>
      </c>
      <c r="C275" s="225" t="s">
        <v>730</v>
      </c>
      <c r="D275" s="225" t="s">
        <v>2254</v>
      </c>
      <c r="E275" s="225" t="s">
        <v>158</v>
      </c>
      <c r="F275" s="225">
        <v>30053</v>
      </c>
      <c r="G275" s="225" t="s">
        <v>305</v>
      </c>
      <c r="H275" s="225" t="s">
        <v>335</v>
      </c>
      <c r="I275" s="225" t="s">
        <v>374</v>
      </c>
      <c r="M275" s="225" t="s">
        <v>311</v>
      </c>
      <c r="N275" s="225">
        <v>1545</v>
      </c>
      <c r="O275" s="225">
        <v>43881.419270833336</v>
      </c>
      <c r="P275" s="225">
        <v>16500</v>
      </c>
    </row>
    <row r="276" spans="1:16" ht="17.25" customHeight="1" x14ac:dyDescent="0.2">
      <c r="A276" s="225">
        <v>409334</v>
      </c>
      <c r="B276" s="225" t="s">
        <v>2125</v>
      </c>
      <c r="C276" s="225" t="s">
        <v>69</v>
      </c>
      <c r="D276" s="225" t="s">
        <v>2126</v>
      </c>
      <c r="E276" s="225" t="s">
        <v>157</v>
      </c>
      <c r="F276" s="225">
        <v>30577</v>
      </c>
      <c r="G276" s="225" t="s">
        <v>3107</v>
      </c>
      <c r="H276" s="225" t="s">
        <v>335</v>
      </c>
      <c r="I276" s="225" t="s">
        <v>374</v>
      </c>
      <c r="M276" s="225" t="s">
        <v>332</v>
      </c>
    </row>
    <row r="277" spans="1:16" ht="17.25" customHeight="1" x14ac:dyDescent="0.2">
      <c r="A277" s="225">
        <v>409343</v>
      </c>
      <c r="B277" s="225" t="s">
        <v>1280</v>
      </c>
      <c r="C277" s="225" t="s">
        <v>658</v>
      </c>
      <c r="D277" s="225" t="s">
        <v>1281</v>
      </c>
      <c r="E277" s="225" t="s">
        <v>157</v>
      </c>
      <c r="F277" s="225">
        <v>31129</v>
      </c>
      <c r="G277" s="225" t="s">
        <v>301</v>
      </c>
      <c r="H277" s="225" t="s">
        <v>335</v>
      </c>
      <c r="I277" s="225" t="s">
        <v>374</v>
      </c>
      <c r="M277" s="225" t="s">
        <v>311</v>
      </c>
    </row>
    <row r="278" spans="1:16" ht="17.25" customHeight="1" x14ac:dyDescent="0.2">
      <c r="A278" s="225">
        <v>409363</v>
      </c>
      <c r="B278" s="225" t="s">
        <v>2044</v>
      </c>
      <c r="C278" s="225" t="s">
        <v>2045</v>
      </c>
      <c r="D278" s="225" t="s">
        <v>829</v>
      </c>
      <c r="E278" s="225" t="s">
        <v>158</v>
      </c>
      <c r="H278" s="225" t="s">
        <v>335</v>
      </c>
      <c r="I278" s="225" t="s">
        <v>374</v>
      </c>
      <c r="M278" s="225" t="s">
        <v>304</v>
      </c>
    </row>
    <row r="279" spans="1:16" ht="17.25" customHeight="1" x14ac:dyDescent="0.2">
      <c r="A279" s="225">
        <v>409365</v>
      </c>
      <c r="B279" s="225" t="s">
        <v>1704</v>
      </c>
      <c r="C279" s="225" t="s">
        <v>1632</v>
      </c>
      <c r="D279" s="225" t="s">
        <v>1705</v>
      </c>
      <c r="E279" s="225" t="s">
        <v>158</v>
      </c>
      <c r="F279" s="225">
        <v>29712</v>
      </c>
      <c r="G279" s="225" t="s">
        <v>3100</v>
      </c>
      <c r="H279" s="225" t="s">
        <v>335</v>
      </c>
      <c r="I279" s="225" t="s">
        <v>374</v>
      </c>
      <c r="M279" s="225" t="s">
        <v>304</v>
      </c>
    </row>
    <row r="280" spans="1:16" ht="17.25" customHeight="1" x14ac:dyDescent="0.2">
      <c r="A280" s="225">
        <v>409475</v>
      </c>
      <c r="B280" s="225" t="s">
        <v>2409</v>
      </c>
      <c r="C280" s="225" t="s">
        <v>136</v>
      </c>
      <c r="D280" s="225" t="s">
        <v>2410</v>
      </c>
      <c r="E280" s="225" t="s">
        <v>158</v>
      </c>
      <c r="F280" s="225">
        <v>32538</v>
      </c>
      <c r="G280" s="225" t="s">
        <v>301</v>
      </c>
      <c r="H280" s="225" t="s">
        <v>335</v>
      </c>
      <c r="I280" s="225" t="s">
        <v>374</v>
      </c>
      <c r="M280" s="225" t="s">
        <v>301</v>
      </c>
    </row>
    <row r="281" spans="1:16" ht="17.25" customHeight="1" x14ac:dyDescent="0.2">
      <c r="A281" s="225">
        <v>409539</v>
      </c>
      <c r="B281" s="225" t="s">
        <v>1640</v>
      </c>
      <c r="C281" s="225" t="s">
        <v>853</v>
      </c>
      <c r="D281" s="225" t="s">
        <v>1641</v>
      </c>
      <c r="E281" s="225" t="s">
        <v>158</v>
      </c>
      <c r="F281" s="225">
        <v>30317</v>
      </c>
      <c r="G281" s="225" t="s">
        <v>3033</v>
      </c>
      <c r="H281" s="225" t="s">
        <v>335</v>
      </c>
      <c r="I281" s="225" t="s">
        <v>374</v>
      </c>
      <c r="M281" s="225" t="s">
        <v>321</v>
      </c>
    </row>
    <row r="282" spans="1:16" ht="17.25" customHeight="1" x14ac:dyDescent="0.2">
      <c r="A282" s="225">
        <v>409540</v>
      </c>
      <c r="B282" s="225" t="s">
        <v>1239</v>
      </c>
      <c r="C282" s="225" t="s">
        <v>131</v>
      </c>
      <c r="D282" s="225" t="s">
        <v>219</v>
      </c>
      <c r="E282" s="225" t="s">
        <v>158</v>
      </c>
      <c r="F282" s="225">
        <v>30505</v>
      </c>
      <c r="G282" s="225" t="s">
        <v>301</v>
      </c>
      <c r="H282" s="225" t="s">
        <v>335</v>
      </c>
      <c r="I282" s="225" t="s">
        <v>374</v>
      </c>
      <c r="M282" s="225" t="s">
        <v>301</v>
      </c>
    </row>
    <row r="283" spans="1:16" ht="17.25" customHeight="1" x14ac:dyDescent="0.2">
      <c r="A283" s="225">
        <v>409733</v>
      </c>
      <c r="B283" s="225" t="s">
        <v>1540</v>
      </c>
      <c r="C283" s="225" t="s">
        <v>672</v>
      </c>
      <c r="D283" s="225" t="s">
        <v>1541</v>
      </c>
      <c r="E283" s="225" t="s">
        <v>158</v>
      </c>
      <c r="F283" s="225">
        <v>27995</v>
      </c>
      <c r="G283" s="225" t="s">
        <v>304</v>
      </c>
      <c r="H283" s="225" t="s">
        <v>335</v>
      </c>
      <c r="I283" s="225" t="s">
        <v>374</v>
      </c>
      <c r="M283" s="225" t="s">
        <v>304</v>
      </c>
    </row>
    <row r="284" spans="1:16" ht="17.25" customHeight="1" x14ac:dyDescent="0.2">
      <c r="A284" s="225">
        <v>409837</v>
      </c>
      <c r="B284" s="225" t="s">
        <v>2488</v>
      </c>
      <c r="C284" s="225" t="s">
        <v>76</v>
      </c>
      <c r="D284" s="225" t="s">
        <v>2489</v>
      </c>
      <c r="E284" s="225" t="s">
        <v>157</v>
      </c>
      <c r="F284" s="225">
        <v>31414</v>
      </c>
      <c r="G284" s="225" t="s">
        <v>3242</v>
      </c>
      <c r="H284" s="225" t="s">
        <v>335</v>
      </c>
      <c r="I284" s="225" t="s">
        <v>374</v>
      </c>
      <c r="M284" s="225" t="s">
        <v>311</v>
      </c>
      <c r="N284" s="225">
        <v>1481</v>
      </c>
      <c r="O284" s="225">
        <v>43878.539814814816</v>
      </c>
      <c r="P284" s="225">
        <v>30000</v>
      </c>
    </row>
    <row r="285" spans="1:16" ht="17.25" customHeight="1" x14ac:dyDescent="0.2">
      <c r="A285" s="225">
        <v>409914</v>
      </c>
      <c r="B285" s="225" t="s">
        <v>1417</v>
      </c>
      <c r="C285" s="225" t="s">
        <v>1418</v>
      </c>
      <c r="D285" s="225" t="s">
        <v>1419</v>
      </c>
      <c r="E285" s="225" t="s">
        <v>158</v>
      </c>
      <c r="F285" s="225">
        <v>31391</v>
      </c>
      <c r="G285" s="225" t="s">
        <v>301</v>
      </c>
      <c r="H285" s="225" t="s">
        <v>335</v>
      </c>
      <c r="I285" s="225" t="s">
        <v>374</v>
      </c>
      <c r="M285" s="225" t="s">
        <v>314</v>
      </c>
    </row>
    <row r="286" spans="1:16" ht="17.25" customHeight="1" x14ac:dyDescent="0.2">
      <c r="A286" s="225">
        <v>410058</v>
      </c>
      <c r="B286" s="225" t="s">
        <v>3007</v>
      </c>
      <c r="C286" s="225" t="s">
        <v>787</v>
      </c>
      <c r="D286" s="225" t="s">
        <v>3008</v>
      </c>
      <c r="E286" s="225" t="s">
        <v>157</v>
      </c>
      <c r="F286" s="225">
        <v>31962</v>
      </c>
      <c r="G286" s="225" t="s">
        <v>301</v>
      </c>
      <c r="H286" s="225" t="s">
        <v>335</v>
      </c>
      <c r="I286" s="225" t="s">
        <v>400</v>
      </c>
      <c r="M286" s="225" t="s">
        <v>301</v>
      </c>
    </row>
    <row r="287" spans="1:16" ht="17.25" customHeight="1" x14ac:dyDescent="0.2">
      <c r="A287" s="225">
        <v>410064</v>
      </c>
      <c r="B287" s="225" t="s">
        <v>1585</v>
      </c>
      <c r="C287" s="225" t="s">
        <v>523</v>
      </c>
      <c r="D287" s="225" t="s">
        <v>1586</v>
      </c>
      <c r="E287" s="225" t="s">
        <v>157</v>
      </c>
      <c r="F287" s="225">
        <v>30031</v>
      </c>
      <c r="G287" s="225" t="s">
        <v>3101</v>
      </c>
      <c r="H287" s="225" t="s">
        <v>335</v>
      </c>
      <c r="I287" s="225" t="s">
        <v>374</v>
      </c>
      <c r="M287" s="225" t="s">
        <v>306</v>
      </c>
    </row>
    <row r="288" spans="1:16" ht="17.25" customHeight="1" x14ac:dyDescent="0.2">
      <c r="A288" s="225">
        <v>410096</v>
      </c>
      <c r="B288" s="225" t="s">
        <v>1445</v>
      </c>
      <c r="C288" s="225" t="s">
        <v>77</v>
      </c>
      <c r="D288" s="225" t="s">
        <v>559</v>
      </c>
      <c r="E288" s="225" t="s">
        <v>157</v>
      </c>
      <c r="F288" s="225">
        <v>32834</v>
      </c>
      <c r="G288" s="225" t="s">
        <v>305</v>
      </c>
      <c r="H288" s="225" t="s">
        <v>335</v>
      </c>
      <c r="I288" s="225" t="s">
        <v>374</v>
      </c>
      <c r="M288" s="225" t="s">
        <v>304</v>
      </c>
    </row>
    <row r="289" spans="1:16" ht="17.25" customHeight="1" x14ac:dyDescent="0.2">
      <c r="A289" s="225">
        <v>410124</v>
      </c>
      <c r="B289" s="225" t="s">
        <v>2042</v>
      </c>
      <c r="C289" s="225" t="s">
        <v>646</v>
      </c>
      <c r="D289" s="225" t="s">
        <v>2043</v>
      </c>
      <c r="E289" s="225" t="s">
        <v>157</v>
      </c>
      <c r="F289" s="225">
        <v>31625</v>
      </c>
      <c r="G289" s="225" t="s">
        <v>315</v>
      </c>
      <c r="H289" s="225" t="s">
        <v>335</v>
      </c>
      <c r="I289" s="225" t="s">
        <v>374</v>
      </c>
      <c r="M289" s="225" t="s">
        <v>315</v>
      </c>
    </row>
    <row r="290" spans="1:16" ht="17.25" customHeight="1" x14ac:dyDescent="0.2">
      <c r="A290" s="225">
        <v>410234</v>
      </c>
      <c r="B290" s="225" t="s">
        <v>2486</v>
      </c>
      <c r="C290" s="225" t="s">
        <v>127</v>
      </c>
      <c r="D290" s="225" t="s">
        <v>241</v>
      </c>
      <c r="E290" s="225" t="s">
        <v>157</v>
      </c>
      <c r="F290" s="225">
        <v>30683</v>
      </c>
      <c r="G290" s="225" t="s">
        <v>3050</v>
      </c>
      <c r="H290" s="225" t="s">
        <v>335</v>
      </c>
      <c r="I290" s="225" t="s">
        <v>374</v>
      </c>
      <c r="M290" s="225" t="s">
        <v>304</v>
      </c>
      <c r="N290" s="225">
        <v>1171</v>
      </c>
      <c r="O290" s="225">
        <v>43863.394733796296</v>
      </c>
      <c r="P290" s="225">
        <v>15000</v>
      </c>
    </row>
    <row r="291" spans="1:16" ht="17.25" customHeight="1" x14ac:dyDescent="0.2">
      <c r="A291" s="225">
        <v>410267</v>
      </c>
      <c r="B291" s="225" t="s">
        <v>2333</v>
      </c>
      <c r="C291" s="225" t="s">
        <v>2334</v>
      </c>
      <c r="D291" s="225" t="s">
        <v>568</v>
      </c>
      <c r="E291" s="225" t="s">
        <v>158</v>
      </c>
      <c r="F291" s="225">
        <v>32143</v>
      </c>
      <c r="G291" s="225" t="s">
        <v>3118</v>
      </c>
      <c r="H291" s="225" t="s">
        <v>335</v>
      </c>
      <c r="I291" s="225" t="s">
        <v>374</v>
      </c>
      <c r="M291" s="225" t="s">
        <v>321</v>
      </c>
    </row>
    <row r="292" spans="1:16" ht="17.25" customHeight="1" x14ac:dyDescent="0.2">
      <c r="A292" s="225">
        <v>410281</v>
      </c>
      <c r="B292" s="225" t="s">
        <v>2286</v>
      </c>
      <c r="C292" s="225" t="s">
        <v>659</v>
      </c>
      <c r="D292" s="225" t="s">
        <v>2287</v>
      </c>
      <c r="E292" s="225" t="s">
        <v>158</v>
      </c>
      <c r="F292" s="225">
        <v>32575</v>
      </c>
      <c r="G292" s="225" t="s">
        <v>301</v>
      </c>
      <c r="H292" s="225" t="s">
        <v>335</v>
      </c>
      <c r="I292" s="225" t="s">
        <v>374</v>
      </c>
      <c r="M292" s="225" t="s">
        <v>327</v>
      </c>
      <c r="N292" s="225">
        <v>685</v>
      </c>
      <c r="O292" s="225">
        <v>43845.514062499999</v>
      </c>
      <c r="P292" s="225">
        <v>13000</v>
      </c>
    </row>
    <row r="293" spans="1:16" ht="17.25" customHeight="1" x14ac:dyDescent="0.2">
      <c r="A293" s="225">
        <v>410284</v>
      </c>
      <c r="B293" s="225" t="s">
        <v>2483</v>
      </c>
      <c r="C293" s="225" t="s">
        <v>72</v>
      </c>
      <c r="D293" s="225" t="s">
        <v>265</v>
      </c>
      <c r="E293" s="225" t="s">
        <v>158</v>
      </c>
      <c r="F293" s="225">
        <v>30915</v>
      </c>
      <c r="G293" s="225" t="s">
        <v>301</v>
      </c>
      <c r="H293" s="225" t="s">
        <v>335</v>
      </c>
      <c r="I293" s="225" t="s">
        <v>374</v>
      </c>
      <c r="M293" s="225" t="s">
        <v>301</v>
      </c>
    </row>
    <row r="294" spans="1:16" ht="17.25" customHeight="1" x14ac:dyDescent="0.2">
      <c r="A294" s="225">
        <v>410319</v>
      </c>
      <c r="B294" s="225" t="s">
        <v>2285</v>
      </c>
      <c r="C294" s="225" t="s">
        <v>737</v>
      </c>
      <c r="D294" s="225" t="s">
        <v>224</v>
      </c>
      <c r="E294" s="225" t="s">
        <v>158</v>
      </c>
      <c r="F294" s="225">
        <v>32150</v>
      </c>
      <c r="G294" s="225" t="s">
        <v>301</v>
      </c>
      <c r="H294" s="225" t="s">
        <v>3047</v>
      </c>
      <c r="I294" s="225" t="s">
        <v>374</v>
      </c>
      <c r="M294" s="225" t="s">
        <v>291</v>
      </c>
    </row>
    <row r="295" spans="1:16" ht="17.25" customHeight="1" x14ac:dyDescent="0.2">
      <c r="A295" s="225">
        <v>410428</v>
      </c>
      <c r="B295" s="225" t="s">
        <v>2040</v>
      </c>
      <c r="C295" s="225" t="s">
        <v>67</v>
      </c>
      <c r="D295" s="225" t="s">
        <v>2041</v>
      </c>
      <c r="E295" s="225" t="s">
        <v>157</v>
      </c>
      <c r="F295" s="225">
        <v>30797</v>
      </c>
      <c r="G295" s="225" t="s">
        <v>301</v>
      </c>
      <c r="H295" s="225" t="s">
        <v>335</v>
      </c>
      <c r="I295" s="225" t="s">
        <v>374</v>
      </c>
      <c r="M295" s="225" t="s">
        <v>320</v>
      </c>
    </row>
    <row r="296" spans="1:16" ht="17.25" customHeight="1" x14ac:dyDescent="0.2">
      <c r="A296" s="225">
        <v>410447</v>
      </c>
      <c r="B296" s="225" t="s">
        <v>2419</v>
      </c>
      <c r="C296" s="225" t="s">
        <v>72</v>
      </c>
      <c r="D296" s="225" t="s">
        <v>563</v>
      </c>
      <c r="E296" s="225" t="s">
        <v>157</v>
      </c>
      <c r="F296" s="225">
        <v>29076</v>
      </c>
      <c r="G296" s="225" t="s">
        <v>3076</v>
      </c>
      <c r="H296" s="225" t="s">
        <v>335</v>
      </c>
      <c r="I296" s="225" t="s">
        <v>374</v>
      </c>
      <c r="M296" s="225" t="s">
        <v>304</v>
      </c>
    </row>
    <row r="297" spans="1:16" ht="17.25" customHeight="1" x14ac:dyDescent="0.2">
      <c r="A297" s="225">
        <v>410498</v>
      </c>
      <c r="B297" s="225" t="s">
        <v>2037</v>
      </c>
      <c r="C297" s="225" t="s">
        <v>2038</v>
      </c>
      <c r="D297" s="225" t="s">
        <v>2039</v>
      </c>
      <c r="E297" s="225" t="s">
        <v>158</v>
      </c>
      <c r="F297" s="225">
        <v>32019</v>
      </c>
      <c r="G297" s="225" t="s">
        <v>302</v>
      </c>
      <c r="H297" s="225" t="s">
        <v>335</v>
      </c>
      <c r="I297" s="225" t="s">
        <v>374</v>
      </c>
      <c r="M297" s="225" t="s">
        <v>302</v>
      </c>
    </row>
    <row r="298" spans="1:16" ht="17.25" customHeight="1" x14ac:dyDescent="0.2">
      <c r="A298" s="225">
        <v>410507</v>
      </c>
      <c r="B298" s="225" t="s">
        <v>2252</v>
      </c>
      <c r="C298" s="225" t="s">
        <v>74</v>
      </c>
      <c r="D298" s="225" t="s">
        <v>666</v>
      </c>
      <c r="E298" s="225" t="s">
        <v>158</v>
      </c>
      <c r="H298" s="225" t="s">
        <v>335</v>
      </c>
      <c r="I298" s="225" t="s">
        <v>374</v>
      </c>
      <c r="M298" s="225" t="s">
        <v>317</v>
      </c>
    </row>
    <row r="299" spans="1:16" ht="17.25" customHeight="1" x14ac:dyDescent="0.2">
      <c r="A299" s="225">
        <v>410624</v>
      </c>
      <c r="B299" s="225" t="s">
        <v>1405</v>
      </c>
      <c r="C299" s="225" t="s">
        <v>560</v>
      </c>
      <c r="D299" s="225" t="s">
        <v>541</v>
      </c>
      <c r="E299" s="225" t="s">
        <v>158</v>
      </c>
      <c r="F299" s="225">
        <v>33270</v>
      </c>
      <c r="G299" s="225" t="s">
        <v>301</v>
      </c>
      <c r="H299" s="225" t="s">
        <v>335</v>
      </c>
      <c r="I299" s="225" t="s">
        <v>374</v>
      </c>
      <c r="M299" s="225" t="s">
        <v>301</v>
      </c>
    </row>
    <row r="300" spans="1:16" ht="17.25" customHeight="1" x14ac:dyDescent="0.2">
      <c r="A300" s="225">
        <v>410647</v>
      </c>
      <c r="B300" s="225" t="s">
        <v>2036</v>
      </c>
      <c r="C300" s="225" t="s">
        <v>454</v>
      </c>
      <c r="D300" s="225" t="s">
        <v>886</v>
      </c>
      <c r="E300" s="225" t="s">
        <v>158</v>
      </c>
      <c r="F300" s="225">
        <v>31048</v>
      </c>
      <c r="G300" s="225" t="s">
        <v>3135</v>
      </c>
      <c r="H300" s="225" t="s">
        <v>335</v>
      </c>
      <c r="I300" s="225" t="s">
        <v>374</v>
      </c>
      <c r="M300" s="225" t="s">
        <v>311</v>
      </c>
    </row>
    <row r="301" spans="1:16" ht="17.25" customHeight="1" x14ac:dyDescent="0.2">
      <c r="A301" s="225">
        <v>410652</v>
      </c>
      <c r="B301" s="225" t="s">
        <v>2299</v>
      </c>
      <c r="C301" s="225" t="s">
        <v>72</v>
      </c>
      <c r="D301" s="225" t="s">
        <v>1887</v>
      </c>
      <c r="E301" s="225" t="s">
        <v>158</v>
      </c>
      <c r="F301" s="225">
        <v>33060</v>
      </c>
      <c r="G301" s="225" t="s">
        <v>301</v>
      </c>
      <c r="H301" s="225" t="s">
        <v>335</v>
      </c>
      <c r="I301" s="225" t="s">
        <v>374</v>
      </c>
      <c r="M301" s="225" t="s">
        <v>301</v>
      </c>
    </row>
    <row r="302" spans="1:16" ht="17.25" customHeight="1" x14ac:dyDescent="0.2">
      <c r="A302" s="225">
        <v>410685</v>
      </c>
      <c r="B302" s="225" t="s">
        <v>2389</v>
      </c>
      <c r="C302" s="225" t="s">
        <v>70</v>
      </c>
      <c r="D302" s="225" t="s">
        <v>2390</v>
      </c>
      <c r="E302" s="225" t="s">
        <v>158</v>
      </c>
      <c r="F302" s="225">
        <v>32162</v>
      </c>
      <c r="G302" s="225" t="s">
        <v>3062</v>
      </c>
      <c r="H302" s="225" t="s">
        <v>335</v>
      </c>
      <c r="I302" s="225" t="s">
        <v>374</v>
      </c>
      <c r="M302" s="225" t="s">
        <v>311</v>
      </c>
    </row>
    <row r="303" spans="1:16" ht="17.25" customHeight="1" x14ac:dyDescent="0.2">
      <c r="A303" s="225">
        <v>410737</v>
      </c>
      <c r="B303" s="225" t="s">
        <v>1624</v>
      </c>
      <c r="C303" s="225" t="s">
        <v>70</v>
      </c>
      <c r="D303" s="225" t="s">
        <v>1625</v>
      </c>
      <c r="E303" s="225" t="s">
        <v>158</v>
      </c>
      <c r="F303" s="225">
        <v>32228</v>
      </c>
      <c r="G303" s="225" t="s">
        <v>3078</v>
      </c>
      <c r="H303" s="225" t="s">
        <v>335</v>
      </c>
      <c r="I303" s="225" t="s">
        <v>374</v>
      </c>
      <c r="M303" s="225" t="s">
        <v>311</v>
      </c>
    </row>
    <row r="304" spans="1:16" ht="17.25" customHeight="1" x14ac:dyDescent="0.2">
      <c r="A304" s="225">
        <v>410749</v>
      </c>
      <c r="B304" s="225" t="s">
        <v>1303</v>
      </c>
      <c r="C304" s="225" t="s">
        <v>80</v>
      </c>
      <c r="D304" s="225" t="s">
        <v>268</v>
      </c>
      <c r="E304" s="225" t="s">
        <v>157</v>
      </c>
      <c r="F304" s="225">
        <v>32125</v>
      </c>
      <c r="G304" s="225" t="s">
        <v>3138</v>
      </c>
      <c r="H304" s="225" t="s">
        <v>335</v>
      </c>
      <c r="I304" s="225" t="s">
        <v>374</v>
      </c>
      <c r="M304" s="225" t="s">
        <v>304</v>
      </c>
    </row>
    <row r="305" spans="1:16" ht="17.25" customHeight="1" x14ac:dyDescent="0.2">
      <c r="A305" s="225">
        <v>410778</v>
      </c>
      <c r="B305" s="225" t="s">
        <v>2435</v>
      </c>
      <c r="C305" s="225" t="s">
        <v>462</v>
      </c>
      <c r="D305" s="225" t="s">
        <v>2436</v>
      </c>
      <c r="E305" s="225" t="s">
        <v>158</v>
      </c>
      <c r="F305" s="225">
        <v>32509</v>
      </c>
      <c r="G305" s="225" t="s">
        <v>3150</v>
      </c>
      <c r="H305" s="225" t="s">
        <v>335</v>
      </c>
      <c r="I305" s="225" t="s">
        <v>374</v>
      </c>
      <c r="M305" s="225" t="s">
        <v>301</v>
      </c>
      <c r="N305" s="225">
        <v>229</v>
      </c>
      <c r="O305" s="225">
        <v>43838.434259259258</v>
      </c>
      <c r="P305" s="225">
        <v>14000</v>
      </c>
    </row>
    <row r="306" spans="1:16" ht="17.25" customHeight="1" x14ac:dyDescent="0.2">
      <c r="A306" s="225">
        <v>410895</v>
      </c>
      <c r="B306" s="225" t="s">
        <v>2034</v>
      </c>
      <c r="C306" s="225" t="s">
        <v>70</v>
      </c>
      <c r="D306" s="225" t="s">
        <v>2035</v>
      </c>
      <c r="E306" s="225" t="s">
        <v>158</v>
      </c>
      <c r="H306" s="225" t="s">
        <v>335</v>
      </c>
      <c r="I306" s="225" t="s">
        <v>374</v>
      </c>
      <c r="M306" s="225" t="s">
        <v>301</v>
      </c>
    </row>
    <row r="307" spans="1:16" ht="17.25" customHeight="1" x14ac:dyDescent="0.2">
      <c r="A307" s="225">
        <v>410918</v>
      </c>
      <c r="B307" s="225" t="s">
        <v>2032</v>
      </c>
      <c r="C307" s="225" t="s">
        <v>102</v>
      </c>
      <c r="D307" s="225" t="s">
        <v>2033</v>
      </c>
      <c r="E307" s="225" t="s">
        <v>158</v>
      </c>
      <c r="F307" s="225">
        <v>32143</v>
      </c>
      <c r="G307" s="225" t="s">
        <v>313</v>
      </c>
      <c r="H307" s="225" t="s">
        <v>336</v>
      </c>
      <c r="I307" s="225" t="s">
        <v>374</v>
      </c>
      <c r="M307" s="225" t="s">
        <v>291</v>
      </c>
    </row>
    <row r="308" spans="1:16" ht="17.25" customHeight="1" x14ac:dyDescent="0.2">
      <c r="A308" s="225">
        <v>410970</v>
      </c>
      <c r="B308" s="225" t="s">
        <v>2225</v>
      </c>
      <c r="C308" s="225" t="s">
        <v>855</v>
      </c>
      <c r="D308" s="225" t="s">
        <v>234</v>
      </c>
      <c r="E308" s="225" t="s">
        <v>158</v>
      </c>
      <c r="H308" s="225" t="s">
        <v>335</v>
      </c>
      <c r="I308" s="225" t="s">
        <v>374</v>
      </c>
      <c r="M308" s="225" t="s">
        <v>301</v>
      </c>
    </row>
    <row r="309" spans="1:16" ht="17.25" customHeight="1" x14ac:dyDescent="0.2">
      <c r="A309" s="225">
        <v>411020</v>
      </c>
      <c r="B309" s="225" t="s">
        <v>1168</v>
      </c>
      <c r="C309" s="225" t="s">
        <v>401</v>
      </c>
      <c r="D309" s="225" t="s">
        <v>1169</v>
      </c>
      <c r="E309" s="225" t="s">
        <v>158</v>
      </c>
      <c r="F309" s="225">
        <v>31533</v>
      </c>
      <c r="G309" s="225" t="s">
        <v>301</v>
      </c>
      <c r="H309" s="225" t="s">
        <v>335</v>
      </c>
      <c r="I309" s="225" t="s">
        <v>374</v>
      </c>
      <c r="M309" s="225" t="s">
        <v>301</v>
      </c>
    </row>
    <row r="310" spans="1:16" ht="17.25" customHeight="1" x14ac:dyDescent="0.2">
      <c r="A310" s="225">
        <v>411067</v>
      </c>
      <c r="B310" s="225" t="s">
        <v>1221</v>
      </c>
      <c r="C310" s="225" t="s">
        <v>457</v>
      </c>
      <c r="D310" s="225" t="s">
        <v>1222</v>
      </c>
      <c r="E310" s="225" t="s">
        <v>158</v>
      </c>
      <c r="F310" s="225">
        <v>32615</v>
      </c>
      <c r="G310" s="225" t="s">
        <v>3183</v>
      </c>
      <c r="H310" s="225" t="s">
        <v>335</v>
      </c>
      <c r="I310" s="225" t="s">
        <v>374</v>
      </c>
      <c r="M310" s="225" t="s">
        <v>306</v>
      </c>
    </row>
    <row r="311" spans="1:16" ht="17.25" customHeight="1" x14ac:dyDescent="0.2">
      <c r="A311" s="225">
        <v>411114</v>
      </c>
      <c r="B311" s="225" t="s">
        <v>2368</v>
      </c>
      <c r="C311" s="225" t="s">
        <v>116</v>
      </c>
      <c r="D311" s="225" t="s">
        <v>2369</v>
      </c>
      <c r="E311" s="225" t="s">
        <v>157</v>
      </c>
      <c r="F311" s="225">
        <v>32247</v>
      </c>
      <c r="G311" s="225" t="s">
        <v>312</v>
      </c>
      <c r="H311" s="225" t="s">
        <v>335</v>
      </c>
      <c r="I311" s="225" t="s">
        <v>374</v>
      </c>
      <c r="M311" s="225" t="s">
        <v>311</v>
      </c>
    </row>
    <row r="312" spans="1:16" ht="17.25" customHeight="1" x14ac:dyDescent="0.2">
      <c r="A312" s="225">
        <v>411124</v>
      </c>
      <c r="B312" s="225" t="s">
        <v>2374</v>
      </c>
      <c r="C312" s="225" t="s">
        <v>888</v>
      </c>
      <c r="D312" s="225" t="s">
        <v>2375</v>
      </c>
      <c r="E312" s="225" t="s">
        <v>158</v>
      </c>
      <c r="H312" s="225" t="s">
        <v>335</v>
      </c>
      <c r="I312" s="225" t="s">
        <v>374</v>
      </c>
      <c r="M312" s="225" t="s">
        <v>302</v>
      </c>
    </row>
    <row r="313" spans="1:16" ht="17.25" customHeight="1" x14ac:dyDescent="0.2">
      <c r="A313" s="225">
        <v>411243</v>
      </c>
      <c r="B313" s="225" t="s">
        <v>1080</v>
      </c>
      <c r="C313" s="225" t="s">
        <v>452</v>
      </c>
      <c r="D313" s="225" t="s">
        <v>1081</v>
      </c>
      <c r="E313" s="225" t="s">
        <v>158</v>
      </c>
      <c r="F313" s="225">
        <v>32651</v>
      </c>
      <c r="G313" s="225" t="s">
        <v>301</v>
      </c>
      <c r="H313" s="225" t="s">
        <v>335</v>
      </c>
      <c r="I313" s="225" t="s">
        <v>374</v>
      </c>
      <c r="M313" s="225" t="s">
        <v>311</v>
      </c>
    </row>
    <row r="314" spans="1:16" ht="17.25" customHeight="1" x14ac:dyDescent="0.2">
      <c r="A314" s="225">
        <v>411336</v>
      </c>
      <c r="B314" s="225" t="s">
        <v>1664</v>
      </c>
      <c r="C314" s="225" t="s">
        <v>94</v>
      </c>
      <c r="D314" s="225" t="s">
        <v>223</v>
      </c>
      <c r="E314" s="225" t="s">
        <v>158</v>
      </c>
      <c r="F314" s="225">
        <v>30166</v>
      </c>
      <c r="G314" s="225" t="s">
        <v>301</v>
      </c>
      <c r="H314" s="225" t="s">
        <v>335</v>
      </c>
      <c r="I314" s="225" t="s">
        <v>374</v>
      </c>
      <c r="M314" s="225" t="s">
        <v>301</v>
      </c>
    </row>
    <row r="315" spans="1:16" ht="17.25" customHeight="1" x14ac:dyDescent="0.2">
      <c r="A315" s="225">
        <v>411348</v>
      </c>
      <c r="B315" s="225" t="s">
        <v>1403</v>
      </c>
      <c r="C315" s="225" t="s">
        <v>408</v>
      </c>
      <c r="D315" s="225" t="s">
        <v>1404</v>
      </c>
      <c r="E315" s="225" t="s">
        <v>157</v>
      </c>
      <c r="F315" s="225">
        <v>32674</v>
      </c>
      <c r="G315" s="225" t="s">
        <v>301</v>
      </c>
      <c r="H315" s="225" t="s">
        <v>335</v>
      </c>
      <c r="I315" s="225" t="s">
        <v>374</v>
      </c>
      <c r="M315" s="225" t="s">
        <v>301</v>
      </c>
    </row>
    <row r="316" spans="1:16" ht="17.25" customHeight="1" x14ac:dyDescent="0.2">
      <c r="A316" s="225">
        <v>411377</v>
      </c>
      <c r="B316" s="225" t="s">
        <v>2031</v>
      </c>
      <c r="C316" s="225" t="s">
        <v>122</v>
      </c>
      <c r="D316" s="225" t="s">
        <v>238</v>
      </c>
      <c r="E316" s="225" t="s">
        <v>157</v>
      </c>
      <c r="F316" s="225" t="s">
        <v>3232</v>
      </c>
      <c r="G316" s="225" t="s">
        <v>3080</v>
      </c>
      <c r="H316" s="225" t="s">
        <v>335</v>
      </c>
      <c r="I316" s="225" t="s">
        <v>374</v>
      </c>
      <c r="M316" s="225" t="s">
        <v>306</v>
      </c>
    </row>
    <row r="317" spans="1:16" ht="17.25" customHeight="1" x14ac:dyDescent="0.2">
      <c r="A317" s="225">
        <v>411384</v>
      </c>
      <c r="B317" s="225" t="s">
        <v>1538</v>
      </c>
      <c r="C317" s="225" t="s">
        <v>102</v>
      </c>
      <c r="D317" s="225" t="s">
        <v>1539</v>
      </c>
      <c r="E317" s="225" t="s">
        <v>157</v>
      </c>
      <c r="F317" s="225">
        <v>30317</v>
      </c>
      <c r="G317" s="225" t="s">
        <v>3116</v>
      </c>
      <c r="H317" s="225" t="s">
        <v>336</v>
      </c>
      <c r="I317" s="225" t="s">
        <v>374</v>
      </c>
      <c r="M317" s="225" t="s">
        <v>291</v>
      </c>
    </row>
    <row r="318" spans="1:16" ht="17.25" customHeight="1" x14ac:dyDescent="0.2">
      <c r="A318" s="225">
        <v>411447</v>
      </c>
      <c r="B318" s="225" t="s">
        <v>2468</v>
      </c>
      <c r="C318" s="225" t="s">
        <v>500</v>
      </c>
      <c r="D318" s="225" t="s">
        <v>2469</v>
      </c>
      <c r="E318" s="225" t="s">
        <v>158</v>
      </c>
      <c r="F318" s="225">
        <v>30966</v>
      </c>
      <c r="G318" s="225" t="s">
        <v>3037</v>
      </c>
      <c r="H318" s="225" t="s">
        <v>336</v>
      </c>
      <c r="I318" s="225" t="s">
        <v>374</v>
      </c>
      <c r="M318" s="225" t="s">
        <v>291</v>
      </c>
      <c r="N318" s="225">
        <v>771</v>
      </c>
      <c r="O318" s="225">
        <v>43846.503148148149</v>
      </c>
      <c r="P318" s="225">
        <v>15000</v>
      </c>
    </row>
    <row r="319" spans="1:16" ht="17.25" customHeight="1" x14ac:dyDescent="0.2">
      <c r="A319" s="225">
        <v>411491</v>
      </c>
      <c r="B319" s="225" t="s">
        <v>2030</v>
      </c>
      <c r="C319" s="225" t="s">
        <v>72</v>
      </c>
      <c r="D319" s="225" t="s">
        <v>241</v>
      </c>
      <c r="E319" s="225" t="s">
        <v>158</v>
      </c>
      <c r="F319" s="225">
        <v>31778</v>
      </c>
      <c r="G319" s="225" t="s">
        <v>3155</v>
      </c>
      <c r="H319" s="225" t="s">
        <v>335</v>
      </c>
      <c r="I319" s="225" t="s">
        <v>374</v>
      </c>
      <c r="M319" s="225" t="s">
        <v>306</v>
      </c>
    </row>
    <row r="320" spans="1:16" ht="17.25" customHeight="1" x14ac:dyDescent="0.2">
      <c r="A320" s="225">
        <v>411537</v>
      </c>
      <c r="B320" s="225" t="s">
        <v>2413</v>
      </c>
      <c r="C320" s="225" t="s">
        <v>102</v>
      </c>
      <c r="D320" s="225" t="s">
        <v>2414</v>
      </c>
      <c r="E320" s="225" t="s">
        <v>158</v>
      </c>
      <c r="F320" s="225">
        <v>33091</v>
      </c>
      <c r="G320" s="225" t="s">
        <v>301</v>
      </c>
      <c r="H320" s="225" t="s">
        <v>335</v>
      </c>
      <c r="I320" s="225" t="s">
        <v>374</v>
      </c>
      <c r="M320" s="225" t="s">
        <v>311</v>
      </c>
      <c r="N320" s="225">
        <v>5776</v>
      </c>
      <c r="O320" s="225">
        <v>43816.557627314818</v>
      </c>
      <c r="P320" s="225">
        <v>30000</v>
      </c>
    </row>
    <row r="321" spans="1:16" ht="17.25" customHeight="1" x14ac:dyDescent="0.2">
      <c r="A321" s="225">
        <v>411539</v>
      </c>
      <c r="B321" s="225" t="s">
        <v>2160</v>
      </c>
      <c r="C321" s="225" t="s">
        <v>93</v>
      </c>
      <c r="D321" s="225" t="s">
        <v>237</v>
      </c>
      <c r="E321" s="225" t="s">
        <v>158</v>
      </c>
      <c r="F321" s="225">
        <v>30662</v>
      </c>
      <c r="G321" s="225" t="s">
        <v>3110</v>
      </c>
      <c r="H321" s="225" t="s">
        <v>335</v>
      </c>
      <c r="I321" s="225" t="s">
        <v>374</v>
      </c>
      <c r="M321" s="225" t="s">
        <v>311</v>
      </c>
    </row>
    <row r="322" spans="1:16" ht="17.25" customHeight="1" x14ac:dyDescent="0.2">
      <c r="A322" s="225">
        <v>411561</v>
      </c>
      <c r="B322" s="225" t="s">
        <v>1167</v>
      </c>
      <c r="C322" s="225" t="s">
        <v>88</v>
      </c>
      <c r="D322" s="225" t="s">
        <v>242</v>
      </c>
      <c r="E322" s="225" t="s">
        <v>158</v>
      </c>
      <c r="F322" s="225">
        <v>32937</v>
      </c>
      <c r="G322" s="225" t="s">
        <v>301</v>
      </c>
      <c r="H322" s="225" t="s">
        <v>335</v>
      </c>
      <c r="I322" s="225" t="s">
        <v>374</v>
      </c>
      <c r="M322" s="225" t="s">
        <v>301</v>
      </c>
    </row>
    <row r="323" spans="1:16" ht="17.25" customHeight="1" x14ac:dyDescent="0.2">
      <c r="A323" s="225">
        <v>411567</v>
      </c>
      <c r="B323" s="225" t="s">
        <v>2223</v>
      </c>
      <c r="C323" s="225" t="s">
        <v>508</v>
      </c>
      <c r="D323" s="225" t="s">
        <v>2224</v>
      </c>
      <c r="E323" s="225" t="s">
        <v>157</v>
      </c>
      <c r="F323" s="225">
        <v>31552</v>
      </c>
      <c r="G323" s="225" t="s">
        <v>3066</v>
      </c>
      <c r="H323" s="225" t="s">
        <v>335</v>
      </c>
      <c r="I323" s="225" t="s">
        <v>374</v>
      </c>
      <c r="M323" s="225" t="s">
        <v>320</v>
      </c>
    </row>
    <row r="324" spans="1:16" ht="17.25" customHeight="1" x14ac:dyDescent="0.2">
      <c r="A324" s="225">
        <v>411595</v>
      </c>
      <c r="B324" s="225" t="s">
        <v>2408</v>
      </c>
      <c r="C324" s="225" t="s">
        <v>479</v>
      </c>
      <c r="D324" s="225" t="s">
        <v>532</v>
      </c>
      <c r="E324" s="225" t="s">
        <v>157</v>
      </c>
      <c r="F324" s="225">
        <v>32145</v>
      </c>
      <c r="G324" s="225" t="s">
        <v>301</v>
      </c>
      <c r="H324" s="225" t="s">
        <v>335</v>
      </c>
      <c r="I324" s="225" t="s">
        <v>374</v>
      </c>
      <c r="M324" s="225" t="s">
        <v>301</v>
      </c>
    </row>
    <row r="325" spans="1:16" ht="17.25" customHeight="1" x14ac:dyDescent="0.2">
      <c r="A325" s="225">
        <v>411630</v>
      </c>
      <c r="B325" s="225" t="s">
        <v>2028</v>
      </c>
      <c r="C325" s="225" t="s">
        <v>548</v>
      </c>
      <c r="D325" s="225" t="s">
        <v>2029</v>
      </c>
      <c r="E325" s="225" t="s">
        <v>157</v>
      </c>
      <c r="F325" s="225">
        <v>32157</v>
      </c>
      <c r="G325" s="225" t="s">
        <v>304</v>
      </c>
      <c r="H325" s="225" t="s">
        <v>335</v>
      </c>
      <c r="I325" s="225" t="s">
        <v>374</v>
      </c>
      <c r="M325" s="225" t="s">
        <v>304</v>
      </c>
    </row>
    <row r="326" spans="1:16" ht="17.25" customHeight="1" x14ac:dyDescent="0.2">
      <c r="A326" s="225">
        <v>411633</v>
      </c>
      <c r="B326" s="225" t="s">
        <v>2430</v>
      </c>
      <c r="C326" s="225" t="s">
        <v>72</v>
      </c>
      <c r="D326" s="225" t="s">
        <v>563</v>
      </c>
      <c r="E326" s="225" t="s">
        <v>157</v>
      </c>
      <c r="F326" s="225">
        <v>25211</v>
      </c>
      <c r="G326" s="225" t="s">
        <v>3087</v>
      </c>
      <c r="H326" s="225" t="s">
        <v>335</v>
      </c>
      <c r="I326" s="225" t="s">
        <v>374</v>
      </c>
      <c r="M326" s="225" t="s">
        <v>304</v>
      </c>
    </row>
    <row r="327" spans="1:16" ht="17.25" customHeight="1" x14ac:dyDescent="0.2">
      <c r="A327" s="225">
        <v>411665</v>
      </c>
      <c r="B327" s="225" t="s">
        <v>833</v>
      </c>
      <c r="C327" s="225" t="s">
        <v>126</v>
      </c>
      <c r="D327" s="225" t="s">
        <v>2418</v>
      </c>
      <c r="E327" s="225" t="s">
        <v>157</v>
      </c>
      <c r="F327" s="225" t="s">
        <v>3240</v>
      </c>
      <c r="G327" s="225" t="s">
        <v>3063</v>
      </c>
      <c r="H327" s="225" t="s">
        <v>335</v>
      </c>
      <c r="I327" s="225" t="s">
        <v>374</v>
      </c>
      <c r="M327" s="225" t="s">
        <v>304</v>
      </c>
      <c r="N327" s="225">
        <v>1458</v>
      </c>
      <c r="O327" s="225">
        <v>43878.430543981478</v>
      </c>
      <c r="P327" s="225">
        <v>13000</v>
      </c>
    </row>
    <row r="328" spans="1:16" ht="17.25" customHeight="1" x14ac:dyDescent="0.2">
      <c r="A328" s="225">
        <v>411687</v>
      </c>
      <c r="B328" s="225" t="s">
        <v>2027</v>
      </c>
      <c r="C328" s="225" t="s">
        <v>489</v>
      </c>
      <c r="D328" s="225" t="s">
        <v>223</v>
      </c>
      <c r="E328" s="225" t="s">
        <v>157</v>
      </c>
      <c r="F328" s="225">
        <v>31167</v>
      </c>
      <c r="G328" s="225" t="s">
        <v>3231</v>
      </c>
      <c r="H328" s="225" t="s">
        <v>335</v>
      </c>
      <c r="I328" s="225" t="s">
        <v>374</v>
      </c>
      <c r="M328" s="225" t="s">
        <v>306</v>
      </c>
    </row>
    <row r="329" spans="1:16" ht="17.25" customHeight="1" x14ac:dyDescent="0.2">
      <c r="A329" s="225">
        <v>411723</v>
      </c>
      <c r="B329" s="225" t="s">
        <v>1279</v>
      </c>
      <c r="C329" s="225" t="s">
        <v>552</v>
      </c>
      <c r="D329" s="225" t="s">
        <v>259</v>
      </c>
      <c r="E329" s="225" t="s">
        <v>157</v>
      </c>
      <c r="F329" s="225">
        <v>32933</v>
      </c>
      <c r="G329" s="225" t="s">
        <v>309</v>
      </c>
      <c r="H329" s="225" t="s">
        <v>335</v>
      </c>
      <c r="I329" s="225" t="s">
        <v>374</v>
      </c>
      <c r="M329" s="225" t="s">
        <v>301</v>
      </c>
    </row>
    <row r="330" spans="1:16" ht="17.25" customHeight="1" x14ac:dyDescent="0.2">
      <c r="A330" s="225">
        <v>411845</v>
      </c>
      <c r="B330" s="225" t="s">
        <v>2465</v>
      </c>
      <c r="C330" s="225" t="s">
        <v>77</v>
      </c>
      <c r="D330" s="225" t="s">
        <v>2466</v>
      </c>
      <c r="E330" s="225" t="s">
        <v>158</v>
      </c>
      <c r="F330" s="225" t="s">
        <v>3129</v>
      </c>
      <c r="G330" s="225" t="s">
        <v>301</v>
      </c>
      <c r="H330" s="225" t="s">
        <v>335</v>
      </c>
      <c r="I330" s="225" t="s">
        <v>374</v>
      </c>
      <c r="M330" s="225" t="s">
        <v>311</v>
      </c>
    </row>
    <row r="331" spans="1:16" ht="17.25" customHeight="1" x14ac:dyDescent="0.2">
      <c r="A331" s="225">
        <v>411871</v>
      </c>
      <c r="B331" s="225" t="s">
        <v>1301</v>
      </c>
      <c r="C331" s="225" t="s">
        <v>875</v>
      </c>
      <c r="D331" s="225" t="s">
        <v>1302</v>
      </c>
      <c r="E331" s="225" t="s">
        <v>157</v>
      </c>
      <c r="F331" s="225">
        <v>31425</v>
      </c>
      <c r="G331" s="225" t="s">
        <v>301</v>
      </c>
      <c r="H331" s="225" t="s">
        <v>336</v>
      </c>
      <c r="I331" s="225" t="s">
        <v>374</v>
      </c>
      <c r="M331" s="225" t="s">
        <v>291</v>
      </c>
    </row>
    <row r="332" spans="1:16" ht="17.25" customHeight="1" x14ac:dyDescent="0.2">
      <c r="A332" s="225">
        <v>411905</v>
      </c>
      <c r="B332" s="225" t="s">
        <v>2120</v>
      </c>
      <c r="C332" s="225" t="s">
        <v>123</v>
      </c>
      <c r="D332" s="225" t="s">
        <v>2121</v>
      </c>
      <c r="E332" s="225" t="s">
        <v>157</v>
      </c>
      <c r="F332" s="225">
        <v>33026</v>
      </c>
      <c r="G332" s="225" t="s">
        <v>301</v>
      </c>
      <c r="H332" s="225" t="s">
        <v>335</v>
      </c>
      <c r="I332" s="225" t="s">
        <v>374</v>
      </c>
      <c r="M332" s="225" t="s">
        <v>327</v>
      </c>
    </row>
    <row r="333" spans="1:16" ht="17.25" customHeight="1" x14ac:dyDescent="0.2">
      <c r="A333" s="225">
        <v>411929</v>
      </c>
      <c r="B333" s="225" t="s">
        <v>1299</v>
      </c>
      <c r="C333" s="225" t="s">
        <v>114</v>
      </c>
      <c r="D333" s="225" t="s">
        <v>1300</v>
      </c>
      <c r="E333" s="225" t="s">
        <v>158</v>
      </c>
      <c r="F333" s="225">
        <v>31807</v>
      </c>
      <c r="G333" s="225" t="s">
        <v>301</v>
      </c>
      <c r="H333" s="225" t="s">
        <v>336</v>
      </c>
      <c r="I333" s="225" t="s">
        <v>374</v>
      </c>
      <c r="M333" s="225" t="s">
        <v>291</v>
      </c>
    </row>
    <row r="334" spans="1:16" ht="17.25" customHeight="1" x14ac:dyDescent="0.2">
      <c r="A334" s="225">
        <v>411952</v>
      </c>
      <c r="B334" s="225" t="s">
        <v>2437</v>
      </c>
      <c r="C334" s="225" t="s">
        <v>500</v>
      </c>
      <c r="D334" s="225" t="s">
        <v>837</v>
      </c>
      <c r="E334" s="225" t="s">
        <v>158</v>
      </c>
      <c r="F334" s="225">
        <v>31970</v>
      </c>
      <c r="G334" s="225" t="s">
        <v>301</v>
      </c>
      <c r="H334" s="225" t="s">
        <v>335</v>
      </c>
      <c r="I334" s="225" t="s">
        <v>374</v>
      </c>
      <c r="M334" s="225" t="s">
        <v>301</v>
      </c>
      <c r="N334" s="225">
        <v>1547</v>
      </c>
      <c r="O334" s="225">
        <v>43881.435416666667</v>
      </c>
    </row>
    <row r="335" spans="1:16" ht="17.25" customHeight="1" x14ac:dyDescent="0.2">
      <c r="A335" s="225">
        <v>412011</v>
      </c>
      <c r="B335" s="225" t="s">
        <v>2463</v>
      </c>
      <c r="C335" s="225" t="s">
        <v>112</v>
      </c>
      <c r="D335" s="225" t="s">
        <v>2464</v>
      </c>
      <c r="E335" s="225" t="s">
        <v>158</v>
      </c>
      <c r="F335" s="225">
        <v>32510</v>
      </c>
      <c r="G335" s="225" t="s">
        <v>301</v>
      </c>
      <c r="H335" s="225" t="s">
        <v>335</v>
      </c>
      <c r="I335" s="225" t="s">
        <v>374</v>
      </c>
      <c r="M335" s="225" t="s">
        <v>301</v>
      </c>
    </row>
    <row r="336" spans="1:16" ht="17.25" customHeight="1" x14ac:dyDescent="0.2">
      <c r="A336" s="225">
        <v>412028</v>
      </c>
      <c r="B336" s="225" t="s">
        <v>1237</v>
      </c>
      <c r="C336" s="225" t="s">
        <v>121</v>
      </c>
      <c r="D336" s="225" t="s">
        <v>1238</v>
      </c>
      <c r="E336" s="225" t="s">
        <v>158</v>
      </c>
      <c r="F336" s="225">
        <v>32219</v>
      </c>
      <c r="G336" s="225" t="s">
        <v>3101</v>
      </c>
      <c r="H336" s="225" t="s">
        <v>335</v>
      </c>
      <c r="I336" s="225" t="s">
        <v>374</v>
      </c>
      <c r="M336" s="225" t="s">
        <v>306</v>
      </c>
    </row>
    <row r="337" spans="1:16" ht="17.25" customHeight="1" x14ac:dyDescent="0.2">
      <c r="A337" s="225">
        <v>412086</v>
      </c>
      <c r="B337" s="225" t="s">
        <v>1820</v>
      </c>
      <c r="C337" s="225" t="s">
        <v>500</v>
      </c>
      <c r="D337" s="225" t="s">
        <v>1575</v>
      </c>
      <c r="E337" s="225" t="s">
        <v>158</v>
      </c>
      <c r="F337" s="225">
        <v>29616</v>
      </c>
      <c r="G337" s="225" t="s">
        <v>321</v>
      </c>
      <c r="H337" s="225" t="s">
        <v>335</v>
      </c>
      <c r="I337" s="225" t="s">
        <v>374</v>
      </c>
      <c r="M337" s="225" t="s">
        <v>321</v>
      </c>
    </row>
    <row r="338" spans="1:16" ht="17.25" customHeight="1" x14ac:dyDescent="0.2">
      <c r="A338" s="225">
        <v>412115</v>
      </c>
      <c r="B338" s="225" t="s">
        <v>2158</v>
      </c>
      <c r="C338" s="225" t="s">
        <v>435</v>
      </c>
      <c r="D338" s="225" t="s">
        <v>2159</v>
      </c>
      <c r="E338" s="225" t="s">
        <v>158</v>
      </c>
      <c r="F338" s="225">
        <v>33242</v>
      </c>
      <c r="G338" s="225" t="s">
        <v>3085</v>
      </c>
      <c r="H338" s="225" t="s">
        <v>335</v>
      </c>
      <c r="I338" s="225" t="s">
        <v>374</v>
      </c>
      <c r="M338" s="225" t="s">
        <v>311</v>
      </c>
    </row>
    <row r="339" spans="1:16" ht="17.25" customHeight="1" x14ac:dyDescent="0.2">
      <c r="A339" s="225">
        <v>412136</v>
      </c>
      <c r="B339" s="225" t="s">
        <v>1459</v>
      </c>
      <c r="C339" s="225" t="s">
        <v>525</v>
      </c>
      <c r="D339" s="225" t="s">
        <v>712</v>
      </c>
      <c r="E339" s="225" t="s">
        <v>158</v>
      </c>
      <c r="F339" s="225">
        <v>32408</v>
      </c>
      <c r="G339" s="225" t="s">
        <v>301</v>
      </c>
      <c r="H339" s="225" t="s">
        <v>335</v>
      </c>
      <c r="I339" s="225" t="s">
        <v>374</v>
      </c>
      <c r="M339" s="225" t="s">
        <v>301</v>
      </c>
    </row>
    <row r="340" spans="1:16" ht="17.25" customHeight="1" x14ac:dyDescent="0.2">
      <c r="A340" s="225">
        <v>412202</v>
      </c>
      <c r="B340" s="225" t="s">
        <v>2025</v>
      </c>
      <c r="C340" s="225" t="s">
        <v>450</v>
      </c>
      <c r="D340" s="225" t="s">
        <v>2026</v>
      </c>
      <c r="E340" s="225" t="s">
        <v>158</v>
      </c>
      <c r="F340" s="225">
        <v>32371</v>
      </c>
      <c r="G340" s="225" t="s">
        <v>301</v>
      </c>
      <c r="H340" s="225" t="s">
        <v>336</v>
      </c>
      <c r="I340" s="225" t="s">
        <v>374</v>
      </c>
      <c r="M340" s="225" t="s">
        <v>291</v>
      </c>
    </row>
    <row r="341" spans="1:16" ht="17.25" customHeight="1" x14ac:dyDescent="0.2">
      <c r="A341" s="225">
        <v>412207</v>
      </c>
      <c r="B341" s="225" t="s">
        <v>2024</v>
      </c>
      <c r="C341" s="225" t="s">
        <v>408</v>
      </c>
      <c r="D341" s="225" t="s">
        <v>878</v>
      </c>
      <c r="E341" s="225" t="s">
        <v>157</v>
      </c>
      <c r="F341" s="225">
        <v>26666</v>
      </c>
      <c r="G341" s="225" t="s">
        <v>3041</v>
      </c>
      <c r="H341" s="225" t="s">
        <v>335</v>
      </c>
      <c r="I341" s="225" t="s">
        <v>374</v>
      </c>
      <c r="M341" s="225" t="s">
        <v>327</v>
      </c>
    </row>
    <row r="342" spans="1:16" ht="17.25" customHeight="1" x14ac:dyDescent="0.2">
      <c r="A342" s="225">
        <v>412477</v>
      </c>
      <c r="B342" s="225" t="s">
        <v>2248</v>
      </c>
      <c r="C342" s="225" t="s">
        <v>730</v>
      </c>
      <c r="D342" s="225" t="s">
        <v>2249</v>
      </c>
      <c r="E342" s="225" t="s">
        <v>157</v>
      </c>
      <c r="F342" s="225">
        <v>32243</v>
      </c>
      <c r="G342" s="225" t="s">
        <v>312</v>
      </c>
      <c r="H342" s="225" t="s">
        <v>335</v>
      </c>
      <c r="I342" s="225" t="s">
        <v>374</v>
      </c>
      <c r="M342" s="225" t="s">
        <v>311</v>
      </c>
      <c r="N342" s="225">
        <v>615</v>
      </c>
      <c r="O342" s="225">
        <v>43844.560416666667</v>
      </c>
    </row>
    <row r="343" spans="1:16" ht="17.25" customHeight="1" x14ac:dyDescent="0.2">
      <c r="A343" s="225">
        <v>412485</v>
      </c>
      <c r="B343" s="225" t="s">
        <v>1079</v>
      </c>
      <c r="C343" s="225" t="s">
        <v>859</v>
      </c>
      <c r="D343" s="225" t="s">
        <v>606</v>
      </c>
      <c r="E343" s="225" t="s">
        <v>157</v>
      </c>
      <c r="F343" s="225">
        <v>27638</v>
      </c>
      <c r="G343" s="225" t="s">
        <v>3174</v>
      </c>
      <c r="H343" s="225" t="s">
        <v>335</v>
      </c>
      <c r="I343" s="225" t="s">
        <v>374</v>
      </c>
      <c r="M343" s="225" t="s">
        <v>334</v>
      </c>
    </row>
    <row r="344" spans="1:16" ht="17.25" customHeight="1" x14ac:dyDescent="0.2">
      <c r="A344" s="225">
        <v>412493</v>
      </c>
      <c r="B344" s="225" t="s">
        <v>1595</v>
      </c>
      <c r="C344" s="225" t="s">
        <v>74</v>
      </c>
      <c r="D344" s="225" t="s">
        <v>251</v>
      </c>
      <c r="E344" s="225" t="s">
        <v>158</v>
      </c>
      <c r="F344" s="225">
        <v>31576</v>
      </c>
      <c r="G344" s="225" t="s">
        <v>320</v>
      </c>
      <c r="H344" s="225" t="s">
        <v>335</v>
      </c>
      <c r="I344" s="225" t="s">
        <v>374</v>
      </c>
      <c r="M344" s="225" t="s">
        <v>320</v>
      </c>
    </row>
    <row r="345" spans="1:16" ht="17.25" customHeight="1" x14ac:dyDescent="0.2">
      <c r="A345" s="225">
        <v>412521</v>
      </c>
      <c r="B345" s="225" t="s">
        <v>1401</v>
      </c>
      <c r="C345" s="225" t="s">
        <v>104</v>
      </c>
      <c r="D345" s="225" t="s">
        <v>1402</v>
      </c>
      <c r="E345" s="225" t="s">
        <v>157</v>
      </c>
      <c r="F345" s="225">
        <v>33239</v>
      </c>
      <c r="G345" s="225" t="s">
        <v>3196</v>
      </c>
      <c r="H345" s="225" t="s">
        <v>335</v>
      </c>
      <c r="I345" s="225" t="s">
        <v>374</v>
      </c>
      <c r="M345" s="225" t="s">
        <v>332</v>
      </c>
    </row>
    <row r="346" spans="1:16" ht="17.25" customHeight="1" x14ac:dyDescent="0.2">
      <c r="A346" s="225">
        <v>412536</v>
      </c>
      <c r="B346" s="225" t="s">
        <v>2116</v>
      </c>
      <c r="C346" s="225" t="s">
        <v>2117</v>
      </c>
      <c r="D346" s="225" t="s">
        <v>241</v>
      </c>
      <c r="E346" s="225" t="s">
        <v>157</v>
      </c>
      <c r="F346" s="225">
        <v>33166</v>
      </c>
      <c r="G346" s="225" t="s">
        <v>301</v>
      </c>
      <c r="H346" s="225" t="s">
        <v>335</v>
      </c>
      <c r="I346" s="225" t="s">
        <v>374</v>
      </c>
      <c r="M346" s="225" t="s">
        <v>301</v>
      </c>
    </row>
    <row r="347" spans="1:16" ht="17.25" customHeight="1" x14ac:dyDescent="0.2">
      <c r="A347" s="225">
        <v>412559</v>
      </c>
      <c r="B347" s="225" t="s">
        <v>1078</v>
      </c>
      <c r="C347" s="225" t="s">
        <v>522</v>
      </c>
      <c r="D347" s="225" t="s">
        <v>221</v>
      </c>
      <c r="E347" s="225" t="s">
        <v>157</v>
      </c>
      <c r="F347" s="225">
        <v>31898</v>
      </c>
      <c r="G347" s="225" t="s">
        <v>3173</v>
      </c>
      <c r="H347" s="225" t="s">
        <v>335</v>
      </c>
      <c r="I347" s="225" t="s">
        <v>374</v>
      </c>
      <c r="M347" s="225" t="s">
        <v>302</v>
      </c>
    </row>
    <row r="348" spans="1:16" ht="17.25" customHeight="1" x14ac:dyDescent="0.2">
      <c r="A348" s="225">
        <v>412584</v>
      </c>
      <c r="B348" s="225" t="s">
        <v>2156</v>
      </c>
      <c r="C348" s="225" t="s">
        <v>470</v>
      </c>
      <c r="D348" s="225" t="s">
        <v>2157</v>
      </c>
      <c r="E348" s="225" t="s">
        <v>157</v>
      </c>
      <c r="F348" s="225">
        <v>33458</v>
      </c>
      <c r="G348" s="225" t="s">
        <v>301</v>
      </c>
      <c r="H348" s="225" t="s">
        <v>335</v>
      </c>
      <c r="I348" s="225" t="s">
        <v>374</v>
      </c>
      <c r="M348" s="225" t="s">
        <v>317</v>
      </c>
      <c r="N348" s="225">
        <v>1505</v>
      </c>
      <c r="O348" s="225">
        <v>43879.456655092596</v>
      </c>
      <c r="P348" s="225">
        <v>22500</v>
      </c>
    </row>
    <row r="349" spans="1:16" ht="17.25" customHeight="1" x14ac:dyDescent="0.2">
      <c r="A349" s="225">
        <v>412703</v>
      </c>
      <c r="B349" s="225" t="s">
        <v>1076</v>
      </c>
      <c r="C349" s="225" t="s">
        <v>583</v>
      </c>
      <c r="D349" s="225" t="s">
        <v>1077</v>
      </c>
      <c r="E349" s="225" t="s">
        <v>157</v>
      </c>
      <c r="F349" s="225">
        <v>31906</v>
      </c>
      <c r="G349" s="225" t="s">
        <v>301</v>
      </c>
      <c r="H349" s="225" t="s">
        <v>335</v>
      </c>
      <c r="I349" s="225" t="s">
        <v>374</v>
      </c>
      <c r="M349" s="225" t="s">
        <v>301</v>
      </c>
    </row>
    <row r="350" spans="1:16" ht="17.25" customHeight="1" x14ac:dyDescent="0.2">
      <c r="A350" s="225">
        <v>412726</v>
      </c>
      <c r="B350" s="225" t="s">
        <v>2366</v>
      </c>
      <c r="C350" s="225" t="s">
        <v>72</v>
      </c>
      <c r="D350" s="225" t="s">
        <v>2367</v>
      </c>
      <c r="E350" s="225" t="s">
        <v>157</v>
      </c>
      <c r="F350" s="225">
        <v>29221</v>
      </c>
      <c r="G350" s="225" t="s">
        <v>328</v>
      </c>
      <c r="H350" s="225" t="s">
        <v>335</v>
      </c>
      <c r="I350" s="225" t="s">
        <v>374</v>
      </c>
      <c r="M350" s="225" t="s">
        <v>311</v>
      </c>
    </row>
    <row r="351" spans="1:16" ht="17.25" customHeight="1" x14ac:dyDescent="0.2">
      <c r="A351" s="225">
        <v>412774</v>
      </c>
      <c r="B351" s="225" t="s">
        <v>2388</v>
      </c>
      <c r="C351" s="225" t="s">
        <v>817</v>
      </c>
      <c r="D351" s="225" t="s">
        <v>147</v>
      </c>
      <c r="E351" s="225" t="s">
        <v>157</v>
      </c>
      <c r="F351" s="225">
        <v>31479</v>
      </c>
      <c r="G351" s="225" t="s">
        <v>301</v>
      </c>
      <c r="H351" s="225" t="s">
        <v>335</v>
      </c>
      <c r="I351" s="225" t="s">
        <v>374</v>
      </c>
      <c r="M351" s="225" t="s">
        <v>317</v>
      </c>
    </row>
    <row r="352" spans="1:16" ht="17.25" customHeight="1" x14ac:dyDescent="0.2">
      <c r="A352" s="225">
        <v>412801</v>
      </c>
      <c r="B352" s="225" t="s">
        <v>1278</v>
      </c>
      <c r="C352" s="225" t="s">
        <v>75</v>
      </c>
      <c r="D352" s="225" t="s">
        <v>224</v>
      </c>
      <c r="E352" s="225" t="s">
        <v>158</v>
      </c>
      <c r="F352" s="225">
        <v>31415</v>
      </c>
      <c r="G352" s="225" t="s">
        <v>301</v>
      </c>
      <c r="H352" s="225" t="s">
        <v>335</v>
      </c>
      <c r="I352" s="225" t="s">
        <v>374</v>
      </c>
      <c r="M352" s="225" t="s">
        <v>304</v>
      </c>
    </row>
    <row r="353" spans="1:16" ht="17.25" customHeight="1" x14ac:dyDescent="0.2">
      <c r="A353" s="225">
        <v>412807</v>
      </c>
      <c r="B353" s="225" t="s">
        <v>2232</v>
      </c>
      <c r="C353" s="225" t="s">
        <v>90</v>
      </c>
      <c r="D353" s="225" t="s">
        <v>242</v>
      </c>
      <c r="E353" s="225" t="s">
        <v>157</v>
      </c>
      <c r="F353" s="225">
        <v>29564</v>
      </c>
      <c r="G353" s="225" t="s">
        <v>3141</v>
      </c>
      <c r="H353" s="225" t="s">
        <v>335</v>
      </c>
      <c r="I353" s="225" t="s">
        <v>374</v>
      </c>
      <c r="M353" s="225" t="s">
        <v>301</v>
      </c>
      <c r="N353" s="225">
        <v>600</v>
      </c>
      <c r="O353" s="225">
        <v>43844.542650462965</v>
      </c>
    </row>
    <row r="354" spans="1:16" ht="17.25" customHeight="1" x14ac:dyDescent="0.2">
      <c r="A354" s="225">
        <v>412809</v>
      </c>
      <c r="B354" s="225" t="s">
        <v>2577</v>
      </c>
      <c r="C354" s="225" t="s">
        <v>627</v>
      </c>
      <c r="D354" s="225" t="s">
        <v>228</v>
      </c>
      <c r="E354" s="225" t="s">
        <v>158</v>
      </c>
      <c r="F354" s="225">
        <v>33092</v>
      </c>
      <c r="G354" s="225" t="s">
        <v>301</v>
      </c>
      <c r="H354" s="225" t="s">
        <v>335</v>
      </c>
      <c r="I354" s="225" t="s">
        <v>400</v>
      </c>
      <c r="M354" s="225" t="s">
        <v>304</v>
      </c>
    </row>
    <row r="355" spans="1:16" ht="17.25" customHeight="1" x14ac:dyDescent="0.2">
      <c r="A355" s="225">
        <v>412827</v>
      </c>
      <c r="B355" s="225" t="s">
        <v>2350</v>
      </c>
      <c r="C355" s="225" t="s">
        <v>362</v>
      </c>
      <c r="D355" s="225" t="s">
        <v>2351</v>
      </c>
      <c r="E355" s="225" t="s">
        <v>157</v>
      </c>
      <c r="F355" s="225">
        <v>33136</v>
      </c>
      <c r="G355" s="225" t="s">
        <v>321</v>
      </c>
      <c r="H355" s="225" t="s">
        <v>335</v>
      </c>
      <c r="I355" s="225" t="s">
        <v>374</v>
      </c>
      <c r="M355" s="225" t="s">
        <v>321</v>
      </c>
      <c r="N355" s="225">
        <v>6036</v>
      </c>
      <c r="O355" s="225">
        <v>43821.428425925929</v>
      </c>
      <c r="P355" s="225">
        <v>42500</v>
      </c>
    </row>
    <row r="356" spans="1:16" ht="17.25" customHeight="1" x14ac:dyDescent="0.2">
      <c r="A356" s="225">
        <v>412876</v>
      </c>
      <c r="B356" s="225" t="s">
        <v>1505</v>
      </c>
      <c r="C356" s="225" t="s">
        <v>113</v>
      </c>
      <c r="D356" s="225" t="s">
        <v>407</v>
      </c>
      <c r="E356" s="225" t="s">
        <v>157</v>
      </c>
      <c r="F356" s="225">
        <v>32195</v>
      </c>
      <c r="G356" s="225" t="s">
        <v>331</v>
      </c>
      <c r="H356" s="225" t="s">
        <v>335</v>
      </c>
      <c r="I356" s="225" t="s">
        <v>374</v>
      </c>
      <c r="M356" s="225" t="s">
        <v>306</v>
      </c>
    </row>
    <row r="357" spans="1:16" ht="17.25" customHeight="1" x14ac:dyDescent="0.2">
      <c r="A357" s="225">
        <v>412957</v>
      </c>
      <c r="B357" s="225" t="s">
        <v>1537</v>
      </c>
      <c r="C357" s="225" t="s">
        <v>72</v>
      </c>
      <c r="D357" s="225" t="s">
        <v>246</v>
      </c>
      <c r="E357" s="225" t="s">
        <v>158</v>
      </c>
      <c r="F357" s="225">
        <v>30682</v>
      </c>
      <c r="G357" s="225" t="s">
        <v>3064</v>
      </c>
      <c r="H357" s="225" t="s">
        <v>335</v>
      </c>
      <c r="I357" s="225" t="s">
        <v>374</v>
      </c>
      <c r="M357" s="225" t="s">
        <v>302</v>
      </c>
    </row>
    <row r="358" spans="1:16" ht="17.25" customHeight="1" x14ac:dyDescent="0.2">
      <c r="A358" s="225">
        <v>412978</v>
      </c>
      <c r="B358" s="225" t="s">
        <v>1277</v>
      </c>
      <c r="C358" s="225" t="s">
        <v>93</v>
      </c>
      <c r="D358" s="225" t="s">
        <v>242</v>
      </c>
      <c r="E358" s="225" t="s">
        <v>157</v>
      </c>
      <c r="F358" s="225">
        <v>33298</v>
      </c>
      <c r="G358" s="225" t="s">
        <v>304</v>
      </c>
      <c r="H358" s="225" t="s">
        <v>335</v>
      </c>
      <c r="I358" s="225" t="s">
        <v>374</v>
      </c>
      <c r="M358" s="225" t="s">
        <v>304</v>
      </c>
    </row>
    <row r="359" spans="1:16" ht="17.25" customHeight="1" x14ac:dyDescent="0.2">
      <c r="A359" s="225">
        <v>413132</v>
      </c>
      <c r="B359" s="225" t="s">
        <v>1075</v>
      </c>
      <c r="C359" s="225" t="s">
        <v>601</v>
      </c>
      <c r="D359" s="225" t="s">
        <v>527</v>
      </c>
      <c r="E359" s="225" t="s">
        <v>158</v>
      </c>
      <c r="F359" s="225">
        <v>32995</v>
      </c>
      <c r="G359" s="225" t="s">
        <v>331</v>
      </c>
      <c r="H359" s="225" t="s">
        <v>335</v>
      </c>
      <c r="I359" s="225" t="s">
        <v>374</v>
      </c>
      <c r="M359" s="225" t="s">
        <v>311</v>
      </c>
    </row>
    <row r="360" spans="1:16" ht="17.25" customHeight="1" x14ac:dyDescent="0.2">
      <c r="A360" s="225">
        <v>413147</v>
      </c>
      <c r="B360" s="225" t="s">
        <v>1560</v>
      </c>
      <c r="C360" s="225" t="s">
        <v>581</v>
      </c>
      <c r="D360" s="225" t="s">
        <v>1561</v>
      </c>
      <c r="E360" s="225" t="s">
        <v>158</v>
      </c>
      <c r="F360" s="225">
        <v>27837</v>
      </c>
      <c r="G360" s="225" t="s">
        <v>301</v>
      </c>
      <c r="H360" s="225" t="s">
        <v>335</v>
      </c>
      <c r="I360" s="225" t="s">
        <v>374</v>
      </c>
      <c r="M360" s="225" t="s">
        <v>311</v>
      </c>
    </row>
    <row r="361" spans="1:16" ht="17.25" customHeight="1" x14ac:dyDescent="0.2">
      <c r="A361" s="225">
        <v>413224</v>
      </c>
      <c r="B361" s="225" t="s">
        <v>2261</v>
      </c>
      <c r="C361" s="225" t="s">
        <v>2262</v>
      </c>
      <c r="D361" s="225" t="s">
        <v>231</v>
      </c>
      <c r="E361" s="225" t="s">
        <v>157</v>
      </c>
      <c r="F361" s="225">
        <v>33302</v>
      </c>
      <c r="G361" s="225" t="s">
        <v>301</v>
      </c>
      <c r="H361" s="225" t="s">
        <v>335</v>
      </c>
      <c r="I361" s="225" t="s">
        <v>374</v>
      </c>
      <c r="M361" s="225" t="s">
        <v>301</v>
      </c>
    </row>
    <row r="362" spans="1:16" ht="17.25" customHeight="1" x14ac:dyDescent="0.2">
      <c r="A362" s="225">
        <v>413314</v>
      </c>
      <c r="B362" s="225" t="s">
        <v>2172</v>
      </c>
      <c r="C362" s="225" t="s">
        <v>472</v>
      </c>
      <c r="D362" s="225" t="s">
        <v>244</v>
      </c>
      <c r="E362" s="225" t="s">
        <v>157</v>
      </c>
      <c r="F362" s="225">
        <v>32919</v>
      </c>
      <c r="G362" s="225" t="s">
        <v>301</v>
      </c>
      <c r="H362" s="225" t="s">
        <v>335</v>
      </c>
      <c r="I362" s="225" t="s">
        <v>374</v>
      </c>
      <c r="M362" s="225" t="s">
        <v>301</v>
      </c>
    </row>
    <row r="363" spans="1:16" ht="17.25" customHeight="1" x14ac:dyDescent="0.2">
      <c r="A363" s="225">
        <v>413392</v>
      </c>
      <c r="B363" s="225" t="s">
        <v>2220</v>
      </c>
      <c r="C363" s="225" t="s">
        <v>143</v>
      </c>
      <c r="D363" s="225" t="s">
        <v>246</v>
      </c>
      <c r="E363" s="225" t="s">
        <v>158</v>
      </c>
      <c r="F363" s="225">
        <v>31857</v>
      </c>
      <c r="G363" s="225" t="s">
        <v>301</v>
      </c>
      <c r="H363" s="225" t="s">
        <v>335</v>
      </c>
      <c r="I363" s="225" t="s">
        <v>374</v>
      </c>
      <c r="M363" s="225" t="s">
        <v>304</v>
      </c>
    </row>
    <row r="364" spans="1:16" ht="17.25" customHeight="1" x14ac:dyDescent="0.2">
      <c r="A364" s="225">
        <v>413468</v>
      </c>
      <c r="B364" s="225" t="s">
        <v>1073</v>
      </c>
      <c r="C364" s="225" t="s">
        <v>403</v>
      </c>
      <c r="D364" s="225" t="s">
        <v>1074</v>
      </c>
      <c r="E364" s="225" t="s">
        <v>158</v>
      </c>
      <c r="F364" s="225">
        <v>32062</v>
      </c>
      <c r="G364" s="225" t="s">
        <v>3172</v>
      </c>
      <c r="H364" s="225" t="s">
        <v>335</v>
      </c>
      <c r="I364" s="225" t="s">
        <v>374</v>
      </c>
      <c r="M364" s="225" t="s">
        <v>314</v>
      </c>
    </row>
    <row r="365" spans="1:16" ht="17.25" customHeight="1" x14ac:dyDescent="0.2">
      <c r="A365" s="225">
        <v>413472</v>
      </c>
      <c r="B365" s="225" t="s">
        <v>2380</v>
      </c>
      <c r="C365" s="225" t="s">
        <v>2045</v>
      </c>
      <c r="D365" s="225" t="s">
        <v>2381</v>
      </c>
      <c r="E365" s="225" t="s">
        <v>158</v>
      </c>
      <c r="F365" s="225">
        <v>32874</v>
      </c>
      <c r="G365" s="225" t="s">
        <v>3239</v>
      </c>
      <c r="H365" s="225" t="s">
        <v>335</v>
      </c>
      <c r="I365" s="225" t="s">
        <v>374</v>
      </c>
      <c r="M365" s="225" t="s">
        <v>304</v>
      </c>
      <c r="N365" s="225">
        <v>1049</v>
      </c>
      <c r="O365" s="225">
        <v>43858.416030092594</v>
      </c>
      <c r="P365" s="225">
        <v>14000</v>
      </c>
    </row>
    <row r="366" spans="1:16" ht="17.25" customHeight="1" x14ac:dyDescent="0.2">
      <c r="A366" s="225">
        <v>413534</v>
      </c>
      <c r="B366" s="225" t="s">
        <v>2259</v>
      </c>
      <c r="C366" s="225" t="s">
        <v>107</v>
      </c>
      <c r="D366" s="225" t="s">
        <v>2260</v>
      </c>
      <c r="E366" s="225" t="s">
        <v>157</v>
      </c>
      <c r="F366" s="225">
        <v>31419</v>
      </c>
      <c r="G366" s="225" t="s">
        <v>301</v>
      </c>
      <c r="H366" s="225" t="s">
        <v>335</v>
      </c>
      <c r="I366" s="225" t="s">
        <v>374</v>
      </c>
      <c r="M366" s="225" t="s">
        <v>311</v>
      </c>
    </row>
    <row r="367" spans="1:16" ht="17.25" customHeight="1" x14ac:dyDescent="0.2">
      <c r="A367" s="225">
        <v>413541</v>
      </c>
      <c r="B367" s="225" t="s">
        <v>1694</v>
      </c>
      <c r="C367" s="225" t="s">
        <v>631</v>
      </c>
      <c r="D367" s="225" t="s">
        <v>425</v>
      </c>
      <c r="E367" s="225" t="s">
        <v>158</v>
      </c>
      <c r="F367" s="225">
        <v>33420</v>
      </c>
      <c r="G367" s="225" t="s">
        <v>301</v>
      </c>
      <c r="H367" s="225" t="s">
        <v>335</v>
      </c>
      <c r="I367" s="225" t="s">
        <v>374</v>
      </c>
      <c r="M367" s="225" t="s">
        <v>301</v>
      </c>
    </row>
    <row r="368" spans="1:16" ht="17.25" customHeight="1" x14ac:dyDescent="0.2">
      <c r="A368" s="225">
        <v>413549</v>
      </c>
      <c r="B368" s="225" t="s">
        <v>1072</v>
      </c>
      <c r="C368" s="225" t="s">
        <v>408</v>
      </c>
      <c r="D368" s="225" t="s">
        <v>244</v>
      </c>
      <c r="E368" s="225" t="s">
        <v>157</v>
      </c>
      <c r="F368" s="225">
        <v>33613</v>
      </c>
      <c r="G368" s="225" t="s">
        <v>301</v>
      </c>
      <c r="H368" s="225" t="s">
        <v>335</v>
      </c>
      <c r="I368" s="225" t="s">
        <v>374</v>
      </c>
      <c r="M368" s="225" t="s">
        <v>301</v>
      </c>
    </row>
    <row r="369" spans="1:15" ht="17.25" customHeight="1" x14ac:dyDescent="0.2">
      <c r="A369" s="225">
        <v>413560</v>
      </c>
      <c r="B369" s="225" t="s">
        <v>2023</v>
      </c>
      <c r="C369" s="225" t="s">
        <v>624</v>
      </c>
      <c r="D369" s="225" t="s">
        <v>749</v>
      </c>
      <c r="E369" s="225" t="s">
        <v>158</v>
      </c>
      <c r="F369" s="225">
        <v>30965</v>
      </c>
      <c r="G369" s="225" t="s">
        <v>3075</v>
      </c>
      <c r="H369" s="225" t="s">
        <v>335</v>
      </c>
      <c r="I369" s="225" t="s">
        <v>374</v>
      </c>
      <c r="M369" s="225" t="s">
        <v>304</v>
      </c>
    </row>
    <row r="370" spans="1:15" ht="17.25" customHeight="1" x14ac:dyDescent="0.2">
      <c r="A370" s="225">
        <v>413597</v>
      </c>
      <c r="B370" s="225" t="s">
        <v>1219</v>
      </c>
      <c r="C370" s="225" t="s">
        <v>650</v>
      </c>
      <c r="D370" s="225" t="s">
        <v>1220</v>
      </c>
      <c r="E370" s="225" t="s">
        <v>158</v>
      </c>
      <c r="F370" s="225">
        <v>32709</v>
      </c>
      <c r="G370" s="225" t="s">
        <v>3182</v>
      </c>
      <c r="H370" s="225" t="s">
        <v>335</v>
      </c>
      <c r="I370" s="225" t="s">
        <v>374</v>
      </c>
      <c r="M370" s="225" t="s">
        <v>321</v>
      </c>
    </row>
    <row r="371" spans="1:15" ht="17.25" customHeight="1" x14ac:dyDescent="0.2">
      <c r="A371" s="225">
        <v>413598</v>
      </c>
      <c r="B371" s="225" t="s">
        <v>1883</v>
      </c>
      <c r="C371" s="225" t="s">
        <v>135</v>
      </c>
      <c r="D371" s="225" t="s">
        <v>101</v>
      </c>
      <c r="E371" s="225" t="s">
        <v>157</v>
      </c>
      <c r="F371" s="225">
        <v>33239</v>
      </c>
      <c r="G371" s="225" t="s">
        <v>3034</v>
      </c>
      <c r="H371" s="225" t="s">
        <v>335</v>
      </c>
      <c r="I371" s="225" t="s">
        <v>374</v>
      </c>
      <c r="M371" s="225" t="s">
        <v>311</v>
      </c>
    </row>
    <row r="372" spans="1:15" ht="17.25" customHeight="1" x14ac:dyDescent="0.2">
      <c r="A372" s="225">
        <v>413810</v>
      </c>
      <c r="B372" s="225" t="s">
        <v>2321</v>
      </c>
      <c r="C372" s="225" t="s">
        <v>2322</v>
      </c>
      <c r="D372" s="225" t="s">
        <v>420</v>
      </c>
      <c r="E372" s="225" t="s">
        <v>158</v>
      </c>
      <c r="F372" s="225">
        <v>33970</v>
      </c>
      <c r="G372" s="225" t="s">
        <v>301</v>
      </c>
      <c r="H372" s="225" t="s">
        <v>335</v>
      </c>
      <c r="I372" s="225" t="s">
        <v>374</v>
      </c>
      <c r="M372" s="225" t="s">
        <v>301</v>
      </c>
    </row>
    <row r="373" spans="1:15" ht="17.25" customHeight="1" x14ac:dyDescent="0.2">
      <c r="A373" s="225">
        <v>413963</v>
      </c>
      <c r="B373" s="225" t="s">
        <v>2917</v>
      </c>
      <c r="C373" s="225" t="s">
        <v>718</v>
      </c>
      <c r="D373" s="225" t="s">
        <v>742</v>
      </c>
      <c r="E373" s="225" t="s">
        <v>158</v>
      </c>
      <c r="F373" s="225">
        <v>30682</v>
      </c>
      <c r="G373" s="225" t="s">
        <v>305</v>
      </c>
      <c r="H373" s="225" t="s">
        <v>335</v>
      </c>
      <c r="I373" s="225" t="s">
        <v>400</v>
      </c>
      <c r="M373" s="225" t="s">
        <v>317</v>
      </c>
    </row>
    <row r="374" spans="1:15" ht="17.25" customHeight="1" x14ac:dyDescent="0.2">
      <c r="A374" s="225">
        <v>414121</v>
      </c>
      <c r="B374" s="225" t="s">
        <v>2443</v>
      </c>
      <c r="C374" s="225" t="s">
        <v>122</v>
      </c>
      <c r="D374" s="225" t="s">
        <v>2444</v>
      </c>
      <c r="E374" s="225" t="s">
        <v>157</v>
      </c>
      <c r="F374" s="225">
        <v>32509</v>
      </c>
      <c r="G374" s="225" t="s">
        <v>301</v>
      </c>
      <c r="H374" s="225" t="s">
        <v>335</v>
      </c>
      <c r="I374" s="225" t="s">
        <v>374</v>
      </c>
      <c r="M374" s="225" t="s">
        <v>301</v>
      </c>
    </row>
    <row r="375" spans="1:15" ht="17.25" customHeight="1" x14ac:dyDescent="0.2">
      <c r="A375" s="225">
        <v>414187</v>
      </c>
      <c r="B375" s="225" t="s">
        <v>2662</v>
      </c>
      <c r="C375" s="225" t="s">
        <v>408</v>
      </c>
      <c r="D375" s="225" t="s">
        <v>219</v>
      </c>
      <c r="E375" s="225" t="s">
        <v>158</v>
      </c>
      <c r="F375" s="225">
        <v>30619</v>
      </c>
      <c r="G375" s="225" t="s">
        <v>301</v>
      </c>
      <c r="H375" s="225" t="s">
        <v>335</v>
      </c>
      <c r="I375" s="225" t="s">
        <v>400</v>
      </c>
      <c r="M375" s="225" t="s">
        <v>327</v>
      </c>
    </row>
    <row r="376" spans="1:15" ht="17.25" customHeight="1" x14ac:dyDescent="0.2">
      <c r="A376" s="225">
        <v>414293</v>
      </c>
      <c r="B376" s="225" t="s">
        <v>2297</v>
      </c>
      <c r="C376" s="225" t="s">
        <v>462</v>
      </c>
      <c r="D376" s="225" t="s">
        <v>2298</v>
      </c>
      <c r="E376" s="225" t="s">
        <v>158</v>
      </c>
      <c r="F376" s="225">
        <v>33745</v>
      </c>
      <c r="G376" s="225" t="s">
        <v>3032</v>
      </c>
      <c r="H376" s="225" t="s">
        <v>335</v>
      </c>
      <c r="I376" s="225" t="s">
        <v>374</v>
      </c>
      <c r="M376" s="225" t="s">
        <v>311</v>
      </c>
      <c r="N376" s="225">
        <v>1015</v>
      </c>
      <c r="O376" s="225">
        <v>43857.406875000001</v>
      </c>
    </row>
    <row r="377" spans="1:15" ht="17.25" customHeight="1" x14ac:dyDescent="0.2">
      <c r="A377" s="225">
        <v>414302</v>
      </c>
      <c r="B377" s="225" t="s">
        <v>1662</v>
      </c>
      <c r="C377" s="225" t="s">
        <v>79</v>
      </c>
      <c r="D377" s="225" t="s">
        <v>1663</v>
      </c>
      <c r="E377" s="225" t="s">
        <v>158</v>
      </c>
      <c r="F377" s="225">
        <v>31721</v>
      </c>
      <c r="G377" s="225" t="s">
        <v>305</v>
      </c>
      <c r="H377" s="225" t="s">
        <v>335</v>
      </c>
      <c r="I377" s="225" t="s">
        <v>374</v>
      </c>
      <c r="M377" s="225" t="s">
        <v>301</v>
      </c>
    </row>
    <row r="378" spans="1:15" ht="17.25" customHeight="1" x14ac:dyDescent="0.2">
      <c r="A378" s="225">
        <v>414311</v>
      </c>
      <c r="B378" s="225" t="s">
        <v>2769</v>
      </c>
      <c r="C378" s="225" t="s">
        <v>2770</v>
      </c>
      <c r="D378" s="225" t="s">
        <v>496</v>
      </c>
      <c r="E378" s="225" t="s">
        <v>158</v>
      </c>
      <c r="F378" s="225">
        <v>34130</v>
      </c>
      <c r="G378" s="225" t="s">
        <v>301</v>
      </c>
      <c r="H378" s="225" t="s">
        <v>335</v>
      </c>
      <c r="I378" s="225" t="s">
        <v>400</v>
      </c>
      <c r="M378" s="225" t="s">
        <v>301</v>
      </c>
    </row>
    <row r="379" spans="1:15" ht="17.25" customHeight="1" x14ac:dyDescent="0.2">
      <c r="A379" s="225">
        <v>414362</v>
      </c>
      <c r="B379" s="225" t="s">
        <v>2344</v>
      </c>
      <c r="C379" s="225" t="s">
        <v>601</v>
      </c>
      <c r="D379" s="225" t="s">
        <v>2345</v>
      </c>
      <c r="E379" s="225" t="s">
        <v>157</v>
      </c>
      <c r="F379" s="225">
        <v>34000</v>
      </c>
      <c r="G379" s="225" t="s">
        <v>301</v>
      </c>
      <c r="H379" s="225" t="s">
        <v>335</v>
      </c>
      <c r="I379" s="225" t="s">
        <v>374</v>
      </c>
      <c r="M379" s="225" t="s">
        <v>301</v>
      </c>
    </row>
    <row r="380" spans="1:15" ht="17.25" customHeight="1" x14ac:dyDescent="0.2">
      <c r="A380" s="225">
        <v>414393</v>
      </c>
      <c r="B380" s="225" t="s">
        <v>1819</v>
      </c>
      <c r="C380" s="225" t="s">
        <v>490</v>
      </c>
      <c r="D380" s="225" t="s">
        <v>429</v>
      </c>
      <c r="E380" s="225" t="s">
        <v>157</v>
      </c>
      <c r="F380" s="225">
        <v>34730</v>
      </c>
      <c r="G380" s="225" t="s">
        <v>3073</v>
      </c>
      <c r="H380" s="225" t="s">
        <v>335</v>
      </c>
      <c r="I380" s="225" t="s">
        <v>374</v>
      </c>
      <c r="M380" s="225" t="s">
        <v>311</v>
      </c>
    </row>
    <row r="381" spans="1:15" ht="17.25" customHeight="1" x14ac:dyDescent="0.2">
      <c r="A381" s="225">
        <v>414446</v>
      </c>
      <c r="B381" s="225" t="s">
        <v>1661</v>
      </c>
      <c r="C381" s="225" t="s">
        <v>489</v>
      </c>
      <c r="D381" s="225" t="s">
        <v>231</v>
      </c>
      <c r="E381" s="225" t="s">
        <v>157</v>
      </c>
      <c r="F381" s="225">
        <v>33239</v>
      </c>
      <c r="G381" s="225" t="s">
        <v>301</v>
      </c>
      <c r="H381" s="225" t="s">
        <v>335</v>
      </c>
      <c r="I381" s="225" t="s">
        <v>374</v>
      </c>
      <c r="M381" s="225" t="s">
        <v>301</v>
      </c>
    </row>
    <row r="382" spans="1:15" ht="17.25" customHeight="1" x14ac:dyDescent="0.2">
      <c r="A382" s="225">
        <v>414477</v>
      </c>
      <c r="B382" s="225" t="s">
        <v>2021</v>
      </c>
      <c r="C382" s="225" t="s">
        <v>618</v>
      </c>
      <c r="D382" s="225" t="s">
        <v>2022</v>
      </c>
      <c r="E382" s="225" t="s">
        <v>157</v>
      </c>
      <c r="F382" s="225">
        <v>32509</v>
      </c>
      <c r="G382" s="225" t="s">
        <v>301</v>
      </c>
      <c r="H382" s="225" t="s">
        <v>335</v>
      </c>
      <c r="I382" s="225" t="s">
        <v>374</v>
      </c>
      <c r="M382" s="225" t="s">
        <v>301</v>
      </c>
    </row>
    <row r="383" spans="1:15" ht="17.25" customHeight="1" x14ac:dyDescent="0.2">
      <c r="A383" s="225">
        <v>414529</v>
      </c>
      <c r="B383" s="225" t="s">
        <v>1659</v>
      </c>
      <c r="C383" s="225" t="s">
        <v>130</v>
      </c>
      <c r="D383" s="225" t="s">
        <v>1660</v>
      </c>
      <c r="E383" s="225" t="s">
        <v>157</v>
      </c>
      <c r="F383" s="225">
        <v>32143</v>
      </c>
      <c r="G383" s="225" t="s">
        <v>3184</v>
      </c>
      <c r="H383" s="225" t="s">
        <v>335</v>
      </c>
      <c r="I383" s="225" t="s">
        <v>374</v>
      </c>
      <c r="M383" s="225" t="s">
        <v>301</v>
      </c>
    </row>
    <row r="384" spans="1:15" ht="17.25" customHeight="1" x14ac:dyDescent="0.2">
      <c r="A384" s="225">
        <v>414599</v>
      </c>
      <c r="B384" s="225" t="s">
        <v>2365</v>
      </c>
      <c r="C384" s="225" t="s">
        <v>630</v>
      </c>
      <c r="D384" s="225" t="s">
        <v>242</v>
      </c>
      <c r="E384" s="225" t="s">
        <v>157</v>
      </c>
      <c r="F384" s="225">
        <v>33845</v>
      </c>
      <c r="G384" s="225" t="s">
        <v>301</v>
      </c>
      <c r="H384" s="225" t="s">
        <v>335</v>
      </c>
      <c r="I384" s="225" t="s">
        <v>374</v>
      </c>
      <c r="M384" s="225" t="s">
        <v>301</v>
      </c>
    </row>
    <row r="385" spans="1:16" ht="17.25" customHeight="1" x14ac:dyDescent="0.2">
      <c r="A385" s="225">
        <v>414603</v>
      </c>
      <c r="B385" s="225" t="s">
        <v>1276</v>
      </c>
      <c r="C385" s="225" t="s">
        <v>258</v>
      </c>
      <c r="D385" s="225" t="s">
        <v>231</v>
      </c>
      <c r="E385" s="225" t="s">
        <v>158</v>
      </c>
      <c r="F385" s="225">
        <v>30721</v>
      </c>
      <c r="G385" s="225" t="s">
        <v>3189</v>
      </c>
      <c r="H385" s="225" t="s">
        <v>335</v>
      </c>
      <c r="I385" s="225" t="s">
        <v>374</v>
      </c>
      <c r="M385" s="225" t="s">
        <v>301</v>
      </c>
    </row>
    <row r="386" spans="1:16" ht="17.25" customHeight="1" x14ac:dyDescent="0.2">
      <c r="A386" s="225">
        <v>414637</v>
      </c>
      <c r="B386" s="225" t="s">
        <v>1166</v>
      </c>
      <c r="C386" s="225" t="s">
        <v>686</v>
      </c>
      <c r="D386" s="225" t="s">
        <v>591</v>
      </c>
      <c r="E386" s="225" t="s">
        <v>158</v>
      </c>
      <c r="F386" s="225">
        <v>33311</v>
      </c>
      <c r="G386" s="225" t="s">
        <v>301</v>
      </c>
      <c r="H386" s="225" t="s">
        <v>335</v>
      </c>
      <c r="I386" s="225" t="s">
        <v>374</v>
      </c>
      <c r="M386" s="225" t="s">
        <v>301</v>
      </c>
    </row>
    <row r="387" spans="1:16" ht="17.25" customHeight="1" x14ac:dyDescent="0.2">
      <c r="A387" s="225">
        <v>414651</v>
      </c>
      <c r="B387" s="225" t="s">
        <v>2653</v>
      </c>
      <c r="C387" s="225" t="s">
        <v>104</v>
      </c>
      <c r="D387" s="225" t="s">
        <v>782</v>
      </c>
      <c r="E387" s="225" t="s">
        <v>158</v>
      </c>
      <c r="F387" s="225">
        <v>33971</v>
      </c>
      <c r="G387" s="225" t="s">
        <v>301</v>
      </c>
      <c r="H387" s="225" t="s">
        <v>335</v>
      </c>
      <c r="I387" s="225" t="s">
        <v>400</v>
      </c>
      <c r="M387" s="225" t="s">
        <v>306</v>
      </c>
    </row>
    <row r="388" spans="1:16" ht="17.25" customHeight="1" x14ac:dyDescent="0.2">
      <c r="A388" s="225">
        <v>414670</v>
      </c>
      <c r="B388" s="225" t="s">
        <v>2324</v>
      </c>
      <c r="C388" s="225" t="s">
        <v>816</v>
      </c>
      <c r="D388" s="225" t="s">
        <v>277</v>
      </c>
      <c r="E388" s="225" t="s">
        <v>158</v>
      </c>
      <c r="F388" s="225">
        <v>32509</v>
      </c>
      <c r="G388" s="225" t="s">
        <v>3070</v>
      </c>
      <c r="H388" s="225" t="s">
        <v>335</v>
      </c>
      <c r="I388" s="225" t="s">
        <v>374</v>
      </c>
      <c r="M388" s="225" t="s">
        <v>321</v>
      </c>
      <c r="N388" s="225">
        <v>5913</v>
      </c>
      <c r="O388" s="225">
        <v>43818.42597222222</v>
      </c>
      <c r="P388" s="225">
        <v>10000</v>
      </c>
    </row>
    <row r="389" spans="1:16" ht="17.25" customHeight="1" x14ac:dyDescent="0.2">
      <c r="A389" s="225">
        <v>414792</v>
      </c>
      <c r="B389" s="225" t="s">
        <v>1236</v>
      </c>
      <c r="C389" s="225" t="s">
        <v>70</v>
      </c>
      <c r="D389" s="225" t="s">
        <v>424</v>
      </c>
      <c r="E389" s="225" t="s">
        <v>157</v>
      </c>
      <c r="F389" s="225">
        <v>29310</v>
      </c>
      <c r="G389" s="225" t="s">
        <v>3185</v>
      </c>
      <c r="H389" s="225" t="s">
        <v>335</v>
      </c>
      <c r="I389" s="225" t="s">
        <v>374</v>
      </c>
      <c r="M389" s="225" t="s">
        <v>306</v>
      </c>
    </row>
    <row r="390" spans="1:16" ht="17.25" customHeight="1" x14ac:dyDescent="0.2">
      <c r="A390" s="225">
        <v>414809</v>
      </c>
      <c r="B390" s="225" t="s">
        <v>1638</v>
      </c>
      <c r="C390" s="225" t="s">
        <v>449</v>
      </c>
      <c r="D390" s="225" t="s">
        <v>1639</v>
      </c>
      <c r="E390" s="225" t="s">
        <v>158</v>
      </c>
      <c r="F390" s="225">
        <v>33359</v>
      </c>
      <c r="G390" s="225" t="s">
        <v>301</v>
      </c>
      <c r="H390" s="225" t="s">
        <v>335</v>
      </c>
      <c r="I390" s="225" t="s">
        <v>374</v>
      </c>
      <c r="M390" s="225" t="s">
        <v>301</v>
      </c>
    </row>
    <row r="391" spans="1:16" ht="17.25" customHeight="1" x14ac:dyDescent="0.2">
      <c r="A391" s="225">
        <v>414825</v>
      </c>
      <c r="B391" s="225" t="s">
        <v>2343</v>
      </c>
      <c r="C391" s="225" t="s">
        <v>444</v>
      </c>
      <c r="D391" s="225" t="s">
        <v>248</v>
      </c>
      <c r="E391" s="225" t="s">
        <v>158</v>
      </c>
      <c r="F391" s="225">
        <v>32542</v>
      </c>
      <c r="G391" s="225" t="s">
        <v>301</v>
      </c>
      <c r="H391" s="225" t="s">
        <v>335</v>
      </c>
      <c r="I391" s="225" t="s">
        <v>374</v>
      </c>
      <c r="M391" s="225" t="s">
        <v>314</v>
      </c>
      <c r="N391" s="225">
        <v>1528</v>
      </c>
      <c r="O391" s="225">
        <v>43880.436145833337</v>
      </c>
      <c r="P391" s="225">
        <v>33000</v>
      </c>
    </row>
    <row r="392" spans="1:16" ht="17.25" customHeight="1" x14ac:dyDescent="0.2">
      <c r="A392" s="225">
        <v>414862</v>
      </c>
      <c r="B392" s="225" t="s">
        <v>1830</v>
      </c>
      <c r="C392" s="225" t="s">
        <v>1831</v>
      </c>
      <c r="D392" s="225" t="s">
        <v>477</v>
      </c>
      <c r="E392" s="225" t="s">
        <v>157</v>
      </c>
      <c r="F392" s="225">
        <v>32354</v>
      </c>
      <c r="G392" s="225" t="s">
        <v>325</v>
      </c>
      <c r="H392" s="225" t="s">
        <v>335</v>
      </c>
      <c r="I392" s="225" t="s">
        <v>374</v>
      </c>
      <c r="M392" s="225" t="s">
        <v>311</v>
      </c>
    </row>
    <row r="393" spans="1:16" ht="17.25" customHeight="1" x14ac:dyDescent="0.2">
      <c r="A393" s="225">
        <v>414928</v>
      </c>
      <c r="B393" s="225" t="s">
        <v>1165</v>
      </c>
      <c r="C393" s="225" t="s">
        <v>104</v>
      </c>
      <c r="D393" s="225" t="s">
        <v>246</v>
      </c>
      <c r="E393" s="225" t="s">
        <v>157</v>
      </c>
      <c r="F393" s="225">
        <v>33442</v>
      </c>
      <c r="G393" s="225" t="s">
        <v>3178</v>
      </c>
      <c r="H393" s="225" t="s">
        <v>335</v>
      </c>
      <c r="I393" s="225" t="s">
        <v>374</v>
      </c>
      <c r="M393" s="225" t="s">
        <v>317</v>
      </c>
    </row>
    <row r="394" spans="1:16" ht="17.25" customHeight="1" x14ac:dyDescent="0.2">
      <c r="A394" s="225">
        <v>414933</v>
      </c>
      <c r="B394" s="225" t="s">
        <v>1672</v>
      </c>
      <c r="C394" s="225" t="s">
        <v>459</v>
      </c>
      <c r="D394" s="225" t="s">
        <v>1673</v>
      </c>
      <c r="E394" s="225" t="s">
        <v>158</v>
      </c>
      <c r="F394" s="225">
        <v>32994</v>
      </c>
      <c r="G394" s="225" t="s">
        <v>3210</v>
      </c>
      <c r="H394" s="225" t="s">
        <v>335</v>
      </c>
      <c r="I394" s="225" t="s">
        <v>374</v>
      </c>
      <c r="M394" s="225" t="s">
        <v>327</v>
      </c>
    </row>
    <row r="395" spans="1:16" ht="17.25" customHeight="1" x14ac:dyDescent="0.2">
      <c r="A395" s="225">
        <v>414941</v>
      </c>
      <c r="B395" s="225" t="s">
        <v>1071</v>
      </c>
      <c r="C395" s="225" t="s">
        <v>764</v>
      </c>
      <c r="D395" s="225" t="s">
        <v>832</v>
      </c>
      <c r="E395" s="225" t="s">
        <v>158</v>
      </c>
      <c r="F395" s="225">
        <v>33831</v>
      </c>
      <c r="G395" s="225" t="s">
        <v>301</v>
      </c>
      <c r="H395" s="225" t="s">
        <v>335</v>
      </c>
      <c r="I395" s="225" t="s">
        <v>374</v>
      </c>
      <c r="M395" s="225" t="s">
        <v>301</v>
      </c>
    </row>
    <row r="396" spans="1:16" ht="17.25" customHeight="1" x14ac:dyDescent="0.2">
      <c r="A396" s="225">
        <v>414985</v>
      </c>
      <c r="B396" s="225" t="s">
        <v>2789</v>
      </c>
      <c r="C396" s="225" t="s">
        <v>2790</v>
      </c>
      <c r="D396" s="225" t="s">
        <v>632</v>
      </c>
      <c r="E396" s="225" t="s">
        <v>157</v>
      </c>
      <c r="F396" s="225">
        <v>30468</v>
      </c>
      <c r="G396" s="225" t="s">
        <v>301</v>
      </c>
      <c r="H396" s="225" t="s">
        <v>335</v>
      </c>
      <c r="I396" s="225" t="s">
        <v>400</v>
      </c>
      <c r="M396" s="225" t="s">
        <v>301</v>
      </c>
    </row>
    <row r="397" spans="1:16" ht="17.25" customHeight="1" x14ac:dyDescent="0.2">
      <c r="A397" s="225">
        <v>415070</v>
      </c>
      <c r="B397" s="225" t="s">
        <v>2019</v>
      </c>
      <c r="C397" s="225" t="s">
        <v>70</v>
      </c>
      <c r="D397" s="225" t="s">
        <v>2020</v>
      </c>
      <c r="E397" s="225" t="s">
        <v>157</v>
      </c>
      <c r="F397" s="225">
        <v>33005</v>
      </c>
      <c r="G397" s="225" t="s">
        <v>3230</v>
      </c>
      <c r="H397" s="225" t="s">
        <v>335</v>
      </c>
      <c r="I397" s="225" t="s">
        <v>374</v>
      </c>
      <c r="M397" s="225" t="s">
        <v>310</v>
      </c>
    </row>
    <row r="398" spans="1:16" ht="17.25" customHeight="1" x14ac:dyDescent="0.2">
      <c r="A398" s="225">
        <v>415104</v>
      </c>
      <c r="B398" s="225" t="s">
        <v>2458</v>
      </c>
      <c r="C398" s="225" t="s">
        <v>74</v>
      </c>
      <c r="D398" s="225" t="s">
        <v>477</v>
      </c>
      <c r="E398" s="225" t="s">
        <v>158</v>
      </c>
      <c r="F398" s="225">
        <v>31223</v>
      </c>
      <c r="G398" s="225" t="s">
        <v>301</v>
      </c>
      <c r="H398" s="225" t="s">
        <v>335</v>
      </c>
      <c r="I398" s="225" t="s">
        <v>374</v>
      </c>
      <c r="M398" s="225" t="s">
        <v>301</v>
      </c>
    </row>
    <row r="399" spans="1:16" ht="17.25" customHeight="1" x14ac:dyDescent="0.2">
      <c r="A399" s="225">
        <v>415112</v>
      </c>
      <c r="B399" s="225" t="s">
        <v>2018</v>
      </c>
      <c r="C399" s="225" t="s">
        <v>489</v>
      </c>
      <c r="D399" s="225" t="s">
        <v>425</v>
      </c>
      <c r="E399" s="225" t="s">
        <v>157</v>
      </c>
      <c r="F399" s="225">
        <v>33014</v>
      </c>
      <c r="G399" s="225" t="s">
        <v>313</v>
      </c>
      <c r="H399" s="225" t="s">
        <v>336</v>
      </c>
      <c r="I399" s="225" t="s">
        <v>374</v>
      </c>
      <c r="M399" s="225" t="s">
        <v>291</v>
      </c>
    </row>
    <row r="400" spans="1:16" ht="17.25" customHeight="1" x14ac:dyDescent="0.2">
      <c r="A400" s="225">
        <v>415137</v>
      </c>
      <c r="B400" s="225" t="s">
        <v>1513</v>
      </c>
      <c r="C400" s="225" t="s">
        <v>131</v>
      </c>
      <c r="D400" s="225" t="s">
        <v>847</v>
      </c>
      <c r="E400" s="225" t="s">
        <v>158</v>
      </c>
      <c r="F400" s="225">
        <v>33998</v>
      </c>
      <c r="G400" s="225" t="s">
        <v>301</v>
      </c>
      <c r="H400" s="225" t="s">
        <v>335</v>
      </c>
      <c r="I400" s="225" t="s">
        <v>374</v>
      </c>
      <c r="M400" s="225" t="s">
        <v>301</v>
      </c>
    </row>
    <row r="401" spans="1:13" ht="17.25" customHeight="1" x14ac:dyDescent="0.2">
      <c r="A401" s="225">
        <v>415176</v>
      </c>
      <c r="B401" s="225" t="s">
        <v>1776</v>
      </c>
      <c r="C401" s="225" t="s">
        <v>88</v>
      </c>
      <c r="D401" s="225" t="s">
        <v>1777</v>
      </c>
      <c r="E401" s="225" t="s">
        <v>158</v>
      </c>
      <c r="F401" s="225">
        <v>33469</v>
      </c>
      <c r="G401" s="225" t="s">
        <v>301</v>
      </c>
      <c r="H401" s="225" t="s">
        <v>3097</v>
      </c>
      <c r="I401" s="225" t="s">
        <v>374</v>
      </c>
      <c r="M401" s="225" t="s">
        <v>291</v>
      </c>
    </row>
    <row r="402" spans="1:13" ht="17.25" customHeight="1" x14ac:dyDescent="0.2">
      <c r="A402" s="225">
        <v>415184</v>
      </c>
      <c r="B402" s="225" t="s">
        <v>1297</v>
      </c>
      <c r="C402" s="225" t="s">
        <v>70</v>
      </c>
      <c r="D402" s="225" t="s">
        <v>1298</v>
      </c>
      <c r="E402" s="225" t="s">
        <v>158</v>
      </c>
      <c r="F402" s="225">
        <v>34428</v>
      </c>
      <c r="G402" s="225" t="s">
        <v>301</v>
      </c>
      <c r="H402" s="225" t="s">
        <v>335</v>
      </c>
      <c r="I402" s="225" t="s">
        <v>374</v>
      </c>
      <c r="M402" s="225" t="s">
        <v>311</v>
      </c>
    </row>
    <row r="403" spans="1:13" ht="17.25" customHeight="1" x14ac:dyDescent="0.2">
      <c r="A403" s="225">
        <v>415185</v>
      </c>
      <c r="B403" s="225" t="s">
        <v>1184</v>
      </c>
      <c r="C403" s="225" t="s">
        <v>113</v>
      </c>
      <c r="D403" s="225" t="s">
        <v>246</v>
      </c>
      <c r="E403" s="225" t="s">
        <v>157</v>
      </c>
      <c r="F403" s="225">
        <v>33858</v>
      </c>
      <c r="G403" s="225" t="s">
        <v>3043</v>
      </c>
      <c r="H403" s="225" t="s">
        <v>335</v>
      </c>
      <c r="I403" s="225" t="s">
        <v>374</v>
      </c>
      <c r="M403" s="225" t="s">
        <v>311</v>
      </c>
    </row>
    <row r="404" spans="1:13" ht="17.25" customHeight="1" x14ac:dyDescent="0.2">
      <c r="A404" s="225">
        <v>415227</v>
      </c>
      <c r="B404" s="225" t="s">
        <v>1855</v>
      </c>
      <c r="C404" s="225" t="s">
        <v>547</v>
      </c>
      <c r="D404" s="225" t="s">
        <v>250</v>
      </c>
      <c r="E404" s="225" t="s">
        <v>157</v>
      </c>
      <c r="F404" s="225">
        <v>29971</v>
      </c>
      <c r="G404" s="225" t="s">
        <v>301</v>
      </c>
      <c r="H404" s="225" t="s">
        <v>335</v>
      </c>
      <c r="I404" s="225" t="s">
        <v>374</v>
      </c>
      <c r="M404" s="225" t="s">
        <v>301</v>
      </c>
    </row>
    <row r="405" spans="1:13" ht="17.25" customHeight="1" x14ac:dyDescent="0.2">
      <c r="A405" s="225">
        <v>415242</v>
      </c>
      <c r="B405" s="225" t="s">
        <v>2246</v>
      </c>
      <c r="C405" s="225" t="s">
        <v>102</v>
      </c>
      <c r="D405" s="225" t="s">
        <v>2247</v>
      </c>
      <c r="E405" s="225" t="s">
        <v>157</v>
      </c>
      <c r="F405" s="225">
        <v>32509</v>
      </c>
      <c r="G405" s="225" t="s">
        <v>3029</v>
      </c>
      <c r="H405" s="225" t="s">
        <v>335</v>
      </c>
      <c r="I405" s="225" t="s">
        <v>374</v>
      </c>
      <c r="M405" s="225" t="s">
        <v>311</v>
      </c>
    </row>
    <row r="406" spans="1:13" ht="17.25" customHeight="1" x14ac:dyDescent="0.2">
      <c r="A406" s="225">
        <v>415286</v>
      </c>
      <c r="B406" s="225" t="s">
        <v>1274</v>
      </c>
      <c r="C406" s="225" t="s">
        <v>138</v>
      </c>
      <c r="D406" s="225" t="s">
        <v>1275</v>
      </c>
      <c r="E406" s="225" t="s">
        <v>157</v>
      </c>
      <c r="F406" s="225">
        <v>33612</v>
      </c>
      <c r="G406" s="225" t="s">
        <v>301</v>
      </c>
      <c r="H406" s="225" t="s">
        <v>335</v>
      </c>
      <c r="I406" s="225" t="s">
        <v>374</v>
      </c>
      <c r="M406" s="225" t="s">
        <v>301</v>
      </c>
    </row>
    <row r="407" spans="1:13" ht="17.25" customHeight="1" x14ac:dyDescent="0.2">
      <c r="A407" s="225">
        <v>415304</v>
      </c>
      <c r="B407" s="225" t="s">
        <v>1703</v>
      </c>
      <c r="C407" s="225" t="s">
        <v>84</v>
      </c>
      <c r="D407" s="225" t="s">
        <v>245</v>
      </c>
      <c r="E407" s="225" t="s">
        <v>157</v>
      </c>
      <c r="F407" s="225">
        <v>33475</v>
      </c>
      <c r="G407" s="225" t="s">
        <v>301</v>
      </c>
      <c r="H407" s="225" t="s">
        <v>335</v>
      </c>
      <c r="I407" s="225" t="s">
        <v>374</v>
      </c>
      <c r="M407" s="225" t="s">
        <v>301</v>
      </c>
    </row>
    <row r="408" spans="1:13" ht="17.25" customHeight="1" x14ac:dyDescent="0.2">
      <c r="A408" s="225">
        <v>415357</v>
      </c>
      <c r="B408" s="225" t="s">
        <v>1217</v>
      </c>
      <c r="C408" s="225" t="s">
        <v>96</v>
      </c>
      <c r="D408" s="225" t="s">
        <v>636</v>
      </c>
      <c r="E408" s="225" t="s">
        <v>157</v>
      </c>
      <c r="F408" s="225">
        <v>33705</v>
      </c>
      <c r="G408" s="225" t="s">
        <v>301</v>
      </c>
      <c r="H408" s="225" t="s">
        <v>335</v>
      </c>
      <c r="I408" s="225" t="s">
        <v>374</v>
      </c>
      <c r="M408" s="225" t="s">
        <v>311</v>
      </c>
    </row>
    <row r="409" spans="1:13" ht="17.25" customHeight="1" x14ac:dyDescent="0.2">
      <c r="A409" s="225">
        <v>415552</v>
      </c>
      <c r="B409" s="225" t="s">
        <v>2017</v>
      </c>
      <c r="C409" s="225" t="s">
        <v>79</v>
      </c>
      <c r="D409" s="225" t="s">
        <v>231</v>
      </c>
      <c r="E409" s="225" t="s">
        <v>157</v>
      </c>
      <c r="F409" s="225">
        <v>30879</v>
      </c>
      <c r="G409" s="225" t="s">
        <v>301</v>
      </c>
      <c r="H409" s="225" t="s">
        <v>335</v>
      </c>
      <c r="I409" s="225" t="s">
        <v>374</v>
      </c>
      <c r="M409" s="225" t="s">
        <v>301</v>
      </c>
    </row>
    <row r="410" spans="1:13" ht="17.25" customHeight="1" x14ac:dyDescent="0.2">
      <c r="A410" s="225">
        <v>415566</v>
      </c>
      <c r="B410" s="225" t="s">
        <v>833</v>
      </c>
      <c r="C410" s="225" t="s">
        <v>67</v>
      </c>
      <c r="D410" s="225" t="s">
        <v>484</v>
      </c>
      <c r="E410" s="225" t="s">
        <v>157</v>
      </c>
      <c r="F410" s="225">
        <v>29356</v>
      </c>
      <c r="G410" s="225" t="s">
        <v>3043</v>
      </c>
      <c r="H410" s="225" t="s">
        <v>336</v>
      </c>
      <c r="I410" s="225" t="s">
        <v>374</v>
      </c>
      <c r="M410" s="225" t="s">
        <v>291</v>
      </c>
    </row>
    <row r="411" spans="1:13" ht="17.25" customHeight="1" x14ac:dyDescent="0.2">
      <c r="A411" s="225">
        <v>415591</v>
      </c>
      <c r="B411" s="225" t="s">
        <v>1478</v>
      </c>
      <c r="C411" s="225" t="s">
        <v>537</v>
      </c>
      <c r="D411" s="225" t="s">
        <v>480</v>
      </c>
      <c r="E411" s="225" t="s">
        <v>157</v>
      </c>
      <c r="F411" s="225">
        <v>33502</v>
      </c>
      <c r="G411" s="225" t="s">
        <v>301</v>
      </c>
      <c r="H411" s="225" t="s">
        <v>335</v>
      </c>
      <c r="I411" s="225" t="s">
        <v>374</v>
      </c>
      <c r="M411" s="225" t="s">
        <v>327</v>
      </c>
    </row>
    <row r="412" spans="1:13" ht="17.25" customHeight="1" x14ac:dyDescent="0.2">
      <c r="A412" s="225">
        <v>415597</v>
      </c>
      <c r="B412" s="225" t="s">
        <v>2165</v>
      </c>
      <c r="C412" s="225" t="s">
        <v>133</v>
      </c>
      <c r="D412" s="225" t="s">
        <v>142</v>
      </c>
      <c r="E412" s="225" t="s">
        <v>157</v>
      </c>
      <c r="F412" s="225">
        <v>33887</v>
      </c>
      <c r="G412" s="225" t="s">
        <v>301</v>
      </c>
      <c r="H412" s="225" t="s">
        <v>335</v>
      </c>
      <c r="I412" s="225" t="s">
        <v>374</v>
      </c>
      <c r="M412" s="225" t="s">
        <v>301</v>
      </c>
    </row>
    <row r="413" spans="1:13" ht="17.25" customHeight="1" x14ac:dyDescent="0.2">
      <c r="A413" s="225">
        <v>415598</v>
      </c>
      <c r="B413" s="225" t="s">
        <v>1893</v>
      </c>
      <c r="C413" s="225" t="s">
        <v>464</v>
      </c>
      <c r="D413" s="225" t="s">
        <v>269</v>
      </c>
      <c r="E413" s="225" t="s">
        <v>157</v>
      </c>
      <c r="F413" s="225">
        <v>33334</v>
      </c>
      <c r="G413" s="225" t="s">
        <v>301</v>
      </c>
      <c r="H413" s="225" t="s">
        <v>335</v>
      </c>
      <c r="I413" s="225" t="s">
        <v>374</v>
      </c>
      <c r="M413" s="225" t="s">
        <v>301</v>
      </c>
    </row>
    <row r="414" spans="1:13" ht="17.25" customHeight="1" x14ac:dyDescent="0.2">
      <c r="A414" s="225">
        <v>415599</v>
      </c>
      <c r="B414" s="225" t="s">
        <v>1416</v>
      </c>
      <c r="C414" s="225" t="s">
        <v>551</v>
      </c>
      <c r="D414" s="225" t="s">
        <v>487</v>
      </c>
      <c r="E414" s="225" t="s">
        <v>157</v>
      </c>
      <c r="F414" s="225">
        <v>33772</v>
      </c>
      <c r="G414" s="225" t="s">
        <v>301</v>
      </c>
      <c r="H414" s="225" t="s">
        <v>335</v>
      </c>
      <c r="I414" s="225" t="s">
        <v>374</v>
      </c>
      <c r="M414" s="225" t="s">
        <v>301</v>
      </c>
    </row>
    <row r="415" spans="1:13" ht="17.25" customHeight="1" x14ac:dyDescent="0.2">
      <c r="A415" s="225">
        <v>415658</v>
      </c>
      <c r="B415" s="225" t="s">
        <v>1584</v>
      </c>
      <c r="C415" s="225" t="s">
        <v>97</v>
      </c>
      <c r="D415" s="225" t="s">
        <v>231</v>
      </c>
      <c r="E415" s="225" t="s">
        <v>157</v>
      </c>
      <c r="F415" s="225">
        <v>32905</v>
      </c>
      <c r="G415" s="225" t="s">
        <v>301</v>
      </c>
      <c r="H415" s="225" t="s">
        <v>335</v>
      </c>
      <c r="I415" s="225" t="s">
        <v>374</v>
      </c>
      <c r="M415" s="225" t="s">
        <v>301</v>
      </c>
    </row>
    <row r="416" spans="1:13" ht="17.25" customHeight="1" x14ac:dyDescent="0.2">
      <c r="A416" s="225">
        <v>415727</v>
      </c>
      <c r="B416" s="225" t="s">
        <v>1759</v>
      </c>
      <c r="C416" s="225" t="s">
        <v>71</v>
      </c>
      <c r="D416" s="225" t="s">
        <v>240</v>
      </c>
      <c r="E416" s="225" t="s">
        <v>158</v>
      </c>
      <c r="F416" s="225">
        <v>30870</v>
      </c>
      <c r="G416" s="225" t="s">
        <v>301</v>
      </c>
      <c r="H416" s="225" t="s">
        <v>335</v>
      </c>
      <c r="I416" s="225" t="s">
        <v>374</v>
      </c>
      <c r="M416" s="225" t="s">
        <v>301</v>
      </c>
    </row>
    <row r="417" spans="1:16" ht="17.25" customHeight="1" x14ac:dyDescent="0.2">
      <c r="A417" s="225">
        <v>415762</v>
      </c>
      <c r="B417" s="225" t="s">
        <v>2428</v>
      </c>
      <c r="C417" s="225" t="s">
        <v>123</v>
      </c>
      <c r="D417" s="225" t="s">
        <v>806</v>
      </c>
      <c r="E417" s="225" t="s">
        <v>158</v>
      </c>
      <c r="F417" s="225">
        <v>29685</v>
      </c>
      <c r="G417" s="225" t="s">
        <v>301</v>
      </c>
      <c r="H417" s="225" t="s">
        <v>335</v>
      </c>
      <c r="I417" s="225" t="s">
        <v>374</v>
      </c>
      <c r="M417" s="225" t="s">
        <v>301</v>
      </c>
      <c r="N417" s="225">
        <v>1516</v>
      </c>
      <c r="O417" s="225">
        <v>43879.551539351851</v>
      </c>
      <c r="P417" s="225">
        <v>13000</v>
      </c>
    </row>
    <row r="418" spans="1:16" ht="17.25" customHeight="1" x14ac:dyDescent="0.2">
      <c r="A418" s="225">
        <v>415788</v>
      </c>
      <c r="B418" s="225" t="s">
        <v>1399</v>
      </c>
      <c r="C418" s="225" t="s">
        <v>516</v>
      </c>
      <c r="D418" s="225" t="s">
        <v>1400</v>
      </c>
      <c r="E418" s="225" t="s">
        <v>157</v>
      </c>
      <c r="F418" s="225">
        <v>33444</v>
      </c>
      <c r="G418" s="225" t="s">
        <v>301</v>
      </c>
      <c r="H418" s="225" t="s">
        <v>336</v>
      </c>
      <c r="I418" s="225" t="s">
        <v>374</v>
      </c>
      <c r="M418" s="225" t="s">
        <v>291</v>
      </c>
    </row>
    <row r="419" spans="1:16" ht="17.25" customHeight="1" x14ac:dyDescent="0.2">
      <c r="A419" s="225">
        <v>415807</v>
      </c>
      <c r="B419" s="225" t="s">
        <v>1848</v>
      </c>
      <c r="C419" s="225" t="s">
        <v>72</v>
      </c>
      <c r="D419" s="225" t="s">
        <v>219</v>
      </c>
      <c r="E419" s="225" t="s">
        <v>158</v>
      </c>
      <c r="F419" s="225">
        <v>34345</v>
      </c>
      <c r="G419" s="225" t="s">
        <v>301</v>
      </c>
      <c r="H419" s="225" t="s">
        <v>335</v>
      </c>
      <c r="I419" s="225" t="s">
        <v>374</v>
      </c>
      <c r="M419" s="225" t="s">
        <v>301</v>
      </c>
    </row>
    <row r="420" spans="1:16" ht="17.25" customHeight="1" x14ac:dyDescent="0.2">
      <c r="A420" s="225">
        <v>415839</v>
      </c>
      <c r="B420" s="225" t="s">
        <v>1216</v>
      </c>
      <c r="C420" s="225" t="s">
        <v>458</v>
      </c>
      <c r="D420" s="225" t="s">
        <v>252</v>
      </c>
      <c r="E420" s="225" t="s">
        <v>158</v>
      </c>
      <c r="F420" s="225">
        <v>24968</v>
      </c>
      <c r="G420" s="225" t="s">
        <v>301</v>
      </c>
      <c r="H420" s="225" t="s">
        <v>335</v>
      </c>
      <c r="I420" s="225" t="s">
        <v>374</v>
      </c>
      <c r="M420" s="225" t="s">
        <v>301</v>
      </c>
    </row>
    <row r="421" spans="1:16" ht="17.25" customHeight="1" x14ac:dyDescent="0.2">
      <c r="A421" s="225">
        <v>415862</v>
      </c>
      <c r="B421" s="225" t="s">
        <v>1657</v>
      </c>
      <c r="C421" s="225" t="s">
        <v>601</v>
      </c>
      <c r="D421" s="225" t="s">
        <v>1658</v>
      </c>
      <c r="E421" s="225" t="s">
        <v>157</v>
      </c>
      <c r="F421" s="225">
        <v>33280</v>
      </c>
      <c r="G421" s="225" t="s">
        <v>301</v>
      </c>
      <c r="H421" s="225" t="s">
        <v>335</v>
      </c>
      <c r="I421" s="225" t="s">
        <v>374</v>
      </c>
      <c r="M421" s="225" t="s">
        <v>301</v>
      </c>
    </row>
    <row r="422" spans="1:16" ht="17.25" customHeight="1" x14ac:dyDescent="0.2">
      <c r="A422" s="225">
        <v>415931</v>
      </c>
      <c r="B422" s="225" t="s">
        <v>2016</v>
      </c>
      <c r="C422" s="225" t="s">
        <v>114</v>
      </c>
      <c r="D422" s="225" t="s">
        <v>626</v>
      </c>
      <c r="E422" s="225" t="s">
        <v>158</v>
      </c>
      <c r="F422" s="225">
        <v>32573</v>
      </c>
      <c r="G422" s="225" t="s">
        <v>3229</v>
      </c>
      <c r="H422" s="225" t="s">
        <v>335</v>
      </c>
      <c r="I422" s="225" t="s">
        <v>374</v>
      </c>
      <c r="M422" s="225" t="s">
        <v>320</v>
      </c>
    </row>
    <row r="423" spans="1:16" ht="17.25" customHeight="1" x14ac:dyDescent="0.2">
      <c r="A423" s="225">
        <v>415939</v>
      </c>
      <c r="B423" s="225" t="s">
        <v>2456</v>
      </c>
      <c r="C423" s="225" t="s">
        <v>103</v>
      </c>
      <c r="D423" s="225" t="s">
        <v>480</v>
      </c>
      <c r="E423" s="225" t="s">
        <v>157</v>
      </c>
      <c r="F423" s="225">
        <v>31984</v>
      </c>
      <c r="G423" s="225" t="s">
        <v>301</v>
      </c>
      <c r="H423" s="225" t="s">
        <v>335</v>
      </c>
      <c r="I423" s="225" t="s">
        <v>374</v>
      </c>
      <c r="M423" s="225" t="s">
        <v>327</v>
      </c>
      <c r="N423" s="225">
        <v>767</v>
      </c>
      <c r="O423" s="225">
        <v>43846.498310185183</v>
      </c>
    </row>
    <row r="424" spans="1:16" ht="17.25" customHeight="1" x14ac:dyDescent="0.2">
      <c r="A424" s="225">
        <v>415940</v>
      </c>
      <c r="B424" s="225" t="s">
        <v>1069</v>
      </c>
      <c r="C424" s="225" t="s">
        <v>76</v>
      </c>
      <c r="D424" s="225" t="s">
        <v>1070</v>
      </c>
      <c r="E424" s="225" t="s">
        <v>157</v>
      </c>
      <c r="F424" s="225">
        <v>32172</v>
      </c>
      <c r="G424" s="225" t="s">
        <v>301</v>
      </c>
      <c r="H424" s="225" t="s">
        <v>335</v>
      </c>
      <c r="I424" s="225" t="s">
        <v>374</v>
      </c>
      <c r="M424" s="225" t="s">
        <v>301</v>
      </c>
    </row>
    <row r="425" spans="1:16" ht="17.25" customHeight="1" x14ac:dyDescent="0.2">
      <c r="A425" s="225">
        <v>415942</v>
      </c>
      <c r="B425" s="225" t="s">
        <v>2852</v>
      </c>
      <c r="C425" s="225" t="s">
        <v>69</v>
      </c>
      <c r="D425" s="225" t="s">
        <v>2853</v>
      </c>
      <c r="E425" s="225" t="s">
        <v>157</v>
      </c>
      <c r="F425" s="225">
        <v>32898</v>
      </c>
      <c r="G425" s="225" t="s">
        <v>304</v>
      </c>
      <c r="H425" s="225" t="s">
        <v>335</v>
      </c>
      <c r="I425" s="225" t="s">
        <v>400</v>
      </c>
      <c r="M425" s="225" t="s">
        <v>304</v>
      </c>
    </row>
    <row r="426" spans="1:16" ht="17.25" customHeight="1" x14ac:dyDescent="0.2">
      <c r="A426" s="225">
        <v>415943</v>
      </c>
      <c r="B426" s="225" t="s">
        <v>2881</v>
      </c>
      <c r="C426" s="225" t="s">
        <v>1421</v>
      </c>
      <c r="D426" s="225" t="s">
        <v>237</v>
      </c>
      <c r="E426" s="225" t="s">
        <v>158</v>
      </c>
      <c r="F426" s="225">
        <v>31416</v>
      </c>
      <c r="G426" s="225" t="s">
        <v>305</v>
      </c>
      <c r="H426" s="225" t="s">
        <v>335</v>
      </c>
      <c r="I426" s="225" t="s">
        <v>400</v>
      </c>
      <c r="M426" s="225" t="s">
        <v>311</v>
      </c>
    </row>
    <row r="427" spans="1:16" ht="17.25" customHeight="1" x14ac:dyDescent="0.2">
      <c r="A427" s="225">
        <v>415945</v>
      </c>
      <c r="B427" s="225" t="s">
        <v>2015</v>
      </c>
      <c r="C427" s="225" t="s">
        <v>74</v>
      </c>
      <c r="D427" s="225" t="s">
        <v>248</v>
      </c>
      <c r="E427" s="225" t="s">
        <v>158</v>
      </c>
      <c r="F427" s="225">
        <v>33139</v>
      </c>
      <c r="G427" s="225" t="s">
        <v>305</v>
      </c>
      <c r="H427" s="225" t="s">
        <v>335</v>
      </c>
      <c r="I427" s="225" t="s">
        <v>374</v>
      </c>
      <c r="M427" s="225" t="s">
        <v>334</v>
      </c>
    </row>
    <row r="428" spans="1:16" ht="17.25" customHeight="1" x14ac:dyDescent="0.2">
      <c r="A428" s="225">
        <v>415981</v>
      </c>
      <c r="B428" s="225" t="s">
        <v>1888</v>
      </c>
      <c r="C428" s="225" t="s">
        <v>134</v>
      </c>
      <c r="D428" s="225" t="s">
        <v>240</v>
      </c>
      <c r="E428" s="225" t="s">
        <v>157</v>
      </c>
      <c r="F428" s="225">
        <v>33972</v>
      </c>
      <c r="G428" s="225" t="s">
        <v>301</v>
      </c>
      <c r="H428" s="225" t="s">
        <v>335</v>
      </c>
      <c r="I428" s="225" t="s">
        <v>374</v>
      </c>
      <c r="M428" s="225" t="s">
        <v>301</v>
      </c>
    </row>
    <row r="429" spans="1:16" ht="17.25" customHeight="1" x14ac:dyDescent="0.2">
      <c r="A429" s="225">
        <v>416009</v>
      </c>
      <c r="B429" s="225" t="s">
        <v>2692</v>
      </c>
      <c r="C429" s="225" t="s">
        <v>1136</v>
      </c>
      <c r="D429" s="225" t="s">
        <v>800</v>
      </c>
      <c r="E429" s="225" t="s">
        <v>158</v>
      </c>
      <c r="F429" s="225">
        <v>29526</v>
      </c>
      <c r="G429" s="225" t="s">
        <v>3251</v>
      </c>
      <c r="H429" s="225" t="s">
        <v>335</v>
      </c>
      <c r="I429" s="225" t="s">
        <v>400</v>
      </c>
      <c r="M429" s="225" t="s">
        <v>321</v>
      </c>
    </row>
    <row r="430" spans="1:16" ht="17.25" customHeight="1" x14ac:dyDescent="0.2">
      <c r="A430" s="225">
        <v>416033</v>
      </c>
      <c r="B430" s="225" t="s">
        <v>1751</v>
      </c>
      <c r="C430" s="225" t="s">
        <v>550</v>
      </c>
      <c r="D430" s="225" t="s">
        <v>1752</v>
      </c>
      <c r="E430" s="225" t="s">
        <v>157</v>
      </c>
      <c r="F430" s="225">
        <v>33140</v>
      </c>
      <c r="G430" s="225" t="s">
        <v>301</v>
      </c>
      <c r="H430" s="225" t="s">
        <v>335</v>
      </c>
      <c r="I430" s="225" t="s">
        <v>374</v>
      </c>
      <c r="M430" s="225" t="s">
        <v>311</v>
      </c>
    </row>
    <row r="431" spans="1:16" ht="17.25" customHeight="1" x14ac:dyDescent="0.2">
      <c r="A431" s="225">
        <v>416044</v>
      </c>
      <c r="B431" s="225" t="s">
        <v>2013</v>
      </c>
      <c r="C431" s="225" t="s">
        <v>74</v>
      </c>
      <c r="D431" s="225" t="s">
        <v>2014</v>
      </c>
      <c r="E431" s="225" t="s">
        <v>157</v>
      </c>
      <c r="F431" s="225">
        <v>30343</v>
      </c>
      <c r="G431" s="225" t="s">
        <v>301</v>
      </c>
      <c r="H431" s="225" t="s">
        <v>335</v>
      </c>
      <c r="I431" s="225" t="s">
        <v>374</v>
      </c>
      <c r="M431" s="225" t="s">
        <v>311</v>
      </c>
    </row>
    <row r="432" spans="1:16" ht="17.25" customHeight="1" x14ac:dyDescent="0.2">
      <c r="A432" s="225">
        <v>416061</v>
      </c>
      <c r="B432" s="225" t="s">
        <v>1655</v>
      </c>
      <c r="C432" s="225" t="s">
        <v>74</v>
      </c>
      <c r="D432" s="225" t="s">
        <v>1656</v>
      </c>
      <c r="E432" s="225" t="s">
        <v>158</v>
      </c>
      <c r="F432" s="225">
        <v>31054</v>
      </c>
      <c r="G432" s="225" t="s">
        <v>3087</v>
      </c>
      <c r="H432" s="225" t="s">
        <v>335</v>
      </c>
      <c r="I432" s="225" t="s">
        <v>374</v>
      </c>
      <c r="M432" s="225" t="s">
        <v>314</v>
      </c>
    </row>
    <row r="433" spans="1:13" ht="17.25" customHeight="1" x14ac:dyDescent="0.2">
      <c r="A433" s="225">
        <v>416083</v>
      </c>
      <c r="B433" s="225" t="s">
        <v>1272</v>
      </c>
      <c r="C433" s="225" t="s">
        <v>469</v>
      </c>
      <c r="D433" s="225" t="s">
        <v>1273</v>
      </c>
      <c r="E433" s="225" t="s">
        <v>157</v>
      </c>
      <c r="F433" s="225">
        <v>31186</v>
      </c>
      <c r="G433" s="225" t="s">
        <v>3080</v>
      </c>
      <c r="H433" s="225" t="s">
        <v>335</v>
      </c>
      <c r="I433" s="225" t="s">
        <v>374</v>
      </c>
      <c r="M433" s="225" t="s">
        <v>320</v>
      </c>
    </row>
    <row r="434" spans="1:13" ht="17.25" customHeight="1" x14ac:dyDescent="0.2">
      <c r="A434" s="225">
        <v>416099</v>
      </c>
      <c r="B434" s="225" t="s">
        <v>2065</v>
      </c>
      <c r="C434" s="225" t="s">
        <v>77</v>
      </c>
      <c r="D434" s="225" t="s">
        <v>2066</v>
      </c>
      <c r="E434" s="225" t="s">
        <v>157</v>
      </c>
      <c r="F434" s="225">
        <v>33252</v>
      </c>
      <c r="G434" s="225" t="s">
        <v>301</v>
      </c>
      <c r="H434" s="225" t="s">
        <v>335</v>
      </c>
      <c r="I434" s="225" t="s">
        <v>374</v>
      </c>
      <c r="M434" s="225" t="s">
        <v>301</v>
      </c>
    </row>
    <row r="435" spans="1:13" ht="17.25" customHeight="1" x14ac:dyDescent="0.2">
      <c r="A435" s="225">
        <v>416107</v>
      </c>
      <c r="B435" s="225" t="s">
        <v>1476</v>
      </c>
      <c r="C435" s="225" t="s">
        <v>88</v>
      </c>
      <c r="D435" s="225" t="s">
        <v>1477</v>
      </c>
      <c r="E435" s="225" t="s">
        <v>158</v>
      </c>
      <c r="F435" s="225">
        <v>33917</v>
      </c>
      <c r="G435" s="225" t="s">
        <v>3081</v>
      </c>
      <c r="H435" s="225" t="s">
        <v>336</v>
      </c>
      <c r="I435" s="225" t="s">
        <v>374</v>
      </c>
      <c r="M435" s="225" t="s">
        <v>291</v>
      </c>
    </row>
    <row r="436" spans="1:13" ht="17.25" customHeight="1" x14ac:dyDescent="0.2">
      <c r="A436" s="225">
        <v>416136</v>
      </c>
      <c r="B436" s="225" t="s">
        <v>1829</v>
      </c>
      <c r="C436" s="225" t="s">
        <v>471</v>
      </c>
      <c r="D436" s="225" t="s">
        <v>805</v>
      </c>
      <c r="E436" s="225" t="s">
        <v>158</v>
      </c>
      <c r="F436" s="225">
        <v>30749</v>
      </c>
      <c r="G436" s="225" t="s">
        <v>322</v>
      </c>
      <c r="H436" s="225" t="s">
        <v>335</v>
      </c>
      <c r="I436" s="225" t="s">
        <v>374</v>
      </c>
      <c r="M436" s="225" t="s">
        <v>321</v>
      </c>
    </row>
    <row r="437" spans="1:13" ht="17.25" customHeight="1" x14ac:dyDescent="0.2">
      <c r="A437" s="225">
        <v>416163</v>
      </c>
      <c r="B437" s="225" t="s">
        <v>2012</v>
      </c>
      <c r="C437" s="225" t="s">
        <v>72</v>
      </c>
      <c r="D437" s="225" t="s">
        <v>1750</v>
      </c>
      <c r="E437" s="225" t="s">
        <v>158</v>
      </c>
      <c r="F437" s="225">
        <v>32143</v>
      </c>
      <c r="G437" s="225" t="s">
        <v>301</v>
      </c>
      <c r="H437" s="225" t="s">
        <v>335</v>
      </c>
      <c r="I437" s="225" t="s">
        <v>374</v>
      </c>
      <c r="M437" s="225" t="s">
        <v>301</v>
      </c>
    </row>
    <row r="438" spans="1:13" ht="17.25" customHeight="1" x14ac:dyDescent="0.2">
      <c r="A438" s="225">
        <v>416202</v>
      </c>
      <c r="B438" s="225" t="s">
        <v>1067</v>
      </c>
      <c r="C438" s="225" t="s">
        <v>72</v>
      </c>
      <c r="D438" s="225" t="s">
        <v>1068</v>
      </c>
      <c r="E438" s="225" t="s">
        <v>158</v>
      </c>
      <c r="F438" s="225">
        <v>34516</v>
      </c>
      <c r="G438" s="225" t="s">
        <v>301</v>
      </c>
      <c r="H438" s="225" t="s">
        <v>336</v>
      </c>
      <c r="I438" s="225" t="s">
        <v>374</v>
      </c>
      <c r="M438" s="225" t="s">
        <v>291</v>
      </c>
    </row>
    <row r="439" spans="1:13" ht="17.25" customHeight="1" x14ac:dyDescent="0.2">
      <c r="A439" s="225">
        <v>416275</v>
      </c>
      <c r="B439" s="225" t="s">
        <v>2787</v>
      </c>
      <c r="C439" s="225" t="s">
        <v>107</v>
      </c>
      <c r="D439" s="225" t="s">
        <v>2788</v>
      </c>
      <c r="E439" s="225" t="s">
        <v>157</v>
      </c>
      <c r="F439" s="225">
        <v>30451</v>
      </c>
      <c r="G439" s="225" t="s">
        <v>301</v>
      </c>
      <c r="H439" s="225" t="s">
        <v>335</v>
      </c>
      <c r="I439" s="225" t="s">
        <v>400</v>
      </c>
      <c r="M439" s="225" t="s">
        <v>334</v>
      </c>
    </row>
    <row r="440" spans="1:13" ht="17.25" customHeight="1" x14ac:dyDescent="0.2">
      <c r="A440" s="225">
        <v>416296</v>
      </c>
      <c r="B440" s="225" t="s">
        <v>1749</v>
      </c>
      <c r="C440" s="225" t="s">
        <v>500</v>
      </c>
      <c r="D440" s="225" t="s">
        <v>1750</v>
      </c>
      <c r="E440" s="225" t="s">
        <v>157</v>
      </c>
      <c r="F440" s="225">
        <v>33970</v>
      </c>
      <c r="G440" s="225" t="s">
        <v>3089</v>
      </c>
      <c r="H440" s="225" t="s">
        <v>335</v>
      </c>
      <c r="I440" s="225" t="s">
        <v>374</v>
      </c>
      <c r="M440" s="225" t="s">
        <v>311</v>
      </c>
    </row>
    <row r="441" spans="1:13" ht="17.25" customHeight="1" x14ac:dyDescent="0.2">
      <c r="A441" s="225">
        <v>416319</v>
      </c>
      <c r="B441" s="225" t="s">
        <v>2136</v>
      </c>
      <c r="C441" s="225" t="s">
        <v>730</v>
      </c>
      <c r="D441" s="225" t="s">
        <v>219</v>
      </c>
      <c r="E441" s="225" t="s">
        <v>158</v>
      </c>
      <c r="F441" s="225">
        <v>34582</v>
      </c>
      <c r="G441" s="225" t="s">
        <v>301</v>
      </c>
      <c r="H441" s="225" t="s">
        <v>335</v>
      </c>
      <c r="I441" s="225" t="s">
        <v>374</v>
      </c>
      <c r="M441" s="225" t="s">
        <v>301</v>
      </c>
    </row>
    <row r="442" spans="1:13" ht="17.25" customHeight="1" x14ac:dyDescent="0.2">
      <c r="A442" s="225">
        <v>416330</v>
      </c>
      <c r="B442" s="225" t="s">
        <v>1163</v>
      </c>
      <c r="C442" s="225" t="s">
        <v>1164</v>
      </c>
      <c r="D442" s="225" t="s">
        <v>882</v>
      </c>
      <c r="E442" s="225" t="s">
        <v>158</v>
      </c>
      <c r="F442" s="225">
        <v>34727</v>
      </c>
      <c r="G442" s="225" t="s">
        <v>301</v>
      </c>
      <c r="H442" s="225" t="s">
        <v>335</v>
      </c>
      <c r="I442" s="225" t="s">
        <v>374</v>
      </c>
      <c r="M442" s="225" t="s">
        <v>301</v>
      </c>
    </row>
    <row r="443" spans="1:13" ht="17.25" customHeight="1" x14ac:dyDescent="0.2">
      <c r="A443" s="225">
        <v>416345</v>
      </c>
      <c r="B443" s="225" t="s">
        <v>1065</v>
      </c>
      <c r="C443" s="225" t="s">
        <v>74</v>
      </c>
      <c r="D443" s="225" t="s">
        <v>1066</v>
      </c>
      <c r="E443" s="225" t="s">
        <v>157</v>
      </c>
      <c r="F443" s="225">
        <v>25713</v>
      </c>
      <c r="G443" s="225" t="s">
        <v>3171</v>
      </c>
      <c r="H443" s="225" t="s">
        <v>335</v>
      </c>
      <c r="I443" s="225" t="s">
        <v>374</v>
      </c>
      <c r="M443" s="225" t="s">
        <v>317</v>
      </c>
    </row>
    <row r="444" spans="1:13" ht="17.25" customHeight="1" x14ac:dyDescent="0.2">
      <c r="A444" s="225">
        <v>416381</v>
      </c>
      <c r="B444" s="225" t="s">
        <v>2617</v>
      </c>
      <c r="C444" s="225" t="s">
        <v>883</v>
      </c>
      <c r="D444" s="225" t="s">
        <v>238</v>
      </c>
      <c r="E444" s="225" t="s">
        <v>157</v>
      </c>
      <c r="F444" s="225">
        <v>34516</v>
      </c>
      <c r="G444" s="225" t="s">
        <v>301</v>
      </c>
      <c r="H444" s="225" t="s">
        <v>335</v>
      </c>
      <c r="I444" s="225" t="s">
        <v>400</v>
      </c>
      <c r="M444" s="225" t="s">
        <v>301</v>
      </c>
    </row>
    <row r="445" spans="1:13" ht="17.25" customHeight="1" x14ac:dyDescent="0.2">
      <c r="A445" s="225">
        <v>416412</v>
      </c>
      <c r="B445" s="225" t="s">
        <v>1064</v>
      </c>
      <c r="C445" s="225" t="s">
        <v>94</v>
      </c>
      <c r="D445" s="225" t="s">
        <v>250</v>
      </c>
      <c r="E445" s="225" t="s">
        <v>157</v>
      </c>
      <c r="F445" s="225">
        <v>33970</v>
      </c>
      <c r="G445" s="225" t="s">
        <v>3030</v>
      </c>
      <c r="H445" s="225" t="s">
        <v>335</v>
      </c>
      <c r="I445" s="225" t="s">
        <v>374</v>
      </c>
      <c r="M445" s="225" t="s">
        <v>311</v>
      </c>
    </row>
    <row r="446" spans="1:13" ht="17.25" customHeight="1" x14ac:dyDescent="0.2">
      <c r="A446" s="225">
        <v>416463</v>
      </c>
      <c r="B446" s="225" t="s">
        <v>1735</v>
      </c>
      <c r="C446" s="225" t="s">
        <v>560</v>
      </c>
      <c r="D446" s="225" t="s">
        <v>140</v>
      </c>
      <c r="E446" s="225" t="s">
        <v>157</v>
      </c>
      <c r="F446" s="225">
        <v>34486</v>
      </c>
      <c r="G446" s="225" t="s">
        <v>301</v>
      </c>
      <c r="H446" s="225" t="s">
        <v>335</v>
      </c>
      <c r="I446" s="225" t="s">
        <v>374</v>
      </c>
      <c r="M446" s="225" t="s">
        <v>301</v>
      </c>
    </row>
    <row r="447" spans="1:13" ht="17.25" customHeight="1" x14ac:dyDescent="0.2">
      <c r="A447" s="225">
        <v>416513</v>
      </c>
      <c r="B447" s="225" t="s">
        <v>2865</v>
      </c>
      <c r="C447" s="225" t="s">
        <v>586</v>
      </c>
      <c r="D447" s="225" t="s">
        <v>2866</v>
      </c>
      <c r="E447" s="225" t="s">
        <v>158</v>
      </c>
      <c r="F447" s="225">
        <v>30072</v>
      </c>
      <c r="G447" s="225" t="s">
        <v>301</v>
      </c>
      <c r="H447" s="225" t="s">
        <v>335</v>
      </c>
      <c r="I447" s="225" t="s">
        <v>400</v>
      </c>
      <c r="M447" s="225" t="s">
        <v>311</v>
      </c>
    </row>
    <row r="448" spans="1:13" ht="17.25" customHeight="1" x14ac:dyDescent="0.2">
      <c r="A448" s="225">
        <v>416525</v>
      </c>
      <c r="B448" s="225" t="s">
        <v>1296</v>
      </c>
      <c r="C448" s="225" t="s">
        <v>117</v>
      </c>
      <c r="D448" s="225" t="s">
        <v>580</v>
      </c>
      <c r="E448" s="225" t="s">
        <v>158</v>
      </c>
      <c r="F448" s="225">
        <v>33239</v>
      </c>
      <c r="G448" s="225" t="s">
        <v>3084</v>
      </c>
      <c r="H448" s="225" t="s">
        <v>335</v>
      </c>
      <c r="I448" s="225" t="s">
        <v>374</v>
      </c>
      <c r="M448" s="225" t="s">
        <v>311</v>
      </c>
    </row>
    <row r="449" spans="1:16" ht="17.25" customHeight="1" x14ac:dyDescent="0.2">
      <c r="A449" s="225">
        <v>416538</v>
      </c>
      <c r="B449" s="225" t="s">
        <v>2421</v>
      </c>
      <c r="C449" s="225" t="s">
        <v>93</v>
      </c>
      <c r="D449" s="225" t="s">
        <v>246</v>
      </c>
      <c r="E449" s="225" t="s">
        <v>158</v>
      </c>
      <c r="F449" s="225">
        <v>34455</v>
      </c>
      <c r="G449" s="225" t="s">
        <v>301</v>
      </c>
      <c r="H449" s="225" t="s">
        <v>335</v>
      </c>
      <c r="I449" s="225" t="s">
        <v>374</v>
      </c>
      <c r="M449" s="225" t="s">
        <v>301</v>
      </c>
      <c r="N449" s="225">
        <v>1287</v>
      </c>
      <c r="O449" s="225">
        <v>43867.400763888887</v>
      </c>
      <c r="P449" s="225">
        <v>36500</v>
      </c>
    </row>
    <row r="450" spans="1:16" ht="17.25" customHeight="1" x14ac:dyDescent="0.2">
      <c r="A450" s="225">
        <v>416754</v>
      </c>
      <c r="B450" s="225" t="s">
        <v>2244</v>
      </c>
      <c r="C450" s="225" t="s">
        <v>102</v>
      </c>
      <c r="D450" s="225" t="s">
        <v>2245</v>
      </c>
      <c r="E450" s="225" t="s">
        <v>157</v>
      </c>
      <c r="F450" s="225">
        <v>34111</v>
      </c>
      <c r="G450" s="225" t="s">
        <v>304</v>
      </c>
      <c r="H450" s="225" t="s">
        <v>336</v>
      </c>
      <c r="I450" s="225" t="s">
        <v>374</v>
      </c>
      <c r="M450" s="225" t="s">
        <v>291</v>
      </c>
      <c r="N450" s="225">
        <v>877</v>
      </c>
      <c r="O450" s="225">
        <v>43850.452893518515</v>
      </c>
    </row>
    <row r="451" spans="1:16" ht="17.25" customHeight="1" x14ac:dyDescent="0.2">
      <c r="A451" s="225">
        <v>416774</v>
      </c>
      <c r="B451" s="225" t="s">
        <v>1822</v>
      </c>
      <c r="C451" s="225" t="s">
        <v>589</v>
      </c>
      <c r="D451" s="225" t="s">
        <v>219</v>
      </c>
      <c r="E451" s="225" t="s">
        <v>157</v>
      </c>
      <c r="F451" s="225">
        <v>34647</v>
      </c>
      <c r="G451" s="225" t="s">
        <v>301</v>
      </c>
      <c r="H451" s="225" t="s">
        <v>335</v>
      </c>
      <c r="I451" s="225" t="s">
        <v>374</v>
      </c>
      <c r="M451" s="225" t="s">
        <v>301</v>
      </c>
    </row>
    <row r="452" spans="1:16" ht="17.25" customHeight="1" x14ac:dyDescent="0.2">
      <c r="A452" s="225">
        <v>416854</v>
      </c>
      <c r="B452" s="225" t="s">
        <v>1504</v>
      </c>
      <c r="C452" s="225" t="s">
        <v>713</v>
      </c>
      <c r="D452" s="225" t="s">
        <v>212</v>
      </c>
      <c r="E452" s="225" t="s">
        <v>157</v>
      </c>
      <c r="F452" s="225">
        <v>34394</v>
      </c>
      <c r="G452" s="225" t="s">
        <v>301</v>
      </c>
      <c r="H452" s="225" t="s">
        <v>335</v>
      </c>
      <c r="I452" s="225" t="s">
        <v>374</v>
      </c>
      <c r="M452" s="225" t="s">
        <v>301</v>
      </c>
    </row>
    <row r="453" spans="1:16" ht="17.25" customHeight="1" x14ac:dyDescent="0.2">
      <c r="A453" s="225">
        <v>416855</v>
      </c>
      <c r="B453" s="225" t="s">
        <v>2217</v>
      </c>
      <c r="C453" s="225" t="s">
        <v>2218</v>
      </c>
      <c r="D453" s="225" t="s">
        <v>747</v>
      </c>
      <c r="E453" s="225" t="s">
        <v>158</v>
      </c>
      <c r="F453" s="225">
        <v>33458</v>
      </c>
      <c r="G453" s="225" t="s">
        <v>3028</v>
      </c>
      <c r="H453" s="225" t="s">
        <v>335</v>
      </c>
      <c r="I453" s="225" t="s">
        <v>374</v>
      </c>
      <c r="M453" s="225" t="s">
        <v>301</v>
      </c>
    </row>
    <row r="454" spans="1:16" ht="17.25" customHeight="1" x14ac:dyDescent="0.2">
      <c r="A454" s="225">
        <v>416861</v>
      </c>
      <c r="B454" s="225" t="s">
        <v>2575</v>
      </c>
      <c r="C454" s="225" t="s">
        <v>119</v>
      </c>
      <c r="D454" s="225" t="s">
        <v>2576</v>
      </c>
      <c r="E454" s="225" t="s">
        <v>158</v>
      </c>
      <c r="F454" s="225">
        <v>33266</v>
      </c>
      <c r="G454" s="225" t="s">
        <v>301</v>
      </c>
      <c r="H454" s="225" t="s">
        <v>335</v>
      </c>
      <c r="I454" s="225" t="s">
        <v>400</v>
      </c>
      <c r="M454" s="225" t="s">
        <v>301</v>
      </c>
    </row>
    <row r="455" spans="1:16" ht="17.25" customHeight="1" x14ac:dyDescent="0.2">
      <c r="A455" s="225">
        <v>416864</v>
      </c>
      <c r="B455" s="225" t="s">
        <v>1115</v>
      </c>
      <c r="C455" s="225" t="s">
        <v>91</v>
      </c>
      <c r="D455" s="225" t="s">
        <v>244</v>
      </c>
      <c r="E455" s="225" t="s">
        <v>158</v>
      </c>
      <c r="F455" s="225">
        <v>34700</v>
      </c>
      <c r="G455" s="225" t="s">
        <v>301</v>
      </c>
      <c r="H455" s="225" t="s">
        <v>335</v>
      </c>
      <c r="I455" s="225" t="s">
        <v>374</v>
      </c>
      <c r="M455" s="225" t="s">
        <v>301</v>
      </c>
    </row>
    <row r="456" spans="1:16" ht="17.25" customHeight="1" x14ac:dyDescent="0.2">
      <c r="A456" s="225">
        <v>416997</v>
      </c>
      <c r="B456" s="225" t="s">
        <v>1270</v>
      </c>
      <c r="C456" s="225" t="s">
        <v>1271</v>
      </c>
      <c r="D456" s="225" t="s">
        <v>651</v>
      </c>
      <c r="E456" s="225" t="s">
        <v>158</v>
      </c>
      <c r="F456" s="225">
        <v>35065</v>
      </c>
      <c r="G456" s="225" t="s">
        <v>301</v>
      </c>
      <c r="H456" s="225" t="s">
        <v>335</v>
      </c>
      <c r="I456" s="225" t="s">
        <v>374</v>
      </c>
      <c r="M456" s="225" t="s">
        <v>301</v>
      </c>
    </row>
    <row r="457" spans="1:16" ht="17.25" customHeight="1" x14ac:dyDescent="0.2">
      <c r="A457" s="225">
        <v>416998</v>
      </c>
      <c r="B457" s="225" t="s">
        <v>1870</v>
      </c>
      <c r="C457" s="225" t="s">
        <v>128</v>
      </c>
      <c r="D457" s="225" t="s">
        <v>271</v>
      </c>
      <c r="E457" s="225" t="s">
        <v>158</v>
      </c>
      <c r="F457" s="225">
        <v>35065</v>
      </c>
      <c r="G457" s="225" t="s">
        <v>3074</v>
      </c>
      <c r="H457" s="225" t="s">
        <v>335</v>
      </c>
      <c r="I457" s="225" t="s">
        <v>374</v>
      </c>
      <c r="M457" s="225" t="s">
        <v>301</v>
      </c>
    </row>
    <row r="458" spans="1:16" ht="17.25" customHeight="1" x14ac:dyDescent="0.2">
      <c r="A458" s="225">
        <v>417006</v>
      </c>
      <c r="B458" s="225" t="s">
        <v>1512</v>
      </c>
      <c r="C458" s="225" t="s">
        <v>70</v>
      </c>
      <c r="D458" s="225" t="s">
        <v>223</v>
      </c>
      <c r="E458" s="225" t="s">
        <v>158</v>
      </c>
      <c r="F458" s="225">
        <v>34094</v>
      </c>
      <c r="G458" s="225" t="s">
        <v>301</v>
      </c>
      <c r="H458" s="225" t="s">
        <v>335</v>
      </c>
      <c r="I458" s="225" t="s">
        <v>374</v>
      </c>
      <c r="M458" s="225" t="s">
        <v>306</v>
      </c>
    </row>
    <row r="459" spans="1:16" ht="17.25" customHeight="1" x14ac:dyDescent="0.2">
      <c r="A459" s="225">
        <v>417036</v>
      </c>
      <c r="B459" s="225" t="s">
        <v>1583</v>
      </c>
      <c r="C459" s="225" t="s">
        <v>1290</v>
      </c>
      <c r="D459" s="225" t="s">
        <v>231</v>
      </c>
      <c r="E459" s="225" t="s">
        <v>158</v>
      </c>
      <c r="F459" s="225">
        <v>35067</v>
      </c>
      <c r="G459" s="225" t="s">
        <v>301</v>
      </c>
      <c r="H459" s="225" t="s">
        <v>335</v>
      </c>
      <c r="I459" s="225" t="s">
        <v>374</v>
      </c>
      <c r="M459" s="225" t="s">
        <v>301</v>
      </c>
    </row>
    <row r="460" spans="1:16" ht="17.25" customHeight="1" x14ac:dyDescent="0.2">
      <c r="A460" s="225">
        <v>417037</v>
      </c>
      <c r="B460" s="225" t="s">
        <v>2786</v>
      </c>
      <c r="C460" s="225" t="s">
        <v>113</v>
      </c>
      <c r="D460" s="225" t="s">
        <v>268</v>
      </c>
      <c r="E460" s="225" t="s">
        <v>158</v>
      </c>
      <c r="F460" s="225">
        <v>34425</v>
      </c>
      <c r="G460" s="225" t="s">
        <v>301</v>
      </c>
      <c r="H460" s="225" t="s">
        <v>335</v>
      </c>
      <c r="I460" s="225" t="s">
        <v>400</v>
      </c>
      <c r="M460" s="225" t="s">
        <v>311</v>
      </c>
    </row>
    <row r="461" spans="1:16" ht="17.25" customHeight="1" x14ac:dyDescent="0.2">
      <c r="A461" s="225">
        <v>417039</v>
      </c>
      <c r="B461" s="225" t="s">
        <v>1415</v>
      </c>
      <c r="C461" s="225" t="s">
        <v>72</v>
      </c>
      <c r="D461" s="225" t="s">
        <v>268</v>
      </c>
      <c r="E461" s="225" t="s">
        <v>158</v>
      </c>
      <c r="F461" s="225">
        <v>34349</v>
      </c>
      <c r="G461" s="225" t="s">
        <v>301</v>
      </c>
      <c r="H461" s="225" t="s">
        <v>335</v>
      </c>
      <c r="I461" s="225" t="s">
        <v>374</v>
      </c>
      <c r="M461" s="225" t="s">
        <v>317</v>
      </c>
    </row>
    <row r="462" spans="1:16" ht="17.25" customHeight="1" x14ac:dyDescent="0.2">
      <c r="A462" s="225">
        <v>417066</v>
      </c>
      <c r="B462" s="225" t="s">
        <v>1353</v>
      </c>
      <c r="C462" s="225" t="s">
        <v>1354</v>
      </c>
      <c r="D462" s="225" t="s">
        <v>242</v>
      </c>
      <c r="E462" s="225" t="s">
        <v>157</v>
      </c>
      <c r="F462" s="225">
        <v>34414</v>
      </c>
      <c r="G462" s="225" t="s">
        <v>301</v>
      </c>
      <c r="H462" s="225" t="s">
        <v>335</v>
      </c>
      <c r="I462" s="225" t="s">
        <v>374</v>
      </c>
      <c r="M462" s="225" t="s">
        <v>301</v>
      </c>
    </row>
    <row r="463" spans="1:16" ht="17.25" customHeight="1" x14ac:dyDescent="0.2">
      <c r="A463" s="225">
        <v>417115</v>
      </c>
      <c r="B463" s="225" t="s">
        <v>1339</v>
      </c>
      <c r="C463" s="225" t="s">
        <v>730</v>
      </c>
      <c r="D463" s="225" t="s">
        <v>498</v>
      </c>
      <c r="E463" s="225" t="s">
        <v>158</v>
      </c>
      <c r="F463" s="225">
        <v>32144</v>
      </c>
      <c r="G463" s="225" t="s">
        <v>325</v>
      </c>
      <c r="H463" s="225" t="s">
        <v>335</v>
      </c>
      <c r="I463" s="225" t="s">
        <v>374</v>
      </c>
      <c r="M463" s="225" t="s">
        <v>311</v>
      </c>
    </row>
    <row r="464" spans="1:16" ht="17.25" customHeight="1" x14ac:dyDescent="0.2">
      <c r="A464" s="225">
        <v>417134</v>
      </c>
      <c r="B464" s="225" t="s">
        <v>2063</v>
      </c>
      <c r="C464" s="225" t="s">
        <v>138</v>
      </c>
      <c r="D464" s="225" t="s">
        <v>215</v>
      </c>
      <c r="E464" s="225" t="s">
        <v>157</v>
      </c>
      <c r="F464" s="225">
        <v>34545</v>
      </c>
      <c r="G464" s="225" t="s">
        <v>301</v>
      </c>
      <c r="H464" s="225" t="s">
        <v>335</v>
      </c>
      <c r="I464" s="225" t="s">
        <v>374</v>
      </c>
      <c r="M464" s="225" t="s">
        <v>306</v>
      </c>
    </row>
    <row r="465" spans="1:13" ht="17.25" customHeight="1" x14ac:dyDescent="0.2">
      <c r="A465" s="225">
        <v>417141</v>
      </c>
      <c r="B465" s="225" t="s">
        <v>1398</v>
      </c>
      <c r="C465" s="225" t="s">
        <v>102</v>
      </c>
      <c r="D465" s="225" t="s">
        <v>250</v>
      </c>
      <c r="E465" s="225" t="s">
        <v>157</v>
      </c>
      <c r="F465" s="225">
        <v>34700</v>
      </c>
      <c r="G465" s="225" t="s">
        <v>301</v>
      </c>
      <c r="H465" s="225" t="s">
        <v>335</v>
      </c>
      <c r="I465" s="225" t="s">
        <v>374</v>
      </c>
      <c r="M465" s="225" t="s">
        <v>301</v>
      </c>
    </row>
    <row r="466" spans="1:13" ht="17.25" customHeight="1" x14ac:dyDescent="0.2">
      <c r="A466" s="225">
        <v>417153</v>
      </c>
      <c r="B466" s="225" t="s">
        <v>1654</v>
      </c>
      <c r="C466" s="225" t="s">
        <v>72</v>
      </c>
      <c r="D466" s="225" t="s">
        <v>265</v>
      </c>
      <c r="E466" s="225" t="s">
        <v>157</v>
      </c>
      <c r="F466" s="225">
        <v>34700</v>
      </c>
      <c r="G466" s="225" t="s">
        <v>301</v>
      </c>
      <c r="H466" s="225" t="s">
        <v>335</v>
      </c>
      <c r="I466" s="225" t="s">
        <v>374</v>
      </c>
      <c r="M466" s="225" t="s">
        <v>311</v>
      </c>
    </row>
    <row r="467" spans="1:13" ht="17.25" customHeight="1" x14ac:dyDescent="0.2">
      <c r="A467" s="225">
        <v>417188</v>
      </c>
      <c r="B467" s="225" t="s">
        <v>2011</v>
      </c>
      <c r="C467" s="225" t="s">
        <v>70</v>
      </c>
      <c r="D467" s="225" t="s">
        <v>641</v>
      </c>
      <c r="E467" s="225" t="s">
        <v>157</v>
      </c>
      <c r="F467" s="225">
        <v>29418</v>
      </c>
      <c r="G467" s="225" t="s">
        <v>301</v>
      </c>
      <c r="H467" s="225" t="s">
        <v>335</v>
      </c>
      <c r="I467" s="225" t="s">
        <v>374</v>
      </c>
      <c r="M467" s="225" t="s">
        <v>301</v>
      </c>
    </row>
    <row r="468" spans="1:13" ht="17.25" customHeight="1" x14ac:dyDescent="0.2">
      <c r="A468" s="225">
        <v>417195</v>
      </c>
      <c r="B468" s="225" t="s">
        <v>1511</v>
      </c>
      <c r="C468" s="225" t="s">
        <v>70</v>
      </c>
      <c r="D468" s="225" t="s">
        <v>238</v>
      </c>
      <c r="E468" s="225" t="s">
        <v>158</v>
      </c>
      <c r="F468" s="225">
        <v>33970</v>
      </c>
      <c r="G468" s="225" t="s">
        <v>3045</v>
      </c>
      <c r="H468" s="225" t="s">
        <v>335</v>
      </c>
      <c r="I468" s="225" t="s">
        <v>374</v>
      </c>
      <c r="M468" s="225" t="s">
        <v>311</v>
      </c>
    </row>
    <row r="469" spans="1:13" ht="17.25" customHeight="1" x14ac:dyDescent="0.2">
      <c r="A469" s="225">
        <v>417214</v>
      </c>
      <c r="B469" s="225" t="s">
        <v>1162</v>
      </c>
      <c r="C469" s="225" t="s">
        <v>686</v>
      </c>
      <c r="D469" s="225" t="s">
        <v>226</v>
      </c>
      <c r="E469" s="225" t="s">
        <v>158</v>
      </c>
      <c r="F469" s="225">
        <v>34097</v>
      </c>
      <c r="G469" s="225" t="s">
        <v>301</v>
      </c>
      <c r="H469" s="225" t="s">
        <v>335</v>
      </c>
      <c r="I469" s="225" t="s">
        <v>374</v>
      </c>
      <c r="M469" s="225" t="s">
        <v>301</v>
      </c>
    </row>
    <row r="470" spans="1:13" ht="17.25" customHeight="1" x14ac:dyDescent="0.2">
      <c r="A470" s="225">
        <v>417244</v>
      </c>
      <c r="B470" s="225" t="s">
        <v>1161</v>
      </c>
      <c r="C470" s="225" t="s">
        <v>408</v>
      </c>
      <c r="D470" s="225" t="s">
        <v>238</v>
      </c>
      <c r="E470" s="225" t="s">
        <v>158</v>
      </c>
      <c r="F470" s="225">
        <v>32883</v>
      </c>
      <c r="G470" s="225" t="s">
        <v>3096</v>
      </c>
      <c r="H470" s="225" t="s">
        <v>335</v>
      </c>
      <c r="I470" s="225" t="s">
        <v>374</v>
      </c>
      <c r="M470" s="225" t="s">
        <v>311</v>
      </c>
    </row>
    <row r="471" spans="1:13" ht="17.25" customHeight="1" x14ac:dyDescent="0.2">
      <c r="A471" s="225">
        <v>417252</v>
      </c>
      <c r="B471" s="225" t="s">
        <v>1702</v>
      </c>
      <c r="C471" s="225" t="s">
        <v>745</v>
      </c>
      <c r="D471" s="225" t="s">
        <v>473</v>
      </c>
      <c r="E471" s="225" t="s">
        <v>158</v>
      </c>
      <c r="H471" s="225" t="s">
        <v>335</v>
      </c>
      <c r="I471" s="225" t="s">
        <v>374</v>
      </c>
      <c r="M471" s="225" t="s">
        <v>301</v>
      </c>
    </row>
    <row r="472" spans="1:13" ht="17.25" customHeight="1" x14ac:dyDescent="0.2">
      <c r="A472" s="225">
        <v>417256</v>
      </c>
      <c r="B472" s="225" t="s">
        <v>1795</v>
      </c>
      <c r="C472" s="225" t="s">
        <v>93</v>
      </c>
      <c r="D472" s="225" t="s">
        <v>224</v>
      </c>
      <c r="E472" s="225" t="s">
        <v>157</v>
      </c>
      <c r="F472" s="225">
        <v>32874</v>
      </c>
      <c r="G472" s="225" t="s">
        <v>301</v>
      </c>
      <c r="H472" s="225" t="s">
        <v>335</v>
      </c>
      <c r="I472" s="225" t="s">
        <v>374</v>
      </c>
      <c r="M472" s="225" t="s">
        <v>301</v>
      </c>
    </row>
    <row r="473" spans="1:13" ht="17.25" customHeight="1" x14ac:dyDescent="0.2">
      <c r="A473" s="225">
        <v>417270</v>
      </c>
      <c r="B473" s="225" t="s">
        <v>2241</v>
      </c>
      <c r="C473" s="225" t="s">
        <v>504</v>
      </c>
      <c r="D473" s="225" t="s">
        <v>358</v>
      </c>
      <c r="E473" s="225" t="s">
        <v>158</v>
      </c>
      <c r="F473" s="225">
        <v>35391</v>
      </c>
      <c r="G473" s="225" t="s">
        <v>3113</v>
      </c>
      <c r="H473" s="225" t="s">
        <v>335</v>
      </c>
      <c r="I473" s="225" t="s">
        <v>374</v>
      </c>
      <c r="M473" s="225" t="s">
        <v>311</v>
      </c>
    </row>
    <row r="474" spans="1:13" ht="17.25" customHeight="1" x14ac:dyDescent="0.2">
      <c r="A474" s="225">
        <v>417303</v>
      </c>
      <c r="B474" s="225" t="s">
        <v>1475</v>
      </c>
      <c r="C474" s="225" t="s">
        <v>93</v>
      </c>
      <c r="D474" s="225" t="s">
        <v>242</v>
      </c>
      <c r="E474" s="225" t="s">
        <v>157</v>
      </c>
      <c r="F474" s="225">
        <v>34335</v>
      </c>
      <c r="G474" s="225" t="s">
        <v>3127</v>
      </c>
      <c r="H474" s="225" t="s">
        <v>335</v>
      </c>
      <c r="I474" s="225" t="s">
        <v>374</v>
      </c>
      <c r="M474" s="225" t="s">
        <v>311</v>
      </c>
    </row>
    <row r="475" spans="1:13" ht="17.25" customHeight="1" x14ac:dyDescent="0.2">
      <c r="A475" s="225">
        <v>417337</v>
      </c>
      <c r="B475" s="225" t="s">
        <v>1181</v>
      </c>
      <c r="C475" s="225" t="s">
        <v>1182</v>
      </c>
      <c r="D475" s="225" t="s">
        <v>1183</v>
      </c>
      <c r="E475" s="225" t="s">
        <v>158</v>
      </c>
      <c r="F475" s="225">
        <v>34364</v>
      </c>
      <c r="G475" s="225" t="s">
        <v>3032</v>
      </c>
      <c r="H475" s="225" t="s">
        <v>335</v>
      </c>
      <c r="I475" s="225" t="s">
        <v>374</v>
      </c>
      <c r="M475" s="225" t="s">
        <v>311</v>
      </c>
    </row>
    <row r="476" spans="1:13" ht="17.25" customHeight="1" x14ac:dyDescent="0.2">
      <c r="A476" s="225">
        <v>417353</v>
      </c>
      <c r="B476" s="225" t="s">
        <v>2010</v>
      </c>
      <c r="C476" s="225" t="s">
        <v>73</v>
      </c>
      <c r="D476" s="225" t="s">
        <v>224</v>
      </c>
      <c r="E476" s="225" t="s">
        <v>157</v>
      </c>
      <c r="F476" s="225">
        <v>31445</v>
      </c>
      <c r="G476" s="225" t="s">
        <v>301</v>
      </c>
      <c r="H476" s="225" t="s">
        <v>335</v>
      </c>
      <c r="I476" s="225" t="s">
        <v>374</v>
      </c>
      <c r="M476" s="225" t="s">
        <v>311</v>
      </c>
    </row>
    <row r="477" spans="1:13" ht="17.25" customHeight="1" x14ac:dyDescent="0.2">
      <c r="A477" s="225">
        <v>417377</v>
      </c>
      <c r="B477" s="225" t="s">
        <v>1063</v>
      </c>
      <c r="C477" s="225" t="s">
        <v>525</v>
      </c>
      <c r="D477" s="225" t="s">
        <v>790</v>
      </c>
      <c r="E477" s="225" t="s">
        <v>157</v>
      </c>
      <c r="F477" s="225">
        <v>34335</v>
      </c>
      <c r="G477" s="225" t="s">
        <v>301</v>
      </c>
      <c r="H477" s="225" t="s">
        <v>335</v>
      </c>
      <c r="I477" s="225" t="s">
        <v>374</v>
      </c>
      <c r="M477" s="225" t="s">
        <v>301</v>
      </c>
    </row>
    <row r="478" spans="1:13" ht="17.25" customHeight="1" x14ac:dyDescent="0.2">
      <c r="A478" s="225">
        <v>417384</v>
      </c>
      <c r="B478" s="225" t="s">
        <v>1269</v>
      </c>
      <c r="C478" s="225" t="s">
        <v>144</v>
      </c>
      <c r="D478" s="225" t="s">
        <v>260</v>
      </c>
      <c r="E478" s="225" t="s">
        <v>157</v>
      </c>
      <c r="F478" s="225">
        <v>35073</v>
      </c>
      <c r="G478" s="225" t="s">
        <v>301</v>
      </c>
      <c r="H478" s="225" t="s">
        <v>335</v>
      </c>
      <c r="I478" s="225" t="s">
        <v>374</v>
      </c>
      <c r="M478" s="225" t="s">
        <v>332</v>
      </c>
    </row>
    <row r="479" spans="1:13" ht="17.25" customHeight="1" x14ac:dyDescent="0.2">
      <c r="A479" s="225">
        <v>417421</v>
      </c>
      <c r="B479" s="225" t="s">
        <v>2112</v>
      </c>
      <c r="C479" s="225" t="s">
        <v>2113</v>
      </c>
      <c r="D479" s="225" t="s">
        <v>237</v>
      </c>
      <c r="E479" s="225" t="s">
        <v>157</v>
      </c>
      <c r="F479" s="225">
        <v>34183</v>
      </c>
      <c r="G479" s="225" t="s">
        <v>301</v>
      </c>
      <c r="H479" s="225" t="s">
        <v>335</v>
      </c>
      <c r="I479" s="225" t="s">
        <v>374</v>
      </c>
      <c r="M479" s="225" t="s">
        <v>301</v>
      </c>
    </row>
    <row r="480" spans="1:13" ht="17.25" customHeight="1" x14ac:dyDescent="0.2">
      <c r="A480" s="225">
        <v>417482</v>
      </c>
      <c r="B480" s="225" t="s">
        <v>1758</v>
      </c>
      <c r="C480" s="225" t="s">
        <v>119</v>
      </c>
      <c r="D480" s="225" t="s">
        <v>244</v>
      </c>
      <c r="E480" s="225" t="s">
        <v>157</v>
      </c>
      <c r="F480" s="225">
        <v>35065</v>
      </c>
      <c r="G480" s="225" t="s">
        <v>301</v>
      </c>
      <c r="H480" s="225" t="s">
        <v>335</v>
      </c>
      <c r="I480" s="225" t="s">
        <v>374</v>
      </c>
      <c r="M480" s="225" t="s">
        <v>301</v>
      </c>
    </row>
    <row r="481" spans="1:16" ht="17.25" customHeight="1" x14ac:dyDescent="0.2">
      <c r="A481" s="225">
        <v>417528</v>
      </c>
      <c r="B481" s="225" t="s">
        <v>1503</v>
      </c>
      <c r="C481" s="225" t="s">
        <v>117</v>
      </c>
      <c r="D481" s="225" t="s">
        <v>480</v>
      </c>
      <c r="E481" s="225" t="s">
        <v>157</v>
      </c>
      <c r="F481" s="225">
        <v>33107</v>
      </c>
      <c r="G481" s="225" t="s">
        <v>321</v>
      </c>
      <c r="H481" s="225" t="s">
        <v>335</v>
      </c>
      <c r="I481" s="225" t="s">
        <v>374</v>
      </c>
      <c r="M481" s="225" t="s">
        <v>321</v>
      </c>
    </row>
    <row r="482" spans="1:16" ht="17.25" customHeight="1" x14ac:dyDescent="0.2">
      <c r="A482" s="225">
        <v>417544</v>
      </c>
      <c r="B482" s="225" t="s">
        <v>1179</v>
      </c>
      <c r="C482" s="225" t="s">
        <v>586</v>
      </c>
      <c r="D482" s="225" t="s">
        <v>1180</v>
      </c>
      <c r="E482" s="225" t="s">
        <v>158</v>
      </c>
      <c r="F482" s="225">
        <v>33793</v>
      </c>
      <c r="G482" s="225" t="s">
        <v>301</v>
      </c>
      <c r="H482" s="225" t="s">
        <v>335</v>
      </c>
      <c r="I482" s="225" t="s">
        <v>374</v>
      </c>
      <c r="M482" s="225" t="s">
        <v>301</v>
      </c>
    </row>
    <row r="483" spans="1:16" ht="17.25" customHeight="1" x14ac:dyDescent="0.2">
      <c r="A483" s="225">
        <v>417548</v>
      </c>
      <c r="B483" s="225" t="s">
        <v>2181</v>
      </c>
      <c r="C483" s="225" t="s">
        <v>542</v>
      </c>
      <c r="D483" s="225" t="s">
        <v>407</v>
      </c>
      <c r="E483" s="225" t="s">
        <v>158</v>
      </c>
      <c r="F483" s="225">
        <v>33290</v>
      </c>
      <c r="G483" s="225" t="s">
        <v>301</v>
      </c>
      <c r="H483" s="225" t="s">
        <v>335</v>
      </c>
      <c r="I483" s="225" t="s">
        <v>374</v>
      </c>
      <c r="M483" s="225" t="s">
        <v>301</v>
      </c>
      <c r="N483" s="225">
        <v>53</v>
      </c>
      <c r="O483" s="225">
        <v>43836.414918981478</v>
      </c>
      <c r="P483" s="225">
        <v>10000</v>
      </c>
    </row>
    <row r="484" spans="1:16" ht="17.25" customHeight="1" x14ac:dyDescent="0.2">
      <c r="A484" s="225">
        <v>417555</v>
      </c>
      <c r="B484" s="225" t="s">
        <v>2916</v>
      </c>
      <c r="C484" s="225" t="s">
        <v>93</v>
      </c>
      <c r="D484" s="225" t="s">
        <v>242</v>
      </c>
      <c r="E484" s="225" t="s">
        <v>158</v>
      </c>
      <c r="F484" s="225">
        <v>33932</v>
      </c>
      <c r="G484" s="225" t="s">
        <v>301</v>
      </c>
      <c r="H484" s="225" t="s">
        <v>335</v>
      </c>
      <c r="I484" s="225" t="s">
        <v>400</v>
      </c>
      <c r="M484" s="225" t="s">
        <v>301</v>
      </c>
    </row>
    <row r="485" spans="1:16" ht="17.25" customHeight="1" x14ac:dyDescent="0.2">
      <c r="A485" s="225">
        <v>417556</v>
      </c>
      <c r="B485" s="225" t="s">
        <v>2841</v>
      </c>
      <c r="C485" s="225" t="s">
        <v>91</v>
      </c>
      <c r="D485" s="225" t="s">
        <v>219</v>
      </c>
      <c r="E485" s="225" t="s">
        <v>158</v>
      </c>
      <c r="F485" s="225">
        <v>34719</v>
      </c>
      <c r="G485" s="225" t="s">
        <v>301</v>
      </c>
      <c r="H485" s="225" t="s">
        <v>335</v>
      </c>
      <c r="I485" s="225" t="s">
        <v>400</v>
      </c>
      <c r="M485" s="225" t="s">
        <v>301</v>
      </c>
    </row>
    <row r="486" spans="1:16" ht="17.25" customHeight="1" x14ac:dyDescent="0.2">
      <c r="A486" s="225">
        <v>417624</v>
      </c>
      <c r="B486" s="225" t="s">
        <v>1215</v>
      </c>
      <c r="C486" s="225" t="s">
        <v>718</v>
      </c>
      <c r="D486" s="225" t="s">
        <v>531</v>
      </c>
      <c r="E486" s="225" t="s">
        <v>158</v>
      </c>
      <c r="F486" s="225">
        <v>34433</v>
      </c>
      <c r="G486" s="225" t="s">
        <v>301</v>
      </c>
      <c r="H486" s="225" t="s">
        <v>335</v>
      </c>
      <c r="I486" s="225" t="s">
        <v>374</v>
      </c>
      <c r="M486" s="225" t="s">
        <v>301</v>
      </c>
    </row>
    <row r="487" spans="1:16" ht="17.25" customHeight="1" x14ac:dyDescent="0.2">
      <c r="A487" s="225">
        <v>417640</v>
      </c>
      <c r="B487" s="225" t="s">
        <v>2196</v>
      </c>
      <c r="C487" s="225" t="s">
        <v>674</v>
      </c>
      <c r="D487" s="225" t="s">
        <v>429</v>
      </c>
      <c r="E487" s="225" t="s">
        <v>158</v>
      </c>
      <c r="F487" s="225">
        <v>33604</v>
      </c>
      <c r="G487" s="225" t="s">
        <v>301</v>
      </c>
      <c r="H487" s="225" t="s">
        <v>335</v>
      </c>
      <c r="I487" s="225" t="s">
        <v>374</v>
      </c>
      <c r="M487" s="225" t="s">
        <v>301</v>
      </c>
      <c r="N487" s="225">
        <v>1499</v>
      </c>
      <c r="O487" s="225">
        <v>43879.43550925926</v>
      </c>
      <c r="P487" s="225">
        <v>14000</v>
      </c>
    </row>
    <row r="488" spans="1:16" ht="17.25" customHeight="1" x14ac:dyDescent="0.2">
      <c r="A488" s="225">
        <v>417654</v>
      </c>
      <c r="B488" s="225" t="s">
        <v>2733</v>
      </c>
      <c r="C488" s="225" t="s">
        <v>2734</v>
      </c>
      <c r="D488" s="225" t="s">
        <v>259</v>
      </c>
      <c r="E488" s="225" t="s">
        <v>158</v>
      </c>
      <c r="F488" s="225">
        <v>35065</v>
      </c>
      <c r="G488" s="225" t="s">
        <v>301</v>
      </c>
      <c r="H488" s="225" t="s">
        <v>335</v>
      </c>
      <c r="I488" s="225" t="s">
        <v>400</v>
      </c>
      <c r="M488" s="225" t="s">
        <v>301</v>
      </c>
    </row>
    <row r="489" spans="1:16" ht="17.25" customHeight="1" x14ac:dyDescent="0.2">
      <c r="A489" s="225">
        <v>417656</v>
      </c>
      <c r="B489" s="225" t="s">
        <v>1414</v>
      </c>
      <c r="C489" s="225" t="s">
        <v>657</v>
      </c>
      <c r="D489" s="225" t="s">
        <v>643</v>
      </c>
      <c r="E489" s="225" t="s">
        <v>157</v>
      </c>
      <c r="F489" s="225">
        <v>35125</v>
      </c>
      <c r="G489" s="225" t="s">
        <v>301</v>
      </c>
      <c r="H489" s="225" t="s">
        <v>335</v>
      </c>
      <c r="I489" s="225" t="s">
        <v>374</v>
      </c>
      <c r="M489" s="225" t="s">
        <v>301</v>
      </c>
    </row>
    <row r="490" spans="1:16" ht="17.25" customHeight="1" x14ac:dyDescent="0.2">
      <c r="A490" s="225">
        <v>417659</v>
      </c>
      <c r="B490" s="225" t="s">
        <v>1693</v>
      </c>
      <c r="C490" s="225" t="s">
        <v>114</v>
      </c>
      <c r="D490" s="225" t="s">
        <v>219</v>
      </c>
      <c r="E490" s="225" t="s">
        <v>158</v>
      </c>
      <c r="F490" s="225">
        <v>28103</v>
      </c>
      <c r="G490" s="225" t="s">
        <v>301</v>
      </c>
      <c r="H490" s="225" t="s">
        <v>335</v>
      </c>
      <c r="I490" s="225" t="s">
        <v>374</v>
      </c>
      <c r="M490" s="225" t="s">
        <v>302</v>
      </c>
    </row>
    <row r="491" spans="1:16" ht="17.25" customHeight="1" x14ac:dyDescent="0.2">
      <c r="A491" s="225">
        <v>417685</v>
      </c>
      <c r="B491" s="225" t="s">
        <v>2273</v>
      </c>
      <c r="C491" s="225" t="s">
        <v>2274</v>
      </c>
      <c r="D491" s="225" t="s">
        <v>480</v>
      </c>
      <c r="E491" s="225" t="s">
        <v>157</v>
      </c>
      <c r="F491" s="225">
        <v>33805</v>
      </c>
      <c r="G491" s="225" t="s">
        <v>301</v>
      </c>
      <c r="H491" s="225" t="s">
        <v>335</v>
      </c>
      <c r="I491" s="225" t="s">
        <v>374</v>
      </c>
      <c r="M491" s="225" t="s">
        <v>301</v>
      </c>
    </row>
    <row r="492" spans="1:16" ht="17.25" customHeight="1" x14ac:dyDescent="0.2">
      <c r="A492" s="225">
        <v>417686</v>
      </c>
      <c r="B492" s="225" t="s">
        <v>2650</v>
      </c>
      <c r="C492" s="225" t="s">
        <v>2651</v>
      </c>
      <c r="D492" s="225" t="s">
        <v>2652</v>
      </c>
      <c r="E492" s="225" t="s">
        <v>158</v>
      </c>
      <c r="F492" s="225">
        <v>31048</v>
      </c>
      <c r="G492" s="225" t="s">
        <v>302</v>
      </c>
      <c r="H492" s="225" t="s">
        <v>335</v>
      </c>
      <c r="I492" s="225" t="s">
        <v>400</v>
      </c>
      <c r="M492" s="225" t="s">
        <v>302</v>
      </c>
    </row>
    <row r="493" spans="1:16" ht="17.25" customHeight="1" x14ac:dyDescent="0.2">
      <c r="A493" s="225">
        <v>417711</v>
      </c>
      <c r="B493" s="225" t="s">
        <v>1159</v>
      </c>
      <c r="C493" s="225" t="s">
        <v>90</v>
      </c>
      <c r="D493" s="225" t="s">
        <v>1160</v>
      </c>
      <c r="E493" s="225" t="s">
        <v>157</v>
      </c>
      <c r="F493" s="225">
        <v>33970</v>
      </c>
      <c r="G493" s="225" t="s">
        <v>301</v>
      </c>
      <c r="H493" s="225" t="s">
        <v>335</v>
      </c>
      <c r="I493" s="225" t="s">
        <v>374</v>
      </c>
      <c r="M493" s="225" t="s">
        <v>301</v>
      </c>
    </row>
    <row r="494" spans="1:16" ht="17.25" customHeight="1" x14ac:dyDescent="0.2">
      <c r="A494" s="225">
        <v>417748</v>
      </c>
      <c r="B494" s="225" t="s">
        <v>1268</v>
      </c>
      <c r="C494" s="225" t="s">
        <v>577</v>
      </c>
      <c r="D494" s="225" t="s">
        <v>210</v>
      </c>
      <c r="E494" s="225" t="s">
        <v>157</v>
      </c>
      <c r="F494" s="225">
        <v>35178</v>
      </c>
      <c r="G494" s="225" t="s">
        <v>301</v>
      </c>
      <c r="H494" s="225" t="s">
        <v>335</v>
      </c>
      <c r="I494" s="225" t="s">
        <v>374</v>
      </c>
      <c r="M494" s="225" t="s">
        <v>311</v>
      </c>
    </row>
    <row r="495" spans="1:16" ht="17.25" customHeight="1" x14ac:dyDescent="0.2">
      <c r="A495" s="225">
        <v>417758</v>
      </c>
      <c r="B495" s="225" t="s">
        <v>1114</v>
      </c>
      <c r="C495" s="225" t="s">
        <v>846</v>
      </c>
      <c r="D495" s="225" t="s">
        <v>216</v>
      </c>
      <c r="E495" s="225" t="s">
        <v>157</v>
      </c>
      <c r="F495" s="225">
        <v>35065</v>
      </c>
      <c r="G495" s="225" t="s">
        <v>3044</v>
      </c>
      <c r="H495" s="225" t="s">
        <v>335</v>
      </c>
      <c r="I495" s="225" t="s">
        <v>374</v>
      </c>
      <c r="M495" s="225" t="s">
        <v>311</v>
      </c>
    </row>
    <row r="496" spans="1:16" ht="17.25" customHeight="1" x14ac:dyDescent="0.2">
      <c r="A496" s="225">
        <v>417768</v>
      </c>
      <c r="B496" s="225" t="s">
        <v>1637</v>
      </c>
      <c r="C496" s="225" t="s">
        <v>72</v>
      </c>
      <c r="D496" s="225" t="s">
        <v>598</v>
      </c>
      <c r="E496" s="225" t="s">
        <v>157</v>
      </c>
      <c r="F496" s="225">
        <v>34719</v>
      </c>
      <c r="G496" s="225" t="s">
        <v>3138</v>
      </c>
      <c r="H496" s="225" t="s">
        <v>335</v>
      </c>
      <c r="I496" s="225" t="s">
        <v>374</v>
      </c>
      <c r="M496" s="225" t="s">
        <v>304</v>
      </c>
    </row>
    <row r="497" spans="1:16" ht="17.25" customHeight="1" x14ac:dyDescent="0.2">
      <c r="A497" s="225">
        <v>417783</v>
      </c>
      <c r="B497" s="225" t="s">
        <v>2215</v>
      </c>
      <c r="C497" s="225" t="s">
        <v>408</v>
      </c>
      <c r="D497" s="225" t="s">
        <v>492</v>
      </c>
      <c r="E497" s="225" t="s">
        <v>157</v>
      </c>
      <c r="F497" s="225">
        <v>34354</v>
      </c>
      <c r="G497" s="225" t="s">
        <v>3111</v>
      </c>
      <c r="H497" s="225" t="s">
        <v>335</v>
      </c>
      <c r="I497" s="225" t="s">
        <v>374</v>
      </c>
      <c r="M497" s="225" t="s">
        <v>311</v>
      </c>
    </row>
    <row r="498" spans="1:16" ht="17.25" customHeight="1" x14ac:dyDescent="0.2">
      <c r="A498" s="225">
        <v>417788</v>
      </c>
      <c r="B498" s="225" t="s">
        <v>1352</v>
      </c>
      <c r="C498" s="225" t="s">
        <v>77</v>
      </c>
      <c r="D498" s="225" t="s">
        <v>834</v>
      </c>
      <c r="E498" s="225" t="s">
        <v>157</v>
      </c>
      <c r="F498" s="225">
        <v>35431</v>
      </c>
      <c r="G498" s="225" t="s">
        <v>3059</v>
      </c>
      <c r="H498" s="225" t="s">
        <v>335</v>
      </c>
      <c r="I498" s="225" t="s">
        <v>374</v>
      </c>
      <c r="M498" s="225" t="s">
        <v>311</v>
      </c>
    </row>
    <row r="499" spans="1:16" ht="17.25" customHeight="1" x14ac:dyDescent="0.2">
      <c r="A499" s="225">
        <v>417799</v>
      </c>
      <c r="B499" s="225" t="s">
        <v>1338</v>
      </c>
      <c r="C499" s="225" t="s">
        <v>110</v>
      </c>
      <c r="D499" s="225" t="s">
        <v>238</v>
      </c>
      <c r="E499" s="225" t="s">
        <v>158</v>
      </c>
      <c r="F499" s="225">
        <v>33604</v>
      </c>
      <c r="G499" s="225" t="s">
        <v>3191</v>
      </c>
      <c r="H499" s="225" t="s">
        <v>335</v>
      </c>
      <c r="I499" s="225" t="s">
        <v>374</v>
      </c>
      <c r="M499" s="225" t="s">
        <v>301</v>
      </c>
    </row>
    <row r="500" spans="1:16" ht="17.25" customHeight="1" x14ac:dyDescent="0.2">
      <c r="A500" s="225">
        <v>417821</v>
      </c>
      <c r="B500" s="225" t="s">
        <v>2180</v>
      </c>
      <c r="C500" s="225" t="s">
        <v>74</v>
      </c>
      <c r="D500" s="225" t="s">
        <v>216</v>
      </c>
      <c r="E500" s="225" t="s">
        <v>157</v>
      </c>
      <c r="F500" s="225">
        <v>35066</v>
      </c>
      <c r="G500" s="225" t="s">
        <v>301</v>
      </c>
      <c r="H500" s="225" t="s">
        <v>335</v>
      </c>
      <c r="I500" s="225" t="s">
        <v>374</v>
      </c>
      <c r="M500" s="225" t="s">
        <v>301</v>
      </c>
    </row>
    <row r="501" spans="1:16" ht="17.25" customHeight="1" x14ac:dyDescent="0.2">
      <c r="A501" s="225">
        <v>417829</v>
      </c>
      <c r="B501" s="225" t="s">
        <v>1062</v>
      </c>
      <c r="C501" s="225" t="s">
        <v>116</v>
      </c>
      <c r="D501" s="225" t="s">
        <v>531</v>
      </c>
      <c r="E501" s="225" t="s">
        <v>158</v>
      </c>
      <c r="F501" s="225">
        <v>34342</v>
      </c>
      <c r="G501" s="225" t="s">
        <v>3170</v>
      </c>
      <c r="H501" s="225" t="s">
        <v>335</v>
      </c>
      <c r="I501" s="225" t="s">
        <v>374</v>
      </c>
      <c r="M501" s="225" t="s">
        <v>315</v>
      </c>
    </row>
    <row r="502" spans="1:16" ht="17.25" customHeight="1" x14ac:dyDescent="0.2">
      <c r="A502" s="225">
        <v>417876</v>
      </c>
      <c r="B502" s="225" t="s">
        <v>1623</v>
      </c>
      <c r="C502" s="225" t="s">
        <v>618</v>
      </c>
      <c r="D502" s="225" t="s">
        <v>830</v>
      </c>
      <c r="E502" s="225" t="s">
        <v>158</v>
      </c>
      <c r="F502" s="225">
        <v>35065</v>
      </c>
      <c r="G502" s="225" t="s">
        <v>301</v>
      </c>
      <c r="H502" s="225" t="s">
        <v>335</v>
      </c>
      <c r="I502" s="225" t="s">
        <v>374</v>
      </c>
      <c r="M502" s="225" t="s">
        <v>301</v>
      </c>
    </row>
    <row r="503" spans="1:16" ht="17.25" customHeight="1" x14ac:dyDescent="0.2">
      <c r="A503" s="225">
        <v>417880</v>
      </c>
      <c r="B503" s="225" t="s">
        <v>1113</v>
      </c>
      <c r="C503" s="225" t="s">
        <v>462</v>
      </c>
      <c r="D503" s="225" t="s">
        <v>237</v>
      </c>
      <c r="E503" s="225" t="s">
        <v>157</v>
      </c>
      <c r="F503" s="225">
        <v>34802</v>
      </c>
      <c r="G503" s="225" t="s">
        <v>301</v>
      </c>
      <c r="H503" s="225" t="s">
        <v>335</v>
      </c>
      <c r="I503" s="225" t="s">
        <v>374</v>
      </c>
      <c r="M503" s="225" t="s">
        <v>301</v>
      </c>
    </row>
    <row r="504" spans="1:16" ht="17.25" customHeight="1" x14ac:dyDescent="0.2">
      <c r="A504" s="225">
        <v>417892</v>
      </c>
      <c r="B504" s="225" t="s">
        <v>1178</v>
      </c>
      <c r="C504" s="225" t="s">
        <v>127</v>
      </c>
      <c r="D504" s="225" t="s">
        <v>147</v>
      </c>
      <c r="E504" s="225" t="s">
        <v>157</v>
      </c>
      <c r="F504" s="225">
        <v>29465</v>
      </c>
      <c r="G504" s="225" t="s">
        <v>301</v>
      </c>
      <c r="H504" s="225" t="s">
        <v>335</v>
      </c>
      <c r="I504" s="225" t="s">
        <v>374</v>
      </c>
      <c r="M504" s="225" t="s">
        <v>301</v>
      </c>
    </row>
    <row r="505" spans="1:16" ht="17.25" customHeight="1" x14ac:dyDescent="0.2">
      <c r="A505" s="225">
        <v>417913</v>
      </c>
      <c r="B505" s="225" t="s">
        <v>2111</v>
      </c>
      <c r="C505" s="225" t="s">
        <v>1001</v>
      </c>
      <c r="D505" s="225" t="s">
        <v>215</v>
      </c>
      <c r="E505" s="225" t="s">
        <v>157</v>
      </c>
      <c r="H505" s="225" t="s">
        <v>335</v>
      </c>
      <c r="I505" s="225" t="s">
        <v>374</v>
      </c>
      <c r="M505" s="225" t="s">
        <v>301</v>
      </c>
      <c r="N505" s="225">
        <v>587</v>
      </c>
      <c r="O505" s="225">
        <v>43844.507835648146</v>
      </c>
      <c r="P505" s="225">
        <v>14000</v>
      </c>
    </row>
    <row r="506" spans="1:16" ht="17.25" customHeight="1" x14ac:dyDescent="0.2">
      <c r="A506" s="225">
        <v>417945</v>
      </c>
      <c r="B506" s="225" t="s">
        <v>1351</v>
      </c>
      <c r="C506" s="225" t="s">
        <v>122</v>
      </c>
      <c r="D506" s="225" t="s">
        <v>473</v>
      </c>
      <c r="E506" s="225" t="s">
        <v>158</v>
      </c>
      <c r="F506" s="225">
        <v>35145</v>
      </c>
      <c r="G506" s="225" t="s">
        <v>301</v>
      </c>
      <c r="H506" s="225" t="s">
        <v>335</v>
      </c>
      <c r="I506" s="225" t="s">
        <v>374</v>
      </c>
      <c r="M506" s="225" t="s">
        <v>314</v>
      </c>
    </row>
    <row r="507" spans="1:16" ht="17.25" customHeight="1" x14ac:dyDescent="0.2">
      <c r="A507" s="225">
        <v>417965</v>
      </c>
      <c r="B507" s="225" t="s">
        <v>2449</v>
      </c>
      <c r="C507" s="225" t="s">
        <v>2450</v>
      </c>
      <c r="D507" s="225" t="s">
        <v>265</v>
      </c>
      <c r="E507" s="225" t="s">
        <v>158</v>
      </c>
      <c r="F507" s="225">
        <v>34362</v>
      </c>
      <c r="G507" s="225" t="s">
        <v>3241</v>
      </c>
      <c r="H507" s="225" t="s">
        <v>335</v>
      </c>
      <c r="I507" s="225" t="s">
        <v>374</v>
      </c>
      <c r="M507" s="225" t="s">
        <v>334</v>
      </c>
      <c r="N507" s="225">
        <v>860</v>
      </c>
      <c r="O507" s="225">
        <v>43850.367974537039</v>
      </c>
      <c r="P507" s="225">
        <v>12500</v>
      </c>
    </row>
    <row r="508" spans="1:16" ht="17.25" customHeight="1" x14ac:dyDescent="0.2">
      <c r="A508" s="225">
        <v>417967</v>
      </c>
      <c r="B508" s="225" t="s">
        <v>1061</v>
      </c>
      <c r="C508" s="225" t="s">
        <v>126</v>
      </c>
      <c r="D508" s="225" t="s">
        <v>673</v>
      </c>
      <c r="E508" s="225" t="s">
        <v>157</v>
      </c>
      <c r="F508" s="225">
        <v>34727</v>
      </c>
      <c r="G508" s="225" t="s">
        <v>3043</v>
      </c>
      <c r="H508" s="225" t="s">
        <v>335</v>
      </c>
      <c r="I508" s="225" t="s">
        <v>374</v>
      </c>
      <c r="M508" s="225" t="s">
        <v>311</v>
      </c>
    </row>
    <row r="509" spans="1:16" ht="17.25" customHeight="1" x14ac:dyDescent="0.2">
      <c r="A509" s="225">
        <v>417972</v>
      </c>
      <c r="B509" s="225" t="s">
        <v>1177</v>
      </c>
      <c r="C509" s="225" t="s">
        <v>669</v>
      </c>
      <c r="D509" s="225" t="s">
        <v>147</v>
      </c>
      <c r="E509" s="225" t="s">
        <v>157</v>
      </c>
      <c r="F509" s="225">
        <v>34657</v>
      </c>
      <c r="G509" s="225" t="s">
        <v>3134</v>
      </c>
      <c r="H509" s="225" t="s">
        <v>335</v>
      </c>
      <c r="I509" s="225" t="s">
        <v>374</v>
      </c>
      <c r="M509" s="225" t="s">
        <v>311</v>
      </c>
    </row>
    <row r="510" spans="1:16" ht="17.25" customHeight="1" x14ac:dyDescent="0.2">
      <c r="A510" s="225">
        <v>417982</v>
      </c>
      <c r="B510" s="225" t="s">
        <v>1350</v>
      </c>
      <c r="C510" s="225" t="s">
        <v>875</v>
      </c>
      <c r="D510" s="225" t="s">
        <v>221</v>
      </c>
      <c r="E510" s="225" t="s">
        <v>158</v>
      </c>
      <c r="F510" s="225">
        <v>35065</v>
      </c>
      <c r="G510" s="225" t="s">
        <v>3032</v>
      </c>
      <c r="H510" s="225" t="s">
        <v>335</v>
      </c>
      <c r="I510" s="225" t="s">
        <v>374</v>
      </c>
      <c r="M510" s="225" t="s">
        <v>311</v>
      </c>
    </row>
    <row r="511" spans="1:16" ht="17.25" customHeight="1" x14ac:dyDescent="0.2">
      <c r="A511" s="225">
        <v>417989</v>
      </c>
      <c r="B511" s="225" t="s">
        <v>1059</v>
      </c>
      <c r="C511" s="225" t="s">
        <v>1060</v>
      </c>
      <c r="D511" s="225" t="s">
        <v>238</v>
      </c>
      <c r="E511" s="225" t="s">
        <v>157</v>
      </c>
      <c r="F511" s="225">
        <v>35291</v>
      </c>
      <c r="G511" s="225" t="s">
        <v>301</v>
      </c>
      <c r="H511" s="225" t="s">
        <v>335</v>
      </c>
      <c r="I511" s="225" t="s">
        <v>374</v>
      </c>
      <c r="M511" s="225" t="s">
        <v>317</v>
      </c>
    </row>
    <row r="512" spans="1:16" ht="17.25" customHeight="1" x14ac:dyDescent="0.2">
      <c r="A512" s="225">
        <v>417999</v>
      </c>
      <c r="B512" s="225" t="s">
        <v>1112</v>
      </c>
      <c r="C512" s="225" t="s">
        <v>115</v>
      </c>
      <c r="D512" s="225" t="s">
        <v>248</v>
      </c>
      <c r="E512" s="225" t="s">
        <v>157</v>
      </c>
      <c r="F512" s="225">
        <v>34843</v>
      </c>
      <c r="G512" s="225" t="s">
        <v>301</v>
      </c>
      <c r="H512" s="225" t="s">
        <v>335</v>
      </c>
      <c r="I512" s="225" t="s">
        <v>374</v>
      </c>
      <c r="M512" s="225" t="s">
        <v>311</v>
      </c>
    </row>
    <row r="513" spans="1:16" ht="17.25" customHeight="1" x14ac:dyDescent="0.2">
      <c r="A513" s="225">
        <v>418002</v>
      </c>
      <c r="B513" s="225" t="s">
        <v>2512</v>
      </c>
      <c r="C513" s="225" t="s">
        <v>1095</v>
      </c>
      <c r="D513" s="225" t="s">
        <v>2513</v>
      </c>
      <c r="E513" s="225" t="s">
        <v>157</v>
      </c>
      <c r="F513" s="225">
        <v>33970</v>
      </c>
      <c r="G513" s="225" t="s">
        <v>301</v>
      </c>
      <c r="H513" s="225" t="s">
        <v>335</v>
      </c>
      <c r="I513" s="225" t="s">
        <v>374</v>
      </c>
      <c r="M513" s="225" t="s">
        <v>321</v>
      </c>
    </row>
    <row r="514" spans="1:16" ht="17.25" customHeight="1" x14ac:dyDescent="0.2">
      <c r="A514" s="225">
        <v>418020</v>
      </c>
      <c r="B514" s="225" t="s">
        <v>1057</v>
      </c>
      <c r="C514" s="225" t="s">
        <v>662</v>
      </c>
      <c r="D514" s="225" t="s">
        <v>1058</v>
      </c>
      <c r="E514" s="225" t="s">
        <v>157</v>
      </c>
      <c r="F514" s="225">
        <v>35431</v>
      </c>
      <c r="G514" s="225" t="s">
        <v>311</v>
      </c>
      <c r="H514" s="225" t="s">
        <v>335</v>
      </c>
      <c r="I514" s="225" t="s">
        <v>374</v>
      </c>
      <c r="M514" s="225" t="s">
        <v>311</v>
      </c>
    </row>
    <row r="515" spans="1:16" ht="17.25" customHeight="1" x14ac:dyDescent="0.2">
      <c r="A515" s="225">
        <v>418021</v>
      </c>
      <c r="B515" s="225" t="s">
        <v>1111</v>
      </c>
      <c r="C515" s="225" t="s">
        <v>72</v>
      </c>
      <c r="D515" s="225" t="s">
        <v>248</v>
      </c>
      <c r="E515" s="225" t="s">
        <v>157</v>
      </c>
      <c r="F515" s="225">
        <v>35065</v>
      </c>
      <c r="G515" s="225" t="s">
        <v>3036</v>
      </c>
      <c r="H515" s="225" t="s">
        <v>335</v>
      </c>
      <c r="I515" s="225" t="s">
        <v>374</v>
      </c>
      <c r="M515" s="225" t="s">
        <v>311</v>
      </c>
    </row>
    <row r="516" spans="1:16" ht="17.25" customHeight="1" x14ac:dyDescent="0.2">
      <c r="A516" s="225">
        <v>418026</v>
      </c>
      <c r="B516" s="225" t="s">
        <v>2147</v>
      </c>
      <c r="C516" s="225" t="s">
        <v>92</v>
      </c>
      <c r="D516" s="225" t="s">
        <v>2148</v>
      </c>
      <c r="E516" s="225" t="s">
        <v>157</v>
      </c>
      <c r="F516" s="225">
        <v>33970</v>
      </c>
      <c r="G516" s="225" t="s">
        <v>301</v>
      </c>
      <c r="H516" s="225" t="s">
        <v>335</v>
      </c>
      <c r="I516" s="225" t="s">
        <v>374</v>
      </c>
      <c r="M516" s="225" t="s">
        <v>321</v>
      </c>
      <c r="N516" s="225">
        <v>1107</v>
      </c>
      <c r="O516" s="225">
        <v>43859.464826388888</v>
      </c>
      <c r="P516" s="225">
        <v>37000</v>
      </c>
    </row>
    <row r="517" spans="1:16" ht="17.25" customHeight="1" x14ac:dyDescent="0.2">
      <c r="A517" s="225">
        <v>418035</v>
      </c>
      <c r="B517" s="225" t="s">
        <v>1727</v>
      </c>
      <c r="C517" s="225" t="s">
        <v>769</v>
      </c>
      <c r="D517" s="225" t="s">
        <v>567</v>
      </c>
      <c r="E517" s="225" t="s">
        <v>157</v>
      </c>
      <c r="F517" s="225">
        <v>34938</v>
      </c>
      <c r="G517" s="225" t="s">
        <v>301</v>
      </c>
      <c r="H517" s="225" t="s">
        <v>335</v>
      </c>
      <c r="I517" s="225" t="s">
        <v>374</v>
      </c>
      <c r="M517" s="225" t="s">
        <v>301</v>
      </c>
    </row>
    <row r="518" spans="1:16" ht="17.25" customHeight="1" x14ac:dyDescent="0.2">
      <c r="A518" s="225">
        <v>418053</v>
      </c>
      <c r="B518" s="225" t="s">
        <v>2691</v>
      </c>
      <c r="C518" s="225" t="s">
        <v>764</v>
      </c>
      <c r="D518" s="225" t="s">
        <v>260</v>
      </c>
      <c r="E518" s="225" t="s">
        <v>158</v>
      </c>
      <c r="F518" s="225">
        <v>34335</v>
      </c>
      <c r="G518" s="225" t="s">
        <v>301</v>
      </c>
      <c r="H518" s="225" t="s">
        <v>335</v>
      </c>
      <c r="I518" s="225" t="s">
        <v>400</v>
      </c>
      <c r="M518" s="225" t="s">
        <v>301</v>
      </c>
    </row>
    <row r="519" spans="1:16" ht="17.25" customHeight="1" x14ac:dyDescent="0.2">
      <c r="A519" s="225">
        <v>418064</v>
      </c>
      <c r="B519" s="225" t="s">
        <v>1510</v>
      </c>
      <c r="C519" s="225" t="s">
        <v>525</v>
      </c>
      <c r="D519" s="225" t="s">
        <v>786</v>
      </c>
      <c r="E519" s="225" t="s">
        <v>158</v>
      </c>
      <c r="F519" s="225">
        <v>33604</v>
      </c>
      <c r="G519" s="225" t="s">
        <v>301</v>
      </c>
      <c r="H519" s="225" t="s">
        <v>335</v>
      </c>
      <c r="I519" s="225" t="s">
        <v>374</v>
      </c>
      <c r="M519" s="225" t="s">
        <v>301</v>
      </c>
    </row>
    <row r="520" spans="1:16" ht="17.25" customHeight="1" x14ac:dyDescent="0.2">
      <c r="A520" s="225">
        <v>418073</v>
      </c>
      <c r="B520" s="225" t="s">
        <v>1474</v>
      </c>
      <c r="C520" s="225" t="s">
        <v>642</v>
      </c>
      <c r="D520" s="225" t="s">
        <v>562</v>
      </c>
      <c r="E520" s="225" t="s">
        <v>158</v>
      </c>
      <c r="F520" s="225">
        <v>34338</v>
      </c>
      <c r="G520" s="225" t="s">
        <v>301</v>
      </c>
      <c r="H520" s="225" t="s">
        <v>335</v>
      </c>
      <c r="I520" s="225" t="s">
        <v>374</v>
      </c>
      <c r="M520" s="225" t="s">
        <v>301</v>
      </c>
    </row>
    <row r="521" spans="1:16" ht="17.25" customHeight="1" x14ac:dyDescent="0.2">
      <c r="A521" s="225">
        <v>418080</v>
      </c>
      <c r="B521" s="225" t="s">
        <v>2572</v>
      </c>
      <c r="C521" s="225" t="s">
        <v>2573</v>
      </c>
      <c r="D521" s="225" t="s">
        <v>2574</v>
      </c>
      <c r="E521" s="225" t="s">
        <v>158</v>
      </c>
      <c r="F521" s="225">
        <v>27760</v>
      </c>
      <c r="G521" s="225" t="s">
        <v>301</v>
      </c>
      <c r="H521" s="225" t="s">
        <v>335</v>
      </c>
      <c r="I521" s="225" t="s">
        <v>400</v>
      </c>
      <c r="M521" s="225" t="s">
        <v>301</v>
      </c>
    </row>
    <row r="522" spans="1:16" ht="17.25" customHeight="1" x14ac:dyDescent="0.2">
      <c r="A522" s="225">
        <v>418100</v>
      </c>
      <c r="B522" s="225" t="s">
        <v>2925</v>
      </c>
      <c r="C522" s="225" t="s">
        <v>2800</v>
      </c>
      <c r="D522" s="225" t="s">
        <v>213</v>
      </c>
      <c r="E522" s="225" t="s">
        <v>157</v>
      </c>
      <c r="F522" s="225">
        <v>35431</v>
      </c>
      <c r="G522" s="225" t="s">
        <v>301</v>
      </c>
      <c r="H522" s="225" t="s">
        <v>335</v>
      </c>
      <c r="I522" s="225" t="s">
        <v>400</v>
      </c>
      <c r="M522" s="225" t="s">
        <v>327</v>
      </c>
    </row>
    <row r="523" spans="1:16" ht="17.25" customHeight="1" x14ac:dyDescent="0.2">
      <c r="A523" s="225">
        <v>418135</v>
      </c>
      <c r="B523" s="225" t="s">
        <v>1748</v>
      </c>
      <c r="C523" s="225" t="s">
        <v>88</v>
      </c>
      <c r="D523" s="225" t="s">
        <v>140</v>
      </c>
      <c r="E523" s="225" t="s">
        <v>158</v>
      </c>
      <c r="F523" s="225">
        <v>35431</v>
      </c>
      <c r="G523" s="225" t="s">
        <v>301</v>
      </c>
      <c r="H523" s="225" t="s">
        <v>335</v>
      </c>
      <c r="I523" s="225" t="s">
        <v>374</v>
      </c>
      <c r="M523" s="225" t="s">
        <v>301</v>
      </c>
    </row>
    <row r="524" spans="1:16" ht="17.25" customHeight="1" x14ac:dyDescent="0.2">
      <c r="A524" s="225">
        <v>418141</v>
      </c>
      <c r="B524" s="225" t="s">
        <v>1110</v>
      </c>
      <c r="C524" s="225" t="s">
        <v>102</v>
      </c>
      <c r="D524" s="225" t="s">
        <v>487</v>
      </c>
      <c r="E524" s="225" t="s">
        <v>158</v>
      </c>
      <c r="F524" s="225">
        <v>34335</v>
      </c>
      <c r="G524" s="225" t="s">
        <v>652</v>
      </c>
      <c r="H524" s="225" t="s">
        <v>335</v>
      </c>
      <c r="I524" s="225" t="s">
        <v>374</v>
      </c>
      <c r="M524" s="225" t="s">
        <v>304</v>
      </c>
    </row>
    <row r="525" spans="1:16" ht="17.25" customHeight="1" x14ac:dyDescent="0.2">
      <c r="A525" s="225">
        <v>418145</v>
      </c>
      <c r="B525" s="225" t="s">
        <v>1056</v>
      </c>
      <c r="C525" s="225" t="s">
        <v>892</v>
      </c>
      <c r="D525" s="225" t="s">
        <v>440</v>
      </c>
      <c r="E525" s="225" t="s">
        <v>157</v>
      </c>
      <c r="F525" s="225">
        <v>35285</v>
      </c>
      <c r="G525" s="225" t="s">
        <v>301</v>
      </c>
      <c r="H525" s="225" t="s">
        <v>335</v>
      </c>
      <c r="I525" s="225" t="s">
        <v>374</v>
      </c>
      <c r="M525" s="225" t="s">
        <v>304</v>
      </c>
    </row>
    <row r="526" spans="1:16" ht="17.25" customHeight="1" x14ac:dyDescent="0.2">
      <c r="A526" s="225">
        <v>418154</v>
      </c>
      <c r="B526" s="225" t="s">
        <v>2924</v>
      </c>
      <c r="C526" s="225" t="s">
        <v>2179</v>
      </c>
      <c r="D526" s="225" t="s">
        <v>703</v>
      </c>
      <c r="E526" s="225" t="s">
        <v>158</v>
      </c>
      <c r="F526" s="225">
        <v>32874</v>
      </c>
      <c r="G526" s="225" t="s">
        <v>3062</v>
      </c>
      <c r="H526" s="225" t="s">
        <v>335</v>
      </c>
      <c r="I526" s="225" t="s">
        <v>400</v>
      </c>
      <c r="M526" s="225" t="s">
        <v>311</v>
      </c>
    </row>
    <row r="527" spans="1:16" ht="17.25" customHeight="1" x14ac:dyDescent="0.2">
      <c r="A527" s="225">
        <v>418176</v>
      </c>
      <c r="B527" s="225" t="s">
        <v>2570</v>
      </c>
      <c r="C527" s="225" t="s">
        <v>720</v>
      </c>
      <c r="D527" s="225" t="s">
        <v>2571</v>
      </c>
      <c r="E527" s="225" t="s">
        <v>158</v>
      </c>
      <c r="F527" s="225">
        <v>35065</v>
      </c>
      <c r="G527" s="225" t="s">
        <v>301</v>
      </c>
      <c r="H527" s="225" t="s">
        <v>335</v>
      </c>
      <c r="I527" s="225" t="s">
        <v>400</v>
      </c>
      <c r="M527" s="225" t="s">
        <v>301</v>
      </c>
    </row>
    <row r="528" spans="1:16" ht="17.25" customHeight="1" x14ac:dyDescent="0.2">
      <c r="A528" s="225">
        <v>418188</v>
      </c>
      <c r="B528" s="225" t="s">
        <v>1055</v>
      </c>
      <c r="C528" s="225" t="s">
        <v>93</v>
      </c>
      <c r="D528" s="225" t="s">
        <v>210</v>
      </c>
      <c r="E528" s="225" t="s">
        <v>158</v>
      </c>
      <c r="F528" s="225">
        <v>34335</v>
      </c>
      <c r="G528" s="225" t="s">
        <v>301</v>
      </c>
      <c r="H528" s="225" t="s">
        <v>335</v>
      </c>
      <c r="I528" s="225" t="s">
        <v>374</v>
      </c>
      <c r="M528" s="225" t="s">
        <v>301</v>
      </c>
    </row>
    <row r="529" spans="1:16" ht="17.25" customHeight="1" x14ac:dyDescent="0.2">
      <c r="A529" s="225">
        <v>418194</v>
      </c>
      <c r="B529" s="225" t="s">
        <v>1235</v>
      </c>
      <c r="C529" s="225" t="s">
        <v>76</v>
      </c>
      <c r="D529" s="225" t="s">
        <v>796</v>
      </c>
      <c r="E529" s="225" t="s">
        <v>158</v>
      </c>
      <c r="F529" s="225">
        <v>35796</v>
      </c>
      <c r="G529" s="225" t="s">
        <v>301</v>
      </c>
      <c r="H529" s="225" t="s">
        <v>335</v>
      </c>
      <c r="I529" s="225" t="s">
        <v>374</v>
      </c>
      <c r="M529" s="225" t="s">
        <v>301</v>
      </c>
    </row>
    <row r="530" spans="1:16" ht="17.25" customHeight="1" x14ac:dyDescent="0.2">
      <c r="A530" s="225">
        <v>418196</v>
      </c>
      <c r="B530" s="225" t="s">
        <v>1397</v>
      </c>
      <c r="C530" s="225" t="s">
        <v>450</v>
      </c>
      <c r="D530" s="225" t="s">
        <v>634</v>
      </c>
      <c r="E530" s="225" t="s">
        <v>157</v>
      </c>
      <c r="F530" s="225">
        <v>33239</v>
      </c>
      <c r="G530" s="225" t="s">
        <v>301</v>
      </c>
      <c r="H530" s="225" t="s">
        <v>335</v>
      </c>
      <c r="I530" s="225" t="s">
        <v>374</v>
      </c>
      <c r="M530" s="225" t="s">
        <v>301</v>
      </c>
    </row>
    <row r="531" spans="1:16" ht="17.25" customHeight="1" x14ac:dyDescent="0.2">
      <c r="A531" s="225">
        <v>418199</v>
      </c>
      <c r="B531" s="225" t="s">
        <v>1881</v>
      </c>
      <c r="C531" s="225" t="s">
        <v>462</v>
      </c>
      <c r="D531" s="225" t="s">
        <v>1882</v>
      </c>
      <c r="E531" s="225" t="s">
        <v>158</v>
      </c>
      <c r="F531" s="225">
        <v>33156</v>
      </c>
      <c r="G531" s="225" t="s">
        <v>3032</v>
      </c>
      <c r="H531" s="225" t="s">
        <v>335</v>
      </c>
      <c r="I531" s="225" t="s">
        <v>374</v>
      </c>
      <c r="M531" s="225" t="s">
        <v>311</v>
      </c>
    </row>
    <row r="532" spans="1:16" ht="17.25" customHeight="1" x14ac:dyDescent="0.2">
      <c r="A532" s="225">
        <v>418202</v>
      </c>
      <c r="B532" s="225" t="s">
        <v>2649</v>
      </c>
      <c r="C532" s="225" t="s">
        <v>73</v>
      </c>
      <c r="D532" s="225" t="s">
        <v>211</v>
      </c>
      <c r="E532" s="225" t="s">
        <v>157</v>
      </c>
      <c r="F532" s="225">
        <v>33239</v>
      </c>
      <c r="G532" s="225" t="s">
        <v>315</v>
      </c>
      <c r="H532" s="225" t="s">
        <v>335</v>
      </c>
      <c r="I532" s="225" t="s">
        <v>400</v>
      </c>
      <c r="M532" s="225" t="s">
        <v>315</v>
      </c>
    </row>
    <row r="533" spans="1:16" ht="17.25" customHeight="1" x14ac:dyDescent="0.2">
      <c r="A533" s="225">
        <v>418205</v>
      </c>
      <c r="B533" s="225" t="s">
        <v>1054</v>
      </c>
      <c r="C533" s="225" t="s">
        <v>73</v>
      </c>
      <c r="D533" s="225" t="s">
        <v>698</v>
      </c>
      <c r="E533" s="225" t="s">
        <v>158</v>
      </c>
      <c r="F533" s="225">
        <v>35065</v>
      </c>
      <c r="G533" s="225" t="s">
        <v>301</v>
      </c>
      <c r="H533" s="225" t="s">
        <v>336</v>
      </c>
      <c r="I533" s="225" t="s">
        <v>374</v>
      </c>
      <c r="M533" s="225" t="s">
        <v>291</v>
      </c>
    </row>
    <row r="534" spans="1:16" ht="17.25" customHeight="1" x14ac:dyDescent="0.2">
      <c r="A534" s="225">
        <v>418209</v>
      </c>
      <c r="B534" s="225" t="s">
        <v>1108</v>
      </c>
      <c r="C534" s="225" t="s">
        <v>1109</v>
      </c>
      <c r="D534" s="225" t="s">
        <v>790</v>
      </c>
      <c r="E534" s="225" t="s">
        <v>157</v>
      </c>
      <c r="F534" s="225">
        <v>34709</v>
      </c>
      <c r="G534" s="225" t="s">
        <v>365</v>
      </c>
      <c r="H534" s="225" t="s">
        <v>335</v>
      </c>
      <c r="I534" s="225" t="s">
        <v>374</v>
      </c>
      <c r="M534" s="225" t="s">
        <v>304</v>
      </c>
    </row>
    <row r="535" spans="1:16" ht="17.25" customHeight="1" x14ac:dyDescent="0.2">
      <c r="A535" s="225">
        <v>418214</v>
      </c>
      <c r="B535" s="225" t="s">
        <v>2146</v>
      </c>
      <c r="C535" s="225" t="s">
        <v>663</v>
      </c>
      <c r="D535" s="225" t="s">
        <v>246</v>
      </c>
      <c r="E535" s="225" t="s">
        <v>158</v>
      </c>
      <c r="F535" s="225">
        <v>34090</v>
      </c>
      <c r="G535" s="225" t="s">
        <v>313</v>
      </c>
      <c r="H535" s="225" t="s">
        <v>3235</v>
      </c>
      <c r="I535" s="225" t="s">
        <v>374</v>
      </c>
      <c r="M535" s="225" t="s">
        <v>291</v>
      </c>
      <c r="N535" s="225">
        <v>71</v>
      </c>
      <c r="O535" s="225">
        <v>43836.449224537035</v>
      </c>
      <c r="P535" s="225">
        <v>15000</v>
      </c>
    </row>
    <row r="536" spans="1:16" ht="17.25" customHeight="1" x14ac:dyDescent="0.2">
      <c r="A536" s="225">
        <v>418217</v>
      </c>
      <c r="B536" s="225" t="s">
        <v>2569</v>
      </c>
      <c r="C536" s="225" t="s">
        <v>97</v>
      </c>
      <c r="D536" s="225" t="s">
        <v>476</v>
      </c>
      <c r="E536" s="225" t="s">
        <v>158</v>
      </c>
      <c r="F536" s="225">
        <v>34346</v>
      </c>
      <c r="G536" s="225" t="s">
        <v>3043</v>
      </c>
      <c r="H536" s="225" t="s">
        <v>335</v>
      </c>
      <c r="I536" s="225" t="s">
        <v>400</v>
      </c>
      <c r="M536" s="225" t="s">
        <v>327</v>
      </c>
    </row>
    <row r="537" spans="1:16" ht="17.25" customHeight="1" x14ac:dyDescent="0.2">
      <c r="A537" s="225">
        <v>418231</v>
      </c>
      <c r="B537" s="225" t="s">
        <v>1396</v>
      </c>
      <c r="C537" s="225" t="s">
        <v>515</v>
      </c>
      <c r="D537" s="225" t="s">
        <v>269</v>
      </c>
      <c r="E537" s="225" t="s">
        <v>158</v>
      </c>
      <c r="F537" s="225">
        <v>35431</v>
      </c>
      <c r="G537" s="225" t="s">
        <v>301</v>
      </c>
      <c r="H537" s="225" t="s">
        <v>335</v>
      </c>
      <c r="I537" s="225" t="s">
        <v>374</v>
      </c>
      <c r="M537" s="225" t="s">
        <v>301</v>
      </c>
    </row>
    <row r="538" spans="1:16" ht="17.25" customHeight="1" x14ac:dyDescent="0.2">
      <c r="A538" s="225">
        <v>418232</v>
      </c>
      <c r="B538" s="225" t="s">
        <v>1622</v>
      </c>
      <c r="C538" s="225" t="s">
        <v>74</v>
      </c>
      <c r="D538" s="225" t="s">
        <v>248</v>
      </c>
      <c r="E538" s="225" t="s">
        <v>157</v>
      </c>
      <c r="F538" s="225">
        <v>34505</v>
      </c>
      <c r="G538" s="225" t="s">
        <v>309</v>
      </c>
      <c r="H538" s="225" t="s">
        <v>335</v>
      </c>
      <c r="I538" s="225" t="s">
        <v>374</v>
      </c>
      <c r="M538" s="225" t="s">
        <v>311</v>
      </c>
    </row>
    <row r="539" spans="1:16" ht="17.25" customHeight="1" x14ac:dyDescent="0.2">
      <c r="A539" s="225">
        <v>418237</v>
      </c>
      <c r="B539" s="225" t="s">
        <v>1053</v>
      </c>
      <c r="C539" s="225" t="s">
        <v>489</v>
      </c>
      <c r="D539" s="225" t="s">
        <v>238</v>
      </c>
      <c r="E539" s="225" t="s">
        <v>158</v>
      </c>
      <c r="F539" s="225">
        <v>35290</v>
      </c>
      <c r="G539" s="225" t="s">
        <v>301</v>
      </c>
      <c r="H539" s="225" t="s">
        <v>335</v>
      </c>
      <c r="I539" s="225" t="s">
        <v>374</v>
      </c>
      <c r="M539" s="225" t="s">
        <v>301</v>
      </c>
    </row>
    <row r="540" spans="1:16" ht="17.25" customHeight="1" x14ac:dyDescent="0.2">
      <c r="A540" s="225">
        <v>418238</v>
      </c>
      <c r="B540" s="225" t="s">
        <v>1295</v>
      </c>
      <c r="C540" s="225" t="s">
        <v>70</v>
      </c>
      <c r="D540" s="225" t="s">
        <v>273</v>
      </c>
      <c r="E540" s="225" t="s">
        <v>157</v>
      </c>
      <c r="F540" s="225">
        <v>34752</v>
      </c>
      <c r="G540" s="225" t="s">
        <v>301</v>
      </c>
      <c r="H540" s="225" t="s">
        <v>335</v>
      </c>
      <c r="I540" s="225" t="s">
        <v>374</v>
      </c>
      <c r="M540" s="225" t="s">
        <v>301</v>
      </c>
    </row>
    <row r="541" spans="1:16" ht="17.25" customHeight="1" x14ac:dyDescent="0.2">
      <c r="A541" s="225">
        <v>418250</v>
      </c>
      <c r="B541" s="225" t="s">
        <v>1266</v>
      </c>
      <c r="C541" s="225" t="s">
        <v>107</v>
      </c>
      <c r="D541" s="225" t="s">
        <v>1267</v>
      </c>
      <c r="E541" s="225" t="s">
        <v>158</v>
      </c>
      <c r="F541" s="225">
        <v>30543</v>
      </c>
      <c r="G541" s="225" t="s">
        <v>3062</v>
      </c>
      <c r="H541" s="225" t="s">
        <v>335</v>
      </c>
      <c r="I541" s="225" t="s">
        <v>374</v>
      </c>
      <c r="M541" s="225" t="s">
        <v>327</v>
      </c>
    </row>
    <row r="542" spans="1:16" ht="17.25" customHeight="1" x14ac:dyDescent="0.2">
      <c r="A542" s="225">
        <v>418270</v>
      </c>
      <c r="B542" s="225" t="s">
        <v>1582</v>
      </c>
      <c r="C542" s="225" t="s">
        <v>104</v>
      </c>
      <c r="D542" s="225" t="s">
        <v>711</v>
      </c>
      <c r="E542" s="225" t="s">
        <v>158</v>
      </c>
      <c r="F542" s="225">
        <v>34617</v>
      </c>
      <c r="G542" s="225" t="s">
        <v>3060</v>
      </c>
      <c r="H542" s="225" t="s">
        <v>335</v>
      </c>
      <c r="I542" s="225" t="s">
        <v>374</v>
      </c>
      <c r="M542" s="225" t="s">
        <v>304</v>
      </c>
    </row>
    <row r="543" spans="1:16" ht="17.25" customHeight="1" x14ac:dyDescent="0.2">
      <c r="A543" s="225">
        <v>418273</v>
      </c>
      <c r="B543" s="225" t="s">
        <v>841</v>
      </c>
      <c r="C543" s="225" t="s">
        <v>93</v>
      </c>
      <c r="D543" s="225" t="s">
        <v>256</v>
      </c>
      <c r="E543" s="225" t="s">
        <v>157</v>
      </c>
      <c r="F543" s="225">
        <v>30682</v>
      </c>
      <c r="G543" s="225" t="s">
        <v>301</v>
      </c>
      <c r="H543" s="225" t="s">
        <v>335</v>
      </c>
      <c r="I543" s="225" t="s">
        <v>374</v>
      </c>
      <c r="M543" s="225" t="s">
        <v>327</v>
      </c>
    </row>
    <row r="544" spans="1:16" ht="17.25" customHeight="1" x14ac:dyDescent="0.2">
      <c r="A544" s="225">
        <v>418290</v>
      </c>
      <c r="B544" s="225" t="s">
        <v>1413</v>
      </c>
      <c r="C544" s="225" t="s">
        <v>136</v>
      </c>
      <c r="D544" s="225" t="s">
        <v>534</v>
      </c>
      <c r="E544" s="225" t="s">
        <v>157</v>
      </c>
      <c r="F544" s="225">
        <v>35431</v>
      </c>
      <c r="G544" s="225" t="s">
        <v>301</v>
      </c>
      <c r="H544" s="225" t="s">
        <v>335</v>
      </c>
      <c r="I544" s="225" t="s">
        <v>374</v>
      </c>
      <c r="M544" s="225" t="s">
        <v>301</v>
      </c>
    </row>
    <row r="545" spans="1:13" ht="17.25" customHeight="1" x14ac:dyDescent="0.2">
      <c r="A545" s="225">
        <v>418310</v>
      </c>
      <c r="B545" s="225" t="s">
        <v>2888</v>
      </c>
      <c r="C545" s="225" t="s">
        <v>2889</v>
      </c>
      <c r="D545" s="225" t="s">
        <v>212</v>
      </c>
      <c r="E545" s="225" t="s">
        <v>157</v>
      </c>
      <c r="F545" s="225">
        <v>33604</v>
      </c>
      <c r="G545" s="225" t="s">
        <v>301</v>
      </c>
      <c r="H545" s="225" t="s">
        <v>335</v>
      </c>
      <c r="I545" s="225" t="s">
        <v>400</v>
      </c>
      <c r="M545" s="225" t="s">
        <v>301</v>
      </c>
    </row>
    <row r="546" spans="1:13" ht="17.25" customHeight="1" x14ac:dyDescent="0.2">
      <c r="A546" s="225">
        <v>418348</v>
      </c>
      <c r="B546" s="225" t="s">
        <v>1457</v>
      </c>
      <c r="C546" s="225" t="s">
        <v>104</v>
      </c>
      <c r="D546" s="225" t="s">
        <v>1458</v>
      </c>
      <c r="E546" s="225" t="s">
        <v>157</v>
      </c>
      <c r="F546" s="225">
        <v>34090</v>
      </c>
      <c r="G546" s="225" t="s">
        <v>301</v>
      </c>
      <c r="H546" s="225" t="s">
        <v>335</v>
      </c>
      <c r="I546" s="225" t="s">
        <v>374</v>
      </c>
      <c r="M546" s="225" t="s">
        <v>311</v>
      </c>
    </row>
    <row r="547" spans="1:13" ht="17.25" customHeight="1" x14ac:dyDescent="0.2">
      <c r="A547" s="225">
        <v>418350</v>
      </c>
      <c r="B547" s="225" t="s">
        <v>1621</v>
      </c>
      <c r="C547" s="225" t="s">
        <v>441</v>
      </c>
      <c r="D547" s="225" t="s">
        <v>219</v>
      </c>
      <c r="E547" s="225" t="s">
        <v>157</v>
      </c>
      <c r="F547" s="225">
        <v>33970</v>
      </c>
      <c r="G547" s="225" t="s">
        <v>301</v>
      </c>
      <c r="H547" s="225" t="s">
        <v>335</v>
      </c>
      <c r="I547" s="225" t="s">
        <v>374</v>
      </c>
      <c r="M547" s="225" t="s">
        <v>301</v>
      </c>
    </row>
    <row r="548" spans="1:13" ht="17.25" customHeight="1" x14ac:dyDescent="0.2">
      <c r="A548" s="225">
        <v>418358</v>
      </c>
      <c r="B548" s="225" t="s">
        <v>1395</v>
      </c>
      <c r="C548" s="225" t="s">
        <v>98</v>
      </c>
      <c r="D548" s="225" t="s">
        <v>283</v>
      </c>
      <c r="E548" s="225" t="s">
        <v>157</v>
      </c>
      <c r="F548" s="225">
        <v>34943</v>
      </c>
      <c r="G548" s="225" t="s">
        <v>301</v>
      </c>
      <c r="H548" s="225" t="s">
        <v>336</v>
      </c>
      <c r="I548" s="225" t="s">
        <v>374</v>
      </c>
      <c r="M548" s="225" t="s">
        <v>291</v>
      </c>
    </row>
    <row r="549" spans="1:13" ht="17.25" customHeight="1" x14ac:dyDescent="0.2">
      <c r="A549" s="225">
        <v>418380</v>
      </c>
      <c r="B549" s="225" t="s">
        <v>2605</v>
      </c>
      <c r="C549" s="225" t="s">
        <v>76</v>
      </c>
      <c r="D549" s="225" t="s">
        <v>241</v>
      </c>
      <c r="E549" s="225" t="s">
        <v>157</v>
      </c>
      <c r="F549" s="225">
        <v>34353</v>
      </c>
      <c r="G549" s="225" t="s">
        <v>301</v>
      </c>
      <c r="H549" s="225" t="s">
        <v>335</v>
      </c>
      <c r="I549" s="225" t="s">
        <v>400</v>
      </c>
      <c r="M549" s="225" t="s">
        <v>301</v>
      </c>
    </row>
    <row r="550" spans="1:13" ht="17.25" customHeight="1" x14ac:dyDescent="0.2">
      <c r="A550" s="225">
        <v>418388</v>
      </c>
      <c r="B550" s="225" t="s">
        <v>1176</v>
      </c>
      <c r="C550" s="225" t="s">
        <v>552</v>
      </c>
      <c r="D550" s="225" t="s">
        <v>431</v>
      </c>
      <c r="E550" s="225" t="s">
        <v>157</v>
      </c>
      <c r="F550" s="225">
        <v>35229</v>
      </c>
      <c r="G550" s="225" t="s">
        <v>301</v>
      </c>
      <c r="H550" s="225" t="s">
        <v>335</v>
      </c>
      <c r="I550" s="225" t="s">
        <v>374</v>
      </c>
      <c r="M550" s="225" t="s">
        <v>301</v>
      </c>
    </row>
    <row r="551" spans="1:13" ht="17.25" customHeight="1" x14ac:dyDescent="0.2">
      <c r="A551" s="225">
        <v>418393</v>
      </c>
      <c r="B551" s="225" t="s">
        <v>1158</v>
      </c>
      <c r="C551" s="225" t="s">
        <v>107</v>
      </c>
      <c r="D551" s="225" t="s">
        <v>506</v>
      </c>
      <c r="E551" s="225" t="s">
        <v>157</v>
      </c>
      <c r="F551" s="225">
        <v>34335</v>
      </c>
      <c r="G551" s="225" t="s">
        <v>3177</v>
      </c>
      <c r="H551" s="225" t="s">
        <v>335</v>
      </c>
      <c r="I551" s="225" t="s">
        <v>374</v>
      </c>
      <c r="M551" s="225" t="s">
        <v>311</v>
      </c>
    </row>
    <row r="552" spans="1:13" ht="17.25" customHeight="1" x14ac:dyDescent="0.2">
      <c r="A552" s="225">
        <v>418401</v>
      </c>
      <c r="B552" s="225" t="s">
        <v>461</v>
      </c>
      <c r="C552" s="225" t="s">
        <v>435</v>
      </c>
      <c r="D552" s="225" t="s">
        <v>1880</v>
      </c>
      <c r="E552" s="225" t="s">
        <v>157</v>
      </c>
      <c r="F552" s="225">
        <v>33239</v>
      </c>
      <c r="G552" s="225" t="s">
        <v>3224</v>
      </c>
      <c r="H552" s="225" t="s">
        <v>335</v>
      </c>
      <c r="I552" s="225" t="s">
        <v>374</v>
      </c>
      <c r="M552" s="225" t="s">
        <v>327</v>
      </c>
    </row>
    <row r="553" spans="1:13" ht="17.25" customHeight="1" x14ac:dyDescent="0.2">
      <c r="A553" s="225">
        <v>418425</v>
      </c>
      <c r="B553" s="225" t="s">
        <v>1798</v>
      </c>
      <c r="C553" s="225" t="s">
        <v>569</v>
      </c>
      <c r="D553" s="225" t="s">
        <v>1799</v>
      </c>
      <c r="E553" s="225" t="s">
        <v>157</v>
      </c>
      <c r="F553" s="225">
        <v>33970</v>
      </c>
      <c r="G553" s="225" t="s">
        <v>311</v>
      </c>
      <c r="H553" s="225" t="s">
        <v>335</v>
      </c>
      <c r="I553" s="225" t="s">
        <v>374</v>
      </c>
      <c r="M553" s="225" t="s">
        <v>301</v>
      </c>
    </row>
    <row r="554" spans="1:13" ht="17.25" customHeight="1" x14ac:dyDescent="0.2">
      <c r="A554" s="225">
        <v>418436</v>
      </c>
      <c r="B554" s="225" t="s">
        <v>1411</v>
      </c>
      <c r="C554" s="225" t="s">
        <v>1412</v>
      </c>
      <c r="D554" s="225" t="s">
        <v>1342</v>
      </c>
      <c r="E554" s="225" t="s">
        <v>157</v>
      </c>
      <c r="F554" s="225">
        <v>35065</v>
      </c>
      <c r="G554" s="225" t="s">
        <v>301</v>
      </c>
      <c r="H554" s="225" t="s">
        <v>335</v>
      </c>
      <c r="I554" s="225" t="s">
        <v>374</v>
      </c>
      <c r="M554" s="225" t="s">
        <v>301</v>
      </c>
    </row>
    <row r="555" spans="1:13" ht="17.25" customHeight="1" x14ac:dyDescent="0.2">
      <c r="A555" s="225">
        <v>418443</v>
      </c>
      <c r="B555" s="225" t="s">
        <v>1885</v>
      </c>
      <c r="C555" s="225" t="s">
        <v>1886</v>
      </c>
      <c r="D555" s="225" t="s">
        <v>1887</v>
      </c>
      <c r="E555" s="225" t="s">
        <v>157</v>
      </c>
      <c r="F555" s="225">
        <v>35156</v>
      </c>
      <c r="G555" s="225" t="s">
        <v>3151</v>
      </c>
      <c r="H555" s="225" t="s">
        <v>335</v>
      </c>
      <c r="I555" s="225" t="s">
        <v>374</v>
      </c>
      <c r="M555" s="225" t="s">
        <v>311</v>
      </c>
    </row>
    <row r="556" spans="1:13" ht="17.25" customHeight="1" x14ac:dyDescent="0.2">
      <c r="A556" s="225">
        <v>418464</v>
      </c>
      <c r="B556" s="225" t="s">
        <v>1052</v>
      </c>
      <c r="C556" s="225" t="s">
        <v>67</v>
      </c>
      <c r="D556" s="225" t="s">
        <v>279</v>
      </c>
      <c r="E556" s="225" t="s">
        <v>158</v>
      </c>
      <c r="F556" s="225">
        <v>34700</v>
      </c>
      <c r="G556" s="225" t="s">
        <v>327</v>
      </c>
      <c r="H556" s="225" t="s">
        <v>335</v>
      </c>
      <c r="I556" s="225" t="s">
        <v>374</v>
      </c>
      <c r="M556" s="225" t="s">
        <v>327</v>
      </c>
    </row>
    <row r="557" spans="1:13" ht="17.25" customHeight="1" x14ac:dyDescent="0.2">
      <c r="A557" s="225">
        <v>418473</v>
      </c>
      <c r="B557" s="225" t="s">
        <v>1726</v>
      </c>
      <c r="C557" s="225" t="s">
        <v>77</v>
      </c>
      <c r="D557" s="225" t="s">
        <v>147</v>
      </c>
      <c r="E557" s="225" t="s">
        <v>158</v>
      </c>
      <c r="F557" s="225">
        <v>35240</v>
      </c>
      <c r="G557" s="225" t="s">
        <v>3172</v>
      </c>
      <c r="H557" s="225" t="s">
        <v>335</v>
      </c>
      <c r="I557" s="225" t="s">
        <v>374</v>
      </c>
      <c r="M557" s="225" t="s">
        <v>311</v>
      </c>
    </row>
    <row r="558" spans="1:13" ht="17.25" customHeight="1" x14ac:dyDescent="0.2">
      <c r="A558" s="225">
        <v>418479</v>
      </c>
      <c r="B558" s="225" t="s">
        <v>1579</v>
      </c>
      <c r="C558" s="225" t="s">
        <v>1580</v>
      </c>
      <c r="D558" s="225" t="s">
        <v>1581</v>
      </c>
      <c r="E558" s="225" t="s">
        <v>157</v>
      </c>
      <c r="F558" s="225">
        <v>35280</v>
      </c>
      <c r="G558" s="225" t="s">
        <v>3098</v>
      </c>
      <c r="H558" s="225" t="s">
        <v>335</v>
      </c>
      <c r="I558" s="225" t="s">
        <v>374</v>
      </c>
      <c r="M558" s="225" t="s">
        <v>311</v>
      </c>
    </row>
    <row r="559" spans="1:13" ht="17.25" customHeight="1" x14ac:dyDescent="0.2">
      <c r="A559" s="225">
        <v>418487</v>
      </c>
      <c r="B559" s="225" t="s">
        <v>1051</v>
      </c>
      <c r="C559" s="225" t="s">
        <v>90</v>
      </c>
      <c r="D559" s="225" t="s">
        <v>244</v>
      </c>
      <c r="E559" s="225" t="s">
        <v>158</v>
      </c>
      <c r="F559" s="225">
        <v>33604</v>
      </c>
      <c r="G559" s="225" t="s">
        <v>301</v>
      </c>
      <c r="H559" s="225" t="s">
        <v>335</v>
      </c>
      <c r="I559" s="225" t="s">
        <v>374</v>
      </c>
      <c r="M559" s="225" t="s">
        <v>301</v>
      </c>
    </row>
    <row r="560" spans="1:13" ht="17.25" customHeight="1" x14ac:dyDescent="0.2">
      <c r="A560" s="225">
        <v>418488</v>
      </c>
      <c r="B560" s="225" t="s">
        <v>1050</v>
      </c>
      <c r="C560" s="225" t="s">
        <v>525</v>
      </c>
      <c r="D560" s="225" t="s">
        <v>806</v>
      </c>
      <c r="E560" s="225" t="s">
        <v>158</v>
      </c>
      <c r="F560" s="225">
        <v>35361</v>
      </c>
      <c r="G560" s="225" t="s">
        <v>301</v>
      </c>
      <c r="H560" s="225" t="s">
        <v>335</v>
      </c>
      <c r="I560" s="225" t="s">
        <v>374</v>
      </c>
      <c r="M560" s="225" t="s">
        <v>301</v>
      </c>
    </row>
    <row r="561" spans="1:13" ht="17.25" customHeight="1" x14ac:dyDescent="0.2">
      <c r="A561" s="225">
        <v>418496</v>
      </c>
      <c r="B561" s="225" t="s">
        <v>1757</v>
      </c>
      <c r="C561" s="225" t="s">
        <v>72</v>
      </c>
      <c r="D561" s="225" t="s">
        <v>493</v>
      </c>
      <c r="E561" s="225" t="s">
        <v>157</v>
      </c>
      <c r="F561" s="225">
        <v>35304</v>
      </c>
      <c r="G561" s="225" t="s">
        <v>3099</v>
      </c>
      <c r="H561" s="225" t="s">
        <v>335</v>
      </c>
      <c r="I561" s="225" t="s">
        <v>374</v>
      </c>
      <c r="M561" s="225" t="s">
        <v>304</v>
      </c>
    </row>
    <row r="562" spans="1:13" ht="17.25" customHeight="1" x14ac:dyDescent="0.2">
      <c r="A562" s="225">
        <v>418504</v>
      </c>
      <c r="B562" s="225" t="s">
        <v>1854</v>
      </c>
      <c r="C562" s="225" t="s">
        <v>91</v>
      </c>
      <c r="D562" s="225" t="s">
        <v>242</v>
      </c>
      <c r="E562" s="225" t="s">
        <v>158</v>
      </c>
      <c r="F562" s="225">
        <v>32874</v>
      </c>
      <c r="G562" s="225" t="s">
        <v>311</v>
      </c>
      <c r="H562" s="225" t="s">
        <v>336</v>
      </c>
      <c r="I562" s="225" t="s">
        <v>374</v>
      </c>
      <c r="M562" s="225" t="s">
        <v>291</v>
      </c>
    </row>
    <row r="563" spans="1:13" ht="17.25" customHeight="1" x14ac:dyDescent="0.2">
      <c r="A563" s="225">
        <v>418524</v>
      </c>
      <c r="B563" s="225" t="s">
        <v>1394</v>
      </c>
      <c r="C563" s="225" t="s">
        <v>457</v>
      </c>
      <c r="D563" s="225" t="s">
        <v>212</v>
      </c>
      <c r="E563" s="225" t="s">
        <v>157</v>
      </c>
      <c r="F563" s="225">
        <v>33970</v>
      </c>
      <c r="G563" s="225" t="s">
        <v>367</v>
      </c>
      <c r="H563" s="225" t="s">
        <v>335</v>
      </c>
      <c r="I563" s="225" t="s">
        <v>374</v>
      </c>
      <c r="M563" s="225" t="s">
        <v>301</v>
      </c>
    </row>
    <row r="564" spans="1:13" ht="17.25" customHeight="1" x14ac:dyDescent="0.2">
      <c r="A564" s="225">
        <v>418526</v>
      </c>
      <c r="B564" s="225" t="s">
        <v>2922</v>
      </c>
      <c r="C564" s="225" t="s">
        <v>2923</v>
      </c>
      <c r="D564" s="225" t="s">
        <v>270</v>
      </c>
      <c r="E564" s="225" t="s">
        <v>158</v>
      </c>
      <c r="F564" s="225">
        <v>33941</v>
      </c>
      <c r="G564" s="225" t="s">
        <v>301</v>
      </c>
      <c r="H564" s="225" t="s">
        <v>335</v>
      </c>
      <c r="I564" s="225" t="s">
        <v>400</v>
      </c>
      <c r="M564" s="225" t="s">
        <v>301</v>
      </c>
    </row>
    <row r="565" spans="1:13" ht="17.25" customHeight="1" x14ac:dyDescent="0.2">
      <c r="A565" s="225">
        <v>418527</v>
      </c>
      <c r="B565" s="225" t="s">
        <v>1620</v>
      </c>
      <c r="C565" s="225" t="s">
        <v>449</v>
      </c>
      <c r="D565" s="225" t="s">
        <v>532</v>
      </c>
      <c r="E565" s="225" t="s">
        <v>158</v>
      </c>
      <c r="F565" s="225">
        <v>34431</v>
      </c>
      <c r="G565" s="225" t="s">
        <v>301</v>
      </c>
      <c r="H565" s="225" t="s">
        <v>336</v>
      </c>
      <c r="I565" s="225" t="s">
        <v>374</v>
      </c>
      <c r="M565" s="225" t="s">
        <v>291</v>
      </c>
    </row>
    <row r="566" spans="1:13" ht="17.25" customHeight="1" x14ac:dyDescent="0.2">
      <c r="A566" s="225">
        <v>418560</v>
      </c>
      <c r="B566" s="225" t="s">
        <v>1049</v>
      </c>
      <c r="C566" s="225" t="s">
        <v>963</v>
      </c>
      <c r="D566" s="225" t="s">
        <v>267</v>
      </c>
      <c r="E566" s="225" t="s">
        <v>157</v>
      </c>
      <c r="F566" s="225">
        <v>34874</v>
      </c>
      <c r="G566" s="225" t="s">
        <v>301</v>
      </c>
      <c r="H566" s="225" t="s">
        <v>335</v>
      </c>
      <c r="I566" s="225" t="s">
        <v>374</v>
      </c>
      <c r="M566" s="225" t="s">
        <v>301</v>
      </c>
    </row>
    <row r="567" spans="1:13" ht="17.25" customHeight="1" x14ac:dyDescent="0.2">
      <c r="A567" s="225">
        <v>418572</v>
      </c>
      <c r="B567" s="225" t="s">
        <v>1048</v>
      </c>
      <c r="C567" s="225" t="s">
        <v>708</v>
      </c>
      <c r="D567" s="225" t="s">
        <v>230</v>
      </c>
      <c r="E567" s="225" t="s">
        <v>157</v>
      </c>
      <c r="F567" s="225">
        <v>34335</v>
      </c>
      <c r="G567" s="225" t="s">
        <v>301</v>
      </c>
      <c r="H567" s="225" t="s">
        <v>335</v>
      </c>
      <c r="I567" s="225" t="s">
        <v>374</v>
      </c>
      <c r="M567" s="225" t="s">
        <v>301</v>
      </c>
    </row>
    <row r="568" spans="1:13" ht="17.25" customHeight="1" x14ac:dyDescent="0.2">
      <c r="A568" s="225">
        <v>418582</v>
      </c>
      <c r="B568" s="225" t="s">
        <v>1047</v>
      </c>
      <c r="C568" s="225" t="s">
        <v>72</v>
      </c>
      <c r="D568" s="225" t="s">
        <v>426</v>
      </c>
      <c r="E568" s="225" t="s">
        <v>157</v>
      </c>
      <c r="F568" s="225">
        <v>35065</v>
      </c>
      <c r="G568" s="225" t="s">
        <v>321</v>
      </c>
      <c r="H568" s="225" t="s">
        <v>335</v>
      </c>
      <c r="I568" s="225" t="s">
        <v>374</v>
      </c>
      <c r="M568" s="225" t="s">
        <v>301</v>
      </c>
    </row>
    <row r="569" spans="1:13" ht="17.25" customHeight="1" x14ac:dyDescent="0.2">
      <c r="A569" s="225">
        <v>418591</v>
      </c>
      <c r="B569" s="225" t="s">
        <v>1214</v>
      </c>
      <c r="C569" s="225" t="s">
        <v>581</v>
      </c>
      <c r="D569" s="225" t="s">
        <v>744</v>
      </c>
      <c r="E569" s="225" t="s">
        <v>157</v>
      </c>
      <c r="F569" s="225">
        <v>34335</v>
      </c>
      <c r="G569" s="225" t="s">
        <v>3181</v>
      </c>
      <c r="H569" s="225" t="s">
        <v>335</v>
      </c>
      <c r="I569" s="225" t="s">
        <v>374</v>
      </c>
      <c r="M569" s="225" t="s">
        <v>304</v>
      </c>
    </row>
    <row r="570" spans="1:13" ht="17.25" customHeight="1" x14ac:dyDescent="0.2">
      <c r="A570" s="225">
        <v>418614</v>
      </c>
      <c r="B570" s="225" t="s">
        <v>2009</v>
      </c>
      <c r="C570" s="225" t="s">
        <v>763</v>
      </c>
      <c r="D570" s="225" t="s">
        <v>748</v>
      </c>
      <c r="E570" s="225" t="s">
        <v>157</v>
      </c>
      <c r="F570" s="225" t="s">
        <v>3228</v>
      </c>
      <c r="G570" s="225" t="s">
        <v>301</v>
      </c>
      <c r="H570" s="225" t="s">
        <v>335</v>
      </c>
      <c r="I570" s="225" t="s">
        <v>374</v>
      </c>
      <c r="M570" s="225" t="s">
        <v>301</v>
      </c>
    </row>
    <row r="571" spans="1:13" ht="17.25" customHeight="1" x14ac:dyDescent="0.2">
      <c r="A571" s="225">
        <v>418616</v>
      </c>
      <c r="B571" s="225" t="s">
        <v>1786</v>
      </c>
      <c r="C571" s="225" t="s">
        <v>460</v>
      </c>
      <c r="D571" s="225" t="s">
        <v>242</v>
      </c>
      <c r="E571" s="225" t="s">
        <v>157</v>
      </c>
      <c r="F571" s="225">
        <v>34082</v>
      </c>
      <c r="G571" s="225" t="s">
        <v>301</v>
      </c>
      <c r="H571" s="225" t="s">
        <v>335</v>
      </c>
      <c r="I571" s="225" t="s">
        <v>374</v>
      </c>
      <c r="M571" s="225" t="s">
        <v>301</v>
      </c>
    </row>
    <row r="572" spans="1:13" ht="17.25" customHeight="1" x14ac:dyDescent="0.2">
      <c r="A572" s="225">
        <v>418619</v>
      </c>
      <c r="B572" s="225" t="s">
        <v>1501</v>
      </c>
      <c r="C572" s="225" t="s">
        <v>1502</v>
      </c>
      <c r="D572" s="225" t="s">
        <v>793</v>
      </c>
      <c r="E572" s="225" t="s">
        <v>157</v>
      </c>
      <c r="F572" s="225">
        <v>33239</v>
      </c>
      <c r="G572" s="225" t="s">
        <v>3203</v>
      </c>
      <c r="H572" s="225" t="s">
        <v>335</v>
      </c>
      <c r="I572" s="225" t="s">
        <v>374</v>
      </c>
      <c r="M572" s="225" t="s">
        <v>301</v>
      </c>
    </row>
    <row r="573" spans="1:13" ht="17.25" customHeight="1" x14ac:dyDescent="0.2">
      <c r="A573" s="225">
        <v>418620</v>
      </c>
      <c r="B573" s="225" t="s">
        <v>2454</v>
      </c>
      <c r="C573" s="225" t="s">
        <v>258</v>
      </c>
      <c r="D573" s="225" t="s">
        <v>218</v>
      </c>
      <c r="E573" s="225" t="s">
        <v>157</v>
      </c>
      <c r="F573" s="225">
        <v>34495</v>
      </c>
      <c r="G573" s="225" t="s">
        <v>301</v>
      </c>
      <c r="H573" s="225" t="s">
        <v>335</v>
      </c>
      <c r="I573" s="225" t="s">
        <v>374</v>
      </c>
      <c r="M573" s="225" t="s">
        <v>301</v>
      </c>
    </row>
    <row r="574" spans="1:13" ht="17.25" customHeight="1" x14ac:dyDescent="0.2">
      <c r="A574" s="225">
        <v>418627</v>
      </c>
      <c r="B574" s="225" t="s">
        <v>1046</v>
      </c>
      <c r="C574" s="225" t="s">
        <v>75</v>
      </c>
      <c r="D574" s="225" t="s">
        <v>250</v>
      </c>
      <c r="E574" s="225" t="s">
        <v>157</v>
      </c>
      <c r="F574" s="225">
        <v>35242</v>
      </c>
      <c r="G574" s="225" t="s">
        <v>3169</v>
      </c>
      <c r="H574" s="225" t="s">
        <v>335</v>
      </c>
      <c r="I574" s="225" t="s">
        <v>374</v>
      </c>
      <c r="M574" s="225" t="s">
        <v>304</v>
      </c>
    </row>
    <row r="575" spans="1:13" ht="17.25" customHeight="1" x14ac:dyDescent="0.2">
      <c r="A575" s="225">
        <v>418640</v>
      </c>
      <c r="B575" s="225" t="s">
        <v>1044</v>
      </c>
      <c r="C575" s="225" t="s">
        <v>1045</v>
      </c>
      <c r="D575" s="225" t="s">
        <v>237</v>
      </c>
      <c r="E575" s="225" t="s">
        <v>157</v>
      </c>
      <c r="F575" s="225">
        <v>34885</v>
      </c>
      <c r="G575" s="225" t="s">
        <v>301</v>
      </c>
      <c r="H575" s="225" t="s">
        <v>335</v>
      </c>
      <c r="I575" s="225" t="s">
        <v>374</v>
      </c>
      <c r="M575" s="225" t="s">
        <v>301</v>
      </c>
    </row>
    <row r="576" spans="1:13" ht="17.25" customHeight="1" x14ac:dyDescent="0.2">
      <c r="A576" s="225">
        <v>418654</v>
      </c>
      <c r="B576" s="225" t="s">
        <v>1042</v>
      </c>
      <c r="C576" s="225" t="s">
        <v>423</v>
      </c>
      <c r="D576" s="225" t="s">
        <v>1043</v>
      </c>
      <c r="E576" s="225" t="s">
        <v>157</v>
      </c>
      <c r="F576" s="225">
        <v>34335</v>
      </c>
      <c r="G576" s="225" t="s">
        <v>301</v>
      </c>
      <c r="H576" s="225" t="s">
        <v>335</v>
      </c>
      <c r="I576" s="225" t="s">
        <v>374</v>
      </c>
      <c r="M576" s="225" t="s">
        <v>301</v>
      </c>
    </row>
    <row r="577" spans="1:16" ht="17.25" customHeight="1" x14ac:dyDescent="0.2">
      <c r="A577" s="225">
        <v>418656</v>
      </c>
      <c r="B577" s="225" t="s">
        <v>1040</v>
      </c>
      <c r="C577" s="225" t="s">
        <v>1041</v>
      </c>
      <c r="D577" s="225" t="s">
        <v>429</v>
      </c>
      <c r="E577" s="225" t="s">
        <v>157</v>
      </c>
      <c r="F577" s="225">
        <v>35135</v>
      </c>
      <c r="G577" s="225" t="s">
        <v>301</v>
      </c>
      <c r="H577" s="225" t="s">
        <v>335</v>
      </c>
      <c r="I577" s="225" t="s">
        <v>374</v>
      </c>
      <c r="M577" s="225" t="s">
        <v>301</v>
      </c>
    </row>
    <row r="578" spans="1:16" ht="17.25" customHeight="1" x14ac:dyDescent="0.2">
      <c r="A578" s="225">
        <v>418664</v>
      </c>
      <c r="B578" s="225" t="s">
        <v>2295</v>
      </c>
      <c r="C578" s="225" t="s">
        <v>70</v>
      </c>
      <c r="D578" s="225" t="s">
        <v>236</v>
      </c>
      <c r="E578" s="225" t="s">
        <v>157</v>
      </c>
      <c r="F578" s="225">
        <v>35065</v>
      </c>
      <c r="G578" s="225" t="s">
        <v>301</v>
      </c>
      <c r="H578" s="225" t="s">
        <v>335</v>
      </c>
      <c r="I578" s="225" t="s">
        <v>374</v>
      </c>
      <c r="M578" s="225" t="s">
        <v>301</v>
      </c>
      <c r="N578" s="225">
        <v>723</v>
      </c>
      <c r="O578" s="225">
        <v>43846.391944444447</v>
      </c>
      <c r="P578" s="225">
        <v>12500</v>
      </c>
    </row>
    <row r="579" spans="1:16" ht="17.25" customHeight="1" x14ac:dyDescent="0.2">
      <c r="A579" s="225">
        <v>418670</v>
      </c>
      <c r="B579" s="225" t="s">
        <v>2133</v>
      </c>
      <c r="C579" s="225" t="s">
        <v>134</v>
      </c>
      <c r="D579" s="225" t="s">
        <v>210</v>
      </c>
      <c r="E579" s="225" t="s">
        <v>157</v>
      </c>
      <c r="F579" s="225">
        <v>34700</v>
      </c>
      <c r="G579" s="225" t="s">
        <v>301</v>
      </c>
      <c r="H579" s="225" t="s">
        <v>335</v>
      </c>
      <c r="I579" s="225" t="s">
        <v>374</v>
      </c>
      <c r="M579" s="225" t="s">
        <v>301</v>
      </c>
      <c r="N579" s="225">
        <v>328</v>
      </c>
      <c r="O579" s="225">
        <v>43839.527777777781</v>
      </c>
    </row>
    <row r="580" spans="1:16" ht="17.25" customHeight="1" x14ac:dyDescent="0.2">
      <c r="A580" s="225">
        <v>418674</v>
      </c>
      <c r="B580" s="225" t="s">
        <v>1107</v>
      </c>
      <c r="C580" s="225" t="s">
        <v>449</v>
      </c>
      <c r="D580" s="225" t="s">
        <v>264</v>
      </c>
      <c r="E580" s="225" t="s">
        <v>157</v>
      </c>
      <c r="F580" s="225">
        <v>34478</v>
      </c>
      <c r="G580" s="225" t="s">
        <v>301</v>
      </c>
      <c r="H580" s="225" t="s">
        <v>335</v>
      </c>
      <c r="I580" s="225" t="s">
        <v>374</v>
      </c>
      <c r="M580" s="225" t="s">
        <v>301</v>
      </c>
    </row>
    <row r="581" spans="1:16" ht="17.25" customHeight="1" x14ac:dyDescent="0.2">
      <c r="A581" s="225">
        <v>418686</v>
      </c>
      <c r="B581" s="225" t="s">
        <v>491</v>
      </c>
      <c r="C581" s="225" t="s">
        <v>450</v>
      </c>
      <c r="D581" s="225" t="s">
        <v>268</v>
      </c>
      <c r="E581" s="225" t="s">
        <v>157</v>
      </c>
      <c r="F581" s="225">
        <v>34797</v>
      </c>
      <c r="G581" s="225" t="s">
        <v>301</v>
      </c>
      <c r="H581" s="225" t="s">
        <v>335</v>
      </c>
      <c r="I581" s="225" t="s">
        <v>400</v>
      </c>
      <c r="M581" s="225" t="s">
        <v>301</v>
      </c>
    </row>
    <row r="582" spans="1:16" ht="17.25" customHeight="1" x14ac:dyDescent="0.2">
      <c r="A582" s="225">
        <v>418689</v>
      </c>
      <c r="B582" s="225" t="s">
        <v>1213</v>
      </c>
      <c r="C582" s="225" t="s">
        <v>486</v>
      </c>
      <c r="D582" s="225" t="s">
        <v>426</v>
      </c>
      <c r="E582" s="225" t="s">
        <v>157</v>
      </c>
      <c r="F582" s="225">
        <v>35431</v>
      </c>
      <c r="G582" s="225" t="s">
        <v>366</v>
      </c>
      <c r="H582" s="225" t="s">
        <v>335</v>
      </c>
      <c r="I582" s="225" t="s">
        <v>374</v>
      </c>
      <c r="M582" s="225" t="s">
        <v>311</v>
      </c>
    </row>
    <row r="583" spans="1:16" ht="17.25" customHeight="1" x14ac:dyDescent="0.2">
      <c r="A583" s="225">
        <v>418693</v>
      </c>
      <c r="B583" s="225" t="s">
        <v>2206</v>
      </c>
      <c r="C583" s="225" t="s">
        <v>74</v>
      </c>
      <c r="D583" s="225" t="s">
        <v>2207</v>
      </c>
      <c r="E583" s="225" t="s">
        <v>157</v>
      </c>
      <c r="F583" s="225">
        <v>34438</v>
      </c>
      <c r="G583" s="225" t="s">
        <v>313</v>
      </c>
      <c r="H583" s="225" t="s">
        <v>336</v>
      </c>
      <c r="I583" s="225" t="s">
        <v>374</v>
      </c>
      <c r="M583" s="225" t="s">
        <v>291</v>
      </c>
    </row>
    <row r="584" spans="1:16" ht="17.25" customHeight="1" x14ac:dyDescent="0.2">
      <c r="A584" s="225">
        <v>418697</v>
      </c>
      <c r="B584" s="225" t="s">
        <v>733</v>
      </c>
      <c r="C584" s="225" t="s">
        <v>2460</v>
      </c>
      <c r="D584" s="225" t="s">
        <v>2511</v>
      </c>
      <c r="E584" s="225" t="s">
        <v>157</v>
      </c>
      <c r="F584" s="225">
        <v>34020</v>
      </c>
      <c r="G584" s="225" t="s">
        <v>368</v>
      </c>
      <c r="H584" s="225" t="s">
        <v>335</v>
      </c>
      <c r="I584" s="225" t="s">
        <v>374</v>
      </c>
      <c r="M584" s="225" t="s">
        <v>301</v>
      </c>
    </row>
    <row r="585" spans="1:16" ht="17.25" customHeight="1" x14ac:dyDescent="0.2">
      <c r="A585" s="225">
        <v>418707</v>
      </c>
      <c r="B585" s="225" t="s">
        <v>1039</v>
      </c>
      <c r="C585" s="225" t="s">
        <v>93</v>
      </c>
      <c r="D585" s="225" t="s">
        <v>966</v>
      </c>
      <c r="E585" s="225" t="s">
        <v>157</v>
      </c>
      <c r="F585" s="225">
        <v>35065</v>
      </c>
      <c r="G585" s="225" t="s">
        <v>313</v>
      </c>
      <c r="H585" s="225" t="s">
        <v>336</v>
      </c>
      <c r="I585" s="225" t="s">
        <v>374</v>
      </c>
      <c r="M585" s="225" t="s">
        <v>291</v>
      </c>
    </row>
    <row r="586" spans="1:16" ht="17.25" customHeight="1" x14ac:dyDescent="0.2">
      <c r="A586" s="225">
        <v>418714</v>
      </c>
      <c r="B586" s="225" t="s">
        <v>1725</v>
      </c>
      <c r="C586" s="225" t="s">
        <v>411</v>
      </c>
      <c r="D586" s="225" t="s">
        <v>425</v>
      </c>
      <c r="E586" s="225" t="s">
        <v>157</v>
      </c>
      <c r="F586" s="225">
        <v>35252</v>
      </c>
      <c r="G586" s="225" t="s">
        <v>301</v>
      </c>
      <c r="H586" s="225" t="s">
        <v>335</v>
      </c>
      <c r="I586" s="225" t="s">
        <v>374</v>
      </c>
      <c r="M586" s="225" t="s">
        <v>301</v>
      </c>
    </row>
    <row r="587" spans="1:16" ht="17.25" customHeight="1" x14ac:dyDescent="0.2">
      <c r="A587" s="225">
        <v>418735</v>
      </c>
      <c r="B587" s="225" t="s">
        <v>1294</v>
      </c>
      <c r="C587" s="225" t="s">
        <v>705</v>
      </c>
      <c r="D587" s="225" t="s">
        <v>518</v>
      </c>
      <c r="E587" s="225" t="s">
        <v>157</v>
      </c>
      <c r="F587" s="225">
        <v>35096</v>
      </c>
      <c r="G587" s="225" t="s">
        <v>301</v>
      </c>
      <c r="H587" s="225" t="s">
        <v>335</v>
      </c>
      <c r="I587" s="225" t="s">
        <v>374</v>
      </c>
      <c r="M587" s="225" t="s">
        <v>301</v>
      </c>
    </row>
    <row r="588" spans="1:16" ht="17.25" customHeight="1" x14ac:dyDescent="0.2">
      <c r="A588" s="225">
        <v>418773</v>
      </c>
      <c r="B588" s="225" t="s">
        <v>1038</v>
      </c>
      <c r="C588" s="225" t="s">
        <v>406</v>
      </c>
      <c r="D588" s="225" t="s">
        <v>218</v>
      </c>
      <c r="E588" s="225" t="s">
        <v>157</v>
      </c>
      <c r="F588" s="225">
        <v>34335</v>
      </c>
      <c r="G588" s="225" t="s">
        <v>301</v>
      </c>
      <c r="H588" s="225" t="s">
        <v>335</v>
      </c>
      <c r="I588" s="225" t="s">
        <v>374</v>
      </c>
      <c r="M588" s="225" t="s">
        <v>301</v>
      </c>
    </row>
    <row r="589" spans="1:16" ht="17.25" customHeight="1" x14ac:dyDescent="0.2">
      <c r="A589" s="225">
        <v>418778</v>
      </c>
      <c r="B589" s="225" t="s">
        <v>1106</v>
      </c>
      <c r="C589" s="225" t="s">
        <v>481</v>
      </c>
      <c r="D589" s="225" t="s">
        <v>269</v>
      </c>
      <c r="E589" s="225" t="s">
        <v>157</v>
      </c>
      <c r="F589" s="225">
        <v>35129</v>
      </c>
      <c r="G589" s="225" t="s">
        <v>301</v>
      </c>
      <c r="H589" s="225" t="s">
        <v>335</v>
      </c>
      <c r="I589" s="225" t="s">
        <v>374</v>
      </c>
      <c r="M589" s="225" t="s">
        <v>301</v>
      </c>
    </row>
    <row r="590" spans="1:16" ht="17.25" customHeight="1" x14ac:dyDescent="0.2">
      <c r="A590" s="225">
        <v>418795</v>
      </c>
      <c r="B590" s="225" t="s">
        <v>1037</v>
      </c>
      <c r="C590" s="225" t="s">
        <v>764</v>
      </c>
      <c r="D590" s="225" t="s">
        <v>440</v>
      </c>
      <c r="E590" s="225" t="s">
        <v>157</v>
      </c>
      <c r="F590" s="225">
        <v>34335</v>
      </c>
      <c r="G590" s="225" t="s">
        <v>311</v>
      </c>
      <c r="H590" s="225" t="s">
        <v>335</v>
      </c>
      <c r="I590" s="225" t="s">
        <v>374</v>
      </c>
      <c r="M590" s="225" t="s">
        <v>301</v>
      </c>
    </row>
    <row r="591" spans="1:16" ht="17.25" customHeight="1" x14ac:dyDescent="0.2">
      <c r="A591" s="225">
        <v>418804</v>
      </c>
      <c r="B591" s="225" t="s">
        <v>1559</v>
      </c>
      <c r="C591" s="225" t="s">
        <v>88</v>
      </c>
      <c r="D591" s="225" t="s">
        <v>140</v>
      </c>
      <c r="E591" s="225" t="s">
        <v>157</v>
      </c>
      <c r="F591" s="225">
        <v>35065</v>
      </c>
      <c r="G591" s="225" t="s">
        <v>301</v>
      </c>
      <c r="H591" s="225" t="s">
        <v>335</v>
      </c>
      <c r="I591" s="225" t="s">
        <v>374</v>
      </c>
      <c r="M591" s="225" t="s">
        <v>301</v>
      </c>
    </row>
    <row r="592" spans="1:16" ht="17.25" customHeight="1" x14ac:dyDescent="0.2">
      <c r="A592" s="225">
        <v>418820</v>
      </c>
      <c r="B592" s="225" t="s">
        <v>1884</v>
      </c>
      <c r="C592" s="225" t="s">
        <v>479</v>
      </c>
      <c r="D592" s="225" t="s">
        <v>425</v>
      </c>
      <c r="E592" s="225" t="s">
        <v>157</v>
      </c>
      <c r="F592" s="225">
        <v>34231</v>
      </c>
      <c r="G592" s="225" t="s">
        <v>301</v>
      </c>
      <c r="H592" s="225" t="s">
        <v>335</v>
      </c>
      <c r="I592" s="225" t="s">
        <v>374</v>
      </c>
      <c r="M592" s="225" t="s">
        <v>301</v>
      </c>
    </row>
    <row r="593" spans="1:16" ht="17.25" customHeight="1" x14ac:dyDescent="0.2">
      <c r="A593" s="225">
        <v>418845</v>
      </c>
      <c r="B593" s="225" t="s">
        <v>2401</v>
      </c>
      <c r="C593" s="225" t="s">
        <v>93</v>
      </c>
      <c r="D593" s="225" t="s">
        <v>2402</v>
      </c>
      <c r="E593" s="225" t="s">
        <v>157</v>
      </c>
      <c r="F593" s="225">
        <v>33434</v>
      </c>
      <c r="G593" s="225" t="s">
        <v>3065</v>
      </c>
      <c r="H593" s="225" t="s">
        <v>335</v>
      </c>
      <c r="I593" s="225" t="s">
        <v>374</v>
      </c>
      <c r="M593" s="225" t="s">
        <v>306</v>
      </c>
      <c r="N593" s="225">
        <v>775</v>
      </c>
      <c r="O593" s="225">
        <v>43846.510046296295</v>
      </c>
      <c r="P593" s="225">
        <v>10000</v>
      </c>
    </row>
    <row r="594" spans="1:16" ht="17.25" customHeight="1" x14ac:dyDescent="0.2">
      <c r="A594" s="225">
        <v>418861</v>
      </c>
      <c r="B594" s="225" t="s">
        <v>1234</v>
      </c>
      <c r="C594" s="225" t="s">
        <v>106</v>
      </c>
      <c r="D594" s="225" t="s">
        <v>238</v>
      </c>
      <c r="E594" s="225" t="s">
        <v>157</v>
      </c>
      <c r="F594" s="225">
        <v>34939</v>
      </c>
      <c r="G594" s="225" t="s">
        <v>301</v>
      </c>
      <c r="H594" s="225" t="s">
        <v>335</v>
      </c>
      <c r="I594" s="225" t="s">
        <v>374</v>
      </c>
      <c r="M594" s="225" t="s">
        <v>301</v>
      </c>
    </row>
    <row r="595" spans="1:16" ht="17.25" customHeight="1" x14ac:dyDescent="0.2">
      <c r="A595" s="225">
        <v>418867</v>
      </c>
      <c r="B595" s="225" t="s">
        <v>1724</v>
      </c>
      <c r="C595" s="225" t="s">
        <v>125</v>
      </c>
      <c r="D595" s="225" t="s">
        <v>856</v>
      </c>
      <c r="E595" s="225" t="s">
        <v>157</v>
      </c>
      <c r="F595" s="225">
        <v>35079</v>
      </c>
      <c r="G595" s="225" t="s">
        <v>301</v>
      </c>
      <c r="H595" s="225" t="s">
        <v>335</v>
      </c>
      <c r="I595" s="225" t="s">
        <v>374</v>
      </c>
      <c r="M595" s="225" t="s">
        <v>301</v>
      </c>
    </row>
    <row r="596" spans="1:16" ht="17.25" customHeight="1" x14ac:dyDescent="0.2">
      <c r="A596" s="225">
        <v>418880</v>
      </c>
      <c r="B596" s="225" t="s">
        <v>2309</v>
      </c>
      <c r="C596" s="225" t="s">
        <v>501</v>
      </c>
      <c r="D596" s="225" t="s">
        <v>2310</v>
      </c>
      <c r="E596" s="225" t="s">
        <v>157</v>
      </c>
      <c r="F596" s="225">
        <v>28474</v>
      </c>
      <c r="G596" s="225" t="s">
        <v>3116</v>
      </c>
      <c r="H596" s="225" t="s">
        <v>335</v>
      </c>
      <c r="I596" s="225" t="s">
        <v>374</v>
      </c>
      <c r="M596" s="225" t="s">
        <v>327</v>
      </c>
    </row>
    <row r="597" spans="1:16" ht="17.25" customHeight="1" x14ac:dyDescent="0.2">
      <c r="A597" s="225">
        <v>418885</v>
      </c>
      <c r="B597" s="225" t="s">
        <v>1036</v>
      </c>
      <c r="C597" s="225" t="s">
        <v>72</v>
      </c>
      <c r="D597" s="225" t="s">
        <v>246</v>
      </c>
      <c r="E597" s="225" t="s">
        <v>157</v>
      </c>
      <c r="F597" s="225">
        <v>35065</v>
      </c>
      <c r="G597" s="225" t="s">
        <v>301</v>
      </c>
      <c r="H597" s="225" t="s">
        <v>335</v>
      </c>
      <c r="I597" s="225" t="s">
        <v>374</v>
      </c>
      <c r="M597" s="225" t="s">
        <v>311</v>
      </c>
    </row>
    <row r="598" spans="1:16" ht="17.25" customHeight="1" x14ac:dyDescent="0.2">
      <c r="A598" s="225">
        <v>418900</v>
      </c>
      <c r="B598" s="225" t="s">
        <v>2061</v>
      </c>
      <c r="C598" s="225" t="s">
        <v>479</v>
      </c>
      <c r="D598" s="225" t="s">
        <v>864</v>
      </c>
      <c r="E598" s="225" t="s">
        <v>158</v>
      </c>
      <c r="F598" s="225">
        <v>32143</v>
      </c>
      <c r="G598" s="225" t="s">
        <v>311</v>
      </c>
      <c r="H598" s="225" t="s">
        <v>336</v>
      </c>
      <c r="I598" s="225" t="s">
        <v>374</v>
      </c>
    </row>
    <row r="599" spans="1:16" ht="17.25" customHeight="1" x14ac:dyDescent="0.2">
      <c r="A599" s="225">
        <v>418912</v>
      </c>
      <c r="B599" s="225" t="s">
        <v>1500</v>
      </c>
      <c r="C599" s="225" t="s">
        <v>67</v>
      </c>
      <c r="D599" s="225" t="s">
        <v>592</v>
      </c>
      <c r="E599" s="225" t="s">
        <v>157</v>
      </c>
      <c r="F599" s="225">
        <v>35284</v>
      </c>
      <c r="G599" s="225" t="s">
        <v>301</v>
      </c>
      <c r="H599" s="225" t="s">
        <v>335</v>
      </c>
      <c r="I599" s="225" t="s">
        <v>374</v>
      </c>
      <c r="M599" s="225" t="s">
        <v>327</v>
      </c>
    </row>
    <row r="600" spans="1:16" ht="17.25" customHeight="1" x14ac:dyDescent="0.2">
      <c r="A600" s="225">
        <v>418940</v>
      </c>
      <c r="B600" s="225" t="s">
        <v>1557</v>
      </c>
      <c r="C600" s="225" t="s">
        <v>91</v>
      </c>
      <c r="D600" s="225" t="s">
        <v>1558</v>
      </c>
      <c r="E600" s="225" t="s">
        <v>157</v>
      </c>
      <c r="F600" s="225">
        <v>35437</v>
      </c>
      <c r="G600" s="225" t="s">
        <v>301</v>
      </c>
      <c r="H600" s="225" t="s">
        <v>335</v>
      </c>
      <c r="I600" s="225" t="s">
        <v>374</v>
      </c>
      <c r="M600" s="225" t="s">
        <v>301</v>
      </c>
    </row>
    <row r="601" spans="1:16" ht="17.25" customHeight="1" x14ac:dyDescent="0.2">
      <c r="A601" s="225">
        <v>418941</v>
      </c>
      <c r="B601" s="225" t="s">
        <v>1867</v>
      </c>
      <c r="C601" s="225" t="s">
        <v>72</v>
      </c>
      <c r="D601" s="225" t="s">
        <v>524</v>
      </c>
      <c r="E601" s="225" t="s">
        <v>158</v>
      </c>
      <c r="F601" s="225">
        <v>35065</v>
      </c>
      <c r="G601" s="225" t="s">
        <v>301</v>
      </c>
      <c r="H601" s="225" t="s">
        <v>335</v>
      </c>
      <c r="I601" s="225" t="s">
        <v>374</v>
      </c>
      <c r="M601" s="225" t="s">
        <v>311</v>
      </c>
    </row>
    <row r="602" spans="1:16" ht="17.25" customHeight="1" x14ac:dyDescent="0.2">
      <c r="A602" s="225">
        <v>418944</v>
      </c>
      <c r="B602" s="225" t="s">
        <v>1035</v>
      </c>
      <c r="C602" s="225" t="s">
        <v>108</v>
      </c>
      <c r="D602" s="225" t="s">
        <v>844</v>
      </c>
      <c r="E602" s="225" t="s">
        <v>157</v>
      </c>
      <c r="F602" s="225">
        <v>35067</v>
      </c>
      <c r="G602" s="225" t="s">
        <v>314</v>
      </c>
      <c r="H602" s="225" t="s">
        <v>335</v>
      </c>
      <c r="I602" s="225" t="s">
        <v>374</v>
      </c>
      <c r="M602" s="225" t="s">
        <v>314</v>
      </c>
    </row>
    <row r="603" spans="1:16" ht="17.25" customHeight="1" x14ac:dyDescent="0.2">
      <c r="A603" s="225">
        <v>418945</v>
      </c>
      <c r="B603" s="225" t="s">
        <v>2194</v>
      </c>
      <c r="C603" s="225" t="s">
        <v>501</v>
      </c>
      <c r="D603" s="225" t="s">
        <v>238</v>
      </c>
      <c r="E603" s="225" t="s">
        <v>158</v>
      </c>
      <c r="F603" s="225">
        <v>32509</v>
      </c>
      <c r="H603" s="225" t="s">
        <v>335</v>
      </c>
      <c r="I603" s="225" t="s">
        <v>374</v>
      </c>
      <c r="M603" s="225" t="s">
        <v>306</v>
      </c>
    </row>
    <row r="604" spans="1:16" ht="17.25" customHeight="1" x14ac:dyDescent="0.2">
      <c r="A604" s="225">
        <v>418952</v>
      </c>
      <c r="B604" s="225" t="s">
        <v>2357</v>
      </c>
      <c r="C604" s="225" t="s">
        <v>631</v>
      </c>
      <c r="D604" s="225" t="s">
        <v>473</v>
      </c>
      <c r="E604" s="225" t="s">
        <v>157</v>
      </c>
      <c r="F604" s="225">
        <v>33970</v>
      </c>
      <c r="G604" s="225" t="s">
        <v>321</v>
      </c>
      <c r="H604" s="225" t="s">
        <v>335</v>
      </c>
      <c r="I604" s="225" t="s">
        <v>374</v>
      </c>
      <c r="M604" s="225" t="s">
        <v>301</v>
      </c>
    </row>
    <row r="605" spans="1:16" ht="17.25" customHeight="1" x14ac:dyDescent="0.2">
      <c r="A605" s="225">
        <v>418964</v>
      </c>
      <c r="B605" s="225" t="s">
        <v>2109</v>
      </c>
      <c r="C605" s="225" t="s">
        <v>72</v>
      </c>
      <c r="D605" s="225" t="s">
        <v>2110</v>
      </c>
      <c r="E605" s="225" t="s">
        <v>158</v>
      </c>
      <c r="F605" s="225">
        <v>31048</v>
      </c>
      <c r="G605" s="225" t="s">
        <v>305</v>
      </c>
      <c r="H605" s="225" t="s">
        <v>335</v>
      </c>
      <c r="I605" s="225" t="s">
        <v>374</v>
      </c>
      <c r="M605" s="225" t="s">
        <v>311</v>
      </c>
    </row>
    <row r="606" spans="1:16" ht="17.25" customHeight="1" x14ac:dyDescent="0.2">
      <c r="A606" s="225">
        <v>418968</v>
      </c>
      <c r="B606" s="225" t="s">
        <v>2689</v>
      </c>
      <c r="C606" s="225" t="s">
        <v>2690</v>
      </c>
      <c r="D606" s="225" t="s">
        <v>248</v>
      </c>
      <c r="E606" s="225" t="s">
        <v>158</v>
      </c>
      <c r="F606" s="225">
        <v>34700</v>
      </c>
      <c r="G606" s="225" t="s">
        <v>327</v>
      </c>
      <c r="H606" s="225" t="s">
        <v>335</v>
      </c>
      <c r="I606" s="225" t="s">
        <v>400</v>
      </c>
      <c r="M606" s="225" t="s">
        <v>327</v>
      </c>
    </row>
    <row r="607" spans="1:16" ht="17.25" customHeight="1" x14ac:dyDescent="0.2">
      <c r="A607" s="225">
        <v>418975</v>
      </c>
      <c r="B607" s="225" t="s">
        <v>1577</v>
      </c>
      <c r="C607" s="225" t="s">
        <v>93</v>
      </c>
      <c r="D607" s="225" t="s">
        <v>1578</v>
      </c>
      <c r="E607" s="225" t="s">
        <v>157</v>
      </c>
      <c r="F607" s="225">
        <v>34700</v>
      </c>
      <c r="G607" s="225" t="s">
        <v>301</v>
      </c>
      <c r="H607" s="225" t="s">
        <v>335</v>
      </c>
      <c r="I607" s="225" t="s">
        <v>374</v>
      </c>
      <c r="M607" s="225" t="s">
        <v>304</v>
      </c>
    </row>
    <row r="608" spans="1:16" ht="17.25" customHeight="1" x14ac:dyDescent="0.2">
      <c r="A608" s="225">
        <v>418996</v>
      </c>
      <c r="B608" s="225" t="s">
        <v>1473</v>
      </c>
      <c r="C608" s="225" t="s">
        <v>93</v>
      </c>
      <c r="D608" s="225" t="s">
        <v>213</v>
      </c>
      <c r="E608" s="225" t="s">
        <v>158</v>
      </c>
      <c r="F608" s="225">
        <v>31500</v>
      </c>
      <c r="G608" s="225" t="s">
        <v>301</v>
      </c>
      <c r="H608" s="225" t="s">
        <v>335</v>
      </c>
      <c r="I608" s="225" t="s">
        <v>374</v>
      </c>
      <c r="M608" s="225" t="s">
        <v>301</v>
      </c>
    </row>
    <row r="609" spans="1:16" ht="17.25" customHeight="1" x14ac:dyDescent="0.2">
      <c r="A609" s="225">
        <v>419000</v>
      </c>
      <c r="B609" s="225" t="s">
        <v>2371</v>
      </c>
      <c r="C609" s="225" t="s">
        <v>720</v>
      </c>
      <c r="D609" s="225" t="s">
        <v>265</v>
      </c>
      <c r="E609" s="225" t="s">
        <v>158</v>
      </c>
      <c r="F609" s="225">
        <v>34335</v>
      </c>
      <c r="G609" s="225" t="s">
        <v>301</v>
      </c>
      <c r="H609" s="225" t="s">
        <v>335</v>
      </c>
      <c r="I609" s="225" t="s">
        <v>374</v>
      </c>
      <c r="M609" s="225" t="s">
        <v>301</v>
      </c>
      <c r="N609" s="225">
        <v>1533</v>
      </c>
      <c r="O609" s="225">
        <v>43880.490162037036</v>
      </c>
      <c r="P609" s="225">
        <v>10000</v>
      </c>
    </row>
    <row r="610" spans="1:16" ht="17.25" customHeight="1" x14ac:dyDescent="0.2">
      <c r="A610" s="225">
        <v>419025</v>
      </c>
      <c r="B610" s="225" t="s">
        <v>1456</v>
      </c>
      <c r="C610" s="225" t="s">
        <v>146</v>
      </c>
      <c r="D610" s="225" t="s">
        <v>246</v>
      </c>
      <c r="E610" s="225" t="s">
        <v>158</v>
      </c>
      <c r="F610" s="225">
        <v>35065</v>
      </c>
      <c r="G610" s="225" t="s">
        <v>301</v>
      </c>
      <c r="H610" s="225" t="s">
        <v>335</v>
      </c>
      <c r="I610" s="225" t="s">
        <v>374</v>
      </c>
      <c r="M610" s="225" t="s">
        <v>301</v>
      </c>
    </row>
    <row r="611" spans="1:16" ht="17.25" customHeight="1" x14ac:dyDescent="0.2">
      <c r="A611" s="225">
        <v>419031</v>
      </c>
      <c r="B611" s="225" t="s">
        <v>1455</v>
      </c>
      <c r="C611" s="225" t="s">
        <v>683</v>
      </c>
      <c r="D611" s="225" t="s">
        <v>242</v>
      </c>
      <c r="E611" s="225" t="s">
        <v>158</v>
      </c>
      <c r="F611" s="225">
        <v>33604</v>
      </c>
      <c r="G611" s="225" t="s">
        <v>301</v>
      </c>
      <c r="H611" s="225" t="s">
        <v>335</v>
      </c>
      <c r="I611" s="225" t="s">
        <v>374</v>
      </c>
      <c r="M611" s="225" t="s">
        <v>301</v>
      </c>
    </row>
    <row r="612" spans="1:16" ht="17.25" customHeight="1" x14ac:dyDescent="0.2">
      <c r="A612" s="225">
        <v>419052</v>
      </c>
      <c r="B612" s="225" t="s">
        <v>2269</v>
      </c>
      <c r="C612" s="225" t="s">
        <v>731</v>
      </c>
      <c r="D612" s="225" t="s">
        <v>135</v>
      </c>
      <c r="E612" s="225" t="s">
        <v>158</v>
      </c>
      <c r="H612" s="225" t="s">
        <v>335</v>
      </c>
      <c r="I612" s="225" t="s">
        <v>374</v>
      </c>
      <c r="M612" s="225" t="s">
        <v>301</v>
      </c>
      <c r="N612" s="225">
        <v>1469</v>
      </c>
      <c r="O612" s="225">
        <v>43878.529166666667</v>
      </c>
      <c r="P612" s="225">
        <v>10000</v>
      </c>
    </row>
    <row r="613" spans="1:16" ht="17.25" customHeight="1" x14ac:dyDescent="0.2">
      <c r="A613" s="225">
        <v>419057</v>
      </c>
      <c r="B613" s="225" t="s">
        <v>1034</v>
      </c>
      <c r="C613" s="225" t="s">
        <v>720</v>
      </c>
      <c r="D613" s="225" t="s">
        <v>493</v>
      </c>
      <c r="E613" s="225" t="s">
        <v>157</v>
      </c>
      <c r="F613" s="225">
        <v>33604</v>
      </c>
      <c r="G613" s="225" t="s">
        <v>301</v>
      </c>
      <c r="H613" s="225" t="s">
        <v>335</v>
      </c>
      <c r="I613" s="225" t="s">
        <v>374</v>
      </c>
      <c r="M613" s="225" t="s">
        <v>301</v>
      </c>
    </row>
    <row r="614" spans="1:16" ht="17.25" customHeight="1" x14ac:dyDescent="0.2">
      <c r="A614" s="225">
        <v>419066</v>
      </c>
      <c r="B614" s="225" t="s">
        <v>1701</v>
      </c>
      <c r="C614" s="225" t="s">
        <v>70</v>
      </c>
      <c r="D614" s="225" t="s">
        <v>251</v>
      </c>
      <c r="E614" s="225" t="s">
        <v>158</v>
      </c>
      <c r="F614" s="225">
        <v>33335</v>
      </c>
      <c r="G614" s="225" t="s">
        <v>3034</v>
      </c>
      <c r="H614" s="225" t="s">
        <v>335</v>
      </c>
      <c r="I614" s="225" t="s">
        <v>374</v>
      </c>
      <c r="M614" s="225" t="s">
        <v>311</v>
      </c>
    </row>
    <row r="615" spans="1:16" ht="17.25" customHeight="1" x14ac:dyDescent="0.2">
      <c r="A615" s="225">
        <v>419087</v>
      </c>
      <c r="B615" s="225" t="s">
        <v>1033</v>
      </c>
      <c r="C615" s="225" t="s">
        <v>131</v>
      </c>
      <c r="D615" s="225" t="s">
        <v>140</v>
      </c>
      <c r="E615" s="225" t="s">
        <v>158</v>
      </c>
      <c r="F615" s="225">
        <v>34700</v>
      </c>
      <c r="G615" s="225" t="s">
        <v>301</v>
      </c>
      <c r="H615" s="225" t="s">
        <v>335</v>
      </c>
      <c r="I615" s="225" t="s">
        <v>374</v>
      </c>
      <c r="M615" s="225" t="s">
        <v>301</v>
      </c>
    </row>
    <row r="616" spans="1:16" ht="17.25" customHeight="1" x14ac:dyDescent="0.2">
      <c r="A616" s="225">
        <v>419088</v>
      </c>
      <c r="B616" s="225" t="s">
        <v>2060</v>
      </c>
      <c r="C616" s="225" t="s">
        <v>885</v>
      </c>
      <c r="D616" s="225" t="s">
        <v>241</v>
      </c>
      <c r="E616" s="225" t="s">
        <v>158</v>
      </c>
      <c r="F616" s="225">
        <v>33623</v>
      </c>
      <c r="G616" s="225" t="s">
        <v>301</v>
      </c>
      <c r="H616" s="225" t="s">
        <v>335</v>
      </c>
      <c r="I616" s="225" t="s">
        <v>374</v>
      </c>
      <c r="M616" s="225" t="s">
        <v>327</v>
      </c>
    </row>
    <row r="617" spans="1:16" ht="17.25" customHeight="1" x14ac:dyDescent="0.2">
      <c r="A617" s="225">
        <v>419096</v>
      </c>
      <c r="B617" s="225" t="s">
        <v>2318</v>
      </c>
      <c r="C617" s="225" t="s">
        <v>478</v>
      </c>
      <c r="D617" s="225" t="s">
        <v>484</v>
      </c>
      <c r="E617" s="225" t="s">
        <v>157</v>
      </c>
      <c r="F617" s="225">
        <v>33604</v>
      </c>
      <c r="G617" s="225" t="s">
        <v>301</v>
      </c>
      <c r="H617" s="225" t="s">
        <v>335</v>
      </c>
      <c r="I617" s="225" t="s">
        <v>374</v>
      </c>
      <c r="M617" s="225" t="s">
        <v>301</v>
      </c>
      <c r="N617" s="225">
        <v>6738</v>
      </c>
      <c r="O617" s="225">
        <v>43829.564791666664</v>
      </c>
      <c r="P617" s="225">
        <v>15000</v>
      </c>
    </row>
    <row r="618" spans="1:16" ht="17.25" customHeight="1" x14ac:dyDescent="0.2">
      <c r="A618" s="225">
        <v>419128</v>
      </c>
      <c r="B618" s="225" t="s">
        <v>1232</v>
      </c>
      <c r="C618" s="225" t="s">
        <v>501</v>
      </c>
      <c r="D618" s="225" t="s">
        <v>1233</v>
      </c>
      <c r="E618" s="225" t="s">
        <v>157</v>
      </c>
      <c r="F618" s="225">
        <v>34704</v>
      </c>
      <c r="G618" s="225" t="s">
        <v>3139</v>
      </c>
      <c r="H618" s="225" t="s">
        <v>335</v>
      </c>
      <c r="I618" s="225" t="s">
        <v>374</v>
      </c>
      <c r="M618" s="225" t="s">
        <v>311</v>
      </c>
    </row>
    <row r="619" spans="1:16" ht="17.25" customHeight="1" x14ac:dyDescent="0.2">
      <c r="A619" s="225">
        <v>419140</v>
      </c>
      <c r="B619" s="225" t="s">
        <v>1653</v>
      </c>
      <c r="C619" s="225" t="s">
        <v>875</v>
      </c>
      <c r="D619" s="225" t="s">
        <v>1472</v>
      </c>
      <c r="E619" s="225" t="s">
        <v>157</v>
      </c>
      <c r="F619" s="225">
        <v>34199</v>
      </c>
      <c r="G619" s="225" t="s">
        <v>301</v>
      </c>
      <c r="H619" s="225" t="s">
        <v>335</v>
      </c>
      <c r="I619" s="225" t="s">
        <v>374</v>
      </c>
      <c r="M619" s="225" t="s">
        <v>306</v>
      </c>
    </row>
    <row r="620" spans="1:16" ht="17.25" customHeight="1" x14ac:dyDescent="0.2">
      <c r="A620" s="225">
        <v>419151</v>
      </c>
      <c r="B620" s="225" t="s">
        <v>1471</v>
      </c>
      <c r="C620" s="225" t="s">
        <v>875</v>
      </c>
      <c r="D620" s="225" t="s">
        <v>1472</v>
      </c>
      <c r="E620" s="225" t="s">
        <v>157</v>
      </c>
      <c r="F620" s="225">
        <v>34199</v>
      </c>
      <c r="G620" s="225" t="s">
        <v>3065</v>
      </c>
      <c r="H620" s="225" t="s">
        <v>335</v>
      </c>
      <c r="I620" s="225" t="s">
        <v>374</v>
      </c>
      <c r="M620" s="225" t="s">
        <v>306</v>
      </c>
    </row>
    <row r="621" spans="1:16" ht="17.25" customHeight="1" x14ac:dyDescent="0.2">
      <c r="A621" s="225">
        <v>419176</v>
      </c>
      <c r="B621" s="225" t="s">
        <v>2898</v>
      </c>
      <c r="C621" s="225" t="s">
        <v>74</v>
      </c>
      <c r="D621" s="225" t="s">
        <v>622</v>
      </c>
      <c r="E621" s="225" t="s">
        <v>157</v>
      </c>
      <c r="F621" s="225">
        <v>34707</v>
      </c>
      <c r="G621" s="225" t="s">
        <v>3262</v>
      </c>
      <c r="H621" s="225" t="s">
        <v>335</v>
      </c>
      <c r="I621" s="225" t="s">
        <v>400</v>
      </c>
      <c r="M621" s="225" t="s">
        <v>311</v>
      </c>
    </row>
    <row r="622" spans="1:16" ht="17.25" customHeight="1" x14ac:dyDescent="0.2">
      <c r="A622" s="225">
        <v>419178</v>
      </c>
      <c r="B622" s="225" t="s">
        <v>681</v>
      </c>
      <c r="C622" s="225" t="s">
        <v>70</v>
      </c>
      <c r="D622" s="225" t="s">
        <v>465</v>
      </c>
      <c r="E622" s="225" t="s">
        <v>157</v>
      </c>
      <c r="F622" s="225">
        <v>34298</v>
      </c>
      <c r="G622" s="225" t="s">
        <v>301</v>
      </c>
      <c r="H622" s="225" t="s">
        <v>335</v>
      </c>
      <c r="I622" s="225" t="s">
        <v>374</v>
      </c>
      <c r="M622" s="225" t="s">
        <v>311</v>
      </c>
    </row>
    <row r="623" spans="1:16" ht="17.25" customHeight="1" x14ac:dyDescent="0.2">
      <c r="A623" s="225">
        <v>419191</v>
      </c>
      <c r="B623" s="225" t="s">
        <v>2822</v>
      </c>
      <c r="C623" s="225" t="s">
        <v>2823</v>
      </c>
      <c r="D623" s="225" t="s">
        <v>241</v>
      </c>
      <c r="E623" s="225" t="s">
        <v>157</v>
      </c>
      <c r="F623" s="225">
        <v>35602</v>
      </c>
      <c r="G623" s="225" t="s">
        <v>301</v>
      </c>
      <c r="H623" s="225" t="s">
        <v>335</v>
      </c>
      <c r="I623" s="225" t="s">
        <v>400</v>
      </c>
      <c r="M623" s="225" t="s">
        <v>301</v>
      </c>
    </row>
    <row r="624" spans="1:16" ht="17.25" customHeight="1" x14ac:dyDescent="0.2">
      <c r="A624" s="225">
        <v>419197</v>
      </c>
      <c r="B624" s="225" t="s">
        <v>1156</v>
      </c>
      <c r="C624" s="225" t="s">
        <v>84</v>
      </c>
      <c r="D624" s="225" t="s">
        <v>1157</v>
      </c>
      <c r="E624" s="225" t="s">
        <v>157</v>
      </c>
      <c r="F624" s="225">
        <v>35129</v>
      </c>
      <c r="G624" s="225" t="s">
        <v>3176</v>
      </c>
      <c r="H624" s="225" t="s">
        <v>335</v>
      </c>
      <c r="I624" s="225" t="s">
        <v>374</v>
      </c>
      <c r="M624" s="225" t="s">
        <v>311</v>
      </c>
    </row>
    <row r="625" spans="1:13" ht="17.25" customHeight="1" x14ac:dyDescent="0.2">
      <c r="A625" s="225">
        <v>419200</v>
      </c>
      <c r="B625" s="225" t="s">
        <v>1853</v>
      </c>
      <c r="C625" s="225" t="s">
        <v>583</v>
      </c>
      <c r="D625" s="225" t="s">
        <v>229</v>
      </c>
      <c r="E625" s="225" t="s">
        <v>157</v>
      </c>
      <c r="F625" s="225">
        <v>33512</v>
      </c>
      <c r="G625" s="225" t="s">
        <v>301</v>
      </c>
      <c r="H625" s="225" t="s">
        <v>335</v>
      </c>
      <c r="I625" s="225" t="s">
        <v>374</v>
      </c>
      <c r="M625" s="225" t="s">
        <v>301</v>
      </c>
    </row>
    <row r="626" spans="1:13" ht="17.25" customHeight="1" x14ac:dyDescent="0.2">
      <c r="A626" s="225">
        <v>419202</v>
      </c>
      <c r="B626" s="225" t="s">
        <v>2008</v>
      </c>
      <c r="C626" s="225" t="s">
        <v>129</v>
      </c>
      <c r="D626" s="225" t="s">
        <v>219</v>
      </c>
      <c r="E626" s="225" t="s">
        <v>157</v>
      </c>
      <c r="F626" s="225">
        <v>35065</v>
      </c>
      <c r="G626" s="225" t="s">
        <v>301</v>
      </c>
      <c r="H626" s="225" t="s">
        <v>335</v>
      </c>
      <c r="I626" s="225" t="s">
        <v>374</v>
      </c>
      <c r="M626" s="225" t="s">
        <v>301</v>
      </c>
    </row>
    <row r="627" spans="1:13" ht="17.25" customHeight="1" x14ac:dyDescent="0.2">
      <c r="A627" s="225">
        <v>419203</v>
      </c>
      <c r="B627" s="225" t="s">
        <v>2887</v>
      </c>
      <c r="C627" s="225" t="s">
        <v>657</v>
      </c>
      <c r="D627" s="225" t="s">
        <v>453</v>
      </c>
      <c r="E627" s="225" t="s">
        <v>157</v>
      </c>
      <c r="F627" s="225">
        <v>31694</v>
      </c>
      <c r="G627" s="225" t="s">
        <v>305</v>
      </c>
      <c r="H627" s="225" t="s">
        <v>336</v>
      </c>
      <c r="I627" s="225" t="s">
        <v>400</v>
      </c>
      <c r="M627" s="225" t="s">
        <v>291</v>
      </c>
    </row>
    <row r="628" spans="1:13" ht="17.25" customHeight="1" x14ac:dyDescent="0.2">
      <c r="A628" s="225">
        <v>419209</v>
      </c>
      <c r="B628" s="225" t="s">
        <v>2824</v>
      </c>
      <c r="C628" s="225" t="s">
        <v>88</v>
      </c>
      <c r="D628" s="225" t="s">
        <v>727</v>
      </c>
      <c r="E628" s="225" t="s">
        <v>158</v>
      </c>
      <c r="F628" s="225">
        <v>34722</v>
      </c>
      <c r="G628" s="225" t="s">
        <v>301</v>
      </c>
      <c r="H628" s="225" t="s">
        <v>336</v>
      </c>
      <c r="I628" s="225" t="s">
        <v>400</v>
      </c>
      <c r="M628" s="225" t="s">
        <v>291</v>
      </c>
    </row>
    <row r="629" spans="1:13" ht="17.25" customHeight="1" x14ac:dyDescent="0.2">
      <c r="A629" s="225">
        <v>419213</v>
      </c>
      <c r="B629" s="225" t="s">
        <v>1032</v>
      </c>
      <c r="C629" s="225" t="s">
        <v>114</v>
      </c>
      <c r="D629" s="225" t="s">
        <v>210</v>
      </c>
      <c r="E629" s="225" t="s">
        <v>157</v>
      </c>
      <c r="F629" s="225">
        <v>35658</v>
      </c>
      <c r="G629" s="225" t="s">
        <v>312</v>
      </c>
      <c r="H629" s="225" t="s">
        <v>335</v>
      </c>
      <c r="I629" s="225" t="s">
        <v>374</v>
      </c>
      <c r="M629" s="225" t="s">
        <v>311</v>
      </c>
    </row>
    <row r="630" spans="1:13" ht="17.25" customHeight="1" x14ac:dyDescent="0.2">
      <c r="A630" s="225">
        <v>419221</v>
      </c>
      <c r="B630" s="225" t="s">
        <v>1031</v>
      </c>
      <c r="C630" s="225" t="s">
        <v>752</v>
      </c>
      <c r="D630" s="225" t="s">
        <v>215</v>
      </c>
      <c r="E630" s="225" t="s">
        <v>158</v>
      </c>
      <c r="F630" s="225">
        <v>35258</v>
      </c>
      <c r="G630" s="225" t="s">
        <v>301</v>
      </c>
      <c r="H630" s="225" t="s">
        <v>335</v>
      </c>
      <c r="I630" s="225" t="s">
        <v>374</v>
      </c>
      <c r="M630" s="225" t="s">
        <v>301</v>
      </c>
    </row>
    <row r="631" spans="1:13" ht="17.25" customHeight="1" x14ac:dyDescent="0.2">
      <c r="A631" s="225">
        <v>419223</v>
      </c>
      <c r="B631" s="225" t="s">
        <v>1155</v>
      </c>
      <c r="C631" s="225" t="s">
        <v>72</v>
      </c>
      <c r="D631" s="225" t="s">
        <v>476</v>
      </c>
      <c r="E631" s="225" t="s">
        <v>157</v>
      </c>
      <c r="F631" s="225">
        <v>35737</v>
      </c>
      <c r="G631" s="225" t="s">
        <v>301</v>
      </c>
      <c r="H631" s="225" t="s">
        <v>335</v>
      </c>
      <c r="I631" s="225" t="s">
        <v>374</v>
      </c>
      <c r="M631" s="225" t="s">
        <v>301</v>
      </c>
    </row>
    <row r="632" spans="1:13" ht="17.25" customHeight="1" x14ac:dyDescent="0.2">
      <c r="A632" s="225">
        <v>419226</v>
      </c>
      <c r="B632" s="225" t="s">
        <v>1030</v>
      </c>
      <c r="C632" s="225" t="s">
        <v>67</v>
      </c>
      <c r="D632" s="225" t="s">
        <v>575</v>
      </c>
      <c r="E632" s="225" t="s">
        <v>158</v>
      </c>
      <c r="F632" s="225">
        <v>35188</v>
      </c>
      <c r="G632" s="225" t="s">
        <v>3040</v>
      </c>
      <c r="H632" s="225" t="s">
        <v>335</v>
      </c>
      <c r="I632" s="225" t="s">
        <v>374</v>
      </c>
      <c r="M632" s="225" t="s">
        <v>311</v>
      </c>
    </row>
    <row r="633" spans="1:13" ht="17.25" customHeight="1" x14ac:dyDescent="0.2">
      <c r="A633" s="225">
        <v>419236</v>
      </c>
      <c r="B633" s="225" t="s">
        <v>1029</v>
      </c>
      <c r="C633" s="225" t="s">
        <v>889</v>
      </c>
      <c r="D633" s="225" t="s">
        <v>564</v>
      </c>
      <c r="E633" s="225" t="s">
        <v>158</v>
      </c>
      <c r="F633" s="225">
        <v>34347</v>
      </c>
      <c r="G633" s="225" t="s">
        <v>301</v>
      </c>
      <c r="H633" s="225" t="s">
        <v>335</v>
      </c>
      <c r="I633" s="225" t="s">
        <v>374</v>
      </c>
      <c r="M633" s="225" t="s">
        <v>301</v>
      </c>
    </row>
    <row r="634" spans="1:13" ht="17.25" customHeight="1" x14ac:dyDescent="0.2">
      <c r="A634" s="225">
        <v>419239</v>
      </c>
      <c r="B634" s="225" t="s">
        <v>2880</v>
      </c>
      <c r="C634" s="225" t="s">
        <v>589</v>
      </c>
      <c r="D634" s="225" t="s">
        <v>639</v>
      </c>
      <c r="E634" s="225" t="s">
        <v>158</v>
      </c>
      <c r="F634" s="225">
        <v>34047</v>
      </c>
      <c r="G634" s="225" t="s">
        <v>301</v>
      </c>
      <c r="H634" s="225" t="s">
        <v>335</v>
      </c>
      <c r="I634" s="225" t="s">
        <v>400</v>
      </c>
      <c r="M634" s="225" t="s">
        <v>301</v>
      </c>
    </row>
    <row r="635" spans="1:13" ht="17.25" customHeight="1" x14ac:dyDescent="0.2">
      <c r="A635" s="225">
        <v>419242</v>
      </c>
      <c r="B635" s="225" t="s">
        <v>1154</v>
      </c>
      <c r="C635" s="225" t="s">
        <v>585</v>
      </c>
      <c r="D635" s="225" t="s">
        <v>215</v>
      </c>
      <c r="E635" s="225" t="s">
        <v>158</v>
      </c>
      <c r="F635" s="225">
        <v>31072</v>
      </c>
      <c r="G635" s="225" t="s">
        <v>301</v>
      </c>
      <c r="H635" s="225" t="s">
        <v>336</v>
      </c>
      <c r="I635" s="225" t="s">
        <v>374</v>
      </c>
      <c r="M635" s="225" t="s">
        <v>291</v>
      </c>
    </row>
    <row r="636" spans="1:13" ht="17.25" customHeight="1" x14ac:dyDescent="0.2">
      <c r="A636" s="225">
        <v>419247</v>
      </c>
      <c r="B636" s="225" t="s">
        <v>1028</v>
      </c>
      <c r="C636" s="225" t="s">
        <v>124</v>
      </c>
      <c r="D636" s="225" t="s">
        <v>212</v>
      </c>
      <c r="E636" s="225" t="s">
        <v>157</v>
      </c>
      <c r="F636" s="225">
        <v>35517</v>
      </c>
      <c r="G636" s="225" t="s">
        <v>301</v>
      </c>
      <c r="H636" s="225" t="s">
        <v>335</v>
      </c>
      <c r="I636" s="225" t="s">
        <v>374</v>
      </c>
      <c r="M636" s="225" t="s">
        <v>311</v>
      </c>
    </row>
    <row r="637" spans="1:13" ht="17.25" customHeight="1" x14ac:dyDescent="0.2">
      <c r="A637" s="225">
        <v>419261</v>
      </c>
      <c r="B637" s="225" t="s">
        <v>1027</v>
      </c>
      <c r="C637" s="225" t="s">
        <v>95</v>
      </c>
      <c r="D637" s="225" t="s">
        <v>269</v>
      </c>
      <c r="E637" s="225" t="s">
        <v>157</v>
      </c>
      <c r="F637" s="225">
        <v>35404</v>
      </c>
      <c r="G637" s="225" t="s">
        <v>301</v>
      </c>
      <c r="H637" s="225" t="s">
        <v>335</v>
      </c>
      <c r="I637" s="225" t="s">
        <v>374</v>
      </c>
      <c r="M637" s="225" t="s">
        <v>301</v>
      </c>
    </row>
    <row r="638" spans="1:13" ht="17.25" customHeight="1" x14ac:dyDescent="0.2">
      <c r="A638" s="225">
        <v>419267</v>
      </c>
      <c r="B638" s="225" t="s">
        <v>2700</v>
      </c>
      <c r="C638" s="225" t="s">
        <v>281</v>
      </c>
      <c r="D638" s="225" t="s">
        <v>220</v>
      </c>
      <c r="E638" s="225" t="s">
        <v>158</v>
      </c>
      <c r="F638" s="225">
        <v>32509</v>
      </c>
      <c r="G638" s="225" t="s">
        <v>301</v>
      </c>
      <c r="H638" s="225" t="s">
        <v>335</v>
      </c>
      <c r="I638" s="225" t="s">
        <v>400</v>
      </c>
      <c r="M638" s="225" t="s">
        <v>301</v>
      </c>
    </row>
    <row r="639" spans="1:13" ht="17.25" customHeight="1" x14ac:dyDescent="0.2">
      <c r="A639" s="225">
        <v>419271</v>
      </c>
      <c r="B639" s="225" t="s">
        <v>1879</v>
      </c>
      <c r="C639" s="225" t="s">
        <v>590</v>
      </c>
      <c r="D639" s="225" t="s">
        <v>632</v>
      </c>
      <c r="E639" s="225" t="s">
        <v>157</v>
      </c>
      <c r="F639" s="225">
        <v>34911</v>
      </c>
      <c r="G639" s="225" t="s">
        <v>301</v>
      </c>
      <c r="H639" s="225" t="s">
        <v>336</v>
      </c>
      <c r="I639" s="225" t="s">
        <v>374</v>
      </c>
      <c r="M639" s="225" t="s">
        <v>291</v>
      </c>
    </row>
    <row r="640" spans="1:13" ht="17.25" customHeight="1" x14ac:dyDescent="0.2">
      <c r="A640" s="225">
        <v>419281</v>
      </c>
      <c r="B640" s="225" t="s">
        <v>2717</v>
      </c>
      <c r="C640" s="225" t="s">
        <v>2718</v>
      </c>
      <c r="D640" s="225" t="s">
        <v>854</v>
      </c>
      <c r="E640" s="225" t="s">
        <v>158</v>
      </c>
      <c r="F640" s="225">
        <v>34824</v>
      </c>
      <c r="G640" s="225" t="s">
        <v>301</v>
      </c>
      <c r="H640" s="225" t="s">
        <v>335</v>
      </c>
      <c r="I640" s="225" t="s">
        <v>400</v>
      </c>
      <c r="M640" s="225" t="s">
        <v>301</v>
      </c>
    </row>
    <row r="641" spans="1:13" ht="17.25" customHeight="1" x14ac:dyDescent="0.2">
      <c r="A641" s="225">
        <v>419282</v>
      </c>
      <c r="B641" s="225" t="s">
        <v>2808</v>
      </c>
      <c r="C641" s="225" t="s">
        <v>117</v>
      </c>
      <c r="D641" s="225" t="s">
        <v>277</v>
      </c>
      <c r="E641" s="225" t="s">
        <v>158</v>
      </c>
      <c r="F641" s="225">
        <v>32684</v>
      </c>
      <c r="G641" s="225" t="s">
        <v>301</v>
      </c>
      <c r="H641" s="225" t="s">
        <v>335</v>
      </c>
      <c r="I641" s="225" t="s">
        <v>400</v>
      </c>
      <c r="M641" s="225" t="s">
        <v>301</v>
      </c>
    </row>
    <row r="642" spans="1:13" ht="17.25" customHeight="1" x14ac:dyDescent="0.2">
      <c r="A642" s="225">
        <v>419285</v>
      </c>
      <c r="B642" s="225" t="s">
        <v>1499</v>
      </c>
      <c r="C642" s="225" t="s">
        <v>138</v>
      </c>
      <c r="D642" s="225" t="s">
        <v>238</v>
      </c>
      <c r="E642" s="225" t="s">
        <v>158</v>
      </c>
      <c r="F642" s="225">
        <v>33618</v>
      </c>
      <c r="G642" s="225" t="s">
        <v>301</v>
      </c>
      <c r="H642" s="225" t="s">
        <v>335</v>
      </c>
      <c r="I642" s="225" t="s">
        <v>374</v>
      </c>
      <c r="M642" s="225" t="s">
        <v>301</v>
      </c>
    </row>
    <row r="643" spans="1:13" ht="17.25" customHeight="1" x14ac:dyDescent="0.2">
      <c r="A643" s="225">
        <v>419303</v>
      </c>
      <c r="B643" s="225" t="s">
        <v>2568</v>
      </c>
      <c r="C643" s="225" t="s">
        <v>70</v>
      </c>
      <c r="D643" s="225" t="s">
        <v>237</v>
      </c>
      <c r="E643" s="225" t="s">
        <v>158</v>
      </c>
      <c r="F643" s="225">
        <v>35798</v>
      </c>
      <c r="G643" s="225" t="s">
        <v>301</v>
      </c>
      <c r="H643" s="225" t="s">
        <v>335</v>
      </c>
      <c r="I643" s="225" t="s">
        <v>400</v>
      </c>
      <c r="M643" s="225" t="s">
        <v>301</v>
      </c>
    </row>
    <row r="644" spans="1:13" ht="17.25" customHeight="1" x14ac:dyDescent="0.2">
      <c r="A644" s="225">
        <v>419313</v>
      </c>
      <c r="B644" s="225" t="s">
        <v>1723</v>
      </c>
      <c r="C644" s="225" t="s">
        <v>490</v>
      </c>
      <c r="D644" s="225" t="s">
        <v>237</v>
      </c>
      <c r="E644" s="225" t="s">
        <v>157</v>
      </c>
      <c r="F644" s="225">
        <v>33970</v>
      </c>
      <c r="G644" s="225" t="s">
        <v>311</v>
      </c>
      <c r="H644" s="225" t="s">
        <v>335</v>
      </c>
      <c r="I644" s="225" t="s">
        <v>374</v>
      </c>
      <c r="M644" s="225" t="s">
        <v>301</v>
      </c>
    </row>
    <row r="645" spans="1:13" ht="17.25" customHeight="1" x14ac:dyDescent="0.2">
      <c r="A645" s="225">
        <v>419317</v>
      </c>
      <c r="B645" s="225" t="s">
        <v>2747</v>
      </c>
      <c r="C645" s="225" t="s">
        <v>876</v>
      </c>
      <c r="D645" s="225" t="s">
        <v>235</v>
      </c>
      <c r="E645" s="225" t="s">
        <v>157</v>
      </c>
      <c r="F645" s="225">
        <v>34903</v>
      </c>
      <c r="G645" s="225" t="s">
        <v>301</v>
      </c>
      <c r="H645" s="225" t="s">
        <v>335</v>
      </c>
      <c r="I645" s="225" t="s">
        <v>400</v>
      </c>
      <c r="M645" s="225" t="s">
        <v>301</v>
      </c>
    </row>
    <row r="646" spans="1:13" ht="17.25" customHeight="1" x14ac:dyDescent="0.2">
      <c r="A646" s="225">
        <v>419339</v>
      </c>
      <c r="B646" s="225" t="s">
        <v>2837</v>
      </c>
      <c r="C646" s="225" t="s">
        <v>2838</v>
      </c>
      <c r="D646" s="225" t="s">
        <v>794</v>
      </c>
      <c r="E646" s="225" t="s">
        <v>158</v>
      </c>
      <c r="F646" s="225">
        <v>34443</v>
      </c>
      <c r="G646" s="225" t="s">
        <v>301</v>
      </c>
      <c r="H646" s="225" t="s">
        <v>335</v>
      </c>
      <c r="I646" s="225" t="s">
        <v>400</v>
      </c>
      <c r="M646" s="225" t="s">
        <v>301</v>
      </c>
    </row>
    <row r="647" spans="1:13" ht="17.25" customHeight="1" x14ac:dyDescent="0.2">
      <c r="A647" s="225">
        <v>419343</v>
      </c>
      <c r="B647" s="225" t="s">
        <v>2006</v>
      </c>
      <c r="C647" s="225" t="s">
        <v>70</v>
      </c>
      <c r="D647" s="225" t="s">
        <v>2007</v>
      </c>
      <c r="E647" s="225" t="s">
        <v>158</v>
      </c>
      <c r="F647" s="225">
        <v>34700</v>
      </c>
      <c r="G647" s="225" t="s">
        <v>3057</v>
      </c>
      <c r="H647" s="225" t="s">
        <v>335</v>
      </c>
      <c r="I647" s="225" t="s">
        <v>374</v>
      </c>
      <c r="M647" s="225" t="s">
        <v>311</v>
      </c>
    </row>
    <row r="648" spans="1:13" ht="17.25" customHeight="1" x14ac:dyDescent="0.2">
      <c r="A648" s="225">
        <v>419350</v>
      </c>
      <c r="B648" s="225" t="s">
        <v>1211</v>
      </c>
      <c r="C648" s="225" t="s">
        <v>139</v>
      </c>
      <c r="D648" s="225" t="s">
        <v>1212</v>
      </c>
      <c r="E648" s="225" t="s">
        <v>157</v>
      </c>
      <c r="F648" s="225">
        <v>35638</v>
      </c>
      <c r="G648" s="225" t="s">
        <v>301</v>
      </c>
      <c r="H648" s="225" t="s">
        <v>335</v>
      </c>
      <c r="I648" s="225" t="s">
        <v>374</v>
      </c>
      <c r="M648" s="225" t="s">
        <v>301</v>
      </c>
    </row>
    <row r="649" spans="1:13" ht="17.25" customHeight="1" x14ac:dyDescent="0.2">
      <c r="A649" s="225">
        <v>419358</v>
      </c>
      <c r="B649" s="225" t="s">
        <v>1026</v>
      </c>
      <c r="C649" s="225" t="s">
        <v>131</v>
      </c>
      <c r="D649" s="225" t="s">
        <v>227</v>
      </c>
      <c r="E649" s="225" t="s">
        <v>157</v>
      </c>
      <c r="F649" s="225">
        <v>34574</v>
      </c>
      <c r="G649" s="225" t="s">
        <v>301</v>
      </c>
      <c r="H649" s="225" t="s">
        <v>335</v>
      </c>
      <c r="I649" s="225" t="s">
        <v>374</v>
      </c>
      <c r="M649" s="225" t="s">
        <v>301</v>
      </c>
    </row>
    <row r="650" spans="1:13" ht="17.25" customHeight="1" x14ac:dyDescent="0.2">
      <c r="A650" s="225">
        <v>419374</v>
      </c>
      <c r="B650" s="225" t="s">
        <v>1576</v>
      </c>
      <c r="C650" s="225" t="s">
        <v>72</v>
      </c>
      <c r="D650" s="225" t="s">
        <v>216</v>
      </c>
      <c r="E650" s="225" t="s">
        <v>158</v>
      </c>
      <c r="F650" s="225">
        <v>34700</v>
      </c>
      <c r="G650" s="225" t="s">
        <v>301</v>
      </c>
      <c r="H650" s="225" t="s">
        <v>335</v>
      </c>
      <c r="I650" s="225" t="s">
        <v>374</v>
      </c>
      <c r="M650" s="225" t="s">
        <v>311</v>
      </c>
    </row>
    <row r="651" spans="1:13" ht="17.25" customHeight="1" x14ac:dyDescent="0.2">
      <c r="A651" s="225">
        <v>419375</v>
      </c>
      <c r="B651" s="225" t="s">
        <v>1025</v>
      </c>
      <c r="C651" s="225" t="s">
        <v>91</v>
      </c>
      <c r="D651" s="225" t="s">
        <v>416</v>
      </c>
      <c r="E651" s="225" t="s">
        <v>158</v>
      </c>
      <c r="F651" s="225">
        <v>34854</v>
      </c>
      <c r="G651" s="225" t="s">
        <v>301</v>
      </c>
      <c r="H651" s="225" t="s">
        <v>335</v>
      </c>
      <c r="I651" s="225" t="s">
        <v>374</v>
      </c>
      <c r="M651" s="225" t="s">
        <v>306</v>
      </c>
    </row>
    <row r="652" spans="1:13" ht="17.25" customHeight="1" x14ac:dyDescent="0.2">
      <c r="A652" s="225">
        <v>419380</v>
      </c>
      <c r="B652" s="225" t="s">
        <v>2746</v>
      </c>
      <c r="C652" s="225" t="s">
        <v>472</v>
      </c>
      <c r="D652" s="225" t="s">
        <v>673</v>
      </c>
      <c r="E652" s="225" t="s">
        <v>158</v>
      </c>
      <c r="F652" s="225">
        <v>34589</v>
      </c>
      <c r="G652" s="225" t="s">
        <v>301</v>
      </c>
      <c r="H652" s="225" t="s">
        <v>335</v>
      </c>
      <c r="I652" s="225" t="s">
        <v>400</v>
      </c>
      <c r="M652" s="225" t="s">
        <v>301</v>
      </c>
    </row>
    <row r="653" spans="1:13" ht="17.25" customHeight="1" x14ac:dyDescent="0.2">
      <c r="A653" s="225">
        <v>419387</v>
      </c>
      <c r="B653" s="225" t="s">
        <v>2005</v>
      </c>
      <c r="C653" s="225" t="s">
        <v>70</v>
      </c>
      <c r="D653" s="225" t="s">
        <v>225</v>
      </c>
      <c r="E653" s="225" t="s">
        <v>157</v>
      </c>
      <c r="F653" s="225">
        <v>29211</v>
      </c>
      <c r="G653" s="225" t="s">
        <v>320</v>
      </c>
      <c r="H653" s="225" t="s">
        <v>335</v>
      </c>
      <c r="I653" s="225" t="s">
        <v>374</v>
      </c>
      <c r="M653" s="225" t="s">
        <v>320</v>
      </c>
    </row>
    <row r="654" spans="1:13" ht="17.25" customHeight="1" x14ac:dyDescent="0.2">
      <c r="A654" s="225">
        <v>419399</v>
      </c>
      <c r="B654" s="225" t="s">
        <v>2003</v>
      </c>
      <c r="C654" s="225" t="s">
        <v>76</v>
      </c>
      <c r="D654" s="225" t="s">
        <v>2004</v>
      </c>
      <c r="E654" s="225" t="s">
        <v>157</v>
      </c>
      <c r="F654" s="225">
        <v>30071</v>
      </c>
      <c r="G654" s="225" t="s">
        <v>3161</v>
      </c>
      <c r="H654" s="225" t="s">
        <v>335</v>
      </c>
      <c r="I654" s="225" t="s">
        <v>374</v>
      </c>
      <c r="M654" s="225" t="s">
        <v>311</v>
      </c>
    </row>
    <row r="655" spans="1:13" ht="17.25" customHeight="1" x14ac:dyDescent="0.2">
      <c r="A655" s="225">
        <v>419406</v>
      </c>
      <c r="B655" s="225" t="s">
        <v>1619</v>
      </c>
      <c r="C655" s="225" t="s">
        <v>561</v>
      </c>
      <c r="D655" s="225" t="s">
        <v>242</v>
      </c>
      <c r="E655" s="225" t="s">
        <v>158</v>
      </c>
      <c r="F655" s="225">
        <v>34709</v>
      </c>
      <c r="G655" s="225" t="s">
        <v>301</v>
      </c>
      <c r="H655" s="225" t="s">
        <v>335</v>
      </c>
      <c r="I655" s="225" t="s">
        <v>374</v>
      </c>
      <c r="M655" s="225" t="s">
        <v>301</v>
      </c>
    </row>
    <row r="656" spans="1:13" ht="17.25" customHeight="1" x14ac:dyDescent="0.2">
      <c r="A656" s="225">
        <v>419409</v>
      </c>
      <c r="B656" s="225" t="s">
        <v>2567</v>
      </c>
      <c r="C656" s="225" t="s">
        <v>73</v>
      </c>
      <c r="D656" s="225" t="s">
        <v>538</v>
      </c>
      <c r="E656" s="225" t="s">
        <v>158</v>
      </c>
      <c r="F656" s="225">
        <v>34895</v>
      </c>
      <c r="G656" s="225" t="s">
        <v>301</v>
      </c>
      <c r="H656" s="225" t="s">
        <v>335</v>
      </c>
      <c r="I656" s="225" t="s">
        <v>400</v>
      </c>
      <c r="M656" s="225" t="s">
        <v>301</v>
      </c>
    </row>
    <row r="657" spans="1:13" ht="17.25" customHeight="1" x14ac:dyDescent="0.2">
      <c r="A657" s="225">
        <v>419413</v>
      </c>
      <c r="B657" s="225" t="s">
        <v>1293</v>
      </c>
      <c r="C657" s="225" t="s">
        <v>434</v>
      </c>
      <c r="D657" s="225" t="s">
        <v>242</v>
      </c>
      <c r="E657" s="225" t="s">
        <v>158</v>
      </c>
      <c r="F657" s="225">
        <v>31907</v>
      </c>
      <c r="G657" s="225" t="s">
        <v>301</v>
      </c>
      <c r="H657" s="225" t="s">
        <v>335</v>
      </c>
      <c r="I657" s="225" t="s">
        <v>374</v>
      </c>
      <c r="M657" s="225" t="s">
        <v>301</v>
      </c>
    </row>
    <row r="658" spans="1:13" ht="17.25" customHeight="1" x14ac:dyDescent="0.2">
      <c r="A658" s="225">
        <v>419437</v>
      </c>
      <c r="B658" s="225" t="s">
        <v>1292</v>
      </c>
      <c r="C658" s="225" t="s">
        <v>73</v>
      </c>
      <c r="D658" s="225" t="s">
        <v>830</v>
      </c>
      <c r="E658" s="225" t="s">
        <v>158</v>
      </c>
      <c r="F658" s="225">
        <v>35452</v>
      </c>
      <c r="G658" s="225" t="s">
        <v>311</v>
      </c>
      <c r="H658" s="225" t="s">
        <v>335</v>
      </c>
      <c r="I658" s="225" t="s">
        <v>374</v>
      </c>
      <c r="M658" s="225" t="s">
        <v>311</v>
      </c>
    </row>
    <row r="659" spans="1:13" ht="17.25" customHeight="1" x14ac:dyDescent="0.2">
      <c r="A659" s="225">
        <v>419439</v>
      </c>
      <c r="B659" s="225" t="s">
        <v>1636</v>
      </c>
      <c r="C659" s="225" t="s">
        <v>107</v>
      </c>
      <c r="D659" s="225" t="s">
        <v>599</v>
      </c>
      <c r="E659" s="225" t="s">
        <v>158</v>
      </c>
      <c r="F659" s="225">
        <v>35774</v>
      </c>
      <c r="G659" s="225" t="s">
        <v>301</v>
      </c>
      <c r="H659" s="225" t="s">
        <v>335</v>
      </c>
      <c r="I659" s="225" t="s">
        <v>374</v>
      </c>
      <c r="M659" s="225" t="s">
        <v>301</v>
      </c>
    </row>
    <row r="660" spans="1:13" ht="17.25" customHeight="1" x14ac:dyDescent="0.2">
      <c r="A660" s="225">
        <v>419440</v>
      </c>
      <c r="B660" s="225" t="s">
        <v>1536</v>
      </c>
      <c r="C660" s="225" t="s">
        <v>508</v>
      </c>
      <c r="D660" s="225" t="s">
        <v>248</v>
      </c>
      <c r="E660" s="225" t="s">
        <v>158</v>
      </c>
      <c r="F660" s="225">
        <v>35200</v>
      </c>
      <c r="G660" s="225" t="s">
        <v>3176</v>
      </c>
      <c r="H660" s="225" t="s">
        <v>335</v>
      </c>
      <c r="I660" s="225" t="s">
        <v>374</v>
      </c>
      <c r="M660" s="225" t="s">
        <v>311</v>
      </c>
    </row>
    <row r="661" spans="1:13" ht="17.25" customHeight="1" x14ac:dyDescent="0.2">
      <c r="A661" s="225">
        <v>419441</v>
      </c>
      <c r="B661" s="225" t="s">
        <v>1535</v>
      </c>
      <c r="C661" s="225" t="s">
        <v>462</v>
      </c>
      <c r="D661" s="225" t="s">
        <v>231</v>
      </c>
      <c r="E661" s="225" t="s">
        <v>157</v>
      </c>
      <c r="F661" s="225">
        <v>35140</v>
      </c>
      <c r="G661" s="225" t="s">
        <v>317</v>
      </c>
      <c r="H661" s="225" t="s">
        <v>335</v>
      </c>
      <c r="I661" s="225" t="s">
        <v>374</v>
      </c>
      <c r="M661" s="225" t="s">
        <v>314</v>
      </c>
    </row>
    <row r="662" spans="1:13" ht="17.25" customHeight="1" x14ac:dyDescent="0.2">
      <c r="A662" s="225">
        <v>419446</v>
      </c>
      <c r="B662" s="225" t="s">
        <v>1393</v>
      </c>
      <c r="C662" s="225" t="s">
        <v>581</v>
      </c>
      <c r="D662" s="225" t="s">
        <v>511</v>
      </c>
      <c r="E662" s="225" t="s">
        <v>158</v>
      </c>
      <c r="F662" s="225">
        <v>33923</v>
      </c>
      <c r="G662" s="225" t="s">
        <v>3143</v>
      </c>
      <c r="H662" s="225" t="s">
        <v>335</v>
      </c>
      <c r="I662" s="225" t="s">
        <v>374</v>
      </c>
      <c r="M662" s="225" t="s">
        <v>321</v>
      </c>
    </row>
    <row r="663" spans="1:13" ht="17.25" customHeight="1" x14ac:dyDescent="0.2">
      <c r="A663" s="225">
        <v>419452</v>
      </c>
      <c r="B663" s="225" t="s">
        <v>1153</v>
      </c>
      <c r="C663" s="225" t="s">
        <v>84</v>
      </c>
      <c r="D663" s="225" t="s">
        <v>248</v>
      </c>
      <c r="E663" s="225" t="s">
        <v>157</v>
      </c>
      <c r="F663" s="225">
        <v>34857</v>
      </c>
      <c r="G663" s="225" t="s">
        <v>301</v>
      </c>
      <c r="H663" s="225" t="s">
        <v>335</v>
      </c>
      <c r="I663" s="225" t="s">
        <v>374</v>
      </c>
      <c r="M663" s="225" t="s">
        <v>301</v>
      </c>
    </row>
    <row r="664" spans="1:13" ht="17.25" customHeight="1" x14ac:dyDescent="0.2">
      <c r="A664" s="225">
        <v>419460</v>
      </c>
      <c r="B664" s="225" t="s">
        <v>1024</v>
      </c>
      <c r="C664" s="225" t="s">
        <v>85</v>
      </c>
      <c r="D664" s="225" t="s">
        <v>806</v>
      </c>
      <c r="E664" s="225" t="s">
        <v>157</v>
      </c>
      <c r="F664" s="225">
        <v>34547</v>
      </c>
      <c r="G664" s="225" t="s">
        <v>301</v>
      </c>
      <c r="H664" s="225" t="s">
        <v>335</v>
      </c>
      <c r="I664" s="225" t="s">
        <v>374</v>
      </c>
      <c r="M664" s="225" t="s">
        <v>311</v>
      </c>
    </row>
    <row r="665" spans="1:13" ht="17.25" customHeight="1" x14ac:dyDescent="0.2">
      <c r="A665" s="225">
        <v>419470</v>
      </c>
      <c r="B665" s="225" t="s">
        <v>1721</v>
      </c>
      <c r="C665" s="225" t="s">
        <v>74</v>
      </c>
      <c r="D665" s="225" t="s">
        <v>1722</v>
      </c>
      <c r="E665" s="225" t="s">
        <v>157</v>
      </c>
      <c r="F665" s="225">
        <v>34759</v>
      </c>
      <c r="G665" s="225" t="s">
        <v>3213</v>
      </c>
      <c r="H665" s="225" t="s">
        <v>335</v>
      </c>
      <c r="I665" s="225" t="s">
        <v>374</v>
      </c>
      <c r="M665" s="225" t="s">
        <v>315</v>
      </c>
    </row>
    <row r="666" spans="1:13" ht="17.25" customHeight="1" x14ac:dyDescent="0.2">
      <c r="A666" s="225">
        <v>419488</v>
      </c>
      <c r="B666" s="225" t="s">
        <v>2002</v>
      </c>
      <c r="C666" s="225" t="s">
        <v>353</v>
      </c>
      <c r="D666" s="225" t="s">
        <v>564</v>
      </c>
      <c r="E666" s="225" t="s">
        <v>158</v>
      </c>
      <c r="F666" s="225">
        <v>34700</v>
      </c>
      <c r="G666" s="225" t="s">
        <v>301</v>
      </c>
      <c r="H666" s="225" t="s">
        <v>335</v>
      </c>
      <c r="I666" s="225" t="s">
        <v>374</v>
      </c>
      <c r="M666" s="225" t="s">
        <v>301</v>
      </c>
    </row>
    <row r="667" spans="1:13" ht="17.25" customHeight="1" x14ac:dyDescent="0.2">
      <c r="A667" s="225">
        <v>419489</v>
      </c>
      <c r="B667" s="225" t="s">
        <v>1734</v>
      </c>
      <c r="C667" s="225" t="s">
        <v>675</v>
      </c>
      <c r="D667" s="225" t="s">
        <v>509</v>
      </c>
      <c r="E667" s="225" t="s">
        <v>158</v>
      </c>
      <c r="F667" s="225">
        <v>32327</v>
      </c>
      <c r="G667" s="225" t="s">
        <v>301</v>
      </c>
      <c r="H667" s="225" t="s">
        <v>335</v>
      </c>
      <c r="I667" s="225" t="s">
        <v>374</v>
      </c>
      <c r="M667" s="225" t="s">
        <v>301</v>
      </c>
    </row>
    <row r="668" spans="1:13" ht="17.25" customHeight="1" x14ac:dyDescent="0.2">
      <c r="A668" s="225">
        <v>419495</v>
      </c>
      <c r="B668" s="225" t="s">
        <v>1534</v>
      </c>
      <c r="C668" s="225" t="s">
        <v>758</v>
      </c>
      <c r="D668" s="225" t="s">
        <v>620</v>
      </c>
      <c r="E668" s="225" t="s">
        <v>157</v>
      </c>
      <c r="F668" s="225">
        <v>34138</v>
      </c>
      <c r="G668" s="225" t="s">
        <v>301</v>
      </c>
      <c r="H668" s="225" t="s">
        <v>335</v>
      </c>
      <c r="I668" s="225" t="s">
        <v>374</v>
      </c>
      <c r="M668" s="225" t="s">
        <v>301</v>
      </c>
    </row>
    <row r="669" spans="1:13" ht="17.25" customHeight="1" x14ac:dyDescent="0.2">
      <c r="A669" s="225">
        <v>419498</v>
      </c>
      <c r="B669" s="225" t="s">
        <v>1555</v>
      </c>
      <c r="C669" s="225" t="s">
        <v>113</v>
      </c>
      <c r="D669" s="225" t="s">
        <v>1556</v>
      </c>
      <c r="E669" s="225" t="s">
        <v>157</v>
      </c>
      <c r="F669" s="225">
        <v>35276</v>
      </c>
      <c r="G669" s="225" t="s">
        <v>3205</v>
      </c>
      <c r="H669" s="225" t="s">
        <v>335</v>
      </c>
      <c r="I669" s="225" t="s">
        <v>374</v>
      </c>
      <c r="M669" s="225" t="s">
        <v>311</v>
      </c>
    </row>
    <row r="670" spans="1:13" ht="17.25" customHeight="1" x14ac:dyDescent="0.2">
      <c r="A670" s="225">
        <v>419502</v>
      </c>
      <c r="B670" s="225" t="s">
        <v>2604</v>
      </c>
      <c r="C670" s="225" t="s">
        <v>72</v>
      </c>
      <c r="D670" s="225" t="s">
        <v>727</v>
      </c>
      <c r="E670" s="225" t="s">
        <v>158</v>
      </c>
      <c r="F670" s="225">
        <v>29171</v>
      </c>
      <c r="G670" s="225" t="s">
        <v>301</v>
      </c>
      <c r="H670" s="225" t="s">
        <v>335</v>
      </c>
      <c r="I670" s="225" t="s">
        <v>400</v>
      </c>
      <c r="M670" s="225" t="s">
        <v>327</v>
      </c>
    </row>
    <row r="671" spans="1:13" ht="17.25" customHeight="1" x14ac:dyDescent="0.2">
      <c r="A671" s="225">
        <v>419517</v>
      </c>
      <c r="B671" s="225" t="s">
        <v>1498</v>
      </c>
      <c r="C671" s="225" t="s">
        <v>627</v>
      </c>
      <c r="D671" s="225" t="s">
        <v>598</v>
      </c>
      <c r="E671" s="225" t="s">
        <v>157</v>
      </c>
      <c r="F671" s="225">
        <v>35953</v>
      </c>
      <c r="G671" s="225" t="s">
        <v>319</v>
      </c>
      <c r="H671" s="225" t="s">
        <v>335</v>
      </c>
      <c r="I671" s="225" t="s">
        <v>374</v>
      </c>
      <c r="M671" s="225" t="s">
        <v>321</v>
      </c>
    </row>
    <row r="672" spans="1:13" ht="17.25" customHeight="1" x14ac:dyDescent="0.2">
      <c r="A672" s="225">
        <v>419523</v>
      </c>
      <c r="B672" s="225" t="s">
        <v>2000</v>
      </c>
      <c r="C672" s="225" t="s">
        <v>2001</v>
      </c>
      <c r="D672" s="225" t="s">
        <v>235</v>
      </c>
      <c r="E672" s="225" t="s">
        <v>158</v>
      </c>
      <c r="F672" s="225">
        <v>34341</v>
      </c>
      <c r="G672" s="225" t="s">
        <v>301</v>
      </c>
      <c r="H672" s="225" t="s">
        <v>335</v>
      </c>
      <c r="I672" s="225" t="s">
        <v>374</v>
      </c>
      <c r="M672" s="225" t="s">
        <v>301</v>
      </c>
    </row>
    <row r="673" spans="1:16" ht="17.25" customHeight="1" x14ac:dyDescent="0.2">
      <c r="A673" s="225">
        <v>419532</v>
      </c>
      <c r="B673" s="225" t="s">
        <v>2163</v>
      </c>
      <c r="C673" s="225" t="s">
        <v>767</v>
      </c>
      <c r="D673" s="225" t="s">
        <v>487</v>
      </c>
      <c r="E673" s="225" t="s">
        <v>158</v>
      </c>
      <c r="F673" s="225">
        <v>34840</v>
      </c>
      <c r="G673" s="225" t="s">
        <v>301</v>
      </c>
      <c r="H673" s="225" t="s">
        <v>335</v>
      </c>
      <c r="I673" s="225" t="s">
        <v>374</v>
      </c>
      <c r="M673" s="225" t="s">
        <v>301</v>
      </c>
      <c r="N673" s="225">
        <v>273</v>
      </c>
      <c r="O673" s="225">
        <v>43838.55572916667</v>
      </c>
      <c r="P673" s="225">
        <v>15000</v>
      </c>
    </row>
    <row r="674" spans="1:16" ht="17.25" customHeight="1" x14ac:dyDescent="0.2">
      <c r="A674" s="225">
        <v>419538</v>
      </c>
      <c r="B674" s="225" t="s">
        <v>1265</v>
      </c>
      <c r="C674" s="225" t="s">
        <v>88</v>
      </c>
      <c r="D674" s="225" t="s">
        <v>524</v>
      </c>
      <c r="E674" s="225" t="s">
        <v>158</v>
      </c>
      <c r="F674" s="225">
        <v>28622</v>
      </c>
      <c r="G674" s="225" t="s">
        <v>3071</v>
      </c>
      <c r="H674" s="225" t="s">
        <v>335</v>
      </c>
      <c r="I674" s="225" t="s">
        <v>374</v>
      </c>
      <c r="M674" s="225" t="s">
        <v>315</v>
      </c>
    </row>
    <row r="675" spans="1:16" ht="17.25" customHeight="1" x14ac:dyDescent="0.2">
      <c r="A675" s="225">
        <v>419547</v>
      </c>
      <c r="B675" s="225" t="s">
        <v>1023</v>
      </c>
      <c r="C675" s="225" t="s">
        <v>108</v>
      </c>
      <c r="D675" s="225" t="s">
        <v>864</v>
      </c>
      <c r="E675" s="225" t="s">
        <v>158</v>
      </c>
      <c r="F675" s="225">
        <v>35808</v>
      </c>
      <c r="G675" s="225" t="s">
        <v>301</v>
      </c>
      <c r="H675" s="225" t="s">
        <v>335</v>
      </c>
      <c r="I675" s="225" t="s">
        <v>374</v>
      </c>
      <c r="M675" s="225" t="s">
        <v>301</v>
      </c>
    </row>
    <row r="676" spans="1:16" ht="17.25" customHeight="1" x14ac:dyDescent="0.2">
      <c r="A676" s="225">
        <v>419554</v>
      </c>
      <c r="B676" s="225" t="s">
        <v>2593</v>
      </c>
      <c r="C676" s="225" t="s">
        <v>734</v>
      </c>
      <c r="D676" s="225" t="s">
        <v>2594</v>
      </c>
      <c r="E676" s="225" t="s">
        <v>158</v>
      </c>
      <c r="F676" s="225">
        <v>35065</v>
      </c>
      <c r="G676" s="225" t="s">
        <v>301</v>
      </c>
      <c r="H676" s="225" t="s">
        <v>335</v>
      </c>
      <c r="I676" s="225" t="s">
        <v>400</v>
      </c>
      <c r="M676" s="225" t="s">
        <v>301</v>
      </c>
    </row>
    <row r="677" spans="1:16" ht="17.25" customHeight="1" x14ac:dyDescent="0.2">
      <c r="A677" s="225">
        <v>419587</v>
      </c>
      <c r="B677" s="225" t="s">
        <v>2914</v>
      </c>
      <c r="C677" s="225" t="s">
        <v>84</v>
      </c>
      <c r="D677" s="225" t="s">
        <v>2915</v>
      </c>
      <c r="E677" s="225" t="s">
        <v>158</v>
      </c>
      <c r="F677" s="225">
        <v>35256</v>
      </c>
      <c r="G677" s="225" t="s">
        <v>301</v>
      </c>
      <c r="H677" s="225" t="s">
        <v>335</v>
      </c>
      <c r="I677" s="225" t="s">
        <v>400</v>
      </c>
      <c r="M677" s="225" t="s">
        <v>301</v>
      </c>
    </row>
    <row r="678" spans="1:16" ht="17.25" customHeight="1" x14ac:dyDescent="0.2">
      <c r="A678" s="225">
        <v>419600</v>
      </c>
      <c r="B678" s="225" t="s">
        <v>287</v>
      </c>
      <c r="C678" s="225" t="s">
        <v>713</v>
      </c>
      <c r="D678" s="225" t="s">
        <v>794</v>
      </c>
      <c r="E678" s="225" t="s">
        <v>158</v>
      </c>
      <c r="F678" s="225">
        <v>35127</v>
      </c>
      <c r="G678" s="225" t="s">
        <v>301</v>
      </c>
      <c r="H678" s="225" t="s">
        <v>335</v>
      </c>
      <c r="I678" s="225" t="s">
        <v>400</v>
      </c>
      <c r="M678" s="225" t="s">
        <v>301</v>
      </c>
    </row>
    <row r="679" spans="1:16" ht="17.25" customHeight="1" x14ac:dyDescent="0.2">
      <c r="A679" s="225">
        <v>419601</v>
      </c>
      <c r="B679" s="225" t="s">
        <v>2647</v>
      </c>
      <c r="C679" s="225" t="s">
        <v>2648</v>
      </c>
      <c r="D679" s="225" t="s">
        <v>224</v>
      </c>
      <c r="E679" s="225" t="s">
        <v>158</v>
      </c>
      <c r="F679" s="225">
        <v>35612</v>
      </c>
      <c r="G679" s="225" t="s">
        <v>301</v>
      </c>
      <c r="H679" s="225" t="s">
        <v>335</v>
      </c>
      <c r="I679" s="225" t="s">
        <v>400</v>
      </c>
      <c r="M679" s="225" t="s">
        <v>301</v>
      </c>
    </row>
    <row r="680" spans="1:16" ht="17.25" customHeight="1" x14ac:dyDescent="0.2">
      <c r="A680" s="225">
        <v>419605</v>
      </c>
      <c r="B680" s="225" t="s">
        <v>1574</v>
      </c>
      <c r="C680" s="225" t="s">
        <v>551</v>
      </c>
      <c r="D680" s="225" t="s">
        <v>1575</v>
      </c>
      <c r="E680" s="225" t="s">
        <v>158</v>
      </c>
      <c r="F680" s="225">
        <v>34386</v>
      </c>
      <c r="G680" s="225" t="s">
        <v>301</v>
      </c>
      <c r="H680" s="225" t="s">
        <v>335</v>
      </c>
      <c r="I680" s="225" t="s">
        <v>374</v>
      </c>
      <c r="M680" s="225" t="s">
        <v>306</v>
      </c>
    </row>
    <row r="681" spans="1:16" ht="17.25" customHeight="1" x14ac:dyDescent="0.2">
      <c r="A681" s="225">
        <v>419625</v>
      </c>
      <c r="B681" s="225" t="s">
        <v>2566</v>
      </c>
      <c r="C681" s="225" t="s">
        <v>865</v>
      </c>
      <c r="D681" s="225" t="s">
        <v>286</v>
      </c>
      <c r="E681" s="225" t="s">
        <v>157</v>
      </c>
      <c r="F681" s="225">
        <v>34048</v>
      </c>
      <c r="G681" s="225" t="s">
        <v>301</v>
      </c>
      <c r="H681" s="225" t="s">
        <v>335</v>
      </c>
      <c r="I681" s="225" t="s">
        <v>400</v>
      </c>
      <c r="M681" s="225" t="s">
        <v>317</v>
      </c>
    </row>
    <row r="682" spans="1:16" ht="17.25" customHeight="1" x14ac:dyDescent="0.2">
      <c r="A682" s="225">
        <v>419626</v>
      </c>
      <c r="B682" s="225" t="s">
        <v>2687</v>
      </c>
      <c r="C682" s="225" t="s">
        <v>2688</v>
      </c>
      <c r="D682" s="225" t="s">
        <v>101</v>
      </c>
      <c r="E682" s="225" t="s">
        <v>158</v>
      </c>
      <c r="F682" s="225">
        <v>34700</v>
      </c>
      <c r="G682" s="225" t="s">
        <v>301</v>
      </c>
      <c r="H682" s="225" t="s">
        <v>335</v>
      </c>
      <c r="I682" s="225" t="s">
        <v>400</v>
      </c>
      <c r="M682" s="225" t="s">
        <v>301</v>
      </c>
    </row>
    <row r="683" spans="1:16" ht="17.25" customHeight="1" x14ac:dyDescent="0.2">
      <c r="A683" s="225">
        <v>419633</v>
      </c>
      <c r="B683" s="225" t="s">
        <v>1747</v>
      </c>
      <c r="C683" s="225" t="s">
        <v>490</v>
      </c>
      <c r="D683" s="225" t="s">
        <v>242</v>
      </c>
      <c r="E683" s="225" t="s">
        <v>158</v>
      </c>
      <c r="F683" s="225">
        <v>34914</v>
      </c>
      <c r="G683" s="225" t="s">
        <v>301</v>
      </c>
      <c r="H683" s="225" t="s">
        <v>335</v>
      </c>
      <c r="I683" s="225" t="s">
        <v>374</v>
      </c>
      <c r="M683" s="225" t="s">
        <v>301</v>
      </c>
    </row>
    <row r="684" spans="1:16" ht="17.25" customHeight="1" x14ac:dyDescent="0.2">
      <c r="A684" s="225">
        <v>419641</v>
      </c>
      <c r="B684" s="225" t="s">
        <v>2794</v>
      </c>
      <c r="C684" s="225" t="s">
        <v>490</v>
      </c>
      <c r="D684" s="225" t="s">
        <v>234</v>
      </c>
      <c r="E684" s="225" t="s">
        <v>158</v>
      </c>
      <c r="F684" s="225">
        <v>34523</v>
      </c>
      <c r="G684" s="225" t="s">
        <v>301</v>
      </c>
      <c r="H684" s="225" t="s">
        <v>335</v>
      </c>
      <c r="I684" s="225" t="s">
        <v>400</v>
      </c>
      <c r="M684" s="225" t="s">
        <v>301</v>
      </c>
    </row>
    <row r="685" spans="1:16" ht="17.25" customHeight="1" x14ac:dyDescent="0.2">
      <c r="A685" s="225">
        <v>419663</v>
      </c>
      <c r="B685" s="225" t="s">
        <v>1618</v>
      </c>
      <c r="C685" s="225" t="s">
        <v>893</v>
      </c>
      <c r="D685" s="225" t="s">
        <v>874</v>
      </c>
      <c r="E685" s="225" t="s">
        <v>158</v>
      </c>
      <c r="H685" s="225" t="s">
        <v>335</v>
      </c>
      <c r="I685" s="225" t="s">
        <v>374</v>
      </c>
      <c r="M685" s="225" t="s">
        <v>321</v>
      </c>
    </row>
    <row r="686" spans="1:16" ht="17.25" customHeight="1" x14ac:dyDescent="0.2">
      <c r="A686" s="225">
        <v>419677</v>
      </c>
      <c r="B686" s="225" t="s">
        <v>1175</v>
      </c>
      <c r="C686" s="225" t="s">
        <v>692</v>
      </c>
      <c r="D686" s="225" t="s">
        <v>217</v>
      </c>
      <c r="E686" s="225" t="s">
        <v>157</v>
      </c>
      <c r="F686" s="225">
        <v>35184</v>
      </c>
      <c r="G686" s="225" t="s">
        <v>301</v>
      </c>
      <c r="H686" s="225" t="s">
        <v>335</v>
      </c>
      <c r="I686" s="225" t="s">
        <v>374</v>
      </c>
      <c r="M686" s="225" t="s">
        <v>311</v>
      </c>
    </row>
    <row r="687" spans="1:16" ht="17.25" customHeight="1" x14ac:dyDescent="0.2">
      <c r="A687" s="225">
        <v>419681</v>
      </c>
      <c r="B687" s="225" t="s">
        <v>1022</v>
      </c>
      <c r="C687" s="225" t="s">
        <v>821</v>
      </c>
      <c r="D687" s="225" t="s">
        <v>527</v>
      </c>
      <c r="E687" s="225" t="s">
        <v>157</v>
      </c>
      <c r="F687" s="225">
        <v>35228</v>
      </c>
      <c r="G687" s="225" t="s">
        <v>301</v>
      </c>
      <c r="H687" s="225" t="s">
        <v>335</v>
      </c>
      <c r="I687" s="225" t="s">
        <v>374</v>
      </c>
      <c r="M687" s="225" t="s">
        <v>301</v>
      </c>
    </row>
    <row r="688" spans="1:16" ht="17.25" customHeight="1" x14ac:dyDescent="0.2">
      <c r="A688" s="225">
        <v>419695</v>
      </c>
      <c r="B688" s="225" t="s">
        <v>1264</v>
      </c>
      <c r="C688" s="225" t="s">
        <v>72</v>
      </c>
      <c r="D688" s="225" t="s">
        <v>219</v>
      </c>
      <c r="E688" s="225" t="s">
        <v>157</v>
      </c>
      <c r="F688" s="225">
        <v>34612</v>
      </c>
      <c r="G688" s="225" t="s">
        <v>3031</v>
      </c>
      <c r="H688" s="225" t="s">
        <v>335</v>
      </c>
      <c r="I688" s="225" t="s">
        <v>374</v>
      </c>
      <c r="M688" s="225" t="s">
        <v>311</v>
      </c>
    </row>
    <row r="689" spans="1:16" ht="17.25" customHeight="1" x14ac:dyDescent="0.2">
      <c r="A689" s="225">
        <v>419724</v>
      </c>
      <c r="B689" s="225" t="s">
        <v>1529</v>
      </c>
      <c r="C689" s="225" t="s">
        <v>91</v>
      </c>
      <c r="D689" s="225" t="s">
        <v>1530</v>
      </c>
      <c r="E689" s="225" t="s">
        <v>158</v>
      </c>
      <c r="F689" s="225">
        <v>32362</v>
      </c>
      <c r="G689" s="225" t="s">
        <v>301</v>
      </c>
      <c r="H689" s="225" t="s">
        <v>335</v>
      </c>
      <c r="I689" s="225" t="s">
        <v>374</v>
      </c>
      <c r="M689" s="225" t="s">
        <v>301</v>
      </c>
    </row>
    <row r="690" spans="1:16" ht="17.25" customHeight="1" x14ac:dyDescent="0.2">
      <c r="A690" s="225">
        <v>419729</v>
      </c>
      <c r="B690" s="225" t="s">
        <v>1720</v>
      </c>
      <c r="C690" s="225" t="s">
        <v>537</v>
      </c>
      <c r="D690" s="225" t="s">
        <v>484</v>
      </c>
      <c r="E690" s="225" t="s">
        <v>158</v>
      </c>
      <c r="F690" s="225">
        <v>33973</v>
      </c>
      <c r="G690" s="225" t="s">
        <v>3212</v>
      </c>
      <c r="H690" s="225" t="s">
        <v>335</v>
      </c>
      <c r="I690" s="225" t="s">
        <v>374</v>
      </c>
      <c r="M690" s="225" t="s">
        <v>301</v>
      </c>
    </row>
    <row r="691" spans="1:16" ht="17.25" customHeight="1" x14ac:dyDescent="0.2">
      <c r="A691" s="225">
        <v>419736</v>
      </c>
      <c r="B691" s="225" t="s">
        <v>1021</v>
      </c>
      <c r="C691" s="225" t="s">
        <v>797</v>
      </c>
      <c r="D691" s="225" t="s">
        <v>487</v>
      </c>
      <c r="E691" s="225" t="s">
        <v>158</v>
      </c>
      <c r="F691" s="225">
        <v>34339</v>
      </c>
      <c r="G691" s="225" t="s">
        <v>301</v>
      </c>
      <c r="H691" s="225" t="s">
        <v>335</v>
      </c>
      <c r="I691" s="225" t="s">
        <v>374</v>
      </c>
      <c r="M691" s="225" t="s">
        <v>301</v>
      </c>
    </row>
    <row r="692" spans="1:16" ht="17.25" customHeight="1" x14ac:dyDescent="0.2">
      <c r="A692" s="225">
        <v>419737</v>
      </c>
      <c r="B692" s="225" t="s">
        <v>2592</v>
      </c>
      <c r="C692" s="225" t="s">
        <v>72</v>
      </c>
      <c r="D692" s="225" t="s">
        <v>715</v>
      </c>
      <c r="E692" s="225" t="s">
        <v>158</v>
      </c>
      <c r="F692" s="225">
        <v>34335</v>
      </c>
      <c r="G692" s="225" t="s">
        <v>301</v>
      </c>
      <c r="H692" s="225" t="s">
        <v>335</v>
      </c>
      <c r="I692" s="225" t="s">
        <v>400</v>
      </c>
      <c r="M692" s="225" t="s">
        <v>301</v>
      </c>
    </row>
    <row r="693" spans="1:16" ht="17.25" customHeight="1" x14ac:dyDescent="0.2">
      <c r="A693" s="225">
        <v>419739</v>
      </c>
      <c r="B693" s="225" t="s">
        <v>1617</v>
      </c>
      <c r="C693" s="225" t="s">
        <v>653</v>
      </c>
      <c r="D693" s="225" t="s">
        <v>757</v>
      </c>
      <c r="E693" s="225" t="s">
        <v>158</v>
      </c>
      <c r="F693" s="225">
        <v>30919</v>
      </c>
      <c r="G693" s="225" t="s">
        <v>301</v>
      </c>
      <c r="H693" s="225" t="s">
        <v>335</v>
      </c>
      <c r="I693" s="225" t="s">
        <v>374</v>
      </c>
      <c r="M693" s="225" t="s">
        <v>301</v>
      </c>
    </row>
    <row r="694" spans="1:16" ht="17.25" customHeight="1" x14ac:dyDescent="0.2">
      <c r="A694" s="225">
        <v>419743</v>
      </c>
      <c r="B694" s="225" t="s">
        <v>2363</v>
      </c>
      <c r="C694" s="225" t="s">
        <v>74</v>
      </c>
      <c r="D694" s="225" t="s">
        <v>224</v>
      </c>
      <c r="E694" s="225" t="s">
        <v>158</v>
      </c>
      <c r="F694" s="225">
        <v>34130</v>
      </c>
      <c r="G694" s="225" t="s">
        <v>301</v>
      </c>
      <c r="H694" s="225" t="s">
        <v>336</v>
      </c>
      <c r="I694" s="225" t="s">
        <v>374</v>
      </c>
      <c r="M694" s="225" t="s">
        <v>291</v>
      </c>
      <c r="N694" s="225">
        <v>755</v>
      </c>
      <c r="O694" s="225">
        <v>43846.476354166669</v>
      </c>
      <c r="P694" s="225">
        <v>29000</v>
      </c>
    </row>
    <row r="695" spans="1:16" ht="17.25" customHeight="1" x14ac:dyDescent="0.2">
      <c r="A695" s="225">
        <v>419756</v>
      </c>
      <c r="B695" s="225" t="s">
        <v>1210</v>
      </c>
      <c r="C695" s="225" t="s">
        <v>444</v>
      </c>
      <c r="D695" s="225" t="s">
        <v>243</v>
      </c>
      <c r="E695" s="225" t="s">
        <v>157</v>
      </c>
      <c r="F695" s="225">
        <v>35661</v>
      </c>
      <c r="G695" s="225" t="s">
        <v>321</v>
      </c>
      <c r="H695" s="225" t="s">
        <v>335</v>
      </c>
      <c r="I695" s="225" t="s">
        <v>374</v>
      </c>
      <c r="M695" s="225" t="s">
        <v>321</v>
      </c>
    </row>
    <row r="696" spans="1:16" ht="17.25" customHeight="1" x14ac:dyDescent="0.2">
      <c r="A696" s="225">
        <v>419759</v>
      </c>
      <c r="B696" s="225" t="s">
        <v>2268</v>
      </c>
      <c r="C696" s="225" t="s">
        <v>73</v>
      </c>
      <c r="D696" s="225" t="s">
        <v>793</v>
      </c>
      <c r="E696" s="225" t="s">
        <v>157</v>
      </c>
      <c r="F696" s="225">
        <v>35150</v>
      </c>
      <c r="G696" s="225" t="s">
        <v>301</v>
      </c>
      <c r="H696" s="225" t="s">
        <v>335</v>
      </c>
      <c r="I696" s="225" t="s">
        <v>374</v>
      </c>
      <c r="M696" s="225" t="s">
        <v>301</v>
      </c>
      <c r="N696" s="225">
        <v>468</v>
      </c>
      <c r="O696" s="225">
        <v>43843.492905092593</v>
      </c>
      <c r="P696" s="225">
        <v>47500</v>
      </c>
    </row>
    <row r="697" spans="1:16" ht="17.25" customHeight="1" x14ac:dyDescent="0.2">
      <c r="A697" s="225">
        <v>419761</v>
      </c>
      <c r="B697" s="225" t="s">
        <v>1784</v>
      </c>
      <c r="C697" s="225" t="s">
        <v>1785</v>
      </c>
      <c r="D697" s="225" t="s">
        <v>596</v>
      </c>
      <c r="E697" s="225" t="s">
        <v>157</v>
      </c>
      <c r="F697" s="225">
        <v>35398</v>
      </c>
      <c r="G697" s="225" t="s">
        <v>301</v>
      </c>
      <c r="H697" s="225" t="s">
        <v>335</v>
      </c>
      <c r="I697" s="225" t="s">
        <v>374</v>
      </c>
      <c r="M697" s="225" t="s">
        <v>311</v>
      </c>
    </row>
    <row r="698" spans="1:16" ht="17.25" customHeight="1" x14ac:dyDescent="0.2">
      <c r="A698" s="225">
        <v>419786</v>
      </c>
      <c r="B698" s="225" t="s">
        <v>2716</v>
      </c>
      <c r="C698" s="225" t="s">
        <v>72</v>
      </c>
      <c r="D698" s="225" t="s">
        <v>242</v>
      </c>
      <c r="E698" s="225" t="s">
        <v>157</v>
      </c>
      <c r="F698" s="225">
        <v>35052</v>
      </c>
      <c r="G698" s="225" t="s">
        <v>301</v>
      </c>
      <c r="H698" s="225" t="s">
        <v>335</v>
      </c>
      <c r="I698" s="225" t="s">
        <v>400</v>
      </c>
      <c r="M698" s="225" t="s">
        <v>301</v>
      </c>
    </row>
    <row r="699" spans="1:16" ht="17.25" customHeight="1" x14ac:dyDescent="0.2">
      <c r="A699" s="225">
        <v>419789</v>
      </c>
      <c r="B699" s="225" t="s">
        <v>1671</v>
      </c>
      <c r="C699" s="225" t="s">
        <v>489</v>
      </c>
      <c r="D699" s="225" t="s">
        <v>407</v>
      </c>
      <c r="E699" s="225" t="s">
        <v>157</v>
      </c>
      <c r="F699" s="225">
        <v>35120</v>
      </c>
      <c r="G699" s="225" t="s">
        <v>301</v>
      </c>
      <c r="H699" s="225" t="s">
        <v>336</v>
      </c>
      <c r="I699" s="225" t="s">
        <v>374</v>
      </c>
      <c r="M699" s="225" t="s">
        <v>291</v>
      </c>
    </row>
    <row r="700" spans="1:16" ht="17.25" customHeight="1" x14ac:dyDescent="0.2">
      <c r="A700" s="225">
        <v>419798</v>
      </c>
      <c r="B700" s="225" t="s">
        <v>1410</v>
      </c>
      <c r="C700" s="225" t="s">
        <v>126</v>
      </c>
      <c r="D700" s="225" t="s">
        <v>219</v>
      </c>
      <c r="E700" s="225" t="s">
        <v>157</v>
      </c>
      <c r="F700" s="225">
        <v>35158</v>
      </c>
      <c r="G700" s="225" t="s">
        <v>301</v>
      </c>
      <c r="H700" s="225" t="s">
        <v>335</v>
      </c>
      <c r="I700" s="225" t="s">
        <v>374</v>
      </c>
      <c r="M700" s="225" t="s">
        <v>301</v>
      </c>
    </row>
    <row r="701" spans="1:16" ht="17.25" customHeight="1" x14ac:dyDescent="0.2">
      <c r="A701" s="225">
        <v>419799</v>
      </c>
      <c r="B701" s="225" t="s">
        <v>1020</v>
      </c>
      <c r="C701" s="225" t="s">
        <v>720</v>
      </c>
      <c r="D701" s="225" t="s">
        <v>422</v>
      </c>
      <c r="E701" s="225" t="s">
        <v>157</v>
      </c>
      <c r="F701" s="225">
        <v>35450</v>
      </c>
      <c r="G701" s="225" t="s">
        <v>301</v>
      </c>
      <c r="H701" s="225" t="s">
        <v>335</v>
      </c>
      <c r="I701" s="225" t="s">
        <v>374</v>
      </c>
      <c r="M701" s="225" t="s">
        <v>301</v>
      </c>
    </row>
    <row r="702" spans="1:16" ht="17.25" customHeight="1" x14ac:dyDescent="0.2">
      <c r="A702" s="225">
        <v>419814</v>
      </c>
      <c r="B702" s="225" t="s">
        <v>1019</v>
      </c>
      <c r="C702" s="225" t="s">
        <v>72</v>
      </c>
      <c r="D702" s="225" t="s">
        <v>532</v>
      </c>
      <c r="E702" s="225" t="s">
        <v>157</v>
      </c>
      <c r="F702" s="225">
        <v>34700</v>
      </c>
      <c r="G702" s="225" t="s">
        <v>301</v>
      </c>
      <c r="H702" s="225" t="s">
        <v>335</v>
      </c>
      <c r="I702" s="225" t="s">
        <v>374</v>
      </c>
      <c r="M702" s="225" t="s">
        <v>301</v>
      </c>
    </row>
    <row r="703" spans="1:16" ht="17.25" customHeight="1" x14ac:dyDescent="0.2">
      <c r="A703" s="225">
        <v>419826</v>
      </c>
      <c r="B703" s="225" t="s">
        <v>1392</v>
      </c>
      <c r="C703" s="225" t="s">
        <v>650</v>
      </c>
      <c r="D703" s="225" t="s">
        <v>539</v>
      </c>
      <c r="E703" s="225" t="s">
        <v>157</v>
      </c>
      <c r="F703" s="225">
        <v>35796</v>
      </c>
      <c r="G703" s="225" t="s">
        <v>3059</v>
      </c>
      <c r="H703" s="225" t="s">
        <v>335</v>
      </c>
      <c r="I703" s="225" t="s">
        <v>374</v>
      </c>
      <c r="M703" s="225" t="s">
        <v>311</v>
      </c>
    </row>
    <row r="704" spans="1:16" ht="17.25" customHeight="1" x14ac:dyDescent="0.2">
      <c r="A704" s="225">
        <v>419832</v>
      </c>
      <c r="B704" s="225" t="s">
        <v>1018</v>
      </c>
      <c r="C704" s="225" t="s">
        <v>84</v>
      </c>
      <c r="D704" s="225" t="s">
        <v>248</v>
      </c>
      <c r="E704" s="225" t="s">
        <v>157</v>
      </c>
      <c r="F704" s="225">
        <v>34886</v>
      </c>
      <c r="G704" s="225" t="s">
        <v>301</v>
      </c>
      <c r="H704" s="225" t="s">
        <v>335</v>
      </c>
      <c r="I704" s="225" t="s">
        <v>374</v>
      </c>
      <c r="M704" s="225" t="s">
        <v>301</v>
      </c>
    </row>
    <row r="705" spans="1:13" ht="17.25" customHeight="1" x14ac:dyDescent="0.2">
      <c r="A705" s="225">
        <v>419834</v>
      </c>
      <c r="B705" s="225" t="s">
        <v>1017</v>
      </c>
      <c r="C705" s="225" t="s">
        <v>553</v>
      </c>
      <c r="D705" s="225" t="s">
        <v>264</v>
      </c>
      <c r="E705" s="225" t="s">
        <v>157</v>
      </c>
      <c r="F705" s="225">
        <v>34902</v>
      </c>
      <c r="G705" s="225" t="s">
        <v>301</v>
      </c>
      <c r="H705" s="225" t="s">
        <v>335</v>
      </c>
      <c r="I705" s="225" t="s">
        <v>374</v>
      </c>
      <c r="M705" s="225" t="s">
        <v>301</v>
      </c>
    </row>
    <row r="706" spans="1:13" ht="17.25" customHeight="1" x14ac:dyDescent="0.2">
      <c r="A706" s="225">
        <v>419836</v>
      </c>
      <c r="B706" s="225" t="s">
        <v>1390</v>
      </c>
      <c r="C706" s="225" t="s">
        <v>1391</v>
      </c>
      <c r="D706" s="225" t="s">
        <v>212</v>
      </c>
      <c r="E706" s="225" t="s">
        <v>158</v>
      </c>
      <c r="F706" s="225">
        <v>33972</v>
      </c>
      <c r="G706" s="225" t="s">
        <v>301</v>
      </c>
      <c r="H706" s="225" t="s">
        <v>335</v>
      </c>
      <c r="I706" s="225" t="s">
        <v>374</v>
      </c>
      <c r="M706" s="225" t="s">
        <v>314</v>
      </c>
    </row>
    <row r="707" spans="1:13" ht="17.25" customHeight="1" x14ac:dyDescent="0.2">
      <c r="A707" s="225">
        <v>419844</v>
      </c>
      <c r="B707" s="225" t="s">
        <v>1509</v>
      </c>
      <c r="C707" s="225" t="s">
        <v>857</v>
      </c>
      <c r="D707" s="225" t="s">
        <v>101</v>
      </c>
      <c r="E707" s="225" t="s">
        <v>157</v>
      </c>
      <c r="F707" s="225">
        <v>34900</v>
      </c>
      <c r="G707" s="225" t="s">
        <v>301</v>
      </c>
      <c r="H707" s="225" t="s">
        <v>335</v>
      </c>
      <c r="I707" s="225" t="s">
        <v>374</v>
      </c>
      <c r="M707" s="225" t="s">
        <v>301</v>
      </c>
    </row>
    <row r="708" spans="1:13" ht="17.25" customHeight="1" x14ac:dyDescent="0.2">
      <c r="A708" s="225">
        <v>419845</v>
      </c>
      <c r="B708" s="225" t="s">
        <v>1016</v>
      </c>
      <c r="C708" s="225" t="s">
        <v>72</v>
      </c>
      <c r="D708" s="225" t="s">
        <v>263</v>
      </c>
      <c r="E708" s="225" t="s">
        <v>157</v>
      </c>
      <c r="F708" s="225">
        <v>35216</v>
      </c>
      <c r="G708" s="225" t="s">
        <v>301</v>
      </c>
      <c r="H708" s="225" t="s">
        <v>335</v>
      </c>
      <c r="I708" s="225" t="s">
        <v>374</v>
      </c>
      <c r="M708" s="225" t="s">
        <v>327</v>
      </c>
    </row>
    <row r="709" spans="1:13" ht="17.25" customHeight="1" x14ac:dyDescent="0.2">
      <c r="A709" s="225">
        <v>419877</v>
      </c>
      <c r="B709" s="225" t="s">
        <v>1616</v>
      </c>
      <c r="C709" s="225" t="s">
        <v>88</v>
      </c>
      <c r="D709" s="225" t="s">
        <v>250</v>
      </c>
      <c r="E709" s="225" t="s">
        <v>157</v>
      </c>
      <c r="F709" s="225">
        <v>34700</v>
      </c>
      <c r="G709" s="225" t="s">
        <v>309</v>
      </c>
      <c r="H709" s="225" t="s">
        <v>335</v>
      </c>
      <c r="I709" s="225" t="s">
        <v>374</v>
      </c>
      <c r="M709" s="225" t="s">
        <v>311</v>
      </c>
    </row>
    <row r="710" spans="1:13" ht="17.25" customHeight="1" x14ac:dyDescent="0.2">
      <c r="A710" s="225">
        <v>419884</v>
      </c>
      <c r="B710" s="225" t="s">
        <v>2565</v>
      </c>
      <c r="C710" s="225" t="s">
        <v>107</v>
      </c>
      <c r="D710" s="225" t="s">
        <v>2549</v>
      </c>
      <c r="E710" s="225" t="s">
        <v>157</v>
      </c>
      <c r="F710" s="225">
        <v>34806</v>
      </c>
      <c r="G710" s="225" t="s">
        <v>301</v>
      </c>
      <c r="H710" s="225" t="s">
        <v>335</v>
      </c>
      <c r="I710" s="225" t="s">
        <v>400</v>
      </c>
      <c r="M710" s="225" t="s">
        <v>301</v>
      </c>
    </row>
    <row r="711" spans="1:13" ht="17.25" customHeight="1" x14ac:dyDescent="0.2">
      <c r="A711" s="225">
        <v>419898</v>
      </c>
      <c r="B711" s="225" t="s">
        <v>2564</v>
      </c>
      <c r="C711" s="225" t="s">
        <v>71</v>
      </c>
      <c r="D711" s="225" t="s">
        <v>218</v>
      </c>
      <c r="E711" s="225" t="s">
        <v>158</v>
      </c>
      <c r="F711" s="225">
        <v>32509</v>
      </c>
      <c r="G711" s="225" t="s">
        <v>301</v>
      </c>
      <c r="H711" s="225" t="s">
        <v>335</v>
      </c>
      <c r="I711" s="225" t="s">
        <v>400</v>
      </c>
      <c r="M711" s="225" t="s">
        <v>301</v>
      </c>
    </row>
    <row r="712" spans="1:13" ht="17.25" customHeight="1" x14ac:dyDescent="0.2">
      <c r="A712" s="225">
        <v>419901</v>
      </c>
      <c r="B712" s="225" t="s">
        <v>1998</v>
      </c>
      <c r="C712" s="225" t="s">
        <v>1999</v>
      </c>
      <c r="D712" s="225" t="s">
        <v>806</v>
      </c>
      <c r="E712" s="225" t="s">
        <v>158</v>
      </c>
      <c r="F712" s="225">
        <v>33755</v>
      </c>
      <c r="G712" s="225" t="s">
        <v>301</v>
      </c>
      <c r="H712" s="225" t="s">
        <v>335</v>
      </c>
      <c r="I712" s="225" t="s">
        <v>374</v>
      </c>
      <c r="M712" s="225" t="s">
        <v>301</v>
      </c>
    </row>
    <row r="713" spans="1:13" ht="17.25" customHeight="1" x14ac:dyDescent="0.2">
      <c r="A713" s="225">
        <v>419905</v>
      </c>
      <c r="B713" s="225" t="s">
        <v>1652</v>
      </c>
      <c r="C713" s="225" t="s">
        <v>819</v>
      </c>
      <c r="D713" s="225" t="s">
        <v>242</v>
      </c>
      <c r="E713" s="225" t="s">
        <v>158</v>
      </c>
      <c r="F713" s="225">
        <v>35020</v>
      </c>
      <c r="G713" s="225" t="s">
        <v>301</v>
      </c>
      <c r="H713" s="225" t="s">
        <v>335</v>
      </c>
      <c r="I713" s="225" t="s">
        <v>374</v>
      </c>
      <c r="M713" s="225" t="s">
        <v>301</v>
      </c>
    </row>
    <row r="714" spans="1:13" ht="17.25" customHeight="1" x14ac:dyDescent="0.2">
      <c r="A714" s="225">
        <v>419919</v>
      </c>
      <c r="B714" s="225" t="s">
        <v>1891</v>
      </c>
      <c r="C714" s="225" t="s">
        <v>70</v>
      </c>
      <c r="D714" s="225" t="s">
        <v>1892</v>
      </c>
      <c r="E714" s="225" t="s">
        <v>157</v>
      </c>
      <c r="F714" s="225">
        <v>35217</v>
      </c>
      <c r="G714" s="225" t="s">
        <v>301</v>
      </c>
      <c r="H714" s="225" t="s">
        <v>335</v>
      </c>
      <c r="I714" s="225" t="s">
        <v>374</v>
      </c>
      <c r="M714" s="225" t="s">
        <v>301</v>
      </c>
    </row>
    <row r="715" spans="1:13" ht="17.25" customHeight="1" x14ac:dyDescent="0.2">
      <c r="A715" s="225">
        <v>419925</v>
      </c>
      <c r="B715" s="225" t="s">
        <v>1336</v>
      </c>
      <c r="C715" s="225" t="s">
        <v>136</v>
      </c>
      <c r="D715" s="225" t="s">
        <v>1337</v>
      </c>
      <c r="E715" s="225" t="s">
        <v>158</v>
      </c>
      <c r="F715" s="225">
        <v>34505</v>
      </c>
      <c r="G715" s="225" t="s">
        <v>305</v>
      </c>
      <c r="H715" s="225" t="s">
        <v>335</v>
      </c>
      <c r="I715" s="225" t="s">
        <v>374</v>
      </c>
      <c r="M715" s="225" t="s">
        <v>311</v>
      </c>
    </row>
    <row r="716" spans="1:13" ht="17.25" customHeight="1" x14ac:dyDescent="0.2">
      <c r="A716" s="225">
        <v>419932</v>
      </c>
      <c r="B716" s="225" t="s">
        <v>1553</v>
      </c>
      <c r="C716" s="225" t="s">
        <v>1554</v>
      </c>
      <c r="D716" s="225" t="s">
        <v>242</v>
      </c>
      <c r="E716" s="225" t="s">
        <v>157</v>
      </c>
      <c r="F716" s="225">
        <v>36079</v>
      </c>
      <c r="G716" s="225" t="s">
        <v>301</v>
      </c>
      <c r="H716" s="225" t="s">
        <v>335</v>
      </c>
      <c r="I716" s="225" t="s">
        <v>374</v>
      </c>
      <c r="M716" s="225" t="s">
        <v>301</v>
      </c>
    </row>
    <row r="717" spans="1:13" ht="17.25" customHeight="1" x14ac:dyDescent="0.2">
      <c r="A717" s="225">
        <v>419936</v>
      </c>
      <c r="B717" s="225" t="s">
        <v>1333</v>
      </c>
      <c r="C717" s="225" t="s">
        <v>1334</v>
      </c>
      <c r="D717" s="225" t="s">
        <v>1335</v>
      </c>
      <c r="E717" s="225" t="s">
        <v>158</v>
      </c>
      <c r="F717" s="225">
        <v>35533</v>
      </c>
      <c r="G717" s="225" t="s">
        <v>301</v>
      </c>
      <c r="H717" s="225" t="s">
        <v>335</v>
      </c>
      <c r="I717" s="225" t="s">
        <v>374</v>
      </c>
      <c r="M717" s="225" t="s">
        <v>301</v>
      </c>
    </row>
    <row r="718" spans="1:13" ht="17.25" customHeight="1" x14ac:dyDescent="0.2">
      <c r="A718" s="225">
        <v>419946</v>
      </c>
      <c r="B718" s="225" t="s">
        <v>2108</v>
      </c>
      <c r="C718" s="225" t="s">
        <v>72</v>
      </c>
      <c r="D718" s="225" t="s">
        <v>257</v>
      </c>
      <c r="E718" s="225" t="s">
        <v>157</v>
      </c>
      <c r="F718" s="225">
        <v>34627</v>
      </c>
      <c r="G718" s="225" t="s">
        <v>330</v>
      </c>
      <c r="H718" s="225" t="s">
        <v>335</v>
      </c>
      <c r="I718" s="225" t="s">
        <v>374</v>
      </c>
      <c r="M718" s="225" t="s">
        <v>311</v>
      </c>
    </row>
    <row r="719" spans="1:13" ht="17.25" customHeight="1" x14ac:dyDescent="0.2">
      <c r="A719" s="225">
        <v>419951</v>
      </c>
      <c r="B719" s="225" t="s">
        <v>1209</v>
      </c>
      <c r="C719" s="225" t="s">
        <v>93</v>
      </c>
      <c r="D719" s="225" t="s">
        <v>219</v>
      </c>
      <c r="E719" s="225" t="s">
        <v>157</v>
      </c>
      <c r="F719" s="225">
        <v>35065</v>
      </c>
      <c r="G719" s="225" t="s">
        <v>301</v>
      </c>
      <c r="H719" s="225" t="s">
        <v>335</v>
      </c>
      <c r="I719" s="225" t="s">
        <v>374</v>
      </c>
      <c r="M719" s="225" t="s">
        <v>301</v>
      </c>
    </row>
    <row r="720" spans="1:13" ht="17.25" customHeight="1" x14ac:dyDescent="0.2">
      <c r="A720" s="225">
        <v>419955</v>
      </c>
      <c r="B720" s="225" t="s">
        <v>1470</v>
      </c>
      <c r="C720" s="225" t="s">
        <v>114</v>
      </c>
      <c r="D720" s="225" t="s">
        <v>227</v>
      </c>
      <c r="E720" s="225" t="s">
        <v>158</v>
      </c>
      <c r="F720" s="225">
        <v>35065</v>
      </c>
      <c r="G720" s="225" t="s">
        <v>301</v>
      </c>
      <c r="H720" s="225" t="s">
        <v>335</v>
      </c>
      <c r="I720" s="225" t="s">
        <v>374</v>
      </c>
      <c r="M720" s="225" t="s">
        <v>301</v>
      </c>
    </row>
    <row r="721" spans="1:16" ht="17.25" customHeight="1" x14ac:dyDescent="0.2">
      <c r="A721" s="225">
        <v>419970</v>
      </c>
      <c r="B721" s="225" t="s">
        <v>1014</v>
      </c>
      <c r="C721" s="225" t="s">
        <v>78</v>
      </c>
      <c r="D721" s="225" t="s">
        <v>1015</v>
      </c>
      <c r="E721" s="225" t="s">
        <v>158</v>
      </c>
      <c r="F721" s="225">
        <v>33782</v>
      </c>
      <c r="G721" s="225" t="s">
        <v>321</v>
      </c>
      <c r="H721" s="225" t="s">
        <v>335</v>
      </c>
      <c r="I721" s="225" t="s">
        <v>374</v>
      </c>
      <c r="M721" s="225" t="s">
        <v>321</v>
      </c>
    </row>
    <row r="722" spans="1:16" ht="17.25" customHeight="1" x14ac:dyDescent="0.2">
      <c r="A722" s="225">
        <v>419971</v>
      </c>
      <c r="B722" s="225" t="s">
        <v>1208</v>
      </c>
      <c r="C722" s="225" t="s">
        <v>561</v>
      </c>
      <c r="D722" s="225" t="s">
        <v>218</v>
      </c>
      <c r="E722" s="225" t="s">
        <v>158</v>
      </c>
      <c r="F722" s="225">
        <v>30918</v>
      </c>
      <c r="G722" s="225" t="s">
        <v>301</v>
      </c>
      <c r="H722" s="225" t="s">
        <v>335</v>
      </c>
      <c r="I722" s="225" t="s">
        <v>374</v>
      </c>
      <c r="M722" s="225" t="s">
        <v>301</v>
      </c>
    </row>
    <row r="723" spans="1:16" ht="17.25" customHeight="1" x14ac:dyDescent="0.2">
      <c r="A723" s="225">
        <v>419972</v>
      </c>
      <c r="B723" s="225" t="s">
        <v>1263</v>
      </c>
      <c r="C723" s="225" t="s">
        <v>114</v>
      </c>
      <c r="D723" s="225" t="s">
        <v>611</v>
      </c>
      <c r="E723" s="225" t="s">
        <v>158</v>
      </c>
      <c r="F723" s="225">
        <v>34767</v>
      </c>
      <c r="G723" s="225" t="s">
        <v>301</v>
      </c>
      <c r="H723" s="225" t="s">
        <v>335</v>
      </c>
      <c r="I723" s="225" t="s">
        <v>374</v>
      </c>
      <c r="M723" s="225" t="s">
        <v>321</v>
      </c>
    </row>
    <row r="724" spans="1:16" ht="17.25" customHeight="1" x14ac:dyDescent="0.2">
      <c r="A724" s="225">
        <v>419974</v>
      </c>
      <c r="B724" s="225" t="s">
        <v>1348</v>
      </c>
      <c r="C724" s="225" t="s">
        <v>447</v>
      </c>
      <c r="D724" s="225" t="s">
        <v>1349</v>
      </c>
      <c r="E724" s="225" t="s">
        <v>158</v>
      </c>
      <c r="F724" s="225">
        <v>33239</v>
      </c>
      <c r="G724" s="225" t="s">
        <v>3058</v>
      </c>
      <c r="H724" s="225" t="s">
        <v>335</v>
      </c>
      <c r="I724" s="225" t="s">
        <v>374</v>
      </c>
      <c r="M724" s="225" t="s">
        <v>311</v>
      </c>
    </row>
    <row r="725" spans="1:16" ht="17.25" customHeight="1" x14ac:dyDescent="0.2">
      <c r="A725" s="225">
        <v>419975</v>
      </c>
      <c r="B725" s="225" t="s">
        <v>1262</v>
      </c>
      <c r="C725" s="225" t="s">
        <v>93</v>
      </c>
      <c r="D725" s="225" t="s">
        <v>264</v>
      </c>
      <c r="E725" s="225" t="s">
        <v>158</v>
      </c>
      <c r="F725" s="225">
        <v>33838</v>
      </c>
      <c r="G725" s="225" t="s">
        <v>301</v>
      </c>
      <c r="H725" s="225" t="s">
        <v>335</v>
      </c>
      <c r="I725" s="225" t="s">
        <v>374</v>
      </c>
      <c r="M725" s="225" t="s">
        <v>334</v>
      </c>
    </row>
    <row r="726" spans="1:16" ht="17.25" customHeight="1" x14ac:dyDescent="0.2">
      <c r="A726" s="225">
        <v>419977</v>
      </c>
      <c r="B726" s="225" t="s">
        <v>1152</v>
      </c>
      <c r="C726" s="225" t="s">
        <v>121</v>
      </c>
      <c r="D726" s="225" t="s">
        <v>440</v>
      </c>
      <c r="E726" s="225" t="s">
        <v>158</v>
      </c>
      <c r="F726" s="225">
        <v>34704</v>
      </c>
      <c r="G726" s="225" t="s">
        <v>301</v>
      </c>
      <c r="H726" s="225" t="s">
        <v>335</v>
      </c>
      <c r="I726" s="225" t="s">
        <v>374</v>
      </c>
      <c r="M726" s="225" t="s">
        <v>301</v>
      </c>
    </row>
    <row r="727" spans="1:16" ht="17.25" customHeight="1" x14ac:dyDescent="0.2">
      <c r="A727" s="225">
        <v>419983</v>
      </c>
      <c r="B727" s="225" t="s">
        <v>1692</v>
      </c>
      <c r="C727" s="225" t="s">
        <v>618</v>
      </c>
      <c r="D727" s="225" t="s">
        <v>768</v>
      </c>
      <c r="E727" s="225" t="s">
        <v>157</v>
      </c>
      <c r="F727" s="225">
        <v>34914</v>
      </c>
      <c r="G727" s="225" t="s">
        <v>301</v>
      </c>
      <c r="H727" s="225" t="s">
        <v>335</v>
      </c>
      <c r="I727" s="225" t="s">
        <v>374</v>
      </c>
      <c r="M727" s="225" t="s">
        <v>306</v>
      </c>
    </row>
    <row r="728" spans="1:16" ht="17.25" customHeight="1" x14ac:dyDescent="0.2">
      <c r="A728" s="225">
        <v>419993</v>
      </c>
      <c r="B728" s="225" t="s">
        <v>1150</v>
      </c>
      <c r="C728" s="225" t="s">
        <v>1151</v>
      </c>
      <c r="D728" s="225" t="s">
        <v>219</v>
      </c>
      <c r="E728" s="225" t="s">
        <v>158</v>
      </c>
      <c r="F728" s="225">
        <v>35478</v>
      </c>
      <c r="G728" s="225" t="s">
        <v>301</v>
      </c>
      <c r="H728" s="225" t="s">
        <v>335</v>
      </c>
      <c r="I728" s="225" t="s">
        <v>374</v>
      </c>
      <c r="M728" s="225" t="s">
        <v>301</v>
      </c>
    </row>
    <row r="729" spans="1:16" ht="17.25" customHeight="1" x14ac:dyDescent="0.2">
      <c r="A729" s="225">
        <v>419994</v>
      </c>
      <c r="B729" s="225" t="s">
        <v>1454</v>
      </c>
      <c r="C729" s="225" t="s">
        <v>72</v>
      </c>
      <c r="D729" s="225" t="s">
        <v>224</v>
      </c>
      <c r="E729" s="225" t="s">
        <v>158</v>
      </c>
      <c r="F729" s="225">
        <v>34136</v>
      </c>
      <c r="G729" s="225" t="s">
        <v>301</v>
      </c>
      <c r="H729" s="225" t="s">
        <v>336</v>
      </c>
      <c r="I729" s="225" t="s">
        <v>374</v>
      </c>
      <c r="M729" s="225" t="s">
        <v>291</v>
      </c>
    </row>
    <row r="730" spans="1:16" ht="17.25" customHeight="1" x14ac:dyDescent="0.2">
      <c r="A730" s="225">
        <v>420002</v>
      </c>
      <c r="B730" s="225" t="s">
        <v>2864</v>
      </c>
      <c r="C730" s="225" t="s">
        <v>891</v>
      </c>
      <c r="D730" s="225" t="s">
        <v>473</v>
      </c>
      <c r="E730" s="225" t="s">
        <v>157</v>
      </c>
      <c r="F730" s="225">
        <v>35802</v>
      </c>
      <c r="G730" s="225" t="s">
        <v>301</v>
      </c>
      <c r="H730" s="225" t="s">
        <v>335</v>
      </c>
      <c r="I730" s="225" t="s">
        <v>400</v>
      </c>
      <c r="M730" s="225" t="s">
        <v>301</v>
      </c>
    </row>
    <row r="731" spans="1:16" ht="17.25" customHeight="1" x14ac:dyDescent="0.2">
      <c r="A731" s="225">
        <v>420012</v>
      </c>
      <c r="B731" s="225" t="s">
        <v>2145</v>
      </c>
      <c r="C731" s="225" t="s">
        <v>73</v>
      </c>
      <c r="D731" s="225" t="s">
        <v>440</v>
      </c>
      <c r="E731" s="225" t="s">
        <v>157</v>
      </c>
      <c r="F731" s="225">
        <v>32874</v>
      </c>
      <c r="G731" s="225" t="s">
        <v>3234</v>
      </c>
      <c r="H731" s="225" t="s">
        <v>335</v>
      </c>
      <c r="I731" s="225" t="s">
        <v>374</v>
      </c>
      <c r="M731" s="225" t="s">
        <v>320</v>
      </c>
      <c r="N731" s="225">
        <v>5987</v>
      </c>
      <c r="O731" s="225">
        <v>43818.530729166669</v>
      </c>
      <c r="P731" s="225">
        <v>10000</v>
      </c>
    </row>
    <row r="732" spans="1:16" ht="17.25" customHeight="1" x14ac:dyDescent="0.2">
      <c r="A732" s="225">
        <v>420014</v>
      </c>
      <c r="B732" s="225" t="s">
        <v>1012</v>
      </c>
      <c r="C732" s="225" t="s">
        <v>1013</v>
      </c>
      <c r="D732" s="225" t="s">
        <v>233</v>
      </c>
      <c r="E732" s="225" t="s">
        <v>157</v>
      </c>
      <c r="F732" s="225">
        <v>34900</v>
      </c>
      <c r="G732" s="225" t="s">
        <v>301</v>
      </c>
      <c r="H732" s="225" t="s">
        <v>335</v>
      </c>
      <c r="I732" s="225" t="s">
        <v>374</v>
      </c>
      <c r="M732" s="225" t="s">
        <v>301</v>
      </c>
    </row>
    <row r="733" spans="1:16" ht="17.25" customHeight="1" x14ac:dyDescent="0.2">
      <c r="A733" s="225">
        <v>420023</v>
      </c>
      <c r="B733" s="225" t="s">
        <v>1010</v>
      </c>
      <c r="C733" s="225" t="s">
        <v>67</v>
      </c>
      <c r="D733" s="225" t="s">
        <v>1011</v>
      </c>
      <c r="E733" s="225" t="s">
        <v>158</v>
      </c>
      <c r="F733" s="225">
        <v>34563</v>
      </c>
      <c r="G733" s="225" t="s">
        <v>316</v>
      </c>
      <c r="H733" s="225" t="s">
        <v>335</v>
      </c>
      <c r="I733" s="225" t="s">
        <v>374</v>
      </c>
      <c r="M733" s="225" t="s">
        <v>311</v>
      </c>
    </row>
    <row r="734" spans="1:16" ht="17.25" customHeight="1" x14ac:dyDescent="0.2">
      <c r="A734" s="225">
        <v>420025</v>
      </c>
      <c r="B734" s="225" t="s">
        <v>1009</v>
      </c>
      <c r="C734" s="225" t="s">
        <v>258</v>
      </c>
      <c r="D734" s="225" t="s">
        <v>668</v>
      </c>
      <c r="E734" s="225" t="s">
        <v>157</v>
      </c>
      <c r="F734" s="225">
        <v>35170</v>
      </c>
      <c r="G734" s="225" t="s">
        <v>301</v>
      </c>
      <c r="H734" s="225" t="s">
        <v>335</v>
      </c>
      <c r="I734" s="225" t="s">
        <v>374</v>
      </c>
      <c r="M734" s="225" t="s">
        <v>301</v>
      </c>
    </row>
    <row r="735" spans="1:16" ht="17.25" customHeight="1" x14ac:dyDescent="0.2">
      <c r="A735" s="225">
        <v>420045</v>
      </c>
      <c r="B735" s="225" t="s">
        <v>2563</v>
      </c>
      <c r="C735" s="225" t="s">
        <v>801</v>
      </c>
      <c r="D735" s="225" t="s">
        <v>218</v>
      </c>
      <c r="E735" s="225" t="s">
        <v>157</v>
      </c>
      <c r="F735" s="225">
        <v>35454</v>
      </c>
      <c r="G735" s="225" t="s">
        <v>301</v>
      </c>
      <c r="H735" s="225" t="s">
        <v>335</v>
      </c>
      <c r="I735" s="225" t="s">
        <v>400</v>
      </c>
      <c r="M735" s="225" t="s">
        <v>301</v>
      </c>
    </row>
    <row r="736" spans="1:16" ht="17.25" customHeight="1" x14ac:dyDescent="0.2">
      <c r="A736" s="225">
        <v>420056</v>
      </c>
      <c r="B736" s="225" t="s">
        <v>2582</v>
      </c>
      <c r="C736" s="225" t="s">
        <v>2401</v>
      </c>
      <c r="D736" s="225" t="s">
        <v>262</v>
      </c>
      <c r="E736" s="225" t="s">
        <v>157</v>
      </c>
      <c r="F736" s="225">
        <v>34790</v>
      </c>
      <c r="G736" s="225" t="s">
        <v>301</v>
      </c>
      <c r="H736" s="225" t="s">
        <v>335</v>
      </c>
      <c r="I736" s="225" t="s">
        <v>400</v>
      </c>
      <c r="M736" s="225" t="s">
        <v>301</v>
      </c>
    </row>
    <row r="737" spans="1:13" ht="17.25" customHeight="1" x14ac:dyDescent="0.2">
      <c r="A737" s="225">
        <v>420067</v>
      </c>
      <c r="B737" s="225" t="s">
        <v>1206</v>
      </c>
      <c r="C737" s="225" t="s">
        <v>669</v>
      </c>
      <c r="D737" s="225" t="s">
        <v>1207</v>
      </c>
      <c r="E737" s="225" t="s">
        <v>157</v>
      </c>
      <c r="F737" s="225">
        <v>35065</v>
      </c>
      <c r="G737" s="225" t="s">
        <v>3029</v>
      </c>
      <c r="H737" s="225" t="s">
        <v>335</v>
      </c>
      <c r="I737" s="225" t="s">
        <v>374</v>
      </c>
      <c r="M737" s="225" t="s">
        <v>311</v>
      </c>
    </row>
    <row r="738" spans="1:13" ht="17.25" customHeight="1" x14ac:dyDescent="0.2">
      <c r="A738" s="225">
        <v>420069</v>
      </c>
      <c r="B738" s="225" t="s">
        <v>2106</v>
      </c>
      <c r="C738" s="225" t="s">
        <v>73</v>
      </c>
      <c r="D738" s="225" t="s">
        <v>2107</v>
      </c>
      <c r="E738" s="225" t="s">
        <v>157</v>
      </c>
      <c r="F738" s="225">
        <v>34940</v>
      </c>
      <c r="G738" s="225" t="s">
        <v>301</v>
      </c>
      <c r="H738" s="225" t="s">
        <v>335</v>
      </c>
      <c r="I738" s="225" t="s">
        <v>374</v>
      </c>
      <c r="M738" s="225" t="s">
        <v>311</v>
      </c>
    </row>
    <row r="739" spans="1:13" ht="17.25" customHeight="1" x14ac:dyDescent="0.2">
      <c r="A739" s="225">
        <v>420074</v>
      </c>
      <c r="B739" s="225" t="s">
        <v>1008</v>
      </c>
      <c r="C739" s="225" t="s">
        <v>459</v>
      </c>
      <c r="D739" s="225" t="s">
        <v>538</v>
      </c>
      <c r="E739" s="225" t="s">
        <v>157</v>
      </c>
      <c r="F739" s="225">
        <v>35376</v>
      </c>
      <c r="G739" s="225" t="s">
        <v>301</v>
      </c>
      <c r="H739" s="225" t="s">
        <v>335</v>
      </c>
      <c r="I739" s="225" t="s">
        <v>374</v>
      </c>
      <c r="M739" s="225" t="s">
        <v>311</v>
      </c>
    </row>
    <row r="740" spans="1:13" ht="17.25" customHeight="1" x14ac:dyDescent="0.2">
      <c r="A740" s="225">
        <v>420081</v>
      </c>
      <c r="B740" s="225" t="s">
        <v>1261</v>
      </c>
      <c r="C740" s="225" t="s">
        <v>70</v>
      </c>
      <c r="D740" s="225" t="s">
        <v>596</v>
      </c>
      <c r="E740" s="225" t="s">
        <v>157</v>
      </c>
      <c r="F740" s="225">
        <v>35065</v>
      </c>
      <c r="G740" s="225" t="s">
        <v>301</v>
      </c>
      <c r="H740" s="225" t="s">
        <v>335</v>
      </c>
      <c r="I740" s="225" t="s">
        <v>374</v>
      </c>
      <c r="M740" s="225" t="s">
        <v>301</v>
      </c>
    </row>
    <row r="741" spans="1:13" ht="17.25" customHeight="1" x14ac:dyDescent="0.2">
      <c r="A741" s="225">
        <v>420084</v>
      </c>
      <c r="B741" s="225" t="s">
        <v>1105</v>
      </c>
      <c r="C741" s="225" t="s">
        <v>108</v>
      </c>
      <c r="D741" s="225" t="s">
        <v>247</v>
      </c>
      <c r="E741" s="225" t="s">
        <v>157</v>
      </c>
      <c r="F741" s="225">
        <v>34896</v>
      </c>
      <c r="G741" s="225" t="s">
        <v>301</v>
      </c>
      <c r="H741" s="225" t="s">
        <v>335</v>
      </c>
      <c r="I741" s="225" t="s">
        <v>374</v>
      </c>
      <c r="M741" s="225" t="s">
        <v>301</v>
      </c>
    </row>
    <row r="742" spans="1:13" ht="17.25" customHeight="1" x14ac:dyDescent="0.2">
      <c r="A742" s="225">
        <v>420085</v>
      </c>
      <c r="B742" s="225" t="s">
        <v>1497</v>
      </c>
      <c r="C742" s="225" t="s">
        <v>72</v>
      </c>
      <c r="D742" s="225" t="s">
        <v>253</v>
      </c>
      <c r="E742" s="225" t="s">
        <v>157</v>
      </c>
      <c r="F742" s="225">
        <v>34418</v>
      </c>
      <c r="G742" s="225" t="s">
        <v>301</v>
      </c>
      <c r="H742" s="225" t="s">
        <v>335</v>
      </c>
      <c r="I742" s="225" t="s">
        <v>374</v>
      </c>
      <c r="M742" s="225" t="s">
        <v>301</v>
      </c>
    </row>
    <row r="743" spans="1:13" ht="17.25" customHeight="1" x14ac:dyDescent="0.2">
      <c r="A743" s="225">
        <v>420086</v>
      </c>
      <c r="B743" s="225" t="s">
        <v>1818</v>
      </c>
      <c r="C743" s="225" t="s">
        <v>92</v>
      </c>
      <c r="D743" s="225" t="s">
        <v>661</v>
      </c>
      <c r="E743" s="225" t="s">
        <v>157</v>
      </c>
      <c r="F743" s="225">
        <v>34971</v>
      </c>
      <c r="G743" s="225" t="s">
        <v>301</v>
      </c>
      <c r="H743" s="225" t="s">
        <v>335</v>
      </c>
      <c r="I743" s="225" t="s">
        <v>374</v>
      </c>
      <c r="M743" s="225" t="s">
        <v>301</v>
      </c>
    </row>
    <row r="744" spans="1:13" ht="17.25" customHeight="1" x14ac:dyDescent="0.2">
      <c r="A744" s="225">
        <v>420087</v>
      </c>
      <c r="B744" s="225" t="s">
        <v>1149</v>
      </c>
      <c r="C744" s="225" t="s">
        <v>114</v>
      </c>
      <c r="D744" s="225" t="s">
        <v>429</v>
      </c>
      <c r="E744" s="225" t="s">
        <v>157</v>
      </c>
      <c r="F744" s="225">
        <v>35154</v>
      </c>
      <c r="G744" s="225" t="s">
        <v>313</v>
      </c>
      <c r="H744" s="225" t="s">
        <v>335</v>
      </c>
      <c r="I744" s="225" t="s">
        <v>374</v>
      </c>
      <c r="M744" s="225" t="s">
        <v>327</v>
      </c>
    </row>
    <row r="745" spans="1:13" ht="17.25" customHeight="1" x14ac:dyDescent="0.2">
      <c r="A745" s="225">
        <v>420091</v>
      </c>
      <c r="B745" s="225" t="s">
        <v>1259</v>
      </c>
      <c r="C745" s="225" t="s">
        <v>627</v>
      </c>
      <c r="D745" s="225" t="s">
        <v>1260</v>
      </c>
      <c r="E745" s="225" t="s">
        <v>157</v>
      </c>
      <c r="F745" s="225">
        <v>35431</v>
      </c>
      <c r="G745" s="225" t="s">
        <v>3044</v>
      </c>
      <c r="H745" s="225" t="s">
        <v>335</v>
      </c>
      <c r="I745" s="225" t="s">
        <v>374</v>
      </c>
      <c r="M745" s="225" t="s">
        <v>311</v>
      </c>
    </row>
    <row r="746" spans="1:13" ht="17.25" customHeight="1" x14ac:dyDescent="0.2">
      <c r="A746" s="225">
        <v>420092</v>
      </c>
      <c r="B746" s="225" t="s">
        <v>1006</v>
      </c>
      <c r="C746" s="225" t="s">
        <v>1007</v>
      </c>
      <c r="D746" s="225" t="s">
        <v>243</v>
      </c>
      <c r="E746" s="225" t="s">
        <v>157</v>
      </c>
      <c r="F746" s="225">
        <v>35431</v>
      </c>
      <c r="G746" s="225" t="s">
        <v>301</v>
      </c>
      <c r="H746" s="225" t="s">
        <v>335</v>
      </c>
      <c r="I746" s="225" t="s">
        <v>374</v>
      </c>
      <c r="M746" s="225" t="s">
        <v>301</v>
      </c>
    </row>
    <row r="747" spans="1:13" ht="17.25" customHeight="1" x14ac:dyDescent="0.2">
      <c r="A747" s="225">
        <v>420104</v>
      </c>
      <c r="B747" s="225" t="s">
        <v>1452</v>
      </c>
      <c r="C747" s="225" t="s">
        <v>114</v>
      </c>
      <c r="D747" s="225" t="s">
        <v>1453</v>
      </c>
      <c r="E747" s="225" t="s">
        <v>157</v>
      </c>
      <c r="F747" s="225">
        <v>35431</v>
      </c>
      <c r="G747" s="225" t="s">
        <v>301</v>
      </c>
      <c r="H747" s="225" t="s">
        <v>335</v>
      </c>
      <c r="I747" s="225" t="s">
        <v>374</v>
      </c>
      <c r="M747" s="225" t="s">
        <v>301</v>
      </c>
    </row>
    <row r="748" spans="1:13" ht="17.25" customHeight="1" x14ac:dyDescent="0.2">
      <c r="A748" s="225">
        <v>420106</v>
      </c>
      <c r="B748" s="225" t="s">
        <v>79</v>
      </c>
      <c r="C748" s="225" t="s">
        <v>121</v>
      </c>
      <c r="D748" s="225" t="s">
        <v>579</v>
      </c>
      <c r="E748" s="225" t="s">
        <v>157</v>
      </c>
      <c r="F748" s="225">
        <v>35092</v>
      </c>
      <c r="G748" s="225" t="s">
        <v>301</v>
      </c>
      <c r="H748" s="225" t="s">
        <v>335</v>
      </c>
      <c r="I748" s="225" t="s">
        <v>400</v>
      </c>
      <c r="M748" s="225" t="s">
        <v>317</v>
      </c>
    </row>
    <row r="749" spans="1:13" ht="17.25" customHeight="1" x14ac:dyDescent="0.2">
      <c r="A749" s="225">
        <v>420124</v>
      </c>
      <c r="B749" s="225" t="s">
        <v>1005</v>
      </c>
      <c r="C749" s="225" t="s">
        <v>638</v>
      </c>
      <c r="D749" s="225" t="s">
        <v>264</v>
      </c>
      <c r="E749" s="225" t="s">
        <v>157</v>
      </c>
      <c r="F749" s="225">
        <v>34895</v>
      </c>
      <c r="G749" s="225" t="s">
        <v>301</v>
      </c>
      <c r="H749" s="225" t="s">
        <v>335</v>
      </c>
      <c r="I749" s="225" t="s">
        <v>374</v>
      </c>
      <c r="M749" s="225" t="s">
        <v>301</v>
      </c>
    </row>
    <row r="750" spans="1:13" ht="17.25" customHeight="1" x14ac:dyDescent="0.2">
      <c r="A750" s="225">
        <v>420125</v>
      </c>
      <c r="B750" s="225" t="s">
        <v>1004</v>
      </c>
      <c r="C750" s="225" t="s">
        <v>72</v>
      </c>
      <c r="D750" s="225" t="s">
        <v>643</v>
      </c>
      <c r="E750" s="225" t="s">
        <v>157</v>
      </c>
      <c r="F750" s="225">
        <v>34725</v>
      </c>
      <c r="G750" s="225" t="s">
        <v>328</v>
      </c>
      <c r="H750" s="225" t="s">
        <v>335</v>
      </c>
      <c r="I750" s="225" t="s">
        <v>374</v>
      </c>
      <c r="M750" s="225" t="s">
        <v>311</v>
      </c>
    </row>
    <row r="751" spans="1:13" ht="17.25" customHeight="1" x14ac:dyDescent="0.2">
      <c r="A751" s="225">
        <v>420137</v>
      </c>
      <c r="B751" s="225" t="s">
        <v>2562</v>
      </c>
      <c r="C751" s="225" t="s">
        <v>114</v>
      </c>
      <c r="D751" s="225" t="s">
        <v>210</v>
      </c>
      <c r="E751" s="225" t="s">
        <v>157</v>
      </c>
      <c r="F751" s="225">
        <v>34943</v>
      </c>
      <c r="G751" s="225" t="s">
        <v>312</v>
      </c>
      <c r="H751" s="225" t="s">
        <v>335</v>
      </c>
      <c r="I751" s="225" t="s">
        <v>400</v>
      </c>
      <c r="M751" s="225" t="s">
        <v>311</v>
      </c>
    </row>
    <row r="752" spans="1:13" ht="17.25" customHeight="1" x14ac:dyDescent="0.2">
      <c r="A752" s="225">
        <v>420138</v>
      </c>
      <c r="B752" s="225" t="s">
        <v>1871</v>
      </c>
      <c r="C752" s="225" t="s">
        <v>867</v>
      </c>
      <c r="D752" s="225" t="s">
        <v>1872</v>
      </c>
      <c r="E752" s="225" t="s">
        <v>157</v>
      </c>
      <c r="F752" s="225">
        <v>32193</v>
      </c>
      <c r="G752" s="225" t="s">
        <v>301</v>
      </c>
      <c r="H752" s="225" t="s">
        <v>335</v>
      </c>
      <c r="I752" s="225" t="s">
        <v>374</v>
      </c>
      <c r="M752" s="225" t="s">
        <v>301</v>
      </c>
    </row>
    <row r="753" spans="1:16" ht="17.25" customHeight="1" x14ac:dyDescent="0.2">
      <c r="A753" s="225">
        <v>420140</v>
      </c>
      <c r="B753" s="225" t="s">
        <v>1332</v>
      </c>
      <c r="C753" s="225" t="s">
        <v>106</v>
      </c>
      <c r="D753" s="225" t="s">
        <v>252</v>
      </c>
      <c r="E753" s="225" t="s">
        <v>157</v>
      </c>
      <c r="F753" s="225">
        <v>35450</v>
      </c>
      <c r="G753" s="225" t="s">
        <v>301</v>
      </c>
      <c r="H753" s="225" t="s">
        <v>335</v>
      </c>
      <c r="I753" s="225" t="s">
        <v>374</v>
      </c>
      <c r="M753" s="225" t="s">
        <v>301</v>
      </c>
    </row>
    <row r="754" spans="1:16" ht="17.25" customHeight="1" x14ac:dyDescent="0.2">
      <c r="A754" s="225">
        <v>420141</v>
      </c>
      <c r="B754" s="225" t="s">
        <v>1450</v>
      </c>
      <c r="C754" s="225" t="s">
        <v>93</v>
      </c>
      <c r="D754" s="225" t="s">
        <v>1451</v>
      </c>
      <c r="E754" s="225" t="s">
        <v>157</v>
      </c>
      <c r="F754" s="225">
        <v>35214</v>
      </c>
      <c r="G754" s="225" t="s">
        <v>301</v>
      </c>
      <c r="H754" s="225" t="s">
        <v>335</v>
      </c>
      <c r="I754" s="225" t="s">
        <v>374</v>
      </c>
      <c r="M754" s="225" t="s">
        <v>301</v>
      </c>
    </row>
    <row r="755" spans="1:16" ht="17.25" customHeight="1" x14ac:dyDescent="0.2">
      <c r="A755" s="225">
        <v>420142</v>
      </c>
      <c r="B755" s="225" t="s">
        <v>1746</v>
      </c>
      <c r="C755" s="225" t="s">
        <v>116</v>
      </c>
      <c r="D755" s="225" t="s">
        <v>823</v>
      </c>
      <c r="E755" s="225" t="s">
        <v>157</v>
      </c>
      <c r="F755" s="225">
        <v>35674</v>
      </c>
      <c r="G755" s="225" t="s">
        <v>301</v>
      </c>
      <c r="H755" s="225" t="s">
        <v>335</v>
      </c>
      <c r="I755" s="225" t="s">
        <v>374</v>
      </c>
      <c r="M755" s="225" t="s">
        <v>301</v>
      </c>
    </row>
    <row r="756" spans="1:16" ht="17.25" customHeight="1" x14ac:dyDescent="0.2">
      <c r="A756" s="225">
        <v>420145</v>
      </c>
      <c r="B756" s="225" t="s">
        <v>2581</v>
      </c>
      <c r="C756" s="225" t="s">
        <v>880</v>
      </c>
      <c r="D756" s="225" t="s">
        <v>526</v>
      </c>
      <c r="E756" s="225" t="s">
        <v>157</v>
      </c>
      <c r="F756" s="225">
        <v>32352</v>
      </c>
      <c r="G756" s="225" t="s">
        <v>301</v>
      </c>
      <c r="H756" s="225" t="s">
        <v>335</v>
      </c>
      <c r="I756" s="225" t="s">
        <v>400</v>
      </c>
      <c r="M756" s="225" t="s">
        <v>301</v>
      </c>
    </row>
    <row r="757" spans="1:16" ht="17.25" customHeight="1" x14ac:dyDescent="0.2">
      <c r="A757" s="225">
        <v>420149</v>
      </c>
      <c r="B757" s="225" t="s">
        <v>1148</v>
      </c>
      <c r="C757" s="225" t="s">
        <v>138</v>
      </c>
      <c r="D757" s="225" t="s">
        <v>759</v>
      </c>
      <c r="E757" s="225" t="s">
        <v>157</v>
      </c>
      <c r="F757" s="225">
        <v>35745</v>
      </c>
      <c r="G757" s="225" t="s">
        <v>301</v>
      </c>
      <c r="H757" s="225" t="s">
        <v>335</v>
      </c>
      <c r="I757" s="225" t="s">
        <v>374</v>
      </c>
      <c r="M757" s="225" t="s">
        <v>301</v>
      </c>
    </row>
    <row r="758" spans="1:16" ht="17.25" customHeight="1" x14ac:dyDescent="0.2">
      <c r="A758" s="225">
        <v>420150</v>
      </c>
      <c r="B758" s="225" t="s">
        <v>1003</v>
      </c>
      <c r="C758" s="225" t="s">
        <v>88</v>
      </c>
      <c r="D758" s="225" t="s">
        <v>230</v>
      </c>
      <c r="E758" s="225" t="s">
        <v>157</v>
      </c>
      <c r="F758" s="225">
        <v>35560</v>
      </c>
      <c r="G758" s="225" t="s">
        <v>301</v>
      </c>
      <c r="H758" s="225" t="s">
        <v>335</v>
      </c>
      <c r="I758" s="225" t="s">
        <v>374</v>
      </c>
      <c r="M758" s="225" t="s">
        <v>306</v>
      </c>
    </row>
    <row r="759" spans="1:16" ht="17.25" customHeight="1" x14ac:dyDescent="0.2">
      <c r="A759" s="225">
        <v>420152</v>
      </c>
      <c r="B759" s="225" t="s">
        <v>1002</v>
      </c>
      <c r="C759" s="225" t="s">
        <v>75</v>
      </c>
      <c r="D759" s="225" t="s">
        <v>230</v>
      </c>
      <c r="E759" s="225" t="s">
        <v>157</v>
      </c>
      <c r="F759" s="225">
        <v>35455</v>
      </c>
      <c r="G759" s="225" t="s">
        <v>301</v>
      </c>
      <c r="H759" s="225" t="s">
        <v>335</v>
      </c>
      <c r="I759" s="225" t="s">
        <v>374</v>
      </c>
      <c r="M759" s="225" t="s">
        <v>301</v>
      </c>
    </row>
    <row r="760" spans="1:16" ht="17.25" customHeight="1" x14ac:dyDescent="0.2">
      <c r="A760" s="225">
        <v>420153</v>
      </c>
      <c r="B760" s="225" t="s">
        <v>1173</v>
      </c>
      <c r="C760" s="225" t="s">
        <v>560</v>
      </c>
      <c r="D760" s="225" t="s">
        <v>1174</v>
      </c>
      <c r="E760" s="225" t="s">
        <v>157</v>
      </c>
      <c r="F760" s="225">
        <v>35796</v>
      </c>
      <c r="G760" s="225" t="s">
        <v>301</v>
      </c>
      <c r="H760" s="225" t="s">
        <v>335</v>
      </c>
      <c r="I760" s="225" t="s">
        <v>374</v>
      </c>
      <c r="M760" s="225" t="s">
        <v>301</v>
      </c>
    </row>
    <row r="761" spans="1:16" ht="17.25" customHeight="1" x14ac:dyDescent="0.2">
      <c r="A761" s="225">
        <v>420154</v>
      </c>
      <c r="B761" s="225" t="s">
        <v>1449</v>
      </c>
      <c r="C761" s="225" t="s">
        <v>625</v>
      </c>
      <c r="D761" s="225" t="s">
        <v>285</v>
      </c>
      <c r="E761" s="225" t="s">
        <v>157</v>
      </c>
      <c r="F761" s="225">
        <v>31950</v>
      </c>
      <c r="G761" s="225" t="s">
        <v>301</v>
      </c>
      <c r="H761" s="225" t="s">
        <v>335</v>
      </c>
      <c r="I761" s="225" t="s">
        <v>374</v>
      </c>
      <c r="M761" s="225" t="s">
        <v>301</v>
      </c>
    </row>
    <row r="762" spans="1:16" ht="17.25" customHeight="1" x14ac:dyDescent="0.2">
      <c r="A762" s="225">
        <v>420159</v>
      </c>
      <c r="B762" s="225" t="s">
        <v>1289</v>
      </c>
      <c r="C762" s="225" t="s">
        <v>1290</v>
      </c>
      <c r="D762" s="225" t="s">
        <v>1291</v>
      </c>
      <c r="E762" s="225" t="s">
        <v>157</v>
      </c>
      <c r="F762" s="225">
        <v>34493</v>
      </c>
      <c r="G762" s="225" t="s">
        <v>301</v>
      </c>
      <c r="H762" s="225" t="s">
        <v>335</v>
      </c>
      <c r="I762" s="225" t="s">
        <v>374</v>
      </c>
      <c r="M762" s="225" t="s">
        <v>301</v>
      </c>
    </row>
    <row r="763" spans="1:16" ht="17.25" customHeight="1" x14ac:dyDescent="0.2">
      <c r="A763" s="225">
        <v>420163</v>
      </c>
      <c r="B763" s="225" t="s">
        <v>1389</v>
      </c>
      <c r="C763" s="225" t="s">
        <v>135</v>
      </c>
      <c r="D763" s="225" t="s">
        <v>597</v>
      </c>
      <c r="E763" s="225" t="s">
        <v>157</v>
      </c>
      <c r="F763" s="225">
        <v>33887</v>
      </c>
      <c r="G763" s="225" t="s">
        <v>329</v>
      </c>
      <c r="H763" s="225" t="s">
        <v>335</v>
      </c>
      <c r="I763" s="225" t="s">
        <v>374</v>
      </c>
      <c r="M763" s="225" t="s">
        <v>311</v>
      </c>
    </row>
    <row r="764" spans="1:16" ht="17.25" customHeight="1" x14ac:dyDescent="0.2">
      <c r="A764" s="225">
        <v>420165</v>
      </c>
      <c r="B764" s="225" t="s">
        <v>1593</v>
      </c>
      <c r="C764" s="225" t="s">
        <v>1594</v>
      </c>
      <c r="D764" s="225" t="s">
        <v>790</v>
      </c>
      <c r="E764" s="225" t="s">
        <v>157</v>
      </c>
      <c r="F764" s="225">
        <v>35273</v>
      </c>
      <c r="G764" s="225" t="s">
        <v>301</v>
      </c>
      <c r="H764" s="225" t="s">
        <v>335</v>
      </c>
      <c r="I764" s="225" t="s">
        <v>374</v>
      </c>
      <c r="M764" s="225" t="s">
        <v>301</v>
      </c>
    </row>
    <row r="765" spans="1:16" ht="17.25" customHeight="1" x14ac:dyDescent="0.2">
      <c r="A765" s="225">
        <v>420169</v>
      </c>
      <c r="B765" s="225" t="s">
        <v>2416</v>
      </c>
      <c r="C765" s="225" t="s">
        <v>75</v>
      </c>
      <c r="D765" s="225" t="s">
        <v>661</v>
      </c>
      <c r="E765" s="225" t="s">
        <v>157</v>
      </c>
      <c r="F765" s="225">
        <v>34335</v>
      </c>
      <c r="G765" s="225" t="s">
        <v>301</v>
      </c>
      <c r="H765" s="225" t="s">
        <v>335</v>
      </c>
      <c r="I765" s="225" t="s">
        <v>374</v>
      </c>
      <c r="M765" s="225" t="s">
        <v>301</v>
      </c>
      <c r="N765" s="225">
        <v>6753</v>
      </c>
      <c r="O765" s="225">
        <v>43830.374791666669</v>
      </c>
      <c r="P765" s="225">
        <v>69500</v>
      </c>
    </row>
    <row r="766" spans="1:16" ht="17.25" customHeight="1" x14ac:dyDescent="0.2">
      <c r="A766" s="225">
        <v>420177</v>
      </c>
      <c r="B766" s="225" t="s">
        <v>2856</v>
      </c>
      <c r="C766" s="225" t="s">
        <v>76</v>
      </c>
      <c r="D766" s="225" t="s">
        <v>237</v>
      </c>
      <c r="E766" s="225" t="s">
        <v>157</v>
      </c>
      <c r="F766" s="225">
        <v>34304</v>
      </c>
      <c r="G766" s="225" t="s">
        <v>301</v>
      </c>
      <c r="H766" s="225" t="s">
        <v>335</v>
      </c>
      <c r="I766" s="225" t="s">
        <v>400</v>
      </c>
      <c r="M766" s="225" t="s">
        <v>301</v>
      </c>
    </row>
    <row r="767" spans="1:16" ht="17.25" customHeight="1" x14ac:dyDescent="0.2">
      <c r="A767" s="225">
        <v>420184</v>
      </c>
      <c r="B767" s="225" t="s">
        <v>1258</v>
      </c>
      <c r="C767" s="225" t="s">
        <v>695</v>
      </c>
      <c r="D767" s="225" t="s">
        <v>210</v>
      </c>
      <c r="E767" s="225" t="s">
        <v>157</v>
      </c>
      <c r="F767" s="225">
        <v>34805</v>
      </c>
      <c r="G767" s="225" t="s">
        <v>301</v>
      </c>
      <c r="H767" s="225" t="s">
        <v>335</v>
      </c>
      <c r="I767" s="225" t="s">
        <v>374</v>
      </c>
      <c r="M767" s="225" t="s">
        <v>301</v>
      </c>
    </row>
    <row r="768" spans="1:16" ht="17.25" customHeight="1" x14ac:dyDescent="0.2">
      <c r="A768" s="225">
        <v>420185</v>
      </c>
      <c r="B768" s="225" t="s">
        <v>1172</v>
      </c>
      <c r="C768" s="225" t="s">
        <v>112</v>
      </c>
      <c r="D768" s="225" t="s">
        <v>264</v>
      </c>
      <c r="E768" s="225" t="s">
        <v>157</v>
      </c>
      <c r="F768" s="225">
        <v>35892</v>
      </c>
      <c r="G768" s="225" t="s">
        <v>301</v>
      </c>
      <c r="H768" s="225" t="s">
        <v>335</v>
      </c>
      <c r="I768" s="225" t="s">
        <v>374</v>
      </c>
      <c r="M768" s="225" t="s">
        <v>301</v>
      </c>
    </row>
    <row r="769" spans="1:16" ht="17.25" customHeight="1" x14ac:dyDescent="0.2">
      <c r="A769" s="225">
        <v>420197</v>
      </c>
      <c r="B769" s="225" t="s">
        <v>1388</v>
      </c>
      <c r="C769" s="225" t="s">
        <v>146</v>
      </c>
      <c r="D769" s="225" t="s">
        <v>810</v>
      </c>
      <c r="E769" s="225" t="s">
        <v>157</v>
      </c>
      <c r="F769" s="225">
        <v>35205</v>
      </c>
      <c r="G769" s="225" t="s">
        <v>301</v>
      </c>
      <c r="H769" s="225" t="s">
        <v>335</v>
      </c>
      <c r="I769" s="225" t="s">
        <v>374</v>
      </c>
      <c r="M769" s="225" t="s">
        <v>301</v>
      </c>
    </row>
    <row r="770" spans="1:16" ht="17.25" customHeight="1" x14ac:dyDescent="0.2">
      <c r="A770" s="225">
        <v>420212</v>
      </c>
      <c r="B770" s="225" t="s">
        <v>1205</v>
      </c>
      <c r="C770" s="225" t="s">
        <v>459</v>
      </c>
      <c r="D770" s="225" t="s">
        <v>259</v>
      </c>
      <c r="E770" s="225" t="s">
        <v>157</v>
      </c>
      <c r="F770" s="225">
        <v>34709</v>
      </c>
      <c r="G770" s="225" t="s">
        <v>313</v>
      </c>
      <c r="H770" s="225" t="s">
        <v>335</v>
      </c>
      <c r="I770" s="225" t="s">
        <v>374</v>
      </c>
      <c r="M770" s="225" t="s">
        <v>304</v>
      </c>
    </row>
    <row r="771" spans="1:16" ht="17.25" customHeight="1" x14ac:dyDescent="0.2">
      <c r="A771" s="225">
        <v>420213</v>
      </c>
      <c r="B771" s="225" t="s">
        <v>1756</v>
      </c>
      <c r="C771" s="225" t="s">
        <v>507</v>
      </c>
      <c r="D771" s="225" t="s">
        <v>219</v>
      </c>
      <c r="E771" s="225" t="s">
        <v>157</v>
      </c>
      <c r="F771" s="225">
        <v>34608</v>
      </c>
      <c r="G771" s="225" t="s">
        <v>301</v>
      </c>
      <c r="H771" s="225" t="s">
        <v>335</v>
      </c>
      <c r="I771" s="225" t="s">
        <v>374</v>
      </c>
      <c r="M771" s="225" t="s">
        <v>301</v>
      </c>
    </row>
    <row r="772" spans="1:16" ht="17.25" customHeight="1" x14ac:dyDescent="0.2">
      <c r="A772" s="225">
        <v>420218</v>
      </c>
      <c r="B772" s="225" t="s">
        <v>1387</v>
      </c>
      <c r="C772" s="225" t="s">
        <v>114</v>
      </c>
      <c r="D772" s="225" t="s">
        <v>234</v>
      </c>
      <c r="E772" s="225" t="s">
        <v>157</v>
      </c>
      <c r="F772" s="225">
        <v>35825</v>
      </c>
      <c r="G772" s="225" t="s">
        <v>301</v>
      </c>
      <c r="H772" s="225" t="s">
        <v>335</v>
      </c>
      <c r="I772" s="225" t="s">
        <v>374</v>
      </c>
      <c r="M772" s="225" t="s">
        <v>301</v>
      </c>
    </row>
    <row r="773" spans="1:16" ht="17.25" customHeight="1" x14ac:dyDescent="0.2">
      <c r="A773" s="225">
        <v>420222</v>
      </c>
      <c r="B773" s="225" t="s">
        <v>2514</v>
      </c>
      <c r="C773" s="225" t="s">
        <v>102</v>
      </c>
      <c r="D773" s="225" t="s">
        <v>259</v>
      </c>
      <c r="E773" s="225" t="s">
        <v>157</v>
      </c>
      <c r="F773" s="225">
        <v>35607</v>
      </c>
      <c r="G773" s="225" t="s">
        <v>301</v>
      </c>
      <c r="H773" s="225" t="s">
        <v>335</v>
      </c>
      <c r="I773" s="225" t="s">
        <v>374</v>
      </c>
      <c r="M773" s="225" t="s">
        <v>301</v>
      </c>
      <c r="N773" s="225">
        <v>1479</v>
      </c>
      <c r="O773" s="225">
        <v>43878.537245370368</v>
      </c>
      <c r="P773" s="225">
        <v>20000</v>
      </c>
    </row>
    <row r="774" spans="1:16" ht="17.25" customHeight="1" x14ac:dyDescent="0.2">
      <c r="A774" s="225">
        <v>420229</v>
      </c>
      <c r="B774" s="225" t="s">
        <v>1288</v>
      </c>
      <c r="C774" s="225" t="s">
        <v>116</v>
      </c>
      <c r="D774" s="225" t="s">
        <v>499</v>
      </c>
      <c r="E774" s="225" t="s">
        <v>157</v>
      </c>
      <c r="F774" s="225">
        <v>35603</v>
      </c>
      <c r="G774" s="225" t="s">
        <v>301</v>
      </c>
      <c r="H774" s="225" t="s">
        <v>335</v>
      </c>
      <c r="I774" s="225" t="s">
        <v>374</v>
      </c>
      <c r="M774" s="225" t="s">
        <v>327</v>
      </c>
    </row>
    <row r="775" spans="1:16" ht="17.25" customHeight="1" x14ac:dyDescent="0.2">
      <c r="A775" s="225">
        <v>420240</v>
      </c>
      <c r="B775" s="225" t="s">
        <v>1448</v>
      </c>
      <c r="C775" s="225" t="s">
        <v>448</v>
      </c>
      <c r="D775" s="225" t="s">
        <v>271</v>
      </c>
      <c r="E775" s="225" t="s">
        <v>158</v>
      </c>
      <c r="F775" s="225">
        <v>34719</v>
      </c>
      <c r="G775" s="225" t="s">
        <v>3201</v>
      </c>
      <c r="H775" s="225" t="s">
        <v>335</v>
      </c>
      <c r="I775" s="225" t="s">
        <v>374</v>
      </c>
      <c r="M775" s="225" t="s">
        <v>321</v>
      </c>
    </row>
    <row r="776" spans="1:16" ht="17.25" customHeight="1" x14ac:dyDescent="0.2">
      <c r="A776" s="225">
        <v>420253</v>
      </c>
      <c r="B776" s="225" t="s">
        <v>1997</v>
      </c>
      <c r="C776" s="225" t="s">
        <v>784</v>
      </c>
      <c r="D776" s="225" t="s">
        <v>616</v>
      </c>
      <c r="E776" s="225" t="s">
        <v>158</v>
      </c>
      <c r="F776" s="225">
        <v>33419</v>
      </c>
      <c r="G776" s="225" t="s">
        <v>3010</v>
      </c>
      <c r="H776" s="225" t="s">
        <v>335</v>
      </c>
      <c r="I776" s="225" t="s">
        <v>374</v>
      </c>
      <c r="M776" s="225" t="s">
        <v>301</v>
      </c>
    </row>
    <row r="777" spans="1:16" ht="17.25" customHeight="1" x14ac:dyDescent="0.2">
      <c r="A777" s="225">
        <v>420255</v>
      </c>
      <c r="B777" s="225" t="s">
        <v>1000</v>
      </c>
      <c r="C777" s="225" t="s">
        <v>1001</v>
      </c>
      <c r="D777" s="225" t="s">
        <v>794</v>
      </c>
      <c r="E777" s="225" t="s">
        <v>158</v>
      </c>
      <c r="F777" s="225">
        <v>33437</v>
      </c>
      <c r="G777" s="225" t="s">
        <v>301</v>
      </c>
      <c r="H777" s="225" t="s">
        <v>335</v>
      </c>
      <c r="I777" s="225" t="s">
        <v>374</v>
      </c>
      <c r="M777" s="225" t="s">
        <v>311</v>
      </c>
    </row>
    <row r="778" spans="1:16" ht="17.25" customHeight="1" x14ac:dyDescent="0.2">
      <c r="A778" s="225">
        <v>420269</v>
      </c>
      <c r="B778" s="225" t="s">
        <v>1824</v>
      </c>
      <c r="C778" s="225" t="s">
        <v>1151</v>
      </c>
      <c r="D778" s="225" t="s">
        <v>237</v>
      </c>
      <c r="E778" s="225" t="s">
        <v>157</v>
      </c>
      <c r="F778" s="225">
        <v>35512</v>
      </c>
      <c r="G778" s="225" t="s">
        <v>301</v>
      </c>
      <c r="H778" s="225" t="s">
        <v>335</v>
      </c>
      <c r="I778" s="225" t="s">
        <v>374</v>
      </c>
      <c r="M778" s="225" t="s">
        <v>301</v>
      </c>
    </row>
    <row r="779" spans="1:16" ht="17.25" customHeight="1" x14ac:dyDescent="0.2">
      <c r="A779" s="225">
        <v>420288</v>
      </c>
      <c r="B779" s="225" t="s">
        <v>428</v>
      </c>
      <c r="C779" s="225" t="s">
        <v>133</v>
      </c>
      <c r="D779" s="225" t="s">
        <v>429</v>
      </c>
      <c r="E779" s="225" t="s">
        <v>158</v>
      </c>
      <c r="F779" s="225">
        <v>34335</v>
      </c>
      <c r="G779" s="225" t="s">
        <v>301</v>
      </c>
      <c r="H779" s="225" t="s">
        <v>335</v>
      </c>
      <c r="I779" s="225" t="s">
        <v>374</v>
      </c>
      <c r="M779" s="225" t="s">
        <v>301</v>
      </c>
    </row>
    <row r="780" spans="1:16" ht="17.25" customHeight="1" x14ac:dyDescent="0.2">
      <c r="A780" s="225">
        <v>420297</v>
      </c>
      <c r="B780" s="225" t="s">
        <v>2676</v>
      </c>
      <c r="C780" s="225" t="s">
        <v>90</v>
      </c>
      <c r="D780" s="225" t="s">
        <v>264</v>
      </c>
      <c r="E780" s="225" t="s">
        <v>157</v>
      </c>
      <c r="F780" s="225">
        <v>35431</v>
      </c>
      <c r="G780" s="225" t="s">
        <v>301</v>
      </c>
      <c r="H780" s="225" t="s">
        <v>335</v>
      </c>
      <c r="I780" s="225" t="s">
        <v>400</v>
      </c>
      <c r="M780" s="225" t="s">
        <v>301</v>
      </c>
    </row>
    <row r="781" spans="1:16" ht="17.25" customHeight="1" x14ac:dyDescent="0.2">
      <c r="A781" s="225">
        <v>420303</v>
      </c>
      <c r="B781" s="225" t="s">
        <v>1446</v>
      </c>
      <c r="C781" s="225" t="s">
        <v>1447</v>
      </c>
      <c r="D781" s="225" t="s">
        <v>747</v>
      </c>
      <c r="E781" s="225" t="s">
        <v>158</v>
      </c>
      <c r="F781" s="225">
        <v>33239</v>
      </c>
      <c r="G781" s="225" t="s">
        <v>305</v>
      </c>
      <c r="H781" s="225" t="s">
        <v>335</v>
      </c>
      <c r="I781" s="225" t="s">
        <v>374</v>
      </c>
      <c r="M781" s="225" t="s">
        <v>311</v>
      </c>
    </row>
    <row r="782" spans="1:16" ht="17.25" customHeight="1" x14ac:dyDescent="0.2">
      <c r="A782" s="225">
        <v>420307</v>
      </c>
      <c r="B782" s="225" t="s">
        <v>1330</v>
      </c>
      <c r="C782" s="225" t="s">
        <v>1045</v>
      </c>
      <c r="D782" s="225" t="s">
        <v>1331</v>
      </c>
      <c r="E782" s="225" t="s">
        <v>158</v>
      </c>
      <c r="F782" s="225">
        <v>35627</v>
      </c>
      <c r="G782" s="225" t="s">
        <v>301</v>
      </c>
      <c r="H782" s="225" t="s">
        <v>335</v>
      </c>
      <c r="I782" s="225" t="s">
        <v>374</v>
      </c>
      <c r="M782" s="225" t="s">
        <v>301</v>
      </c>
    </row>
    <row r="783" spans="1:16" ht="17.25" customHeight="1" x14ac:dyDescent="0.2">
      <c r="A783" s="225">
        <v>420312</v>
      </c>
      <c r="B783" s="225" t="s">
        <v>1328</v>
      </c>
      <c r="C783" s="225" t="s">
        <v>102</v>
      </c>
      <c r="D783" s="225" t="s">
        <v>1329</v>
      </c>
      <c r="E783" s="225" t="s">
        <v>158</v>
      </c>
      <c r="F783" s="225">
        <v>34606</v>
      </c>
      <c r="G783" s="225" t="s">
        <v>305</v>
      </c>
      <c r="H783" s="225" t="s">
        <v>335</v>
      </c>
      <c r="I783" s="225" t="s">
        <v>374</v>
      </c>
      <c r="M783" s="225" t="s">
        <v>311</v>
      </c>
    </row>
    <row r="784" spans="1:16" ht="17.25" customHeight="1" x14ac:dyDescent="0.2">
      <c r="A784" s="225">
        <v>420313</v>
      </c>
      <c r="B784" s="225" t="s">
        <v>1732</v>
      </c>
      <c r="C784" s="225" t="s">
        <v>83</v>
      </c>
      <c r="D784" s="225" t="s">
        <v>1733</v>
      </c>
      <c r="E784" s="225" t="s">
        <v>158</v>
      </c>
      <c r="F784" s="225">
        <v>35093</v>
      </c>
      <c r="G784" s="225" t="s">
        <v>3215</v>
      </c>
      <c r="H784" s="225" t="s">
        <v>335</v>
      </c>
      <c r="I784" s="225" t="s">
        <v>374</v>
      </c>
      <c r="M784" s="225" t="s">
        <v>321</v>
      </c>
    </row>
    <row r="785" spans="1:13" ht="17.25" customHeight="1" x14ac:dyDescent="0.2">
      <c r="A785" s="225">
        <v>420315</v>
      </c>
      <c r="B785" s="225" t="s">
        <v>427</v>
      </c>
      <c r="C785" s="225" t="s">
        <v>75</v>
      </c>
      <c r="D785" s="225" t="s">
        <v>250</v>
      </c>
      <c r="E785" s="225" t="s">
        <v>158</v>
      </c>
      <c r="F785" s="225">
        <v>31199</v>
      </c>
      <c r="G785" s="225" t="s">
        <v>301</v>
      </c>
      <c r="H785" s="225" t="s">
        <v>335</v>
      </c>
      <c r="I785" s="225" t="s">
        <v>374</v>
      </c>
      <c r="M785" s="225" t="s">
        <v>306</v>
      </c>
    </row>
    <row r="786" spans="1:13" ht="17.25" customHeight="1" x14ac:dyDescent="0.2">
      <c r="A786" s="225">
        <v>420317</v>
      </c>
      <c r="B786" s="225" t="s">
        <v>1669</v>
      </c>
      <c r="C786" s="225" t="s">
        <v>457</v>
      </c>
      <c r="D786" s="225" t="s">
        <v>1670</v>
      </c>
      <c r="E786" s="225" t="s">
        <v>157</v>
      </c>
      <c r="F786" s="225">
        <v>34975</v>
      </c>
      <c r="G786" s="225" t="s">
        <v>368</v>
      </c>
      <c r="H786" s="225" t="s">
        <v>335</v>
      </c>
      <c r="I786" s="225" t="s">
        <v>374</v>
      </c>
      <c r="M786" s="225" t="s">
        <v>311</v>
      </c>
    </row>
    <row r="787" spans="1:13" ht="17.25" customHeight="1" x14ac:dyDescent="0.2">
      <c r="A787" s="225">
        <v>420325</v>
      </c>
      <c r="B787" s="225" t="s">
        <v>1745</v>
      </c>
      <c r="C787" s="225" t="s">
        <v>1190</v>
      </c>
      <c r="D787" s="225" t="s">
        <v>224</v>
      </c>
      <c r="E787" s="225" t="s">
        <v>158</v>
      </c>
      <c r="F787" s="225">
        <v>33621</v>
      </c>
      <c r="G787" s="225" t="s">
        <v>301</v>
      </c>
      <c r="H787" s="225" t="s">
        <v>335</v>
      </c>
      <c r="I787" s="225" t="s">
        <v>374</v>
      </c>
      <c r="M787" s="225" t="s">
        <v>301</v>
      </c>
    </row>
    <row r="788" spans="1:13" ht="17.25" customHeight="1" x14ac:dyDescent="0.2">
      <c r="A788" s="225">
        <v>420332</v>
      </c>
      <c r="B788" s="225" t="s">
        <v>1615</v>
      </c>
      <c r="C788" s="225" t="s">
        <v>722</v>
      </c>
      <c r="D788" s="225" t="s">
        <v>231</v>
      </c>
      <c r="E788" s="225" t="s">
        <v>158</v>
      </c>
      <c r="F788" s="225">
        <v>34805</v>
      </c>
      <c r="G788" s="225" t="s">
        <v>301</v>
      </c>
      <c r="H788" s="225" t="s">
        <v>335</v>
      </c>
      <c r="I788" s="225" t="s">
        <v>374</v>
      </c>
      <c r="M788" s="225" t="s">
        <v>301</v>
      </c>
    </row>
    <row r="789" spans="1:13" ht="17.25" customHeight="1" x14ac:dyDescent="0.2">
      <c r="A789" s="225">
        <v>420340</v>
      </c>
      <c r="B789" s="225" t="s">
        <v>1257</v>
      </c>
      <c r="C789" s="225" t="s">
        <v>102</v>
      </c>
      <c r="D789" s="225" t="s">
        <v>223</v>
      </c>
      <c r="E789" s="225" t="s">
        <v>158</v>
      </c>
      <c r="F789" s="225">
        <v>35535</v>
      </c>
      <c r="G789" s="225" t="s">
        <v>3176</v>
      </c>
      <c r="H789" s="225" t="s">
        <v>335</v>
      </c>
      <c r="I789" s="225" t="s">
        <v>374</v>
      </c>
      <c r="M789" s="225" t="s">
        <v>311</v>
      </c>
    </row>
    <row r="790" spans="1:13" ht="17.25" customHeight="1" x14ac:dyDescent="0.2">
      <c r="A790" s="225">
        <v>420348</v>
      </c>
      <c r="B790" s="225" t="s">
        <v>2921</v>
      </c>
      <c r="C790" s="225" t="s">
        <v>72</v>
      </c>
      <c r="D790" s="225" t="s">
        <v>487</v>
      </c>
      <c r="E790" s="225" t="s">
        <v>158</v>
      </c>
      <c r="F790" s="225">
        <v>35270</v>
      </c>
      <c r="G790" s="225" t="s">
        <v>301</v>
      </c>
      <c r="H790" s="225" t="s">
        <v>335</v>
      </c>
      <c r="I790" s="225" t="s">
        <v>400</v>
      </c>
      <c r="M790" s="225" t="s">
        <v>301</v>
      </c>
    </row>
    <row r="791" spans="1:13" ht="17.25" customHeight="1" x14ac:dyDescent="0.2">
      <c r="A791" s="225">
        <v>420357</v>
      </c>
      <c r="B791" s="225" t="s">
        <v>2911</v>
      </c>
      <c r="C791" s="225" t="s">
        <v>836</v>
      </c>
      <c r="D791" s="225" t="s">
        <v>248</v>
      </c>
      <c r="E791" s="225" t="s">
        <v>157</v>
      </c>
      <c r="F791" s="225">
        <v>31770</v>
      </c>
      <c r="G791" s="225" t="s">
        <v>301</v>
      </c>
      <c r="H791" s="225" t="s">
        <v>335</v>
      </c>
      <c r="I791" s="225" t="s">
        <v>400</v>
      </c>
      <c r="M791" s="225" t="s">
        <v>306</v>
      </c>
    </row>
    <row r="792" spans="1:13" ht="17.25" customHeight="1" x14ac:dyDescent="0.2">
      <c r="A792" s="225">
        <v>420365</v>
      </c>
      <c r="B792" s="225" t="s">
        <v>1104</v>
      </c>
      <c r="C792" s="225" t="s">
        <v>406</v>
      </c>
      <c r="D792" s="225" t="s">
        <v>545</v>
      </c>
      <c r="E792" s="225" t="s">
        <v>158</v>
      </c>
      <c r="F792" s="225">
        <v>33487</v>
      </c>
      <c r="G792" s="225" t="s">
        <v>301</v>
      </c>
      <c r="H792" s="225" t="s">
        <v>335</v>
      </c>
      <c r="I792" s="225" t="s">
        <v>374</v>
      </c>
      <c r="M792" s="225" t="s">
        <v>301</v>
      </c>
    </row>
    <row r="793" spans="1:13" ht="17.25" customHeight="1" x14ac:dyDescent="0.2">
      <c r="A793" s="225">
        <v>420368</v>
      </c>
      <c r="B793" s="225" t="s">
        <v>2631</v>
      </c>
      <c r="C793" s="225" t="s">
        <v>71</v>
      </c>
      <c r="D793" s="225" t="s">
        <v>213</v>
      </c>
      <c r="E793" s="225" t="s">
        <v>158</v>
      </c>
      <c r="F793" s="225">
        <v>35477</v>
      </c>
      <c r="G793" s="225" t="s">
        <v>301</v>
      </c>
      <c r="H793" s="225" t="s">
        <v>335</v>
      </c>
      <c r="I793" s="225" t="s">
        <v>400</v>
      </c>
      <c r="M793" s="225" t="s">
        <v>301</v>
      </c>
    </row>
    <row r="794" spans="1:13" ht="17.25" customHeight="1" x14ac:dyDescent="0.2">
      <c r="A794" s="225">
        <v>420374</v>
      </c>
      <c r="B794" s="225" t="s">
        <v>2679</v>
      </c>
      <c r="C794" s="225" t="s">
        <v>84</v>
      </c>
      <c r="D794" s="225" t="s">
        <v>643</v>
      </c>
      <c r="E794" s="225" t="s">
        <v>158</v>
      </c>
      <c r="F794" s="225">
        <v>35641</v>
      </c>
      <c r="G794" s="225" t="s">
        <v>301</v>
      </c>
      <c r="H794" s="225" t="s">
        <v>335</v>
      </c>
      <c r="I794" s="225" t="s">
        <v>400</v>
      </c>
      <c r="M794" s="225" t="s">
        <v>301</v>
      </c>
    </row>
    <row r="795" spans="1:13" ht="17.25" customHeight="1" x14ac:dyDescent="0.2">
      <c r="A795" s="225">
        <v>420387</v>
      </c>
      <c r="B795" s="225" t="s">
        <v>1444</v>
      </c>
      <c r="C795" s="225" t="s">
        <v>1445</v>
      </c>
      <c r="D795" s="225" t="s">
        <v>429</v>
      </c>
      <c r="E795" s="225" t="s">
        <v>157</v>
      </c>
      <c r="F795" s="225">
        <v>35460</v>
      </c>
      <c r="G795" s="225" t="s">
        <v>301</v>
      </c>
      <c r="H795" s="225" t="s">
        <v>335</v>
      </c>
      <c r="I795" s="225" t="s">
        <v>374</v>
      </c>
      <c r="M795" s="225" t="s">
        <v>301</v>
      </c>
    </row>
    <row r="796" spans="1:13" ht="17.25" customHeight="1" x14ac:dyDescent="0.2">
      <c r="A796" s="225">
        <v>420399</v>
      </c>
      <c r="B796" s="225" t="s">
        <v>2766</v>
      </c>
      <c r="C796" s="225" t="s">
        <v>70</v>
      </c>
      <c r="D796" s="225" t="s">
        <v>702</v>
      </c>
      <c r="E796" s="225" t="s">
        <v>158</v>
      </c>
      <c r="F796" s="225">
        <v>35265</v>
      </c>
      <c r="G796" s="225" t="s">
        <v>326</v>
      </c>
      <c r="H796" s="225" t="s">
        <v>335</v>
      </c>
      <c r="I796" s="225" t="s">
        <v>400</v>
      </c>
      <c r="M796" s="225" t="s">
        <v>311</v>
      </c>
    </row>
    <row r="797" spans="1:13" ht="17.25" customHeight="1" x14ac:dyDescent="0.2">
      <c r="A797" s="225">
        <v>420405</v>
      </c>
      <c r="B797" s="225" t="s">
        <v>1256</v>
      </c>
      <c r="C797" s="225" t="s">
        <v>408</v>
      </c>
      <c r="D797" s="225" t="s">
        <v>598</v>
      </c>
      <c r="E797" s="225" t="s">
        <v>157</v>
      </c>
      <c r="F797" s="225">
        <v>35700</v>
      </c>
      <c r="G797" s="225" t="s">
        <v>3082</v>
      </c>
      <c r="H797" s="225" t="s">
        <v>335</v>
      </c>
      <c r="I797" s="225" t="s">
        <v>374</v>
      </c>
      <c r="M797" s="225" t="s">
        <v>321</v>
      </c>
    </row>
    <row r="798" spans="1:13" ht="17.25" customHeight="1" x14ac:dyDescent="0.2">
      <c r="A798" s="225">
        <v>420407</v>
      </c>
      <c r="B798" s="225" t="s">
        <v>1496</v>
      </c>
      <c r="C798" s="225" t="s">
        <v>773</v>
      </c>
      <c r="D798" s="225" t="s">
        <v>871</v>
      </c>
      <c r="E798" s="225" t="s">
        <v>157</v>
      </c>
      <c r="F798" s="225">
        <v>34336</v>
      </c>
      <c r="G798" s="225" t="s">
        <v>301</v>
      </c>
      <c r="H798" s="225" t="s">
        <v>335</v>
      </c>
      <c r="I798" s="225" t="s">
        <v>374</v>
      </c>
      <c r="M798" s="225" t="s">
        <v>301</v>
      </c>
    </row>
    <row r="799" spans="1:13" ht="17.25" customHeight="1" x14ac:dyDescent="0.2">
      <c r="A799" s="225">
        <v>420422</v>
      </c>
      <c r="B799" s="225" t="s">
        <v>1651</v>
      </c>
      <c r="C799" s="225" t="s">
        <v>454</v>
      </c>
      <c r="D799" s="225" t="s">
        <v>596</v>
      </c>
      <c r="E799" s="225" t="s">
        <v>158</v>
      </c>
      <c r="F799" s="225">
        <v>33973</v>
      </c>
      <c r="G799" s="225" t="s">
        <v>301</v>
      </c>
      <c r="H799" s="225" t="s">
        <v>335</v>
      </c>
      <c r="I799" s="225" t="s">
        <v>374</v>
      </c>
      <c r="M799" s="225" t="s">
        <v>301</v>
      </c>
    </row>
    <row r="800" spans="1:13" ht="17.25" customHeight="1" x14ac:dyDescent="0.2">
      <c r="A800" s="225">
        <v>420436</v>
      </c>
      <c r="B800" s="225" t="s">
        <v>1147</v>
      </c>
      <c r="C800" s="225" t="s">
        <v>70</v>
      </c>
      <c r="D800" s="225" t="s">
        <v>265</v>
      </c>
      <c r="E800" s="225" t="s">
        <v>157</v>
      </c>
      <c r="F800" s="225">
        <v>35036</v>
      </c>
      <c r="G800" s="225" t="s">
        <v>301</v>
      </c>
      <c r="H800" s="225" t="s">
        <v>335</v>
      </c>
      <c r="I800" s="225" t="s">
        <v>374</v>
      </c>
      <c r="M800" s="225" t="s">
        <v>301</v>
      </c>
    </row>
    <row r="801" spans="1:13" ht="17.25" customHeight="1" x14ac:dyDescent="0.2">
      <c r="A801" s="225">
        <v>420453</v>
      </c>
      <c r="B801" s="225" t="s">
        <v>2510</v>
      </c>
      <c r="C801" s="225" t="s">
        <v>282</v>
      </c>
      <c r="D801" s="225" t="s">
        <v>290</v>
      </c>
      <c r="E801" s="225" t="s">
        <v>157</v>
      </c>
      <c r="F801" s="225">
        <v>34344</v>
      </c>
      <c r="G801" s="225" t="s">
        <v>301</v>
      </c>
      <c r="H801" s="225" t="s">
        <v>335</v>
      </c>
      <c r="I801" s="225" t="s">
        <v>374</v>
      </c>
      <c r="M801" s="225" t="s">
        <v>301</v>
      </c>
    </row>
    <row r="802" spans="1:13" ht="17.25" customHeight="1" x14ac:dyDescent="0.2">
      <c r="A802" s="225">
        <v>420481</v>
      </c>
      <c r="B802" s="225" t="s">
        <v>1254</v>
      </c>
      <c r="C802" s="225" t="s">
        <v>680</v>
      </c>
      <c r="D802" s="225" t="s">
        <v>1255</v>
      </c>
      <c r="E802" s="225" t="s">
        <v>157</v>
      </c>
      <c r="F802" s="225">
        <v>31479</v>
      </c>
      <c r="G802" s="225" t="s">
        <v>301</v>
      </c>
      <c r="H802" s="225" t="s">
        <v>335</v>
      </c>
      <c r="I802" s="225" t="s">
        <v>374</v>
      </c>
      <c r="M802" s="225" t="s">
        <v>317</v>
      </c>
    </row>
    <row r="803" spans="1:13" ht="17.25" customHeight="1" x14ac:dyDescent="0.2">
      <c r="A803" s="225">
        <v>420484</v>
      </c>
      <c r="B803" s="225" t="s">
        <v>1386</v>
      </c>
      <c r="C803" s="225" t="s">
        <v>75</v>
      </c>
      <c r="D803" s="225" t="s">
        <v>568</v>
      </c>
      <c r="E803" s="225" t="s">
        <v>158</v>
      </c>
      <c r="F803" s="225">
        <v>34336</v>
      </c>
      <c r="G803" s="225" t="s">
        <v>3144</v>
      </c>
      <c r="H803" s="225" t="s">
        <v>335</v>
      </c>
      <c r="I803" s="225" t="s">
        <v>374</v>
      </c>
      <c r="M803" s="225" t="s">
        <v>321</v>
      </c>
    </row>
    <row r="804" spans="1:13" ht="17.25" customHeight="1" x14ac:dyDescent="0.2">
      <c r="A804" s="225">
        <v>420487</v>
      </c>
      <c r="B804" s="225" t="s">
        <v>1817</v>
      </c>
      <c r="C804" s="225" t="s">
        <v>730</v>
      </c>
      <c r="D804" s="225" t="s">
        <v>492</v>
      </c>
      <c r="E804" s="225" t="s">
        <v>157</v>
      </c>
      <c r="F804" s="225">
        <v>34344</v>
      </c>
      <c r="G804" s="225" t="s">
        <v>3157</v>
      </c>
      <c r="H804" s="225" t="s">
        <v>335</v>
      </c>
      <c r="I804" s="225" t="s">
        <v>374</v>
      </c>
      <c r="M804" s="225" t="s">
        <v>311</v>
      </c>
    </row>
    <row r="805" spans="1:13" ht="17.25" customHeight="1" x14ac:dyDescent="0.2">
      <c r="A805" s="225">
        <v>420488</v>
      </c>
      <c r="B805" s="225" t="s">
        <v>1527</v>
      </c>
      <c r="C805" s="225" t="s">
        <v>1528</v>
      </c>
      <c r="D805" s="225" t="s">
        <v>218</v>
      </c>
      <c r="E805" s="225" t="s">
        <v>158</v>
      </c>
      <c r="F805" s="225">
        <v>35096</v>
      </c>
      <c r="G805" s="225" t="s">
        <v>301</v>
      </c>
      <c r="H805" s="225" t="s">
        <v>335</v>
      </c>
      <c r="I805" s="225" t="s">
        <v>374</v>
      </c>
      <c r="M805" s="225" t="s">
        <v>301</v>
      </c>
    </row>
    <row r="806" spans="1:13" ht="17.25" customHeight="1" x14ac:dyDescent="0.2">
      <c r="A806" s="225">
        <v>420517</v>
      </c>
      <c r="B806" s="225" t="s">
        <v>998</v>
      </c>
      <c r="C806" s="225" t="s">
        <v>105</v>
      </c>
      <c r="D806" s="225" t="s">
        <v>999</v>
      </c>
      <c r="E806" s="225" t="s">
        <v>157</v>
      </c>
      <c r="F806" s="225">
        <v>33625</v>
      </c>
      <c r="G806" s="225" t="s">
        <v>301</v>
      </c>
      <c r="H806" s="225" t="s">
        <v>336</v>
      </c>
      <c r="I806" s="225" t="s">
        <v>374</v>
      </c>
      <c r="M806" s="225" t="s">
        <v>291</v>
      </c>
    </row>
    <row r="807" spans="1:13" ht="17.25" customHeight="1" x14ac:dyDescent="0.2">
      <c r="A807" s="225">
        <v>420521</v>
      </c>
      <c r="B807" s="225" t="s">
        <v>1145</v>
      </c>
      <c r="C807" s="225" t="s">
        <v>505</v>
      </c>
      <c r="D807" s="225" t="s">
        <v>1146</v>
      </c>
      <c r="E807" s="225" t="s">
        <v>157</v>
      </c>
      <c r="F807" s="225">
        <v>25935</v>
      </c>
      <c r="G807" s="225" t="s">
        <v>303</v>
      </c>
      <c r="H807" s="225" t="s">
        <v>335</v>
      </c>
      <c r="I807" s="225" t="s">
        <v>374</v>
      </c>
      <c r="M807" s="225" t="s">
        <v>311</v>
      </c>
    </row>
    <row r="808" spans="1:13" ht="17.25" customHeight="1" x14ac:dyDescent="0.2">
      <c r="A808" s="225">
        <v>420523</v>
      </c>
      <c r="B808" s="225" t="s">
        <v>1253</v>
      </c>
      <c r="C808" s="225" t="s">
        <v>74</v>
      </c>
      <c r="D808" s="225" t="s">
        <v>807</v>
      </c>
      <c r="E808" s="225" t="s">
        <v>157</v>
      </c>
      <c r="F808" s="225">
        <v>35431</v>
      </c>
      <c r="G808" s="225" t="s">
        <v>3188</v>
      </c>
      <c r="H808" s="225" t="s">
        <v>335</v>
      </c>
      <c r="I808" s="225" t="s">
        <v>374</v>
      </c>
      <c r="M808" s="225" t="s">
        <v>311</v>
      </c>
    </row>
    <row r="809" spans="1:13" ht="17.25" customHeight="1" x14ac:dyDescent="0.2">
      <c r="A809" s="225">
        <v>420524</v>
      </c>
      <c r="B809" s="225" t="s">
        <v>2835</v>
      </c>
      <c r="C809" s="225" t="s">
        <v>450</v>
      </c>
      <c r="D809" s="225" t="s">
        <v>2836</v>
      </c>
      <c r="E809" s="225" t="s">
        <v>157</v>
      </c>
      <c r="F809" s="225">
        <v>35837</v>
      </c>
      <c r="G809" s="225" t="s">
        <v>301</v>
      </c>
      <c r="H809" s="225" t="s">
        <v>335</v>
      </c>
      <c r="I809" s="225" t="s">
        <v>400</v>
      </c>
      <c r="M809" s="225" t="s">
        <v>301</v>
      </c>
    </row>
    <row r="810" spans="1:13" ht="17.25" customHeight="1" x14ac:dyDescent="0.2">
      <c r="A810" s="225">
        <v>420535</v>
      </c>
      <c r="B810" s="225" t="s">
        <v>1691</v>
      </c>
      <c r="C810" s="225" t="s">
        <v>363</v>
      </c>
      <c r="D810" s="225" t="s">
        <v>230</v>
      </c>
      <c r="E810" s="225" t="s">
        <v>158</v>
      </c>
      <c r="F810" s="225">
        <v>35796</v>
      </c>
      <c r="G810" s="225" t="s">
        <v>301</v>
      </c>
      <c r="H810" s="225" t="s">
        <v>335</v>
      </c>
      <c r="I810" s="225" t="s">
        <v>374</v>
      </c>
      <c r="M810" s="225" t="s">
        <v>302</v>
      </c>
    </row>
    <row r="811" spans="1:13" ht="17.25" customHeight="1" x14ac:dyDescent="0.2">
      <c r="A811" s="225">
        <v>420539</v>
      </c>
      <c r="B811" s="225" t="s">
        <v>997</v>
      </c>
      <c r="C811" s="225" t="s">
        <v>102</v>
      </c>
      <c r="D811" s="225" t="s">
        <v>239</v>
      </c>
      <c r="E811" s="225" t="s">
        <v>157</v>
      </c>
      <c r="F811" s="225">
        <v>34335</v>
      </c>
      <c r="G811" s="225" t="s">
        <v>3084</v>
      </c>
      <c r="H811" s="225" t="s">
        <v>335</v>
      </c>
      <c r="I811" s="225" t="s">
        <v>374</v>
      </c>
      <c r="M811" s="225" t="s">
        <v>311</v>
      </c>
    </row>
    <row r="812" spans="1:13" ht="17.25" customHeight="1" x14ac:dyDescent="0.2">
      <c r="A812" s="225">
        <v>420543</v>
      </c>
      <c r="B812" s="225" t="s">
        <v>822</v>
      </c>
      <c r="C812" s="225" t="s">
        <v>585</v>
      </c>
      <c r="D812" s="225" t="s">
        <v>440</v>
      </c>
      <c r="E812" s="225" t="s">
        <v>157</v>
      </c>
      <c r="F812" s="225">
        <v>35878</v>
      </c>
      <c r="G812" s="225" t="s">
        <v>301</v>
      </c>
      <c r="H812" s="225" t="s">
        <v>335</v>
      </c>
      <c r="I812" s="225" t="s">
        <v>374</v>
      </c>
      <c r="M812" s="225" t="s">
        <v>304</v>
      </c>
    </row>
    <row r="813" spans="1:13" ht="17.25" customHeight="1" x14ac:dyDescent="0.2">
      <c r="A813" s="225">
        <v>420562</v>
      </c>
      <c r="B813" s="225" t="s">
        <v>1171</v>
      </c>
      <c r="C813" s="225" t="s">
        <v>120</v>
      </c>
      <c r="D813" s="225" t="s">
        <v>248</v>
      </c>
      <c r="E813" s="225" t="s">
        <v>157</v>
      </c>
      <c r="F813" s="225">
        <v>35948</v>
      </c>
      <c r="G813" s="225" t="s">
        <v>301</v>
      </c>
      <c r="H813" s="225" t="s">
        <v>335</v>
      </c>
      <c r="I813" s="225" t="s">
        <v>374</v>
      </c>
      <c r="M813" s="225" t="s">
        <v>301</v>
      </c>
    </row>
    <row r="814" spans="1:13" ht="17.25" customHeight="1" x14ac:dyDescent="0.2">
      <c r="A814" s="225">
        <v>420564</v>
      </c>
      <c r="B814" s="225" t="s">
        <v>996</v>
      </c>
      <c r="C814" s="225" t="s">
        <v>84</v>
      </c>
      <c r="D814" s="225" t="s">
        <v>255</v>
      </c>
      <c r="E814" s="225" t="s">
        <v>157</v>
      </c>
      <c r="F814" s="225">
        <v>35321</v>
      </c>
      <c r="G814" s="225" t="s">
        <v>301</v>
      </c>
      <c r="H814" s="225" t="s">
        <v>335</v>
      </c>
      <c r="I814" s="225" t="s">
        <v>374</v>
      </c>
      <c r="M814" s="225" t="s">
        <v>301</v>
      </c>
    </row>
    <row r="815" spans="1:13" ht="17.25" customHeight="1" x14ac:dyDescent="0.2">
      <c r="A815" s="225">
        <v>420578</v>
      </c>
      <c r="B815" s="225" t="s">
        <v>993</v>
      </c>
      <c r="C815" s="225" t="s">
        <v>994</v>
      </c>
      <c r="D815" s="225" t="s">
        <v>995</v>
      </c>
      <c r="E815" s="225" t="s">
        <v>157</v>
      </c>
      <c r="F815" s="225">
        <v>35065</v>
      </c>
      <c r="G815" s="225" t="s">
        <v>301</v>
      </c>
      <c r="H815" s="225" t="s">
        <v>335</v>
      </c>
      <c r="I815" s="225" t="s">
        <v>374</v>
      </c>
      <c r="M815" s="225" t="s">
        <v>311</v>
      </c>
    </row>
    <row r="816" spans="1:13" ht="17.25" customHeight="1" x14ac:dyDescent="0.2">
      <c r="A816" s="225">
        <v>420582</v>
      </c>
      <c r="B816" s="225" t="s">
        <v>991</v>
      </c>
      <c r="C816" s="225" t="s">
        <v>434</v>
      </c>
      <c r="D816" s="225" t="s">
        <v>992</v>
      </c>
      <c r="E816" s="225" t="s">
        <v>157</v>
      </c>
      <c r="F816" s="225">
        <v>35434</v>
      </c>
      <c r="G816" s="225" t="s">
        <v>301</v>
      </c>
      <c r="H816" s="225" t="s">
        <v>335</v>
      </c>
      <c r="I816" s="225" t="s">
        <v>374</v>
      </c>
      <c r="M816" s="225" t="s">
        <v>301</v>
      </c>
    </row>
    <row r="817" spans="1:16" ht="17.25" customHeight="1" x14ac:dyDescent="0.2">
      <c r="A817" s="225">
        <v>420586</v>
      </c>
      <c r="B817" s="225" t="s">
        <v>1614</v>
      </c>
      <c r="C817" s="225" t="s">
        <v>113</v>
      </c>
      <c r="D817" s="225" t="s">
        <v>588</v>
      </c>
      <c r="E817" s="225" t="s">
        <v>157</v>
      </c>
      <c r="F817" s="225">
        <v>35796</v>
      </c>
      <c r="G817" s="225" t="s">
        <v>301</v>
      </c>
      <c r="H817" s="225" t="s">
        <v>335</v>
      </c>
      <c r="I817" s="225" t="s">
        <v>374</v>
      </c>
      <c r="M817" s="225" t="s">
        <v>301</v>
      </c>
    </row>
    <row r="818" spans="1:16" ht="17.25" customHeight="1" x14ac:dyDescent="0.2">
      <c r="A818" s="225">
        <v>420589</v>
      </c>
      <c r="B818" s="225" t="s">
        <v>2842</v>
      </c>
      <c r="C818" s="225" t="s">
        <v>454</v>
      </c>
      <c r="D818" s="225" t="s">
        <v>252</v>
      </c>
      <c r="E818" s="225" t="s">
        <v>157</v>
      </c>
      <c r="F818" s="225">
        <v>35705</v>
      </c>
      <c r="G818" s="225" t="s">
        <v>301</v>
      </c>
      <c r="H818" s="225" t="s">
        <v>335</v>
      </c>
      <c r="I818" s="225" t="s">
        <v>400</v>
      </c>
      <c r="M818" s="225" t="s">
        <v>301</v>
      </c>
    </row>
    <row r="819" spans="1:16" ht="17.25" customHeight="1" x14ac:dyDescent="0.2">
      <c r="A819" s="225">
        <v>420591</v>
      </c>
      <c r="B819" s="225" t="s">
        <v>2675</v>
      </c>
      <c r="C819" s="225" t="s">
        <v>232</v>
      </c>
      <c r="D819" s="225" t="s">
        <v>233</v>
      </c>
      <c r="E819" s="225" t="s">
        <v>157</v>
      </c>
      <c r="F819" s="225">
        <v>35946</v>
      </c>
      <c r="G819" s="225" t="s">
        <v>3073</v>
      </c>
      <c r="H819" s="225" t="s">
        <v>335</v>
      </c>
      <c r="I819" s="225" t="s">
        <v>400</v>
      </c>
      <c r="M819" s="225" t="s">
        <v>311</v>
      </c>
    </row>
    <row r="820" spans="1:16" ht="17.25" customHeight="1" x14ac:dyDescent="0.2">
      <c r="A820" s="225">
        <v>420599</v>
      </c>
      <c r="B820" s="225" t="s">
        <v>989</v>
      </c>
      <c r="C820" s="225" t="s">
        <v>990</v>
      </c>
      <c r="D820" s="225" t="s">
        <v>768</v>
      </c>
      <c r="E820" s="225" t="s">
        <v>157</v>
      </c>
      <c r="F820" s="225">
        <v>36161</v>
      </c>
      <c r="G820" s="225" t="s">
        <v>301</v>
      </c>
      <c r="H820" s="225" t="s">
        <v>335</v>
      </c>
      <c r="I820" s="225" t="s">
        <v>374</v>
      </c>
      <c r="M820" s="225" t="s">
        <v>301</v>
      </c>
    </row>
    <row r="821" spans="1:16" ht="17.25" customHeight="1" x14ac:dyDescent="0.2">
      <c r="A821" s="225">
        <v>420613</v>
      </c>
      <c r="B821" s="225" t="s">
        <v>1525</v>
      </c>
      <c r="C821" s="225" t="s">
        <v>785</v>
      </c>
      <c r="D821" s="225" t="s">
        <v>1526</v>
      </c>
      <c r="E821" s="225" t="s">
        <v>158</v>
      </c>
      <c r="F821" s="225">
        <v>35131</v>
      </c>
      <c r="G821" s="225" t="s">
        <v>3029</v>
      </c>
      <c r="H821" s="225" t="s">
        <v>335</v>
      </c>
      <c r="I821" s="225" t="s">
        <v>374</v>
      </c>
      <c r="M821" s="225" t="s">
        <v>311</v>
      </c>
    </row>
    <row r="822" spans="1:16" ht="17.25" customHeight="1" x14ac:dyDescent="0.2">
      <c r="A822" s="225">
        <v>420620</v>
      </c>
      <c r="B822" s="225" t="s">
        <v>1327</v>
      </c>
      <c r="C822" s="225" t="s">
        <v>605</v>
      </c>
      <c r="D822" s="225" t="s">
        <v>264</v>
      </c>
      <c r="E822" s="225" t="s">
        <v>157</v>
      </c>
      <c r="F822" s="225">
        <v>35003</v>
      </c>
      <c r="G822" s="225" t="s">
        <v>301</v>
      </c>
      <c r="H822" s="225" t="s">
        <v>335</v>
      </c>
      <c r="I822" s="225" t="s">
        <v>374</v>
      </c>
      <c r="M822" s="225" t="s">
        <v>311</v>
      </c>
    </row>
    <row r="823" spans="1:16" ht="17.25" customHeight="1" x14ac:dyDescent="0.2">
      <c r="A823" s="225">
        <v>420627</v>
      </c>
      <c r="B823" s="225" t="s">
        <v>3005</v>
      </c>
      <c r="C823" s="225" t="s">
        <v>508</v>
      </c>
      <c r="D823" s="225" t="s">
        <v>3006</v>
      </c>
      <c r="E823" s="225" t="s">
        <v>158</v>
      </c>
      <c r="F823" s="225">
        <v>33524</v>
      </c>
      <c r="G823" s="225" t="s">
        <v>323</v>
      </c>
      <c r="H823" s="225" t="s">
        <v>336</v>
      </c>
      <c r="I823" s="225" t="s">
        <v>400</v>
      </c>
      <c r="M823" s="225" t="s">
        <v>291</v>
      </c>
    </row>
    <row r="824" spans="1:16" ht="17.25" customHeight="1" x14ac:dyDescent="0.2">
      <c r="A824" s="225">
        <v>420631</v>
      </c>
      <c r="B824" s="225" t="s">
        <v>2561</v>
      </c>
      <c r="C824" s="225" t="s">
        <v>576</v>
      </c>
      <c r="D824" s="225" t="s">
        <v>215</v>
      </c>
      <c r="E824" s="225" t="s">
        <v>158</v>
      </c>
      <c r="F824" s="225">
        <v>36161</v>
      </c>
      <c r="G824" s="225" t="s">
        <v>3048</v>
      </c>
      <c r="H824" s="225" t="s">
        <v>335</v>
      </c>
      <c r="I824" s="225" t="s">
        <v>400</v>
      </c>
      <c r="M824" s="225" t="s">
        <v>311</v>
      </c>
    </row>
    <row r="825" spans="1:16" ht="17.25" customHeight="1" x14ac:dyDescent="0.2">
      <c r="A825" s="225">
        <v>420635</v>
      </c>
      <c r="B825" s="225" t="s">
        <v>2560</v>
      </c>
      <c r="C825" s="225" t="s">
        <v>88</v>
      </c>
      <c r="D825" s="225" t="s">
        <v>597</v>
      </c>
      <c r="E825" s="225" t="s">
        <v>158</v>
      </c>
      <c r="F825" s="225">
        <v>34434</v>
      </c>
      <c r="G825" s="225" t="s">
        <v>301</v>
      </c>
      <c r="H825" s="225" t="s">
        <v>335</v>
      </c>
      <c r="I825" s="225" t="s">
        <v>400</v>
      </c>
      <c r="M825" s="225" t="s">
        <v>301</v>
      </c>
    </row>
    <row r="826" spans="1:16" ht="17.25" customHeight="1" x14ac:dyDescent="0.2">
      <c r="A826" s="225">
        <v>420636</v>
      </c>
      <c r="B826" s="225" t="s">
        <v>2559</v>
      </c>
      <c r="C826" s="225" t="s">
        <v>516</v>
      </c>
      <c r="D826" s="225" t="s">
        <v>598</v>
      </c>
      <c r="E826" s="225" t="s">
        <v>158</v>
      </c>
      <c r="F826" s="225">
        <v>35796</v>
      </c>
      <c r="G826" s="225" t="s">
        <v>301</v>
      </c>
      <c r="H826" s="225" t="s">
        <v>336</v>
      </c>
      <c r="I826" s="225" t="s">
        <v>400</v>
      </c>
      <c r="M826" s="225" t="s">
        <v>291</v>
      </c>
    </row>
    <row r="827" spans="1:16" ht="17.25" customHeight="1" x14ac:dyDescent="0.2">
      <c r="A827" s="225">
        <v>420645</v>
      </c>
      <c r="B827" s="225" t="s">
        <v>988</v>
      </c>
      <c r="C827" s="225" t="s">
        <v>114</v>
      </c>
      <c r="D827" s="225" t="s">
        <v>425</v>
      </c>
      <c r="E827" s="225" t="s">
        <v>157</v>
      </c>
      <c r="F827" s="225">
        <v>34905</v>
      </c>
      <c r="G827" s="225" t="s">
        <v>3062</v>
      </c>
      <c r="H827" s="225" t="s">
        <v>335</v>
      </c>
      <c r="I827" s="225" t="s">
        <v>374</v>
      </c>
      <c r="M827" s="225" t="s">
        <v>320</v>
      </c>
    </row>
    <row r="828" spans="1:16" ht="17.25" customHeight="1" x14ac:dyDescent="0.2">
      <c r="A828" s="225">
        <v>420651</v>
      </c>
      <c r="B828" s="225" t="s">
        <v>2557</v>
      </c>
      <c r="C828" s="225" t="s">
        <v>2558</v>
      </c>
      <c r="D828" s="225" t="s">
        <v>219</v>
      </c>
      <c r="E828" s="225" t="s">
        <v>158</v>
      </c>
      <c r="F828" s="225">
        <v>35115</v>
      </c>
      <c r="G828" s="225" t="s">
        <v>301</v>
      </c>
      <c r="H828" s="225" t="s">
        <v>337</v>
      </c>
      <c r="I828" s="225" t="s">
        <v>400</v>
      </c>
      <c r="M828" s="225" t="s">
        <v>291</v>
      </c>
    </row>
    <row r="829" spans="1:16" ht="17.25" customHeight="1" x14ac:dyDescent="0.2">
      <c r="A829" s="225">
        <v>420659</v>
      </c>
      <c r="B829" s="225" t="s">
        <v>987</v>
      </c>
      <c r="C829" s="225" t="s">
        <v>92</v>
      </c>
      <c r="D829" s="225" t="s">
        <v>216</v>
      </c>
      <c r="E829" s="225" t="s">
        <v>158</v>
      </c>
      <c r="F829" s="225">
        <v>34853</v>
      </c>
      <c r="G829" s="225" t="s">
        <v>301</v>
      </c>
      <c r="H829" s="225" t="s">
        <v>335</v>
      </c>
      <c r="I829" s="225" t="s">
        <v>374</v>
      </c>
      <c r="M829" s="225" t="s">
        <v>301</v>
      </c>
    </row>
    <row r="830" spans="1:16" ht="17.25" customHeight="1" x14ac:dyDescent="0.2">
      <c r="A830" s="225">
        <v>420660</v>
      </c>
      <c r="B830" s="225" t="s">
        <v>2376</v>
      </c>
      <c r="C830" s="225" t="s">
        <v>2377</v>
      </c>
      <c r="D830" s="225" t="s">
        <v>2378</v>
      </c>
      <c r="E830" s="225" t="s">
        <v>158</v>
      </c>
      <c r="F830" s="225">
        <v>31995</v>
      </c>
      <c r="G830" s="225" t="s">
        <v>301</v>
      </c>
      <c r="H830" s="225" t="s">
        <v>336</v>
      </c>
      <c r="I830" s="225" t="s">
        <v>374</v>
      </c>
      <c r="M830" s="225" t="s">
        <v>291</v>
      </c>
      <c r="N830" s="225">
        <v>592</v>
      </c>
      <c r="O830" s="225">
        <v>43844.523402777777</v>
      </c>
      <c r="P830" s="225">
        <v>20000</v>
      </c>
    </row>
    <row r="831" spans="1:16" ht="17.25" customHeight="1" x14ac:dyDescent="0.2">
      <c r="A831" s="225">
        <v>420676</v>
      </c>
      <c r="B831" s="225" t="s">
        <v>1878</v>
      </c>
      <c r="C831" s="225" t="s">
        <v>490</v>
      </c>
      <c r="D831" s="225" t="s">
        <v>246</v>
      </c>
      <c r="E831" s="225" t="s">
        <v>158</v>
      </c>
      <c r="F831" s="225">
        <v>31413</v>
      </c>
      <c r="G831" s="225" t="s">
        <v>301</v>
      </c>
      <c r="H831" s="225" t="s">
        <v>335</v>
      </c>
      <c r="I831" s="225" t="s">
        <v>374</v>
      </c>
      <c r="M831" s="225" t="s">
        <v>301</v>
      </c>
    </row>
    <row r="832" spans="1:16" ht="17.25" customHeight="1" x14ac:dyDescent="0.2">
      <c r="A832" s="225">
        <v>420677</v>
      </c>
      <c r="B832" s="225" t="s">
        <v>1385</v>
      </c>
      <c r="C832" s="225" t="s">
        <v>72</v>
      </c>
      <c r="D832" s="225" t="s">
        <v>142</v>
      </c>
      <c r="E832" s="225" t="s">
        <v>158</v>
      </c>
      <c r="F832" s="225">
        <v>35996</v>
      </c>
      <c r="G832" s="225" t="s">
        <v>301</v>
      </c>
      <c r="H832" s="225" t="s">
        <v>335</v>
      </c>
      <c r="I832" s="225" t="s">
        <v>374</v>
      </c>
      <c r="M832" s="225" t="s">
        <v>301</v>
      </c>
    </row>
    <row r="833" spans="1:13" ht="17.25" customHeight="1" x14ac:dyDescent="0.2">
      <c r="A833" s="225">
        <v>420678</v>
      </c>
      <c r="B833" s="225" t="s">
        <v>1385</v>
      </c>
      <c r="C833" s="225" t="s">
        <v>132</v>
      </c>
      <c r="D833" s="225" t="s">
        <v>235</v>
      </c>
      <c r="E833" s="225" t="s">
        <v>158</v>
      </c>
      <c r="F833" s="225">
        <v>33719</v>
      </c>
      <c r="G833" s="225" t="s">
        <v>301</v>
      </c>
      <c r="H833" s="225" t="s">
        <v>335</v>
      </c>
      <c r="I833" s="225" t="s">
        <v>400</v>
      </c>
      <c r="M833" s="225" t="s">
        <v>301</v>
      </c>
    </row>
    <row r="834" spans="1:13" ht="17.25" customHeight="1" x14ac:dyDescent="0.2">
      <c r="A834" s="225">
        <v>420679</v>
      </c>
      <c r="B834" s="225" t="s">
        <v>2844</v>
      </c>
      <c r="C834" s="225" t="s">
        <v>72</v>
      </c>
      <c r="D834" s="225" t="s">
        <v>402</v>
      </c>
      <c r="E834" s="225" t="s">
        <v>158</v>
      </c>
      <c r="F834" s="225">
        <v>31150</v>
      </c>
      <c r="G834" s="225" t="s">
        <v>301</v>
      </c>
      <c r="H834" s="225" t="s">
        <v>335</v>
      </c>
      <c r="I834" s="225" t="s">
        <v>400</v>
      </c>
      <c r="M834" s="225" t="s">
        <v>301</v>
      </c>
    </row>
    <row r="835" spans="1:13" ht="17.25" customHeight="1" x14ac:dyDescent="0.2">
      <c r="A835" s="225">
        <v>420682</v>
      </c>
      <c r="B835" s="225" t="s">
        <v>1847</v>
      </c>
      <c r="C835" s="225" t="s">
        <v>72</v>
      </c>
      <c r="D835" s="225" t="s">
        <v>534</v>
      </c>
      <c r="E835" s="225" t="s">
        <v>157</v>
      </c>
      <c r="F835" s="225">
        <v>35472</v>
      </c>
      <c r="G835" s="225" t="s">
        <v>3037</v>
      </c>
      <c r="H835" s="225" t="s">
        <v>335</v>
      </c>
      <c r="I835" s="225" t="s">
        <v>374</v>
      </c>
      <c r="M835" s="225" t="s">
        <v>301</v>
      </c>
    </row>
    <row r="836" spans="1:13" ht="17.25" customHeight="1" x14ac:dyDescent="0.2">
      <c r="A836" s="225">
        <v>420688</v>
      </c>
      <c r="B836" s="225" t="s">
        <v>1144</v>
      </c>
      <c r="C836" s="225" t="s">
        <v>113</v>
      </c>
      <c r="D836" s="225" t="s">
        <v>487</v>
      </c>
      <c r="E836" s="225" t="s">
        <v>158</v>
      </c>
      <c r="F836" s="225">
        <v>35931</v>
      </c>
      <c r="G836" s="225" t="s">
        <v>313</v>
      </c>
      <c r="H836" s="225" t="s">
        <v>335</v>
      </c>
      <c r="I836" s="225" t="s">
        <v>374</v>
      </c>
      <c r="M836" s="225" t="s">
        <v>301</v>
      </c>
    </row>
    <row r="837" spans="1:13" ht="17.25" customHeight="1" x14ac:dyDescent="0.2">
      <c r="A837" s="225">
        <v>420691</v>
      </c>
      <c r="B837" s="225" t="s">
        <v>2674</v>
      </c>
      <c r="C837" s="225" t="s">
        <v>436</v>
      </c>
      <c r="D837" s="225" t="s">
        <v>242</v>
      </c>
      <c r="E837" s="225" t="s">
        <v>158</v>
      </c>
      <c r="F837" s="225">
        <v>34335</v>
      </c>
      <c r="G837" s="225" t="s">
        <v>301</v>
      </c>
      <c r="H837" s="225" t="s">
        <v>335</v>
      </c>
      <c r="I837" s="225" t="s">
        <v>400</v>
      </c>
      <c r="M837" s="225" t="s">
        <v>301</v>
      </c>
    </row>
    <row r="838" spans="1:13" ht="17.25" customHeight="1" x14ac:dyDescent="0.2">
      <c r="A838" s="225">
        <v>420700</v>
      </c>
      <c r="B838" s="225" t="s">
        <v>2843</v>
      </c>
      <c r="C838" s="225" t="s">
        <v>76</v>
      </c>
      <c r="D838" s="225" t="s">
        <v>253</v>
      </c>
      <c r="E838" s="225" t="s">
        <v>158</v>
      </c>
      <c r="F838" s="225">
        <v>35796</v>
      </c>
      <c r="G838" s="225" t="s">
        <v>3257</v>
      </c>
      <c r="H838" s="225" t="s">
        <v>335</v>
      </c>
      <c r="I838" s="225" t="s">
        <v>400</v>
      </c>
      <c r="M838" s="225" t="s">
        <v>302</v>
      </c>
    </row>
    <row r="839" spans="1:13" ht="17.25" customHeight="1" x14ac:dyDescent="0.2">
      <c r="A839" s="225">
        <v>420713</v>
      </c>
      <c r="B839" s="225" t="s">
        <v>1688</v>
      </c>
      <c r="C839" s="225" t="s">
        <v>1689</v>
      </c>
      <c r="D839" s="225" t="s">
        <v>1690</v>
      </c>
      <c r="E839" s="225" t="s">
        <v>158</v>
      </c>
      <c r="F839" s="225">
        <v>35845</v>
      </c>
      <c r="G839" s="225" t="s">
        <v>321</v>
      </c>
      <c r="H839" s="225" t="s">
        <v>335</v>
      </c>
      <c r="I839" s="225" t="s">
        <v>374</v>
      </c>
      <c r="M839" s="225" t="s">
        <v>321</v>
      </c>
    </row>
    <row r="840" spans="1:13" ht="17.25" customHeight="1" x14ac:dyDescent="0.2">
      <c r="A840" s="225">
        <v>420722</v>
      </c>
      <c r="B840" s="225" t="s">
        <v>1325</v>
      </c>
      <c r="C840" s="225" t="s">
        <v>97</v>
      </c>
      <c r="D840" s="225" t="s">
        <v>1326</v>
      </c>
      <c r="E840" s="225" t="s">
        <v>157</v>
      </c>
      <c r="F840" s="225">
        <v>35858</v>
      </c>
      <c r="G840" s="225" t="s">
        <v>301</v>
      </c>
      <c r="H840" s="225" t="s">
        <v>335</v>
      </c>
      <c r="I840" s="225" t="s">
        <v>374</v>
      </c>
      <c r="M840" s="225" t="s">
        <v>301</v>
      </c>
    </row>
    <row r="841" spans="1:13" ht="17.25" customHeight="1" x14ac:dyDescent="0.2">
      <c r="A841" s="225">
        <v>420725</v>
      </c>
      <c r="B841" s="225" t="s">
        <v>1995</v>
      </c>
      <c r="C841" s="225" t="s">
        <v>755</v>
      </c>
      <c r="D841" s="225" t="s">
        <v>1996</v>
      </c>
      <c r="E841" s="225" t="s">
        <v>157</v>
      </c>
      <c r="F841" s="225">
        <v>32785</v>
      </c>
      <c r="G841" s="225" t="s">
        <v>318</v>
      </c>
      <c r="H841" s="225" t="s">
        <v>335</v>
      </c>
      <c r="I841" s="225" t="s">
        <v>374</v>
      </c>
      <c r="M841" s="225" t="s">
        <v>311</v>
      </c>
    </row>
    <row r="842" spans="1:13" ht="17.25" customHeight="1" x14ac:dyDescent="0.2">
      <c r="A842" s="225">
        <v>420728</v>
      </c>
      <c r="B842" s="225" t="s">
        <v>1573</v>
      </c>
      <c r="C842" s="225" t="s">
        <v>123</v>
      </c>
      <c r="D842" s="225" t="s">
        <v>229</v>
      </c>
      <c r="E842" s="225" t="s">
        <v>157</v>
      </c>
      <c r="F842" s="225">
        <v>36191</v>
      </c>
      <c r="G842" s="225" t="s">
        <v>301</v>
      </c>
      <c r="H842" s="225" t="s">
        <v>335</v>
      </c>
      <c r="I842" s="225" t="s">
        <v>374</v>
      </c>
      <c r="M842" s="225" t="s">
        <v>301</v>
      </c>
    </row>
    <row r="843" spans="1:13" ht="17.25" customHeight="1" x14ac:dyDescent="0.2">
      <c r="A843" s="225">
        <v>420737</v>
      </c>
      <c r="B843" s="225" t="s">
        <v>2630</v>
      </c>
      <c r="C843" s="225" t="s">
        <v>93</v>
      </c>
      <c r="D843" s="225" t="s">
        <v>283</v>
      </c>
      <c r="E843" s="225" t="s">
        <v>158</v>
      </c>
      <c r="F843" s="225">
        <v>36091</v>
      </c>
      <c r="G843" s="225" t="s">
        <v>301</v>
      </c>
      <c r="H843" s="225" t="s">
        <v>335</v>
      </c>
      <c r="I843" s="225" t="s">
        <v>400</v>
      </c>
      <c r="M843" s="225" t="s">
        <v>301</v>
      </c>
    </row>
    <row r="844" spans="1:13" ht="17.25" customHeight="1" x14ac:dyDescent="0.2">
      <c r="A844" s="225">
        <v>420739</v>
      </c>
      <c r="B844" s="225" t="s">
        <v>2646</v>
      </c>
      <c r="C844" s="225" t="s">
        <v>528</v>
      </c>
      <c r="D844" s="225" t="s">
        <v>221</v>
      </c>
      <c r="E844" s="225" t="s">
        <v>158</v>
      </c>
      <c r="F844" s="225">
        <v>33689</v>
      </c>
      <c r="G844" s="225" t="s">
        <v>301</v>
      </c>
      <c r="H844" s="225" t="s">
        <v>335</v>
      </c>
      <c r="I844" s="225" t="s">
        <v>400</v>
      </c>
      <c r="M844" s="225" t="s">
        <v>301</v>
      </c>
    </row>
    <row r="845" spans="1:13" ht="17.25" customHeight="1" x14ac:dyDescent="0.2">
      <c r="A845" s="225">
        <v>420740</v>
      </c>
      <c r="B845" s="225" t="s">
        <v>1719</v>
      </c>
      <c r="C845" s="225" t="s">
        <v>118</v>
      </c>
      <c r="D845" s="225" t="s">
        <v>270</v>
      </c>
      <c r="E845" s="225" t="s">
        <v>158</v>
      </c>
      <c r="F845" s="225">
        <v>32981</v>
      </c>
      <c r="G845" s="225" t="s">
        <v>301</v>
      </c>
      <c r="H845" s="225" t="s">
        <v>335</v>
      </c>
      <c r="I845" s="225" t="s">
        <v>374</v>
      </c>
      <c r="M845" s="225" t="s">
        <v>301</v>
      </c>
    </row>
    <row r="846" spans="1:13" ht="17.25" customHeight="1" x14ac:dyDescent="0.2">
      <c r="A846" s="225">
        <v>420764</v>
      </c>
      <c r="B846" s="225" t="s">
        <v>2919</v>
      </c>
      <c r="C846" s="225" t="s">
        <v>411</v>
      </c>
      <c r="D846" s="225" t="s">
        <v>2920</v>
      </c>
      <c r="E846" s="225" t="s">
        <v>158</v>
      </c>
      <c r="F846" s="225">
        <v>35158</v>
      </c>
      <c r="G846" s="225" t="s">
        <v>301</v>
      </c>
      <c r="H846" s="225" t="s">
        <v>335</v>
      </c>
      <c r="I846" s="225" t="s">
        <v>400</v>
      </c>
      <c r="M846" s="225" t="s">
        <v>301</v>
      </c>
    </row>
    <row r="847" spans="1:13" ht="17.25" customHeight="1" x14ac:dyDescent="0.2">
      <c r="A847" s="225">
        <v>420766</v>
      </c>
      <c r="B847" s="225" t="s">
        <v>1252</v>
      </c>
      <c r="C847" s="225" t="s">
        <v>840</v>
      </c>
      <c r="D847" s="225" t="s">
        <v>140</v>
      </c>
      <c r="E847" s="225" t="s">
        <v>158</v>
      </c>
      <c r="F847" s="225">
        <v>36181</v>
      </c>
      <c r="G847" s="225" t="s">
        <v>301</v>
      </c>
      <c r="H847" s="225" t="s">
        <v>335</v>
      </c>
      <c r="I847" s="225" t="s">
        <v>374</v>
      </c>
      <c r="M847" s="225" t="s">
        <v>301</v>
      </c>
    </row>
    <row r="848" spans="1:13" ht="17.25" customHeight="1" x14ac:dyDescent="0.2">
      <c r="A848" s="225">
        <v>420767</v>
      </c>
      <c r="B848" s="225" t="s">
        <v>1775</v>
      </c>
      <c r="C848" s="225" t="s">
        <v>764</v>
      </c>
      <c r="D848" s="225" t="s">
        <v>274</v>
      </c>
      <c r="E848" s="225" t="s">
        <v>158</v>
      </c>
      <c r="F848" s="225">
        <v>35830</v>
      </c>
      <c r="G848" s="225" t="s">
        <v>301</v>
      </c>
      <c r="H848" s="225" t="s">
        <v>335</v>
      </c>
      <c r="I848" s="225" t="s">
        <v>374</v>
      </c>
      <c r="M848" s="225" t="s">
        <v>301</v>
      </c>
    </row>
    <row r="849" spans="1:16" ht="17.25" customHeight="1" x14ac:dyDescent="0.2">
      <c r="A849" s="225">
        <v>420778</v>
      </c>
      <c r="B849" s="225" t="s">
        <v>2851</v>
      </c>
      <c r="C849" s="225" t="s">
        <v>117</v>
      </c>
      <c r="D849" s="225" t="s">
        <v>238</v>
      </c>
      <c r="E849" s="225" t="s">
        <v>157</v>
      </c>
      <c r="F849" s="225">
        <v>35070</v>
      </c>
      <c r="G849" s="225" t="s">
        <v>3088</v>
      </c>
      <c r="H849" s="225" t="s">
        <v>336</v>
      </c>
      <c r="I849" s="225" t="s">
        <v>400</v>
      </c>
      <c r="M849" s="225" t="s">
        <v>291</v>
      </c>
    </row>
    <row r="850" spans="1:16" ht="17.25" customHeight="1" x14ac:dyDescent="0.2">
      <c r="A850" s="225">
        <v>420794</v>
      </c>
      <c r="B850" s="225" t="s">
        <v>2509</v>
      </c>
      <c r="C850" s="225" t="s">
        <v>824</v>
      </c>
      <c r="D850" s="225" t="s">
        <v>245</v>
      </c>
      <c r="E850" s="225" t="s">
        <v>158</v>
      </c>
      <c r="F850" s="225">
        <v>34524</v>
      </c>
      <c r="G850" s="225" t="s">
        <v>301</v>
      </c>
      <c r="H850" s="225" t="s">
        <v>335</v>
      </c>
      <c r="I850" s="225" t="s">
        <v>374</v>
      </c>
      <c r="M850" s="225" t="s">
        <v>301</v>
      </c>
      <c r="N850" s="225">
        <v>6494</v>
      </c>
      <c r="O850" s="225">
        <v>43828.454745370371</v>
      </c>
      <c r="P850" s="225">
        <v>11500</v>
      </c>
    </row>
    <row r="851" spans="1:16" ht="17.25" customHeight="1" x14ac:dyDescent="0.2">
      <c r="A851" s="225">
        <v>420801</v>
      </c>
      <c r="B851" s="225" t="s">
        <v>1612</v>
      </c>
      <c r="C851" s="225" t="s">
        <v>1613</v>
      </c>
      <c r="D851" s="225" t="s">
        <v>210</v>
      </c>
      <c r="E851" s="225" t="s">
        <v>158</v>
      </c>
      <c r="F851" s="225">
        <v>34700</v>
      </c>
      <c r="G851" s="225" t="s">
        <v>301</v>
      </c>
      <c r="H851" s="225" t="s">
        <v>335</v>
      </c>
      <c r="I851" s="225" t="s">
        <v>374</v>
      </c>
      <c r="M851" s="225" t="s">
        <v>301</v>
      </c>
    </row>
    <row r="852" spans="1:16" ht="17.25" customHeight="1" x14ac:dyDescent="0.2">
      <c r="A852" s="225">
        <v>420807</v>
      </c>
      <c r="B852" s="225" t="s">
        <v>2785</v>
      </c>
      <c r="C852" s="225" t="s">
        <v>852</v>
      </c>
      <c r="D852" s="225" t="s">
        <v>473</v>
      </c>
      <c r="E852" s="225" t="s">
        <v>157</v>
      </c>
      <c r="F852" s="225">
        <v>36005</v>
      </c>
      <c r="G852" s="225" t="s">
        <v>313</v>
      </c>
      <c r="H852" s="225" t="s">
        <v>335</v>
      </c>
      <c r="I852" s="225" t="s">
        <v>400</v>
      </c>
      <c r="M852" s="225" t="s">
        <v>301</v>
      </c>
    </row>
    <row r="853" spans="1:16" ht="17.25" customHeight="1" x14ac:dyDescent="0.2">
      <c r="A853" s="225">
        <v>420814</v>
      </c>
      <c r="B853" s="225" t="s">
        <v>985</v>
      </c>
      <c r="C853" s="225" t="s">
        <v>986</v>
      </c>
      <c r="D853" s="225" t="s">
        <v>620</v>
      </c>
      <c r="E853" s="225" t="s">
        <v>158</v>
      </c>
      <c r="F853" s="225">
        <v>36190</v>
      </c>
      <c r="G853" s="225" t="s">
        <v>301</v>
      </c>
      <c r="H853" s="225" t="s">
        <v>335</v>
      </c>
      <c r="I853" s="225" t="s">
        <v>374</v>
      </c>
      <c r="M853" s="225" t="s">
        <v>301</v>
      </c>
    </row>
    <row r="854" spans="1:16" ht="17.25" customHeight="1" x14ac:dyDescent="0.2">
      <c r="A854" s="225">
        <v>420816</v>
      </c>
      <c r="B854" s="225" t="s">
        <v>1103</v>
      </c>
      <c r="C854" s="225" t="s">
        <v>572</v>
      </c>
      <c r="D854" s="225" t="s">
        <v>868</v>
      </c>
      <c r="E854" s="225" t="s">
        <v>157</v>
      </c>
      <c r="F854" s="225">
        <v>35802</v>
      </c>
      <c r="G854" s="225" t="s">
        <v>301</v>
      </c>
      <c r="H854" s="225" t="s">
        <v>335</v>
      </c>
      <c r="I854" s="225" t="s">
        <v>374</v>
      </c>
      <c r="M854" s="225" t="s">
        <v>301</v>
      </c>
    </row>
    <row r="855" spans="1:16" ht="17.25" customHeight="1" x14ac:dyDescent="0.2">
      <c r="A855" s="225">
        <v>420821</v>
      </c>
      <c r="B855" s="225" t="s">
        <v>984</v>
      </c>
      <c r="C855" s="225" t="s">
        <v>515</v>
      </c>
      <c r="D855" s="225" t="s">
        <v>260</v>
      </c>
      <c r="E855" s="225" t="s">
        <v>157</v>
      </c>
      <c r="F855" s="225">
        <v>35856</v>
      </c>
      <c r="G855" s="225" t="s">
        <v>301</v>
      </c>
      <c r="H855" s="225" t="s">
        <v>335</v>
      </c>
      <c r="I855" s="225" t="s">
        <v>374</v>
      </c>
      <c r="M855" s="225" t="s">
        <v>301</v>
      </c>
    </row>
    <row r="856" spans="1:16" ht="17.25" customHeight="1" x14ac:dyDescent="0.2">
      <c r="A856" s="225">
        <v>420830</v>
      </c>
      <c r="B856" s="225" t="s">
        <v>1902</v>
      </c>
      <c r="C856" s="225" t="s">
        <v>70</v>
      </c>
      <c r="D856" s="225" t="s">
        <v>253</v>
      </c>
      <c r="E856" s="225" t="s">
        <v>157</v>
      </c>
      <c r="F856" s="225">
        <v>35443</v>
      </c>
      <c r="G856" s="225" t="s">
        <v>301</v>
      </c>
      <c r="H856" s="225" t="s">
        <v>335</v>
      </c>
      <c r="I856" s="225" t="s">
        <v>374</v>
      </c>
      <c r="M856" s="225" t="s">
        <v>301</v>
      </c>
    </row>
    <row r="857" spans="1:16" ht="17.25" customHeight="1" x14ac:dyDescent="0.2">
      <c r="A857" s="225">
        <v>420832</v>
      </c>
      <c r="B857" s="225" t="s">
        <v>2699</v>
      </c>
      <c r="C857" s="225" t="s">
        <v>76</v>
      </c>
      <c r="D857" s="225" t="s">
        <v>267</v>
      </c>
      <c r="E857" s="225" t="s">
        <v>157</v>
      </c>
      <c r="F857" s="225">
        <v>35549</v>
      </c>
      <c r="G857" s="225" t="s">
        <v>301</v>
      </c>
      <c r="H857" s="225" t="s">
        <v>335</v>
      </c>
      <c r="I857" s="225" t="s">
        <v>400</v>
      </c>
      <c r="M857" s="225" t="s">
        <v>301</v>
      </c>
    </row>
    <row r="858" spans="1:16" ht="17.25" customHeight="1" x14ac:dyDescent="0.2">
      <c r="A858" s="225">
        <v>420836</v>
      </c>
      <c r="B858" s="225" t="s">
        <v>1794</v>
      </c>
      <c r="C858" s="225" t="s">
        <v>533</v>
      </c>
      <c r="D858" s="225" t="s">
        <v>244</v>
      </c>
      <c r="E858" s="225" t="s">
        <v>157</v>
      </c>
      <c r="F858" s="225">
        <v>35079</v>
      </c>
      <c r="G858" s="225" t="s">
        <v>301</v>
      </c>
      <c r="H858" s="225" t="s">
        <v>335</v>
      </c>
      <c r="I858" s="225" t="s">
        <v>374</v>
      </c>
      <c r="M858" s="225" t="s">
        <v>311</v>
      </c>
    </row>
    <row r="859" spans="1:16" ht="17.25" customHeight="1" x14ac:dyDescent="0.2">
      <c r="A859" s="225">
        <v>420838</v>
      </c>
      <c r="B859" s="225" t="s">
        <v>1994</v>
      </c>
      <c r="C859" s="225" t="s">
        <v>92</v>
      </c>
      <c r="D859" s="225" t="s">
        <v>237</v>
      </c>
      <c r="E859" s="225" t="s">
        <v>158</v>
      </c>
      <c r="F859" s="225">
        <v>33258</v>
      </c>
      <c r="G859" s="225" t="s">
        <v>301</v>
      </c>
      <c r="H859" s="225" t="s">
        <v>335</v>
      </c>
      <c r="I859" s="225" t="s">
        <v>374</v>
      </c>
      <c r="M859" s="225" t="s">
        <v>301</v>
      </c>
    </row>
    <row r="860" spans="1:16" ht="17.25" customHeight="1" x14ac:dyDescent="0.2">
      <c r="A860" s="225">
        <v>420839</v>
      </c>
      <c r="B860" s="225" t="s">
        <v>2784</v>
      </c>
      <c r="C860" s="225" t="s">
        <v>125</v>
      </c>
      <c r="D860" s="225" t="s">
        <v>440</v>
      </c>
      <c r="E860" s="225" t="s">
        <v>158</v>
      </c>
      <c r="F860" s="225">
        <v>36161</v>
      </c>
      <c r="G860" s="225" t="s">
        <v>301</v>
      </c>
      <c r="H860" s="225" t="s">
        <v>335</v>
      </c>
      <c r="I860" s="225" t="s">
        <v>400</v>
      </c>
      <c r="M860" s="225" t="s">
        <v>310</v>
      </c>
    </row>
    <row r="861" spans="1:16" ht="17.25" customHeight="1" x14ac:dyDescent="0.2">
      <c r="A861" s="225">
        <v>420854</v>
      </c>
      <c r="B861" s="225" t="s">
        <v>1443</v>
      </c>
      <c r="C861" s="225" t="s">
        <v>118</v>
      </c>
      <c r="D861" s="225" t="s">
        <v>532</v>
      </c>
      <c r="E861" s="225" t="s">
        <v>158</v>
      </c>
      <c r="F861" s="225">
        <v>33941</v>
      </c>
      <c r="G861" s="225" t="s">
        <v>325</v>
      </c>
      <c r="H861" s="225" t="s">
        <v>335</v>
      </c>
      <c r="I861" s="225" t="s">
        <v>374</v>
      </c>
      <c r="M861" s="225" t="s">
        <v>311</v>
      </c>
    </row>
    <row r="862" spans="1:16" ht="17.25" customHeight="1" x14ac:dyDescent="0.2">
      <c r="A862" s="225">
        <v>420855</v>
      </c>
      <c r="B862" s="225" t="s">
        <v>2850</v>
      </c>
      <c r="C862" s="225" t="s">
        <v>133</v>
      </c>
      <c r="D862" s="225" t="s">
        <v>235</v>
      </c>
      <c r="E862" s="225" t="s">
        <v>158</v>
      </c>
      <c r="F862" s="225">
        <v>36025</v>
      </c>
      <c r="G862" s="225" t="s">
        <v>301</v>
      </c>
      <c r="H862" s="225" t="s">
        <v>335</v>
      </c>
      <c r="I862" s="225" t="s">
        <v>400</v>
      </c>
      <c r="M862" s="225" t="s">
        <v>301</v>
      </c>
    </row>
    <row r="863" spans="1:16" ht="17.25" customHeight="1" x14ac:dyDescent="0.2">
      <c r="A863" s="225">
        <v>420869</v>
      </c>
      <c r="B863" s="225" t="s">
        <v>417</v>
      </c>
      <c r="C863" s="225" t="s">
        <v>418</v>
      </c>
      <c r="D863" s="225" t="s">
        <v>419</v>
      </c>
      <c r="E863" s="225" t="s">
        <v>158</v>
      </c>
      <c r="F863" s="225">
        <v>31496</v>
      </c>
      <c r="G863" s="225" t="s">
        <v>3061</v>
      </c>
      <c r="H863" s="225" t="s">
        <v>335</v>
      </c>
      <c r="I863" s="225" t="s">
        <v>374</v>
      </c>
      <c r="M863" s="225" t="s">
        <v>311</v>
      </c>
    </row>
    <row r="864" spans="1:16" ht="17.25" customHeight="1" x14ac:dyDescent="0.2">
      <c r="A864" s="225">
        <v>420875</v>
      </c>
      <c r="B864" s="225" t="s">
        <v>1816</v>
      </c>
      <c r="C864" s="225" t="s">
        <v>93</v>
      </c>
      <c r="D864" s="225" t="s">
        <v>603</v>
      </c>
      <c r="E864" s="225" t="s">
        <v>157</v>
      </c>
      <c r="F864" s="225">
        <v>34783</v>
      </c>
      <c r="G864" s="225" t="s">
        <v>3178</v>
      </c>
      <c r="H864" s="225" t="s">
        <v>335</v>
      </c>
      <c r="I864" s="225" t="s">
        <v>374</v>
      </c>
      <c r="M864" s="225" t="s">
        <v>327</v>
      </c>
    </row>
    <row r="865" spans="1:13" ht="17.25" customHeight="1" x14ac:dyDescent="0.2">
      <c r="A865" s="225">
        <v>420880</v>
      </c>
      <c r="B865" s="225" t="s">
        <v>1442</v>
      </c>
      <c r="C865" s="225" t="s">
        <v>77</v>
      </c>
      <c r="D865" s="225" t="s">
        <v>248</v>
      </c>
      <c r="E865" s="225" t="s">
        <v>157</v>
      </c>
      <c r="F865" s="225">
        <v>35431</v>
      </c>
      <c r="G865" s="225" t="s">
        <v>3200</v>
      </c>
      <c r="H865" s="225" t="s">
        <v>335</v>
      </c>
      <c r="I865" s="225" t="s">
        <v>374</v>
      </c>
      <c r="M865" s="225" t="s">
        <v>314</v>
      </c>
    </row>
    <row r="866" spans="1:13" ht="17.25" customHeight="1" x14ac:dyDescent="0.2">
      <c r="A866" s="225">
        <v>420882</v>
      </c>
      <c r="B866" s="225" t="s">
        <v>1845</v>
      </c>
      <c r="C866" s="225" t="s">
        <v>485</v>
      </c>
      <c r="D866" s="225" t="s">
        <v>1846</v>
      </c>
      <c r="E866" s="225" t="s">
        <v>157</v>
      </c>
      <c r="F866" s="225">
        <v>36123</v>
      </c>
      <c r="G866" s="225" t="s">
        <v>314</v>
      </c>
      <c r="H866" s="225" t="s">
        <v>335</v>
      </c>
      <c r="I866" s="225" t="s">
        <v>374</v>
      </c>
      <c r="M866" s="225" t="s">
        <v>301</v>
      </c>
    </row>
    <row r="867" spans="1:13" ht="17.25" customHeight="1" x14ac:dyDescent="0.2">
      <c r="A867" s="225">
        <v>420883</v>
      </c>
      <c r="B867" s="225" t="s">
        <v>2807</v>
      </c>
      <c r="C867" s="225" t="s">
        <v>710</v>
      </c>
      <c r="D867" s="225" t="s">
        <v>732</v>
      </c>
      <c r="E867" s="225" t="s">
        <v>157</v>
      </c>
      <c r="F867" s="225">
        <v>35939</v>
      </c>
      <c r="G867" s="225" t="s">
        <v>316</v>
      </c>
      <c r="H867" s="225" t="s">
        <v>335</v>
      </c>
      <c r="I867" s="225" t="s">
        <v>400</v>
      </c>
      <c r="M867" s="225" t="s">
        <v>317</v>
      </c>
    </row>
    <row r="868" spans="1:13" ht="17.25" customHeight="1" x14ac:dyDescent="0.2">
      <c r="A868" s="225">
        <v>420885</v>
      </c>
      <c r="B868" s="225" t="s">
        <v>1102</v>
      </c>
      <c r="C868" s="225" t="s">
        <v>70</v>
      </c>
      <c r="D868" s="225" t="s">
        <v>732</v>
      </c>
      <c r="E868" s="225" t="s">
        <v>157</v>
      </c>
      <c r="F868" s="225">
        <v>35445</v>
      </c>
      <c r="G868" s="225" t="s">
        <v>3034</v>
      </c>
      <c r="H868" s="225" t="s">
        <v>335</v>
      </c>
      <c r="I868" s="225" t="s">
        <v>374</v>
      </c>
      <c r="M868" s="225" t="s">
        <v>311</v>
      </c>
    </row>
    <row r="869" spans="1:13" ht="17.25" customHeight="1" x14ac:dyDescent="0.2">
      <c r="A869" s="225">
        <v>420889</v>
      </c>
      <c r="B869" s="225" t="s">
        <v>2673</v>
      </c>
      <c r="C869" s="225" t="s">
        <v>587</v>
      </c>
      <c r="D869" s="225" t="s">
        <v>269</v>
      </c>
      <c r="E869" s="225" t="s">
        <v>157</v>
      </c>
      <c r="F869" s="225">
        <v>36161</v>
      </c>
      <c r="G869" s="225" t="s">
        <v>3032</v>
      </c>
      <c r="H869" s="225" t="s">
        <v>335</v>
      </c>
      <c r="I869" s="225" t="s">
        <v>400</v>
      </c>
      <c r="M869" s="225" t="s">
        <v>301</v>
      </c>
    </row>
    <row r="870" spans="1:13" ht="17.25" customHeight="1" x14ac:dyDescent="0.2">
      <c r="A870" s="225">
        <v>420890</v>
      </c>
      <c r="B870" s="225" t="s">
        <v>1774</v>
      </c>
      <c r="C870" s="225" t="s">
        <v>107</v>
      </c>
      <c r="D870" s="225" t="s">
        <v>215</v>
      </c>
      <c r="E870" s="225" t="s">
        <v>158</v>
      </c>
      <c r="F870" s="225">
        <v>31233</v>
      </c>
      <c r="G870" s="225" t="s">
        <v>3218</v>
      </c>
      <c r="H870" s="225" t="s">
        <v>335</v>
      </c>
      <c r="I870" s="225" t="s">
        <v>374</v>
      </c>
      <c r="M870" s="225" t="s">
        <v>334</v>
      </c>
    </row>
    <row r="871" spans="1:13" ht="17.25" customHeight="1" x14ac:dyDescent="0.2">
      <c r="A871" s="225">
        <v>420893</v>
      </c>
      <c r="B871" s="225" t="s">
        <v>982</v>
      </c>
      <c r="C871" s="225" t="s">
        <v>95</v>
      </c>
      <c r="D871" s="225" t="s">
        <v>983</v>
      </c>
      <c r="E871" s="225" t="s">
        <v>157</v>
      </c>
      <c r="F871" s="225">
        <v>36054</v>
      </c>
      <c r="G871" s="225" t="s">
        <v>301</v>
      </c>
      <c r="H871" s="225" t="s">
        <v>335</v>
      </c>
      <c r="I871" s="225" t="s">
        <v>374</v>
      </c>
      <c r="M871" s="225" t="s">
        <v>301</v>
      </c>
    </row>
    <row r="872" spans="1:13" ht="17.25" customHeight="1" x14ac:dyDescent="0.2">
      <c r="A872" s="225">
        <v>420907</v>
      </c>
      <c r="B872" s="225" t="s">
        <v>2833</v>
      </c>
      <c r="C872" s="225" t="s">
        <v>100</v>
      </c>
      <c r="D872" s="225" t="s">
        <v>2834</v>
      </c>
      <c r="E872" s="225" t="s">
        <v>157</v>
      </c>
      <c r="F872" s="225">
        <v>36020</v>
      </c>
      <c r="G872" s="225" t="s">
        <v>301</v>
      </c>
      <c r="H872" s="225" t="s">
        <v>335</v>
      </c>
      <c r="I872" s="225" t="s">
        <v>400</v>
      </c>
      <c r="M872" s="225" t="s">
        <v>320</v>
      </c>
    </row>
    <row r="873" spans="1:13" ht="17.25" customHeight="1" x14ac:dyDescent="0.2">
      <c r="A873" s="225">
        <v>420908</v>
      </c>
      <c r="B873" s="225" t="s">
        <v>981</v>
      </c>
      <c r="C873" s="225" t="s">
        <v>98</v>
      </c>
      <c r="D873" s="225" t="s">
        <v>513</v>
      </c>
      <c r="E873" s="225" t="s">
        <v>158</v>
      </c>
      <c r="F873" s="225">
        <v>36048</v>
      </c>
      <c r="G873" s="225" t="s">
        <v>301</v>
      </c>
      <c r="H873" s="225" t="s">
        <v>335</v>
      </c>
      <c r="I873" s="225" t="s">
        <v>374</v>
      </c>
      <c r="M873" s="225" t="s">
        <v>311</v>
      </c>
    </row>
    <row r="874" spans="1:13" ht="17.25" customHeight="1" x14ac:dyDescent="0.2">
      <c r="A874" s="225">
        <v>420923</v>
      </c>
      <c r="B874" s="225" t="s">
        <v>1287</v>
      </c>
      <c r="C874" s="225" t="s">
        <v>401</v>
      </c>
      <c r="D874" s="225" t="s">
        <v>230</v>
      </c>
      <c r="E874" s="225" t="s">
        <v>157</v>
      </c>
      <c r="F874" s="225">
        <v>36008</v>
      </c>
      <c r="G874" s="225" t="s">
        <v>3046</v>
      </c>
      <c r="H874" s="225" t="s">
        <v>335</v>
      </c>
      <c r="I874" s="225" t="s">
        <v>374</v>
      </c>
      <c r="M874" s="225" t="s">
        <v>311</v>
      </c>
    </row>
    <row r="875" spans="1:13" ht="17.25" customHeight="1" x14ac:dyDescent="0.2">
      <c r="A875" s="225">
        <v>420929</v>
      </c>
      <c r="B875" s="225" t="s">
        <v>979</v>
      </c>
      <c r="C875" s="225" t="s">
        <v>590</v>
      </c>
      <c r="D875" s="225" t="s">
        <v>980</v>
      </c>
      <c r="E875" s="225" t="s">
        <v>157</v>
      </c>
      <c r="F875" s="225">
        <v>35084</v>
      </c>
      <c r="G875" s="225" t="s">
        <v>301</v>
      </c>
      <c r="H875" s="225" t="s">
        <v>335</v>
      </c>
      <c r="I875" s="225" t="s">
        <v>374</v>
      </c>
      <c r="M875" s="225" t="s">
        <v>301</v>
      </c>
    </row>
    <row r="876" spans="1:13" ht="17.25" customHeight="1" x14ac:dyDescent="0.2">
      <c r="A876" s="225">
        <v>420930</v>
      </c>
      <c r="B876" s="225" t="s">
        <v>978</v>
      </c>
      <c r="C876" s="225" t="s">
        <v>106</v>
      </c>
      <c r="D876" s="225" t="s">
        <v>212</v>
      </c>
      <c r="E876" s="225" t="s">
        <v>157</v>
      </c>
      <c r="F876" s="225">
        <v>34764</v>
      </c>
      <c r="G876" s="225" t="s">
        <v>3168</v>
      </c>
      <c r="H876" s="225" t="s">
        <v>335</v>
      </c>
      <c r="I876" s="225" t="s">
        <v>374</v>
      </c>
      <c r="M876" s="225" t="s">
        <v>317</v>
      </c>
    </row>
    <row r="877" spans="1:13" ht="17.25" customHeight="1" x14ac:dyDescent="0.2">
      <c r="A877" s="225">
        <v>420940</v>
      </c>
      <c r="B877" s="225" t="s">
        <v>1524</v>
      </c>
      <c r="C877" s="225" t="s">
        <v>501</v>
      </c>
      <c r="D877" s="225" t="s">
        <v>574</v>
      </c>
      <c r="E877" s="225" t="s">
        <v>157</v>
      </c>
      <c r="F877" s="225">
        <v>35796</v>
      </c>
      <c r="G877" s="225" t="s">
        <v>321</v>
      </c>
      <c r="H877" s="225" t="s">
        <v>335</v>
      </c>
      <c r="I877" s="225" t="s">
        <v>374</v>
      </c>
      <c r="M877" s="225" t="s">
        <v>321</v>
      </c>
    </row>
    <row r="878" spans="1:13" ht="17.25" customHeight="1" x14ac:dyDescent="0.2">
      <c r="A878" s="225">
        <v>420941</v>
      </c>
      <c r="B878" s="225" t="s">
        <v>976</v>
      </c>
      <c r="C878" s="225" t="s">
        <v>474</v>
      </c>
      <c r="D878" s="225" t="s">
        <v>977</v>
      </c>
      <c r="E878" s="225" t="s">
        <v>157</v>
      </c>
      <c r="F878" s="225">
        <v>34704</v>
      </c>
      <c r="G878" s="225" t="s">
        <v>311</v>
      </c>
      <c r="H878" s="225" t="s">
        <v>335</v>
      </c>
      <c r="I878" s="225" t="s">
        <v>374</v>
      </c>
      <c r="M878" s="225" t="s">
        <v>311</v>
      </c>
    </row>
    <row r="879" spans="1:13" ht="17.25" customHeight="1" x14ac:dyDescent="0.2">
      <c r="A879" s="225">
        <v>420946</v>
      </c>
      <c r="B879" s="225" t="s">
        <v>1901</v>
      </c>
      <c r="C879" s="225" t="s">
        <v>82</v>
      </c>
      <c r="D879" s="225" t="s">
        <v>726</v>
      </c>
      <c r="E879" s="225" t="s">
        <v>158</v>
      </c>
      <c r="F879" s="225">
        <v>36185</v>
      </c>
      <c r="G879" s="225" t="s">
        <v>3080</v>
      </c>
      <c r="H879" s="225" t="s">
        <v>335</v>
      </c>
      <c r="I879" s="225" t="s">
        <v>374</v>
      </c>
      <c r="M879" s="225" t="s">
        <v>306</v>
      </c>
    </row>
    <row r="880" spans="1:13" ht="17.25" customHeight="1" x14ac:dyDescent="0.2">
      <c r="A880" s="225">
        <v>420956</v>
      </c>
      <c r="B880" s="225" t="s">
        <v>1992</v>
      </c>
      <c r="C880" s="225" t="s">
        <v>105</v>
      </c>
      <c r="D880" s="225" t="s">
        <v>1993</v>
      </c>
      <c r="E880" s="225" t="s">
        <v>158</v>
      </c>
      <c r="F880" s="225">
        <v>34724</v>
      </c>
      <c r="G880" s="225" t="s">
        <v>3227</v>
      </c>
      <c r="H880" s="225" t="s">
        <v>335</v>
      </c>
      <c r="I880" s="225" t="s">
        <v>374</v>
      </c>
      <c r="M880" s="225" t="s">
        <v>311</v>
      </c>
    </row>
    <row r="881" spans="1:13" ht="17.25" customHeight="1" x14ac:dyDescent="0.2">
      <c r="A881" s="225">
        <v>420959</v>
      </c>
      <c r="B881" s="225" t="s">
        <v>1409</v>
      </c>
      <c r="C881" s="225" t="s">
        <v>93</v>
      </c>
      <c r="D881" s="225" t="s">
        <v>251</v>
      </c>
      <c r="E881" s="225" t="s">
        <v>158</v>
      </c>
      <c r="F881" s="225">
        <v>34866</v>
      </c>
      <c r="G881" s="225" t="s">
        <v>301</v>
      </c>
      <c r="H881" s="225" t="s">
        <v>335</v>
      </c>
      <c r="I881" s="225" t="s">
        <v>374</v>
      </c>
      <c r="M881" s="225" t="s">
        <v>311</v>
      </c>
    </row>
    <row r="882" spans="1:13" ht="17.25" customHeight="1" x14ac:dyDescent="0.2">
      <c r="A882" s="225">
        <v>420978</v>
      </c>
      <c r="B882" s="225" t="s">
        <v>1384</v>
      </c>
      <c r="C882" s="225" t="s">
        <v>756</v>
      </c>
      <c r="D882" s="225" t="s">
        <v>666</v>
      </c>
      <c r="E882" s="225" t="s">
        <v>157</v>
      </c>
      <c r="F882" s="225">
        <v>36161</v>
      </c>
      <c r="G882" s="225" t="s">
        <v>301</v>
      </c>
      <c r="H882" s="225" t="s">
        <v>335</v>
      </c>
      <c r="I882" s="225" t="s">
        <v>374</v>
      </c>
      <c r="M882" s="225" t="s">
        <v>327</v>
      </c>
    </row>
    <row r="883" spans="1:13" ht="17.25" customHeight="1" x14ac:dyDescent="0.2">
      <c r="A883" s="225">
        <v>420984</v>
      </c>
      <c r="B883" s="225" t="s">
        <v>2765</v>
      </c>
      <c r="C883" s="225" t="s">
        <v>74</v>
      </c>
      <c r="D883" s="225" t="s">
        <v>806</v>
      </c>
      <c r="E883" s="225" t="s">
        <v>158</v>
      </c>
      <c r="F883" s="225">
        <v>34654</v>
      </c>
      <c r="G883" s="225" t="s">
        <v>321</v>
      </c>
      <c r="H883" s="225" t="s">
        <v>335</v>
      </c>
      <c r="I883" s="225" t="s">
        <v>400</v>
      </c>
      <c r="M883" s="225" t="s">
        <v>321</v>
      </c>
    </row>
    <row r="884" spans="1:13" ht="17.25" customHeight="1" x14ac:dyDescent="0.2">
      <c r="A884" s="225">
        <v>420985</v>
      </c>
      <c r="B884" s="225" t="s">
        <v>1204</v>
      </c>
      <c r="C884" s="225" t="s">
        <v>83</v>
      </c>
      <c r="D884" s="225" t="s">
        <v>257</v>
      </c>
      <c r="E884" s="225" t="s">
        <v>158</v>
      </c>
      <c r="F884" s="225">
        <v>32133</v>
      </c>
      <c r="G884" s="225" t="s">
        <v>3180</v>
      </c>
      <c r="H884" s="225" t="s">
        <v>335</v>
      </c>
      <c r="I884" s="225" t="s">
        <v>374</v>
      </c>
      <c r="M884" s="225" t="s">
        <v>332</v>
      </c>
    </row>
    <row r="885" spans="1:13" ht="17.25" customHeight="1" x14ac:dyDescent="0.2">
      <c r="A885" s="225">
        <v>420988</v>
      </c>
      <c r="B885" s="225" t="s">
        <v>2713</v>
      </c>
      <c r="C885" s="225" t="s">
        <v>2714</v>
      </c>
      <c r="D885" s="225" t="s">
        <v>2715</v>
      </c>
      <c r="E885" s="225" t="s">
        <v>157</v>
      </c>
      <c r="F885" s="225">
        <v>35514</v>
      </c>
      <c r="G885" s="225" t="s">
        <v>301</v>
      </c>
      <c r="H885" s="225" t="s">
        <v>335</v>
      </c>
      <c r="I885" s="225" t="s">
        <v>400</v>
      </c>
      <c r="M885" s="225" t="s">
        <v>317</v>
      </c>
    </row>
    <row r="886" spans="1:13" ht="17.25" customHeight="1" x14ac:dyDescent="0.2">
      <c r="A886" s="225">
        <v>420989</v>
      </c>
      <c r="B886" s="225" t="s">
        <v>1508</v>
      </c>
      <c r="C886" s="225" t="s">
        <v>102</v>
      </c>
      <c r="D886" s="225" t="s">
        <v>267</v>
      </c>
      <c r="E886" s="225" t="s">
        <v>158</v>
      </c>
      <c r="F886" s="225">
        <v>36161</v>
      </c>
      <c r="G886" s="225" t="s">
        <v>301</v>
      </c>
      <c r="H886" s="225" t="s">
        <v>335</v>
      </c>
      <c r="I886" s="225" t="s">
        <v>374</v>
      </c>
      <c r="M886" s="225" t="s">
        <v>301</v>
      </c>
    </row>
    <row r="887" spans="1:13" ht="17.25" customHeight="1" x14ac:dyDescent="0.2">
      <c r="A887" s="225">
        <v>421000</v>
      </c>
      <c r="B887" s="225" t="s">
        <v>1495</v>
      </c>
      <c r="C887" s="225" t="s">
        <v>533</v>
      </c>
      <c r="D887" s="225" t="s">
        <v>101</v>
      </c>
      <c r="E887" s="225" t="s">
        <v>158</v>
      </c>
      <c r="F887" s="225">
        <v>34294</v>
      </c>
      <c r="G887" s="225" t="s">
        <v>301</v>
      </c>
      <c r="H887" s="225" t="s">
        <v>335</v>
      </c>
      <c r="I887" s="225" t="s">
        <v>374</v>
      </c>
      <c r="M887" s="225" t="s">
        <v>311</v>
      </c>
    </row>
    <row r="888" spans="1:13" ht="17.25" customHeight="1" x14ac:dyDescent="0.2">
      <c r="A888" s="225">
        <v>421010</v>
      </c>
      <c r="B888" s="225" t="s">
        <v>1203</v>
      </c>
      <c r="C888" s="225" t="s">
        <v>67</v>
      </c>
      <c r="D888" s="225" t="s">
        <v>248</v>
      </c>
      <c r="E888" s="225" t="s">
        <v>157</v>
      </c>
      <c r="F888" s="225">
        <v>32706</v>
      </c>
      <c r="G888" s="225" t="s">
        <v>314</v>
      </c>
      <c r="H888" s="225" t="s">
        <v>335</v>
      </c>
      <c r="I888" s="225" t="s">
        <v>374</v>
      </c>
      <c r="M888" s="225" t="s">
        <v>314</v>
      </c>
    </row>
    <row r="889" spans="1:13" ht="17.25" customHeight="1" x14ac:dyDescent="0.2">
      <c r="A889" s="225">
        <v>421016</v>
      </c>
      <c r="B889" s="225" t="s">
        <v>2731</v>
      </c>
      <c r="C889" s="225" t="s">
        <v>410</v>
      </c>
      <c r="D889" s="225" t="s">
        <v>2732</v>
      </c>
      <c r="E889" s="225" t="s">
        <v>158</v>
      </c>
      <c r="F889" s="225">
        <v>34053</v>
      </c>
      <c r="G889" s="225" t="s">
        <v>3254</v>
      </c>
      <c r="H889" s="225" t="s">
        <v>335</v>
      </c>
      <c r="I889" s="225" t="s">
        <v>400</v>
      </c>
      <c r="M889" s="225" t="s">
        <v>304</v>
      </c>
    </row>
    <row r="890" spans="1:13" ht="17.25" customHeight="1" x14ac:dyDescent="0.2">
      <c r="A890" s="225">
        <v>421017</v>
      </c>
      <c r="B890" s="225" t="s">
        <v>1610</v>
      </c>
      <c r="C890" s="225" t="s">
        <v>1611</v>
      </c>
      <c r="D890" s="225" t="s">
        <v>768</v>
      </c>
      <c r="E890" s="225" t="s">
        <v>158</v>
      </c>
      <c r="F890" s="225">
        <v>32988</v>
      </c>
      <c r="G890" s="225" t="s">
        <v>301</v>
      </c>
      <c r="H890" s="225" t="s">
        <v>335</v>
      </c>
      <c r="I890" s="225" t="s">
        <v>374</v>
      </c>
      <c r="M890" s="225" t="s">
        <v>301</v>
      </c>
    </row>
    <row r="891" spans="1:13" ht="17.25" customHeight="1" x14ac:dyDescent="0.2">
      <c r="A891" s="225">
        <v>421025</v>
      </c>
      <c r="B891" s="225" t="s">
        <v>1991</v>
      </c>
      <c r="C891" s="225" t="s">
        <v>75</v>
      </c>
      <c r="D891" s="225" t="s">
        <v>250</v>
      </c>
      <c r="E891" s="225" t="s">
        <v>158</v>
      </c>
      <c r="F891" s="225">
        <v>32940</v>
      </c>
      <c r="G891" s="225" t="s">
        <v>301</v>
      </c>
      <c r="H891" s="225" t="s">
        <v>335</v>
      </c>
      <c r="I891" s="225" t="s">
        <v>374</v>
      </c>
      <c r="M891" s="225" t="s">
        <v>306</v>
      </c>
    </row>
    <row r="892" spans="1:13" ht="17.25" customHeight="1" x14ac:dyDescent="0.2">
      <c r="A892" s="225">
        <v>421034</v>
      </c>
      <c r="B892" s="225" t="s">
        <v>2805</v>
      </c>
      <c r="C892" s="225" t="s">
        <v>92</v>
      </c>
      <c r="D892" s="225" t="s">
        <v>2806</v>
      </c>
      <c r="E892" s="225" t="s">
        <v>158</v>
      </c>
      <c r="F892" s="225">
        <v>35970</v>
      </c>
      <c r="G892" s="225" t="s">
        <v>301</v>
      </c>
      <c r="H892" s="225" t="s">
        <v>335</v>
      </c>
      <c r="I892" s="225" t="s">
        <v>400</v>
      </c>
      <c r="M892" s="225" t="s">
        <v>320</v>
      </c>
    </row>
    <row r="893" spans="1:13" ht="17.25" customHeight="1" x14ac:dyDescent="0.2">
      <c r="A893" s="225">
        <v>421042</v>
      </c>
      <c r="B893" s="225" t="s">
        <v>2556</v>
      </c>
      <c r="C893" s="225" t="s">
        <v>408</v>
      </c>
      <c r="D893" s="225" t="s">
        <v>676</v>
      </c>
      <c r="E893" s="225" t="s">
        <v>158</v>
      </c>
      <c r="F893" s="225">
        <v>35435</v>
      </c>
      <c r="G893" s="225" t="s">
        <v>301</v>
      </c>
      <c r="H893" s="225" t="s">
        <v>335</v>
      </c>
      <c r="I893" s="225" t="s">
        <v>400</v>
      </c>
      <c r="M893" s="225" t="s">
        <v>327</v>
      </c>
    </row>
    <row r="894" spans="1:13" ht="17.25" customHeight="1" x14ac:dyDescent="0.2">
      <c r="A894" s="225">
        <v>421044</v>
      </c>
      <c r="B894" s="225" t="s">
        <v>975</v>
      </c>
      <c r="C894" s="225" t="s">
        <v>116</v>
      </c>
      <c r="D894" s="225" t="s">
        <v>568</v>
      </c>
      <c r="E894" s="225" t="s">
        <v>158</v>
      </c>
      <c r="F894" s="225">
        <v>35961</v>
      </c>
      <c r="G894" s="225" t="s">
        <v>301</v>
      </c>
      <c r="H894" s="225" t="s">
        <v>335</v>
      </c>
      <c r="I894" s="225" t="s">
        <v>374</v>
      </c>
      <c r="M894" s="225" t="s">
        <v>301</v>
      </c>
    </row>
    <row r="895" spans="1:13" ht="17.25" customHeight="1" x14ac:dyDescent="0.2">
      <c r="A895" s="225">
        <v>421051</v>
      </c>
      <c r="B895" s="225" t="s">
        <v>974</v>
      </c>
      <c r="C895" s="225" t="s">
        <v>489</v>
      </c>
      <c r="D895" s="225" t="s">
        <v>216</v>
      </c>
      <c r="E895" s="225" t="s">
        <v>158</v>
      </c>
      <c r="F895" s="225">
        <v>35947</v>
      </c>
      <c r="G895" s="225" t="s">
        <v>301</v>
      </c>
      <c r="H895" s="225" t="s">
        <v>335</v>
      </c>
      <c r="I895" s="225" t="s">
        <v>374</v>
      </c>
      <c r="M895" s="225" t="s">
        <v>301</v>
      </c>
    </row>
    <row r="896" spans="1:13" ht="17.25" customHeight="1" x14ac:dyDescent="0.2">
      <c r="A896" s="225">
        <v>421053</v>
      </c>
      <c r="B896" s="225" t="s">
        <v>1523</v>
      </c>
      <c r="C896" s="225" t="s">
        <v>449</v>
      </c>
      <c r="D896" s="225" t="s">
        <v>231</v>
      </c>
      <c r="E896" s="225" t="s">
        <v>158</v>
      </c>
      <c r="F896" s="225">
        <v>35540</v>
      </c>
      <c r="G896" s="225" t="s">
        <v>301</v>
      </c>
      <c r="H896" s="225" t="s">
        <v>335</v>
      </c>
      <c r="I896" s="225" t="s">
        <v>374</v>
      </c>
      <c r="M896" s="225" t="s">
        <v>301</v>
      </c>
    </row>
    <row r="897" spans="1:13" ht="17.25" customHeight="1" x14ac:dyDescent="0.2">
      <c r="A897" s="225">
        <v>421059</v>
      </c>
      <c r="B897" s="225" t="s">
        <v>1718</v>
      </c>
      <c r="C897" s="225" t="s">
        <v>479</v>
      </c>
      <c r="D897" s="225" t="s">
        <v>409</v>
      </c>
      <c r="E897" s="225" t="s">
        <v>158</v>
      </c>
      <c r="F897" s="225">
        <v>36041</v>
      </c>
      <c r="G897" s="225" t="s">
        <v>301</v>
      </c>
      <c r="H897" s="225" t="s">
        <v>335</v>
      </c>
      <c r="I897" s="225" t="s">
        <v>374</v>
      </c>
      <c r="M897" s="225" t="s">
        <v>301</v>
      </c>
    </row>
    <row r="898" spans="1:13" ht="17.25" customHeight="1" x14ac:dyDescent="0.2">
      <c r="A898" s="225">
        <v>421060</v>
      </c>
      <c r="B898" s="225" t="s">
        <v>2764</v>
      </c>
      <c r="C898" s="225" t="s">
        <v>106</v>
      </c>
      <c r="D898" s="225" t="s">
        <v>612</v>
      </c>
      <c r="E898" s="225" t="s">
        <v>158</v>
      </c>
      <c r="F898" s="225">
        <v>35065</v>
      </c>
      <c r="G898" s="225" t="s">
        <v>301</v>
      </c>
      <c r="H898" s="225" t="s">
        <v>335</v>
      </c>
      <c r="I898" s="225" t="s">
        <v>400</v>
      </c>
      <c r="M898" s="225" t="s">
        <v>301</v>
      </c>
    </row>
    <row r="899" spans="1:13" ht="17.25" customHeight="1" x14ac:dyDescent="0.2">
      <c r="A899" s="225">
        <v>421071</v>
      </c>
      <c r="B899" s="225" t="s">
        <v>2730</v>
      </c>
      <c r="C899" s="225" t="s">
        <v>466</v>
      </c>
      <c r="D899" s="225" t="s">
        <v>224</v>
      </c>
      <c r="E899" s="225" t="s">
        <v>158</v>
      </c>
      <c r="F899" s="225">
        <v>34417</v>
      </c>
      <c r="G899" s="225" t="s">
        <v>301</v>
      </c>
      <c r="H899" s="225" t="s">
        <v>335</v>
      </c>
      <c r="I899" s="225" t="s">
        <v>400</v>
      </c>
      <c r="M899" s="225" t="s">
        <v>301</v>
      </c>
    </row>
    <row r="900" spans="1:13" ht="17.25" customHeight="1" x14ac:dyDescent="0.2">
      <c r="A900" s="225">
        <v>421075</v>
      </c>
      <c r="B900" s="225" t="s">
        <v>1793</v>
      </c>
      <c r="C900" s="225" t="s">
        <v>106</v>
      </c>
      <c r="D900" s="225" t="s">
        <v>845</v>
      </c>
      <c r="E900" s="225" t="s">
        <v>158</v>
      </c>
      <c r="F900" s="225">
        <v>35979</v>
      </c>
      <c r="G900" s="225" t="s">
        <v>301</v>
      </c>
      <c r="H900" s="225" t="s">
        <v>335</v>
      </c>
      <c r="I900" s="225" t="s">
        <v>374</v>
      </c>
      <c r="M900" s="225" t="s">
        <v>301</v>
      </c>
    </row>
    <row r="901" spans="1:13" ht="17.25" customHeight="1" x14ac:dyDescent="0.2">
      <c r="A901" s="225">
        <v>421084</v>
      </c>
      <c r="B901" s="225" t="s">
        <v>2386</v>
      </c>
      <c r="C901" s="225" t="s">
        <v>450</v>
      </c>
      <c r="D901" s="225" t="s">
        <v>620</v>
      </c>
      <c r="E901" s="225" t="s">
        <v>157</v>
      </c>
      <c r="F901" s="225">
        <v>35150</v>
      </c>
      <c r="G901" s="225" t="s">
        <v>301</v>
      </c>
      <c r="H901" s="225" t="s">
        <v>335</v>
      </c>
      <c r="I901" s="225" t="s">
        <v>374</v>
      </c>
      <c r="M901" s="225" t="s">
        <v>301</v>
      </c>
    </row>
    <row r="902" spans="1:13" ht="17.25" customHeight="1" x14ac:dyDescent="0.2">
      <c r="A902" s="225">
        <v>421086</v>
      </c>
      <c r="B902" s="225" t="s">
        <v>1323</v>
      </c>
      <c r="C902" s="225" t="s">
        <v>67</v>
      </c>
      <c r="D902" s="225" t="s">
        <v>1324</v>
      </c>
      <c r="E902" s="225" t="s">
        <v>157</v>
      </c>
      <c r="F902" s="225">
        <v>28339</v>
      </c>
      <c r="G902" s="225" t="s">
        <v>301</v>
      </c>
      <c r="H902" s="225" t="s">
        <v>335</v>
      </c>
      <c r="I902" s="225" t="s">
        <v>374</v>
      </c>
      <c r="M902" s="225" t="s">
        <v>304</v>
      </c>
    </row>
    <row r="903" spans="1:13" ht="17.25" customHeight="1" x14ac:dyDescent="0.2">
      <c r="A903" s="225">
        <v>421087</v>
      </c>
      <c r="B903" s="225" t="s">
        <v>1347</v>
      </c>
      <c r="C903" s="225" t="s">
        <v>79</v>
      </c>
      <c r="D903" s="225" t="s">
        <v>860</v>
      </c>
      <c r="E903" s="225" t="s">
        <v>157</v>
      </c>
      <c r="F903" s="225">
        <v>35864</v>
      </c>
      <c r="G903" s="225" t="s">
        <v>301</v>
      </c>
      <c r="H903" s="225" t="s">
        <v>335</v>
      </c>
      <c r="I903" s="225" t="s">
        <v>374</v>
      </c>
      <c r="M903" s="225" t="s">
        <v>301</v>
      </c>
    </row>
    <row r="904" spans="1:13" ht="17.25" customHeight="1" x14ac:dyDescent="0.2">
      <c r="A904" s="225">
        <v>421088</v>
      </c>
      <c r="B904" s="225" t="s">
        <v>1231</v>
      </c>
      <c r="C904" s="225" t="s">
        <v>72</v>
      </c>
      <c r="D904" s="225" t="s">
        <v>412</v>
      </c>
      <c r="E904" s="225" t="s">
        <v>157</v>
      </c>
      <c r="F904" s="225">
        <v>35822</v>
      </c>
      <c r="G904" s="225" t="s">
        <v>301</v>
      </c>
      <c r="H904" s="225" t="s">
        <v>335</v>
      </c>
      <c r="I904" s="225" t="s">
        <v>374</v>
      </c>
      <c r="M904" s="225" t="s">
        <v>301</v>
      </c>
    </row>
    <row r="905" spans="1:13" ht="17.25" customHeight="1" x14ac:dyDescent="0.2">
      <c r="A905" s="225">
        <v>421089</v>
      </c>
      <c r="B905" s="225" t="s">
        <v>1899</v>
      </c>
      <c r="C905" s="225" t="s">
        <v>129</v>
      </c>
      <c r="D905" s="225" t="s">
        <v>1900</v>
      </c>
      <c r="E905" s="225" t="s">
        <v>157</v>
      </c>
      <c r="F905" s="225">
        <v>35810</v>
      </c>
      <c r="G905" s="225" t="s">
        <v>301</v>
      </c>
      <c r="H905" s="225" t="s">
        <v>335</v>
      </c>
      <c r="I905" s="225" t="s">
        <v>374</v>
      </c>
      <c r="M905" s="225" t="s">
        <v>311</v>
      </c>
    </row>
    <row r="906" spans="1:13" ht="17.25" customHeight="1" x14ac:dyDescent="0.2">
      <c r="A906" s="225">
        <v>421097</v>
      </c>
      <c r="B906" s="225" t="s">
        <v>973</v>
      </c>
      <c r="C906" s="225" t="s">
        <v>136</v>
      </c>
      <c r="D906" s="225" t="s">
        <v>473</v>
      </c>
      <c r="E906" s="225" t="s">
        <v>158</v>
      </c>
      <c r="F906" s="225">
        <v>33718</v>
      </c>
      <c r="G906" s="225" t="s">
        <v>301</v>
      </c>
      <c r="H906" s="225" t="s">
        <v>335</v>
      </c>
      <c r="I906" s="225" t="s">
        <v>374</v>
      </c>
      <c r="M906" s="225" t="s">
        <v>301</v>
      </c>
    </row>
    <row r="907" spans="1:13" ht="17.25" customHeight="1" x14ac:dyDescent="0.2">
      <c r="A907" s="225">
        <v>421101</v>
      </c>
      <c r="B907" s="225" t="s">
        <v>1494</v>
      </c>
      <c r="C907" s="225" t="s">
        <v>73</v>
      </c>
      <c r="D907" s="225" t="s">
        <v>440</v>
      </c>
      <c r="E907" s="225" t="s">
        <v>158</v>
      </c>
      <c r="F907" s="225">
        <v>29610</v>
      </c>
      <c r="G907" s="225" t="s">
        <v>301</v>
      </c>
      <c r="H907" s="225" t="s">
        <v>335</v>
      </c>
      <c r="I907" s="225" t="s">
        <v>374</v>
      </c>
      <c r="M907" s="225" t="s">
        <v>306</v>
      </c>
    </row>
    <row r="908" spans="1:13" ht="17.25" customHeight="1" x14ac:dyDescent="0.2">
      <c r="A908" s="225">
        <v>421117</v>
      </c>
      <c r="B908" s="225" t="s">
        <v>971</v>
      </c>
      <c r="C908" s="225" t="s">
        <v>84</v>
      </c>
      <c r="D908" s="225" t="s">
        <v>972</v>
      </c>
      <c r="E908" s="225" t="s">
        <v>158</v>
      </c>
      <c r="F908" s="225">
        <v>33329</v>
      </c>
      <c r="G908" s="225" t="s">
        <v>3127</v>
      </c>
      <c r="H908" s="225" t="s">
        <v>335</v>
      </c>
      <c r="I908" s="225" t="s">
        <v>374</v>
      </c>
      <c r="M908" s="225" t="s">
        <v>311</v>
      </c>
    </row>
    <row r="909" spans="1:13" ht="17.25" customHeight="1" x14ac:dyDescent="0.2">
      <c r="A909" s="225">
        <v>421120</v>
      </c>
      <c r="B909" s="225" t="s">
        <v>970</v>
      </c>
      <c r="C909" s="225" t="s">
        <v>67</v>
      </c>
      <c r="D909" s="225" t="s">
        <v>437</v>
      </c>
      <c r="E909" s="225" t="s">
        <v>157</v>
      </c>
      <c r="F909" s="225">
        <v>35154</v>
      </c>
      <c r="G909" s="225" t="s">
        <v>328</v>
      </c>
      <c r="H909" s="225" t="s">
        <v>335</v>
      </c>
      <c r="I909" s="225" t="s">
        <v>374</v>
      </c>
      <c r="M909" s="225" t="s">
        <v>311</v>
      </c>
    </row>
    <row r="910" spans="1:13" ht="17.25" customHeight="1" x14ac:dyDescent="0.2">
      <c r="A910" s="225">
        <v>421123</v>
      </c>
      <c r="B910" s="225" t="s">
        <v>1609</v>
      </c>
      <c r="C910" s="225" t="s">
        <v>129</v>
      </c>
      <c r="D910" s="225" t="s">
        <v>691</v>
      </c>
      <c r="E910" s="225" t="s">
        <v>158</v>
      </c>
      <c r="F910" s="225">
        <v>36030</v>
      </c>
      <c r="G910" s="225" t="s">
        <v>301</v>
      </c>
      <c r="H910" s="225" t="s">
        <v>335</v>
      </c>
      <c r="I910" s="225" t="s">
        <v>374</v>
      </c>
      <c r="M910" s="225" t="s">
        <v>301</v>
      </c>
    </row>
    <row r="911" spans="1:13" ht="17.25" customHeight="1" x14ac:dyDescent="0.2">
      <c r="A911" s="225">
        <v>421140</v>
      </c>
      <c r="B911" s="225" t="s">
        <v>1251</v>
      </c>
      <c r="C911" s="225" t="s">
        <v>98</v>
      </c>
      <c r="D911" s="225" t="s">
        <v>420</v>
      </c>
      <c r="E911" s="225" t="s">
        <v>158</v>
      </c>
      <c r="F911" s="225">
        <v>35910</v>
      </c>
      <c r="G911" s="225" t="s">
        <v>301</v>
      </c>
      <c r="H911" s="225" t="s">
        <v>335</v>
      </c>
      <c r="I911" s="225" t="s">
        <v>374</v>
      </c>
      <c r="M911" s="225" t="s">
        <v>301</v>
      </c>
    </row>
    <row r="912" spans="1:13" ht="17.25" customHeight="1" x14ac:dyDescent="0.2">
      <c r="A912" s="225">
        <v>421148</v>
      </c>
      <c r="B912" s="225" t="s">
        <v>2899</v>
      </c>
      <c r="C912" s="225" t="s">
        <v>2900</v>
      </c>
      <c r="D912" s="225" t="s">
        <v>242</v>
      </c>
      <c r="E912" s="225" t="s">
        <v>158</v>
      </c>
      <c r="F912" s="225">
        <v>35796</v>
      </c>
      <c r="G912" s="225" t="s">
        <v>321</v>
      </c>
      <c r="H912" s="225" t="s">
        <v>335</v>
      </c>
      <c r="I912" s="225" t="s">
        <v>400</v>
      </c>
      <c r="M912" s="225" t="s">
        <v>321</v>
      </c>
    </row>
    <row r="913" spans="1:13" ht="17.25" customHeight="1" x14ac:dyDescent="0.2">
      <c r="A913" s="225">
        <v>421149</v>
      </c>
      <c r="B913" s="225" t="s">
        <v>2698</v>
      </c>
      <c r="C913" s="225" t="s">
        <v>112</v>
      </c>
      <c r="D913" s="225" t="s">
        <v>264</v>
      </c>
      <c r="E913" s="225" t="s">
        <v>158</v>
      </c>
      <c r="F913" s="225">
        <v>35940</v>
      </c>
      <c r="G913" s="225" t="s">
        <v>301</v>
      </c>
      <c r="H913" s="225" t="s">
        <v>335</v>
      </c>
      <c r="I913" s="225" t="s">
        <v>400</v>
      </c>
      <c r="M913" s="225" t="s">
        <v>301</v>
      </c>
    </row>
    <row r="914" spans="1:13" ht="17.25" customHeight="1" x14ac:dyDescent="0.2">
      <c r="A914" s="225">
        <v>421153</v>
      </c>
      <c r="B914" s="225" t="s">
        <v>2868</v>
      </c>
      <c r="C914" s="225" t="s">
        <v>879</v>
      </c>
      <c r="D914" s="225" t="s">
        <v>268</v>
      </c>
      <c r="E914" s="225" t="s">
        <v>158</v>
      </c>
      <c r="F914" s="225">
        <v>36180</v>
      </c>
      <c r="G914" s="225" t="s">
        <v>301</v>
      </c>
      <c r="H914" s="225" t="s">
        <v>335</v>
      </c>
      <c r="I914" s="225" t="s">
        <v>400</v>
      </c>
      <c r="M914" s="225" t="s">
        <v>301</v>
      </c>
    </row>
    <row r="915" spans="1:13" ht="17.25" customHeight="1" x14ac:dyDescent="0.2">
      <c r="A915" s="225">
        <v>421157</v>
      </c>
      <c r="B915" s="225" t="s">
        <v>1989</v>
      </c>
      <c r="C915" s="225" t="s">
        <v>73</v>
      </c>
      <c r="D915" s="225" t="s">
        <v>1990</v>
      </c>
      <c r="E915" s="225" t="s">
        <v>158</v>
      </c>
      <c r="F915" s="225">
        <v>34048</v>
      </c>
      <c r="G915" s="225" t="s">
        <v>3156</v>
      </c>
      <c r="H915" s="225" t="s">
        <v>335</v>
      </c>
      <c r="I915" s="225" t="s">
        <v>374</v>
      </c>
      <c r="M915" s="225" t="s">
        <v>311</v>
      </c>
    </row>
    <row r="916" spans="1:13" ht="17.25" customHeight="1" x14ac:dyDescent="0.2">
      <c r="A916" s="225">
        <v>421160</v>
      </c>
      <c r="B916" s="225" t="s">
        <v>1441</v>
      </c>
      <c r="C916" s="225" t="s">
        <v>138</v>
      </c>
      <c r="D916" s="225" t="s">
        <v>633</v>
      </c>
      <c r="E916" s="225" t="s">
        <v>158</v>
      </c>
      <c r="F916" s="225">
        <v>35974</v>
      </c>
      <c r="G916" s="225" t="s">
        <v>301</v>
      </c>
      <c r="H916" s="225" t="s">
        <v>335</v>
      </c>
      <c r="I916" s="225" t="s">
        <v>374</v>
      </c>
      <c r="M916" s="225" t="s">
        <v>301</v>
      </c>
    </row>
    <row r="917" spans="1:13" ht="17.25" customHeight="1" x14ac:dyDescent="0.2">
      <c r="A917" s="225">
        <v>421163</v>
      </c>
      <c r="B917" s="225" t="s">
        <v>2804</v>
      </c>
      <c r="C917" s="225" t="s">
        <v>84</v>
      </c>
      <c r="D917" s="225" t="s">
        <v>431</v>
      </c>
      <c r="E917" s="225" t="s">
        <v>158</v>
      </c>
      <c r="F917" s="225">
        <v>36161</v>
      </c>
      <c r="G917" s="225" t="s">
        <v>3035</v>
      </c>
      <c r="H917" s="225" t="s">
        <v>335</v>
      </c>
      <c r="I917" s="225" t="s">
        <v>400</v>
      </c>
      <c r="M917" s="225" t="s">
        <v>327</v>
      </c>
    </row>
    <row r="918" spans="1:13" ht="17.25" customHeight="1" x14ac:dyDescent="0.2">
      <c r="A918" s="225">
        <v>421164</v>
      </c>
      <c r="B918" s="225" t="s">
        <v>2590</v>
      </c>
      <c r="C918" s="225" t="s">
        <v>114</v>
      </c>
      <c r="D918" s="225" t="s">
        <v>2591</v>
      </c>
      <c r="E918" s="225" t="s">
        <v>158</v>
      </c>
      <c r="F918" s="225">
        <v>35796</v>
      </c>
      <c r="G918" s="225" t="s">
        <v>301</v>
      </c>
      <c r="H918" s="225" t="s">
        <v>335</v>
      </c>
      <c r="I918" s="225" t="s">
        <v>400</v>
      </c>
      <c r="M918" s="225" t="s">
        <v>301</v>
      </c>
    </row>
    <row r="919" spans="1:13" ht="17.25" customHeight="1" x14ac:dyDescent="0.2">
      <c r="A919" s="225">
        <v>421168</v>
      </c>
      <c r="B919" s="225" t="s">
        <v>1844</v>
      </c>
      <c r="C919" s="225" t="s">
        <v>569</v>
      </c>
      <c r="D919" s="225" t="s">
        <v>244</v>
      </c>
      <c r="E919" s="225" t="s">
        <v>158</v>
      </c>
      <c r="F919" s="225">
        <v>34486</v>
      </c>
      <c r="H919" s="225" t="s">
        <v>335</v>
      </c>
      <c r="I919" s="225" t="s">
        <v>374</v>
      </c>
      <c r="M919" s="225" t="s">
        <v>311</v>
      </c>
    </row>
    <row r="920" spans="1:13" ht="17.25" customHeight="1" x14ac:dyDescent="0.2">
      <c r="A920" s="225">
        <v>421170</v>
      </c>
      <c r="B920" s="225" t="s">
        <v>1346</v>
      </c>
      <c r="C920" s="225" t="s">
        <v>71</v>
      </c>
      <c r="D920" s="225" t="s">
        <v>510</v>
      </c>
      <c r="E920" s="225" t="s">
        <v>158</v>
      </c>
      <c r="F920" s="225">
        <v>31929</v>
      </c>
      <c r="G920" s="225" t="s">
        <v>301</v>
      </c>
      <c r="H920" s="225" t="s">
        <v>335</v>
      </c>
      <c r="I920" s="225" t="s">
        <v>374</v>
      </c>
      <c r="M920" s="225" t="s">
        <v>301</v>
      </c>
    </row>
    <row r="921" spans="1:13" ht="17.25" customHeight="1" x14ac:dyDescent="0.2">
      <c r="A921" s="225">
        <v>421181</v>
      </c>
      <c r="B921" s="225" t="s">
        <v>968</v>
      </c>
      <c r="C921" s="225" t="s">
        <v>610</v>
      </c>
      <c r="D921" s="225" t="s">
        <v>969</v>
      </c>
      <c r="E921" s="225" t="s">
        <v>158</v>
      </c>
      <c r="F921" s="225">
        <v>34729</v>
      </c>
      <c r="G921" s="225" t="s">
        <v>301</v>
      </c>
      <c r="H921" s="225" t="s">
        <v>336</v>
      </c>
      <c r="I921" s="225" t="s">
        <v>374</v>
      </c>
      <c r="M921" s="225" t="s">
        <v>291</v>
      </c>
    </row>
    <row r="922" spans="1:13" ht="17.25" customHeight="1" x14ac:dyDescent="0.2">
      <c r="A922" s="225">
        <v>421183</v>
      </c>
      <c r="B922" s="225" t="s">
        <v>1773</v>
      </c>
      <c r="C922" s="225" t="s">
        <v>670</v>
      </c>
      <c r="D922" s="225" t="s">
        <v>212</v>
      </c>
      <c r="E922" s="225" t="s">
        <v>158</v>
      </c>
      <c r="F922" s="225">
        <v>35925</v>
      </c>
      <c r="G922" s="225" t="s">
        <v>301</v>
      </c>
      <c r="H922" s="225" t="s">
        <v>335</v>
      </c>
      <c r="I922" s="225" t="s">
        <v>374</v>
      </c>
      <c r="M922" s="225" t="s">
        <v>301</v>
      </c>
    </row>
    <row r="923" spans="1:13" ht="17.25" customHeight="1" x14ac:dyDescent="0.2">
      <c r="A923" s="225">
        <v>421186</v>
      </c>
      <c r="B923" s="225" t="s">
        <v>2555</v>
      </c>
      <c r="C923" s="225" t="s">
        <v>773</v>
      </c>
      <c r="D923" s="225" t="s">
        <v>534</v>
      </c>
      <c r="E923" s="225" t="s">
        <v>158</v>
      </c>
      <c r="F923" s="225">
        <v>35923</v>
      </c>
      <c r="G923" s="225" t="s">
        <v>301</v>
      </c>
      <c r="H923" s="225" t="s">
        <v>335</v>
      </c>
      <c r="I923" s="225" t="s">
        <v>400</v>
      </c>
      <c r="M923" s="225" t="s">
        <v>301</v>
      </c>
    </row>
    <row r="924" spans="1:13" ht="17.25" customHeight="1" x14ac:dyDescent="0.2">
      <c r="A924" s="225">
        <v>421193</v>
      </c>
      <c r="B924" s="225" t="s">
        <v>967</v>
      </c>
      <c r="C924" s="225" t="s">
        <v>587</v>
      </c>
      <c r="D924" s="225" t="s">
        <v>251</v>
      </c>
      <c r="E924" s="225" t="s">
        <v>157</v>
      </c>
      <c r="F924" s="225">
        <v>35729</v>
      </c>
      <c r="G924" s="225" t="s">
        <v>3147</v>
      </c>
      <c r="H924" s="225" t="s">
        <v>336</v>
      </c>
      <c r="I924" s="225" t="s">
        <v>374</v>
      </c>
      <c r="M924" s="225" t="s">
        <v>291</v>
      </c>
    </row>
    <row r="925" spans="1:13" ht="17.25" customHeight="1" x14ac:dyDescent="0.2">
      <c r="A925" s="225">
        <v>421198</v>
      </c>
      <c r="B925" s="225" t="s">
        <v>1827</v>
      </c>
      <c r="C925" s="225" t="s">
        <v>881</v>
      </c>
      <c r="D925" s="225" t="s">
        <v>1828</v>
      </c>
      <c r="E925" s="225" t="s">
        <v>158</v>
      </c>
      <c r="F925" s="225">
        <v>32255</v>
      </c>
      <c r="G925" s="225" t="s">
        <v>314</v>
      </c>
      <c r="H925" s="225" t="s">
        <v>335</v>
      </c>
      <c r="I925" s="225" t="s">
        <v>374</v>
      </c>
      <c r="M925" s="225" t="s">
        <v>314</v>
      </c>
    </row>
    <row r="926" spans="1:13" ht="17.25" customHeight="1" x14ac:dyDescent="0.2">
      <c r="A926" s="225">
        <v>421205</v>
      </c>
      <c r="B926" s="225" t="s">
        <v>1439</v>
      </c>
      <c r="C926" s="225" t="s">
        <v>1440</v>
      </c>
      <c r="D926" s="225" t="s">
        <v>440</v>
      </c>
      <c r="E926" s="225" t="s">
        <v>158</v>
      </c>
      <c r="F926" s="225">
        <v>36162</v>
      </c>
      <c r="G926" s="225" t="s">
        <v>301</v>
      </c>
      <c r="H926" s="225" t="s">
        <v>335</v>
      </c>
      <c r="I926" s="225" t="s">
        <v>374</v>
      </c>
      <c r="M926" s="225" t="s">
        <v>301</v>
      </c>
    </row>
    <row r="927" spans="1:13" ht="17.25" customHeight="1" x14ac:dyDescent="0.2">
      <c r="A927" s="225">
        <v>421209</v>
      </c>
      <c r="B927" s="225" t="s">
        <v>1988</v>
      </c>
      <c r="C927" s="225" t="s">
        <v>674</v>
      </c>
      <c r="D927" s="225" t="s">
        <v>224</v>
      </c>
      <c r="E927" s="225" t="s">
        <v>158</v>
      </c>
      <c r="F927" s="225">
        <v>32964</v>
      </c>
      <c r="G927" s="225" t="s">
        <v>301</v>
      </c>
      <c r="H927" s="225" t="s">
        <v>335</v>
      </c>
      <c r="I927" s="225" t="s">
        <v>374</v>
      </c>
      <c r="M927" s="225" t="s">
        <v>301</v>
      </c>
    </row>
    <row r="928" spans="1:13" ht="17.25" customHeight="1" x14ac:dyDescent="0.2">
      <c r="A928" s="225">
        <v>421211</v>
      </c>
      <c r="B928" s="225" t="s">
        <v>1986</v>
      </c>
      <c r="C928" s="225" t="s">
        <v>108</v>
      </c>
      <c r="D928" s="225" t="s">
        <v>1987</v>
      </c>
      <c r="E928" s="225" t="s">
        <v>158</v>
      </c>
      <c r="F928" s="225">
        <v>34700</v>
      </c>
      <c r="G928" s="225" t="s">
        <v>301</v>
      </c>
      <c r="H928" s="225" t="s">
        <v>335</v>
      </c>
      <c r="I928" s="225" t="s">
        <v>374</v>
      </c>
      <c r="M928" s="225" t="s">
        <v>301</v>
      </c>
    </row>
    <row r="929" spans="1:13" ht="17.25" customHeight="1" x14ac:dyDescent="0.2">
      <c r="A929" s="225">
        <v>421216</v>
      </c>
      <c r="B929" s="225" t="s">
        <v>3003</v>
      </c>
      <c r="C929" s="225" t="s">
        <v>72</v>
      </c>
      <c r="D929" s="225" t="s">
        <v>3004</v>
      </c>
      <c r="E929" s="225" t="s">
        <v>158</v>
      </c>
      <c r="F929" s="225">
        <v>32961</v>
      </c>
      <c r="G929" s="225" t="s">
        <v>301</v>
      </c>
      <c r="H929" s="225" t="s">
        <v>335</v>
      </c>
      <c r="I929" s="225" t="s">
        <v>400</v>
      </c>
      <c r="M929" s="225" t="s">
        <v>311</v>
      </c>
    </row>
    <row r="930" spans="1:13" ht="17.25" customHeight="1" x14ac:dyDescent="0.2">
      <c r="A930" s="225">
        <v>421225</v>
      </c>
      <c r="B930" s="225" t="s">
        <v>965</v>
      </c>
      <c r="C930" s="225" t="s">
        <v>93</v>
      </c>
      <c r="D930" s="225" t="s">
        <v>966</v>
      </c>
      <c r="E930" s="225" t="s">
        <v>158</v>
      </c>
      <c r="F930" s="225">
        <v>34573</v>
      </c>
      <c r="G930" s="225" t="s">
        <v>313</v>
      </c>
      <c r="H930" s="225" t="s">
        <v>336</v>
      </c>
      <c r="I930" s="225" t="s">
        <v>374</v>
      </c>
      <c r="M930" s="225" t="s">
        <v>291</v>
      </c>
    </row>
    <row r="931" spans="1:13" ht="17.25" customHeight="1" x14ac:dyDescent="0.2">
      <c r="A931" s="225">
        <v>421255</v>
      </c>
      <c r="B931" s="225" t="s">
        <v>1792</v>
      </c>
      <c r="C931" s="225" t="s">
        <v>67</v>
      </c>
      <c r="D931" s="225" t="s">
        <v>559</v>
      </c>
      <c r="E931" s="225" t="s">
        <v>157</v>
      </c>
      <c r="F931" s="225">
        <v>36180</v>
      </c>
      <c r="G931" s="225" t="s">
        <v>3220</v>
      </c>
      <c r="H931" s="225" t="s">
        <v>3097</v>
      </c>
      <c r="I931" s="225" t="s">
        <v>374</v>
      </c>
      <c r="M931" s="225" t="s">
        <v>291</v>
      </c>
    </row>
    <row r="932" spans="1:13" ht="17.25" customHeight="1" x14ac:dyDescent="0.2">
      <c r="A932" s="225">
        <v>421256</v>
      </c>
      <c r="B932" s="225" t="s">
        <v>1383</v>
      </c>
      <c r="C932" s="225" t="s">
        <v>720</v>
      </c>
      <c r="D932" s="225" t="s">
        <v>794</v>
      </c>
      <c r="E932" s="225" t="s">
        <v>157</v>
      </c>
      <c r="F932" s="225">
        <v>35948</v>
      </c>
      <c r="G932" s="225" t="s">
        <v>301</v>
      </c>
      <c r="H932" s="225" t="s">
        <v>335</v>
      </c>
      <c r="I932" s="225" t="s">
        <v>374</v>
      </c>
      <c r="M932" s="225" t="s">
        <v>301</v>
      </c>
    </row>
    <row r="933" spans="1:13" ht="17.25" customHeight="1" x14ac:dyDescent="0.2">
      <c r="A933" s="225">
        <v>421259</v>
      </c>
      <c r="B933" s="225" t="s">
        <v>964</v>
      </c>
      <c r="C933" s="225" t="s">
        <v>72</v>
      </c>
      <c r="D933" s="225" t="s">
        <v>456</v>
      </c>
      <c r="E933" s="225" t="s">
        <v>157</v>
      </c>
      <c r="F933" s="225">
        <v>35091</v>
      </c>
      <c r="G933" s="225" t="s">
        <v>301</v>
      </c>
      <c r="H933" s="225" t="s">
        <v>335</v>
      </c>
      <c r="I933" s="225" t="s">
        <v>374</v>
      </c>
      <c r="M933" s="225" t="s">
        <v>311</v>
      </c>
    </row>
    <row r="934" spans="1:13" ht="17.25" customHeight="1" x14ac:dyDescent="0.2">
      <c r="A934" s="225">
        <v>421264</v>
      </c>
      <c r="B934" s="225" t="s">
        <v>1143</v>
      </c>
      <c r="C934" s="225" t="s">
        <v>94</v>
      </c>
      <c r="D934" s="225" t="s">
        <v>217</v>
      </c>
      <c r="E934" s="225" t="s">
        <v>158</v>
      </c>
      <c r="F934" s="225">
        <v>35587</v>
      </c>
      <c r="G934" s="225" t="s">
        <v>301</v>
      </c>
      <c r="H934" s="225" t="s">
        <v>335</v>
      </c>
      <c r="I934" s="225" t="s">
        <v>374</v>
      </c>
      <c r="M934" s="225" t="s">
        <v>327</v>
      </c>
    </row>
    <row r="935" spans="1:13" ht="17.25" customHeight="1" x14ac:dyDescent="0.2">
      <c r="A935" s="225">
        <v>421276</v>
      </c>
      <c r="B935" s="225" t="s">
        <v>1744</v>
      </c>
      <c r="C935" s="225" t="s">
        <v>683</v>
      </c>
      <c r="D935" s="225" t="s">
        <v>684</v>
      </c>
      <c r="E935" s="225" t="s">
        <v>158</v>
      </c>
      <c r="F935" s="225">
        <v>28987</v>
      </c>
      <c r="G935" s="225" t="s">
        <v>301</v>
      </c>
      <c r="H935" s="225" t="s">
        <v>335</v>
      </c>
      <c r="I935" s="225" t="s">
        <v>374</v>
      </c>
      <c r="M935" s="225" t="s">
        <v>301</v>
      </c>
    </row>
    <row r="936" spans="1:13" ht="17.25" customHeight="1" x14ac:dyDescent="0.2">
      <c r="A936" s="225">
        <v>421279</v>
      </c>
      <c r="B936" s="225" t="s">
        <v>2603</v>
      </c>
      <c r="C936" s="225" t="s">
        <v>94</v>
      </c>
      <c r="D936" s="225" t="s">
        <v>828</v>
      </c>
      <c r="E936" s="225" t="s">
        <v>158</v>
      </c>
      <c r="F936" s="225">
        <v>30682</v>
      </c>
      <c r="G936" s="225" t="s">
        <v>301</v>
      </c>
      <c r="H936" s="225" t="s">
        <v>335</v>
      </c>
      <c r="I936" s="225" t="s">
        <v>400</v>
      </c>
      <c r="M936" s="225" t="s">
        <v>301</v>
      </c>
    </row>
    <row r="937" spans="1:13" ht="17.25" customHeight="1" x14ac:dyDescent="0.2">
      <c r="A937" s="225">
        <v>421282</v>
      </c>
      <c r="B937" s="225" t="s">
        <v>962</v>
      </c>
      <c r="C937" s="225" t="s">
        <v>963</v>
      </c>
      <c r="D937" s="225" t="s">
        <v>223</v>
      </c>
      <c r="E937" s="225" t="s">
        <v>158</v>
      </c>
      <c r="F937" s="225">
        <v>32169</v>
      </c>
      <c r="G937" s="225" t="s">
        <v>301</v>
      </c>
      <c r="H937" s="225" t="s">
        <v>335</v>
      </c>
      <c r="I937" s="225" t="s">
        <v>374</v>
      </c>
      <c r="M937" s="225" t="s">
        <v>301</v>
      </c>
    </row>
    <row r="938" spans="1:13" ht="17.25" customHeight="1" x14ac:dyDescent="0.2">
      <c r="A938" s="225">
        <v>421283</v>
      </c>
      <c r="B938" s="225" t="s">
        <v>3001</v>
      </c>
      <c r="C938" s="225" t="s">
        <v>680</v>
      </c>
      <c r="D938" s="225" t="s">
        <v>3002</v>
      </c>
      <c r="E938" s="225" t="s">
        <v>158</v>
      </c>
      <c r="F938" s="225">
        <v>32874</v>
      </c>
      <c r="G938" s="225" t="s">
        <v>302</v>
      </c>
      <c r="H938" s="225" t="s">
        <v>335</v>
      </c>
      <c r="I938" s="225" t="s">
        <v>400</v>
      </c>
      <c r="M938" s="225" t="s">
        <v>302</v>
      </c>
    </row>
    <row r="939" spans="1:13" ht="17.25" customHeight="1" x14ac:dyDescent="0.2">
      <c r="A939" s="225">
        <v>421291</v>
      </c>
      <c r="B939" s="225" t="s">
        <v>1791</v>
      </c>
      <c r="C939" s="225" t="s">
        <v>70</v>
      </c>
      <c r="D939" s="225" t="s">
        <v>278</v>
      </c>
      <c r="E939" s="225" t="s">
        <v>158</v>
      </c>
      <c r="F939" s="225">
        <v>35095</v>
      </c>
      <c r="G939" s="225" t="s">
        <v>301</v>
      </c>
      <c r="H939" s="225" t="s">
        <v>335</v>
      </c>
      <c r="I939" s="225" t="s">
        <v>374</v>
      </c>
      <c r="M939" s="225" t="s">
        <v>301</v>
      </c>
    </row>
    <row r="940" spans="1:13" ht="17.25" customHeight="1" x14ac:dyDescent="0.2">
      <c r="A940" s="225">
        <v>421293</v>
      </c>
      <c r="B940" s="225" t="s">
        <v>1522</v>
      </c>
      <c r="C940" s="225" t="s">
        <v>113</v>
      </c>
      <c r="D940" s="225" t="s">
        <v>426</v>
      </c>
      <c r="E940" s="225" t="s">
        <v>158</v>
      </c>
      <c r="F940" s="225">
        <v>34464</v>
      </c>
      <c r="G940" s="225" t="s">
        <v>301</v>
      </c>
      <c r="H940" s="225" t="s">
        <v>335</v>
      </c>
      <c r="I940" s="225" t="s">
        <v>374</v>
      </c>
      <c r="M940" s="225" t="s">
        <v>301</v>
      </c>
    </row>
    <row r="941" spans="1:13" ht="17.25" customHeight="1" x14ac:dyDescent="0.2">
      <c r="A941" s="225">
        <v>421303</v>
      </c>
      <c r="B941" s="225" t="s">
        <v>2793</v>
      </c>
      <c r="C941" s="225" t="s">
        <v>504</v>
      </c>
      <c r="D941" s="225" t="s">
        <v>685</v>
      </c>
      <c r="E941" s="225" t="s">
        <v>157</v>
      </c>
      <c r="F941" s="225">
        <v>35123</v>
      </c>
      <c r="G941" s="225" t="s">
        <v>3062</v>
      </c>
      <c r="H941" s="225" t="s">
        <v>335</v>
      </c>
      <c r="I941" s="225" t="s">
        <v>400</v>
      </c>
      <c r="M941" s="225" t="s">
        <v>306</v>
      </c>
    </row>
    <row r="942" spans="1:13" ht="17.25" customHeight="1" x14ac:dyDescent="0.2">
      <c r="A942" s="225">
        <v>421304</v>
      </c>
      <c r="B942" s="225" t="s">
        <v>1322</v>
      </c>
      <c r="C942" s="225" t="s">
        <v>77</v>
      </c>
      <c r="D942" s="225" t="s">
        <v>238</v>
      </c>
      <c r="E942" s="225" t="s">
        <v>157</v>
      </c>
      <c r="F942" s="225">
        <v>36161</v>
      </c>
      <c r="G942" s="225" t="s">
        <v>313</v>
      </c>
      <c r="H942" s="225" t="s">
        <v>336</v>
      </c>
      <c r="I942" s="225" t="s">
        <v>374</v>
      </c>
      <c r="M942" s="225" t="s">
        <v>291</v>
      </c>
    </row>
    <row r="943" spans="1:13" ht="17.25" customHeight="1" x14ac:dyDescent="0.2">
      <c r="A943" s="225">
        <v>421311</v>
      </c>
      <c r="B943" s="225" t="s">
        <v>1141</v>
      </c>
      <c r="C943" s="225" t="s">
        <v>84</v>
      </c>
      <c r="D943" s="225" t="s">
        <v>1142</v>
      </c>
      <c r="E943" s="225" t="s">
        <v>158</v>
      </c>
      <c r="F943" s="225">
        <v>35796</v>
      </c>
      <c r="G943" s="225" t="s">
        <v>301</v>
      </c>
      <c r="H943" s="225" t="s">
        <v>335</v>
      </c>
      <c r="I943" s="225" t="s">
        <v>374</v>
      </c>
      <c r="M943" s="225" t="s">
        <v>301</v>
      </c>
    </row>
    <row r="944" spans="1:13" ht="17.25" customHeight="1" x14ac:dyDescent="0.2">
      <c r="A944" s="225">
        <v>421315</v>
      </c>
      <c r="B944" s="225" t="s">
        <v>2629</v>
      </c>
      <c r="C944" s="225" t="s">
        <v>79</v>
      </c>
      <c r="D944" s="225" t="s">
        <v>250</v>
      </c>
      <c r="E944" s="225" t="s">
        <v>158</v>
      </c>
      <c r="F944" s="225">
        <v>35431</v>
      </c>
      <c r="G944" s="225" t="s">
        <v>313</v>
      </c>
      <c r="H944" s="225" t="s">
        <v>335</v>
      </c>
      <c r="I944" s="225" t="s">
        <v>400</v>
      </c>
      <c r="M944" s="225" t="s">
        <v>301</v>
      </c>
    </row>
    <row r="945" spans="1:13" ht="17.25" customHeight="1" x14ac:dyDescent="0.2">
      <c r="A945" s="225">
        <v>421321</v>
      </c>
      <c r="B945" s="225" t="s">
        <v>2644</v>
      </c>
      <c r="C945" s="225" t="s">
        <v>2645</v>
      </c>
      <c r="D945" s="225" t="s">
        <v>215</v>
      </c>
      <c r="E945" s="225" t="s">
        <v>158</v>
      </c>
      <c r="F945" s="225">
        <v>35343</v>
      </c>
      <c r="G945" s="225" t="s">
        <v>314</v>
      </c>
      <c r="H945" s="225" t="s">
        <v>335</v>
      </c>
      <c r="I945" s="225" t="s">
        <v>400</v>
      </c>
      <c r="M945" s="225" t="s">
        <v>314</v>
      </c>
    </row>
    <row r="946" spans="1:13" ht="17.25" customHeight="1" x14ac:dyDescent="0.2">
      <c r="A946" s="225">
        <v>421324</v>
      </c>
      <c r="B946" s="225" t="s">
        <v>1202</v>
      </c>
      <c r="C946" s="225" t="s">
        <v>455</v>
      </c>
      <c r="D946" s="225" t="s">
        <v>242</v>
      </c>
      <c r="E946" s="225" t="s">
        <v>158</v>
      </c>
      <c r="F946" s="225">
        <v>33061</v>
      </c>
      <c r="G946" s="225" t="s">
        <v>301</v>
      </c>
      <c r="H946" s="225" t="s">
        <v>335</v>
      </c>
      <c r="I946" s="225" t="s">
        <v>374</v>
      </c>
      <c r="M946" s="225" t="s">
        <v>301</v>
      </c>
    </row>
    <row r="947" spans="1:13" ht="17.25" customHeight="1" x14ac:dyDescent="0.2">
      <c r="A947" s="225">
        <v>421326</v>
      </c>
      <c r="B947" s="225" t="s">
        <v>1635</v>
      </c>
      <c r="C947" s="225" t="s">
        <v>583</v>
      </c>
      <c r="D947" s="225" t="s">
        <v>218</v>
      </c>
      <c r="E947" s="225" t="s">
        <v>158</v>
      </c>
      <c r="F947" s="225">
        <v>36132</v>
      </c>
      <c r="G947" s="225" t="s">
        <v>301</v>
      </c>
      <c r="H947" s="225" t="s">
        <v>335</v>
      </c>
      <c r="I947" s="225" t="s">
        <v>374</v>
      </c>
      <c r="M947" s="225" t="s">
        <v>304</v>
      </c>
    </row>
    <row r="948" spans="1:13" ht="17.25" customHeight="1" x14ac:dyDescent="0.2">
      <c r="A948" s="225">
        <v>421330</v>
      </c>
      <c r="B948" s="225" t="s">
        <v>1521</v>
      </c>
      <c r="C948" s="225" t="s">
        <v>76</v>
      </c>
      <c r="D948" s="225" t="s">
        <v>796</v>
      </c>
      <c r="E948" s="225" t="s">
        <v>158</v>
      </c>
      <c r="F948" s="225">
        <v>30901</v>
      </c>
      <c r="G948" s="225" t="s">
        <v>301</v>
      </c>
      <c r="H948" s="225" t="s">
        <v>335</v>
      </c>
      <c r="I948" s="225" t="s">
        <v>374</v>
      </c>
      <c r="M948" s="225" t="s">
        <v>301</v>
      </c>
    </row>
    <row r="949" spans="1:13" ht="17.25" customHeight="1" x14ac:dyDescent="0.2">
      <c r="A949" s="225">
        <v>421331</v>
      </c>
      <c r="B949" s="225" t="s">
        <v>2803</v>
      </c>
      <c r="C949" s="225" t="s">
        <v>111</v>
      </c>
      <c r="D949" s="225" t="s">
        <v>231</v>
      </c>
      <c r="E949" s="225" t="s">
        <v>158</v>
      </c>
      <c r="F949" s="225">
        <v>32459</v>
      </c>
      <c r="G949" s="225" t="s">
        <v>301</v>
      </c>
      <c r="H949" s="225" t="s">
        <v>335</v>
      </c>
      <c r="I949" s="225" t="s">
        <v>400</v>
      </c>
      <c r="M949" s="225" t="s">
        <v>301</v>
      </c>
    </row>
    <row r="950" spans="1:13" ht="17.25" customHeight="1" x14ac:dyDescent="0.2">
      <c r="A950" s="225">
        <v>421338</v>
      </c>
      <c r="B950" s="225" t="s">
        <v>1139</v>
      </c>
      <c r="C950" s="225" t="s">
        <v>69</v>
      </c>
      <c r="D950" s="225" t="s">
        <v>1140</v>
      </c>
      <c r="E950" s="225" t="s">
        <v>157</v>
      </c>
      <c r="F950" s="225">
        <v>36048</v>
      </c>
      <c r="G950" s="225" t="s">
        <v>3043</v>
      </c>
      <c r="H950" s="225" t="s">
        <v>335</v>
      </c>
      <c r="I950" s="225" t="s">
        <v>374</v>
      </c>
      <c r="M950" s="225" t="s">
        <v>321</v>
      </c>
    </row>
    <row r="951" spans="1:13" ht="17.25" customHeight="1" x14ac:dyDescent="0.2">
      <c r="A951" s="225">
        <v>421342</v>
      </c>
      <c r="B951" s="225" t="s">
        <v>961</v>
      </c>
      <c r="C951" s="225" t="s">
        <v>106</v>
      </c>
      <c r="D951" s="225" t="s">
        <v>244</v>
      </c>
      <c r="E951" s="225" t="s">
        <v>158</v>
      </c>
      <c r="F951" s="225">
        <v>34335</v>
      </c>
      <c r="G951" s="225" t="s">
        <v>301</v>
      </c>
      <c r="H951" s="225" t="s">
        <v>335</v>
      </c>
      <c r="I951" s="225" t="s">
        <v>374</v>
      </c>
      <c r="M951" s="225" t="s">
        <v>301</v>
      </c>
    </row>
    <row r="952" spans="1:13" ht="17.25" customHeight="1" x14ac:dyDescent="0.2">
      <c r="A952" s="225">
        <v>421349</v>
      </c>
      <c r="B952" s="225" t="s">
        <v>2553</v>
      </c>
      <c r="C952" s="225" t="s">
        <v>542</v>
      </c>
      <c r="D952" s="225" t="s">
        <v>2554</v>
      </c>
      <c r="E952" s="225" t="s">
        <v>157</v>
      </c>
      <c r="F952" s="225">
        <v>35462</v>
      </c>
      <c r="G952" s="225" t="s">
        <v>3055</v>
      </c>
      <c r="H952" s="225" t="s">
        <v>335</v>
      </c>
      <c r="I952" s="225" t="s">
        <v>400</v>
      </c>
      <c r="M952" s="225" t="s">
        <v>311</v>
      </c>
    </row>
    <row r="953" spans="1:13" ht="17.25" customHeight="1" x14ac:dyDescent="0.2">
      <c r="A953" s="225">
        <v>421359</v>
      </c>
      <c r="B953" s="225" t="s">
        <v>1571</v>
      </c>
      <c r="C953" s="225" t="s">
        <v>70</v>
      </c>
      <c r="D953" s="225" t="s">
        <v>1572</v>
      </c>
      <c r="E953" s="225" t="s">
        <v>158</v>
      </c>
      <c r="F953" s="225">
        <v>35443</v>
      </c>
      <c r="G953" s="225" t="s">
        <v>301</v>
      </c>
      <c r="H953" s="225" t="s">
        <v>335</v>
      </c>
      <c r="I953" s="225" t="s">
        <v>374</v>
      </c>
      <c r="M953" s="225" t="s">
        <v>301</v>
      </c>
    </row>
    <row r="954" spans="1:13" ht="17.25" customHeight="1" x14ac:dyDescent="0.2">
      <c r="A954" s="225">
        <v>421363</v>
      </c>
      <c r="B954" s="225" t="s">
        <v>959</v>
      </c>
      <c r="C954" s="225" t="s">
        <v>72</v>
      </c>
      <c r="D954" s="225" t="s">
        <v>960</v>
      </c>
      <c r="E954" s="225" t="s">
        <v>158</v>
      </c>
      <c r="F954" s="225">
        <v>35214</v>
      </c>
      <c r="G954" s="225" t="s">
        <v>301</v>
      </c>
      <c r="H954" s="225" t="s">
        <v>335</v>
      </c>
      <c r="I954" s="225" t="s">
        <v>374</v>
      </c>
      <c r="M954" s="225" t="s">
        <v>327</v>
      </c>
    </row>
    <row r="955" spans="1:13" ht="17.25" customHeight="1" x14ac:dyDescent="0.2">
      <c r="A955" s="225">
        <v>421371</v>
      </c>
      <c r="B955" s="225" t="s">
        <v>1382</v>
      </c>
      <c r="C955" s="225" t="s">
        <v>86</v>
      </c>
      <c r="D955" s="225" t="s">
        <v>227</v>
      </c>
      <c r="E955" s="225" t="s">
        <v>157</v>
      </c>
      <c r="F955" s="225">
        <v>35149</v>
      </c>
      <c r="G955" s="225" t="s">
        <v>301</v>
      </c>
      <c r="H955" s="225" t="s">
        <v>335</v>
      </c>
      <c r="I955" s="225" t="s">
        <v>374</v>
      </c>
      <c r="M955" s="225" t="s">
        <v>301</v>
      </c>
    </row>
    <row r="956" spans="1:13" ht="17.25" customHeight="1" x14ac:dyDescent="0.2">
      <c r="A956" s="225">
        <v>421373</v>
      </c>
      <c r="B956" s="225" t="s">
        <v>1437</v>
      </c>
      <c r="C956" s="225" t="s">
        <v>550</v>
      </c>
      <c r="D956" s="225" t="s">
        <v>1438</v>
      </c>
      <c r="E956" s="225" t="s">
        <v>158</v>
      </c>
      <c r="F956" s="225">
        <v>28920</v>
      </c>
      <c r="G956" s="225" t="s">
        <v>3199</v>
      </c>
      <c r="H956" s="225" t="s">
        <v>335</v>
      </c>
      <c r="I956" s="225" t="s">
        <v>374</v>
      </c>
      <c r="M956" s="225" t="s">
        <v>314</v>
      </c>
    </row>
    <row r="957" spans="1:13" ht="17.25" customHeight="1" x14ac:dyDescent="0.2">
      <c r="A957" s="225">
        <v>421385</v>
      </c>
      <c r="B957" s="225" t="s">
        <v>1250</v>
      </c>
      <c r="C957" s="225" t="s">
        <v>495</v>
      </c>
      <c r="D957" s="225" t="s">
        <v>271</v>
      </c>
      <c r="E957" s="225" t="s">
        <v>157</v>
      </c>
      <c r="F957" s="225">
        <v>35861</v>
      </c>
      <c r="G957" s="225" t="s">
        <v>301</v>
      </c>
      <c r="H957" s="225" t="s">
        <v>335</v>
      </c>
      <c r="I957" s="225" t="s">
        <v>374</v>
      </c>
      <c r="M957" s="225" t="s">
        <v>301</v>
      </c>
    </row>
    <row r="958" spans="1:13" ht="17.25" customHeight="1" x14ac:dyDescent="0.2">
      <c r="A958" s="225">
        <v>421391</v>
      </c>
      <c r="B958" s="225" t="s">
        <v>2821</v>
      </c>
      <c r="C958" s="225" t="s">
        <v>893</v>
      </c>
      <c r="D958" s="225" t="s">
        <v>728</v>
      </c>
      <c r="E958" s="225" t="s">
        <v>157</v>
      </c>
      <c r="F958" s="225">
        <v>35835</v>
      </c>
      <c r="G958" s="225" t="s">
        <v>321</v>
      </c>
      <c r="H958" s="225" t="s">
        <v>335</v>
      </c>
      <c r="I958" s="225" t="s">
        <v>400</v>
      </c>
      <c r="M958" s="225" t="s">
        <v>321</v>
      </c>
    </row>
    <row r="959" spans="1:13" ht="17.25" customHeight="1" x14ac:dyDescent="0.2">
      <c r="A959" s="225">
        <v>421399</v>
      </c>
      <c r="B959" s="225" t="s">
        <v>1668</v>
      </c>
      <c r="C959" s="225" t="s">
        <v>618</v>
      </c>
      <c r="D959" s="225" t="s">
        <v>250</v>
      </c>
      <c r="E959" s="225" t="s">
        <v>157</v>
      </c>
      <c r="F959" s="225">
        <v>35175</v>
      </c>
      <c r="G959" s="225" t="s">
        <v>301</v>
      </c>
      <c r="H959" s="225" t="s">
        <v>335</v>
      </c>
      <c r="I959" s="225" t="s">
        <v>374</v>
      </c>
      <c r="M959" s="225" t="s">
        <v>301</v>
      </c>
    </row>
    <row r="960" spans="1:13" ht="17.25" customHeight="1" x14ac:dyDescent="0.2">
      <c r="A960" s="225">
        <v>421400</v>
      </c>
      <c r="B960" s="225" t="s">
        <v>2878</v>
      </c>
      <c r="C960" s="225" t="s">
        <v>78</v>
      </c>
      <c r="D960" s="225" t="s">
        <v>2879</v>
      </c>
      <c r="E960" s="225" t="s">
        <v>157</v>
      </c>
      <c r="F960" s="225">
        <v>35796</v>
      </c>
      <c r="G960" s="225" t="s">
        <v>301</v>
      </c>
      <c r="H960" s="225" t="s">
        <v>335</v>
      </c>
      <c r="I960" s="225" t="s">
        <v>400</v>
      </c>
      <c r="M960" s="225" t="s">
        <v>301</v>
      </c>
    </row>
    <row r="961" spans="1:13" ht="17.25" customHeight="1" x14ac:dyDescent="0.2">
      <c r="A961" s="225">
        <v>421401</v>
      </c>
      <c r="B961" s="225" t="s">
        <v>1249</v>
      </c>
      <c r="C961" s="225" t="s">
        <v>84</v>
      </c>
      <c r="D961" s="225" t="s">
        <v>212</v>
      </c>
      <c r="E961" s="225" t="s">
        <v>157</v>
      </c>
      <c r="F961" s="225">
        <v>35869</v>
      </c>
      <c r="G961" s="225" t="s">
        <v>652</v>
      </c>
      <c r="H961" s="225" t="s">
        <v>335</v>
      </c>
      <c r="I961" s="225" t="s">
        <v>374</v>
      </c>
      <c r="M961" s="225" t="s">
        <v>304</v>
      </c>
    </row>
    <row r="962" spans="1:13" ht="17.25" customHeight="1" x14ac:dyDescent="0.2">
      <c r="A962" s="225">
        <v>421402</v>
      </c>
      <c r="B962" s="225" t="s">
        <v>1686</v>
      </c>
      <c r="C962" s="225" t="s">
        <v>115</v>
      </c>
      <c r="D962" s="225" t="s">
        <v>1687</v>
      </c>
      <c r="E962" s="225" t="s">
        <v>157</v>
      </c>
      <c r="F962" s="225">
        <v>36161</v>
      </c>
      <c r="G962" s="225" t="s">
        <v>3160</v>
      </c>
      <c r="H962" s="225" t="s">
        <v>335</v>
      </c>
      <c r="I962" s="225" t="s">
        <v>374</v>
      </c>
      <c r="M962" s="225" t="s">
        <v>321</v>
      </c>
    </row>
    <row r="963" spans="1:13" ht="17.25" customHeight="1" x14ac:dyDescent="0.2">
      <c r="A963" s="225">
        <v>421403</v>
      </c>
      <c r="B963" s="225" t="s">
        <v>1634</v>
      </c>
      <c r="C963" s="225" t="s">
        <v>74</v>
      </c>
      <c r="D963" s="225" t="s">
        <v>222</v>
      </c>
      <c r="E963" s="225" t="s">
        <v>157</v>
      </c>
      <c r="F963" s="225">
        <v>34881</v>
      </c>
      <c r="G963" s="225" t="s">
        <v>3034</v>
      </c>
      <c r="H963" s="225" t="s">
        <v>335</v>
      </c>
      <c r="I963" s="225" t="s">
        <v>374</v>
      </c>
      <c r="M963" s="225" t="s">
        <v>311</v>
      </c>
    </row>
    <row r="964" spans="1:13" ht="17.25" customHeight="1" x14ac:dyDescent="0.2">
      <c r="A964" s="225">
        <v>421404</v>
      </c>
      <c r="B964" s="225" t="s">
        <v>958</v>
      </c>
      <c r="C964" s="225" t="s">
        <v>113</v>
      </c>
      <c r="D964" s="225" t="s">
        <v>869</v>
      </c>
      <c r="E964" s="225" t="s">
        <v>157</v>
      </c>
      <c r="F964" s="225">
        <v>34700</v>
      </c>
      <c r="G964" s="225" t="s">
        <v>3133</v>
      </c>
      <c r="H964" s="225" t="s">
        <v>335</v>
      </c>
      <c r="I964" s="225" t="s">
        <v>374</v>
      </c>
      <c r="M964" s="225" t="s">
        <v>311</v>
      </c>
    </row>
    <row r="965" spans="1:13" ht="17.25" customHeight="1" x14ac:dyDescent="0.2">
      <c r="A965" s="225">
        <v>421407</v>
      </c>
      <c r="B965" s="225" t="s">
        <v>1201</v>
      </c>
      <c r="C965" s="225" t="s">
        <v>589</v>
      </c>
      <c r="D965" s="225" t="s">
        <v>269</v>
      </c>
      <c r="E965" s="225" t="s">
        <v>157</v>
      </c>
      <c r="F965" s="225">
        <v>36162</v>
      </c>
      <c r="G965" s="225" t="s">
        <v>301</v>
      </c>
      <c r="H965" s="225" t="s">
        <v>335</v>
      </c>
      <c r="I965" s="225" t="s">
        <v>374</v>
      </c>
      <c r="M965" s="225" t="s">
        <v>301</v>
      </c>
    </row>
    <row r="966" spans="1:13" ht="17.25" customHeight="1" x14ac:dyDescent="0.2">
      <c r="A966" s="225">
        <v>421410</v>
      </c>
      <c r="B966" s="225" t="s">
        <v>1650</v>
      </c>
      <c r="C966" s="225" t="s">
        <v>112</v>
      </c>
      <c r="D966" s="225" t="s">
        <v>264</v>
      </c>
      <c r="E966" s="225" t="s">
        <v>157</v>
      </c>
      <c r="F966" s="225">
        <v>36161</v>
      </c>
      <c r="G966" s="225" t="s">
        <v>301</v>
      </c>
      <c r="H966" s="225" t="s">
        <v>335</v>
      </c>
      <c r="I966" s="225" t="s">
        <v>374</v>
      </c>
      <c r="M966" s="225" t="s">
        <v>301</v>
      </c>
    </row>
    <row r="967" spans="1:13" ht="17.25" customHeight="1" x14ac:dyDescent="0.2">
      <c r="A967" s="225">
        <v>421417</v>
      </c>
      <c r="B967" s="225" t="s">
        <v>1200</v>
      </c>
      <c r="C967" s="225" t="s">
        <v>74</v>
      </c>
      <c r="D967" s="225" t="s">
        <v>250</v>
      </c>
      <c r="E967" s="225" t="s">
        <v>157</v>
      </c>
      <c r="F967" s="225">
        <v>36062</v>
      </c>
      <c r="G967" s="225" t="s">
        <v>301</v>
      </c>
      <c r="H967" s="225" t="s">
        <v>335</v>
      </c>
      <c r="I967" s="225" t="s">
        <v>374</v>
      </c>
      <c r="M967" s="225" t="s">
        <v>301</v>
      </c>
    </row>
    <row r="968" spans="1:13" ht="17.25" customHeight="1" x14ac:dyDescent="0.2">
      <c r="A968" s="225">
        <v>421421</v>
      </c>
      <c r="B968" s="225" t="s">
        <v>2712</v>
      </c>
      <c r="C968" s="225" t="s">
        <v>533</v>
      </c>
      <c r="D968" s="225" t="s">
        <v>283</v>
      </c>
      <c r="E968" s="225" t="s">
        <v>157</v>
      </c>
      <c r="F968" s="225">
        <v>35908</v>
      </c>
      <c r="G968" s="225" t="s">
        <v>314</v>
      </c>
      <c r="H968" s="225" t="s">
        <v>335</v>
      </c>
      <c r="I968" s="225" t="s">
        <v>400</v>
      </c>
      <c r="M968" s="225" t="s">
        <v>314</v>
      </c>
    </row>
    <row r="969" spans="1:13" ht="17.25" customHeight="1" x14ac:dyDescent="0.2">
      <c r="A969" s="225">
        <v>421423</v>
      </c>
      <c r="B969" s="225" t="s">
        <v>1381</v>
      </c>
      <c r="C969" s="225" t="s">
        <v>72</v>
      </c>
      <c r="D969" s="225" t="s">
        <v>268</v>
      </c>
      <c r="E969" s="225" t="s">
        <v>157</v>
      </c>
      <c r="F969" s="225">
        <v>35922</v>
      </c>
      <c r="G969" s="225" t="s">
        <v>301</v>
      </c>
      <c r="H969" s="225" t="s">
        <v>335</v>
      </c>
      <c r="I969" s="225" t="s">
        <v>374</v>
      </c>
      <c r="M969" s="225" t="s">
        <v>306</v>
      </c>
    </row>
    <row r="970" spans="1:13" ht="17.25" customHeight="1" x14ac:dyDescent="0.2">
      <c r="A970" s="225">
        <v>421427</v>
      </c>
      <c r="B970" s="225" t="s">
        <v>1843</v>
      </c>
      <c r="C970" s="225" t="s">
        <v>618</v>
      </c>
      <c r="D970" s="225" t="s">
        <v>643</v>
      </c>
      <c r="E970" s="225" t="s">
        <v>157</v>
      </c>
      <c r="F970" s="225">
        <v>34342</v>
      </c>
      <c r="G970" s="225" t="s">
        <v>301</v>
      </c>
      <c r="H970" s="225" t="s">
        <v>335</v>
      </c>
      <c r="I970" s="225" t="s">
        <v>374</v>
      </c>
      <c r="M970" s="225" t="s">
        <v>301</v>
      </c>
    </row>
    <row r="971" spans="1:13" ht="17.25" customHeight="1" x14ac:dyDescent="0.2">
      <c r="A971" s="225">
        <v>421431</v>
      </c>
      <c r="B971" s="225" t="s">
        <v>2551</v>
      </c>
      <c r="C971" s="225" t="s">
        <v>724</v>
      </c>
      <c r="D971" s="225" t="s">
        <v>2552</v>
      </c>
      <c r="E971" s="225" t="s">
        <v>157</v>
      </c>
      <c r="F971" s="225">
        <v>35431</v>
      </c>
      <c r="G971" s="225" t="s">
        <v>301</v>
      </c>
      <c r="H971" s="225" t="s">
        <v>335</v>
      </c>
      <c r="I971" s="225" t="s">
        <v>400</v>
      </c>
      <c r="M971" s="225" t="s">
        <v>315</v>
      </c>
    </row>
    <row r="972" spans="1:13" ht="17.25" customHeight="1" x14ac:dyDescent="0.2">
      <c r="A972" s="225">
        <v>421448</v>
      </c>
      <c r="B972" s="225" t="s">
        <v>2550</v>
      </c>
      <c r="C972" s="225" t="s">
        <v>76</v>
      </c>
      <c r="D972" s="225" t="s">
        <v>825</v>
      </c>
      <c r="E972" s="225" t="s">
        <v>157</v>
      </c>
      <c r="F972" s="225">
        <v>36161</v>
      </c>
      <c r="G972" s="225" t="s">
        <v>3238</v>
      </c>
      <c r="H972" s="225" t="s">
        <v>335</v>
      </c>
      <c r="I972" s="225" t="s">
        <v>400</v>
      </c>
      <c r="M972" s="225" t="s">
        <v>334</v>
      </c>
    </row>
    <row r="973" spans="1:13" ht="17.25" customHeight="1" x14ac:dyDescent="0.2">
      <c r="A973" s="225">
        <v>421451</v>
      </c>
      <c r="B973" s="225" t="s">
        <v>1771</v>
      </c>
      <c r="C973" s="225" t="s">
        <v>1772</v>
      </c>
      <c r="D973" s="225" t="s">
        <v>231</v>
      </c>
      <c r="E973" s="225" t="s">
        <v>157</v>
      </c>
      <c r="F973" s="225">
        <v>35948</v>
      </c>
      <c r="G973" s="225" t="s">
        <v>301</v>
      </c>
      <c r="H973" s="225" t="s">
        <v>335</v>
      </c>
      <c r="I973" s="225" t="s">
        <v>374</v>
      </c>
      <c r="M973" s="225" t="s">
        <v>301</v>
      </c>
    </row>
    <row r="974" spans="1:13" ht="17.25" customHeight="1" x14ac:dyDescent="0.2">
      <c r="A974" s="225">
        <v>421458</v>
      </c>
      <c r="B974" s="225" t="s">
        <v>1436</v>
      </c>
      <c r="C974" s="225" t="s">
        <v>752</v>
      </c>
      <c r="D974" s="225" t="s">
        <v>218</v>
      </c>
      <c r="E974" s="225" t="s">
        <v>157</v>
      </c>
      <c r="F974" s="225">
        <v>35796</v>
      </c>
      <c r="G974" s="225" t="s">
        <v>301</v>
      </c>
      <c r="H974" s="225" t="s">
        <v>335</v>
      </c>
      <c r="I974" s="225" t="s">
        <v>374</v>
      </c>
      <c r="M974" s="225" t="s">
        <v>301</v>
      </c>
    </row>
    <row r="975" spans="1:13" ht="17.25" customHeight="1" x14ac:dyDescent="0.2">
      <c r="A975" s="225">
        <v>421464</v>
      </c>
      <c r="B975" s="225" t="s">
        <v>2548</v>
      </c>
      <c r="C975" s="225" t="s">
        <v>76</v>
      </c>
      <c r="D975" s="225" t="s">
        <v>2549</v>
      </c>
      <c r="E975" s="225" t="s">
        <v>157</v>
      </c>
      <c r="F975" s="225">
        <v>35796</v>
      </c>
      <c r="G975" s="225" t="s">
        <v>3125</v>
      </c>
      <c r="H975" s="225" t="s">
        <v>335</v>
      </c>
      <c r="I975" s="225" t="s">
        <v>400</v>
      </c>
      <c r="M975" s="225" t="s">
        <v>315</v>
      </c>
    </row>
    <row r="976" spans="1:13" ht="17.25" customHeight="1" x14ac:dyDescent="0.2">
      <c r="A976" s="225">
        <v>421468</v>
      </c>
      <c r="B976" s="225" t="s">
        <v>1607</v>
      </c>
      <c r="C976" s="225" t="s">
        <v>72</v>
      </c>
      <c r="D976" s="225" t="s">
        <v>1608</v>
      </c>
      <c r="E976" s="225" t="s">
        <v>158</v>
      </c>
      <c r="F976" s="225">
        <v>30390</v>
      </c>
      <c r="G976" s="225" t="s">
        <v>318</v>
      </c>
      <c r="H976" s="225" t="s">
        <v>335</v>
      </c>
      <c r="I976" s="225" t="s">
        <v>374</v>
      </c>
      <c r="M976" s="225" t="s">
        <v>317</v>
      </c>
    </row>
    <row r="977" spans="1:16" ht="17.25" customHeight="1" x14ac:dyDescent="0.2">
      <c r="A977" s="225">
        <v>421470</v>
      </c>
      <c r="B977" s="225" t="s">
        <v>1380</v>
      </c>
      <c r="C977" s="225" t="s">
        <v>72</v>
      </c>
      <c r="D977" s="225" t="s">
        <v>698</v>
      </c>
      <c r="E977" s="225" t="s">
        <v>158</v>
      </c>
      <c r="F977" s="225">
        <v>33980</v>
      </c>
      <c r="G977" s="225" t="s">
        <v>301</v>
      </c>
      <c r="H977" s="225" t="s">
        <v>335</v>
      </c>
      <c r="I977" s="225" t="s">
        <v>374</v>
      </c>
      <c r="M977" s="225" t="s">
        <v>301</v>
      </c>
    </row>
    <row r="978" spans="1:16" ht="17.25" customHeight="1" x14ac:dyDescent="0.2">
      <c r="A978" s="225">
        <v>421471</v>
      </c>
      <c r="B978" s="225" t="s">
        <v>2745</v>
      </c>
      <c r="C978" s="225" t="s">
        <v>84</v>
      </c>
      <c r="D978" s="225" t="s">
        <v>407</v>
      </c>
      <c r="E978" s="225" t="s">
        <v>158</v>
      </c>
      <c r="F978" s="225">
        <v>33801</v>
      </c>
      <c r="G978" s="225" t="s">
        <v>301</v>
      </c>
      <c r="H978" s="225" t="s">
        <v>335</v>
      </c>
      <c r="I978" s="225" t="s">
        <v>400</v>
      </c>
      <c r="M978" s="225" t="s">
        <v>317</v>
      </c>
    </row>
    <row r="979" spans="1:16" ht="17.25" customHeight="1" x14ac:dyDescent="0.2">
      <c r="A979" s="225">
        <v>421472</v>
      </c>
      <c r="B979" s="225" t="s">
        <v>2267</v>
      </c>
      <c r="C979" s="225" t="s">
        <v>103</v>
      </c>
      <c r="D979" s="225" t="s">
        <v>242</v>
      </c>
      <c r="E979" s="225" t="s">
        <v>158</v>
      </c>
      <c r="F979" s="225">
        <v>31407</v>
      </c>
      <c r="G979" s="225" t="s">
        <v>321</v>
      </c>
      <c r="H979" s="225" t="s">
        <v>335</v>
      </c>
      <c r="I979" s="225" t="s">
        <v>374</v>
      </c>
      <c r="M979" s="225" t="s">
        <v>321</v>
      </c>
      <c r="N979" s="225">
        <v>955</v>
      </c>
      <c r="O979" s="225">
        <v>43853.378483796296</v>
      </c>
      <c r="P979" s="225">
        <v>26500</v>
      </c>
    </row>
    <row r="980" spans="1:16" ht="17.25" customHeight="1" x14ac:dyDescent="0.2">
      <c r="A980" s="225">
        <v>421478</v>
      </c>
      <c r="B980" s="225" t="s">
        <v>2547</v>
      </c>
      <c r="C980" s="225" t="s">
        <v>613</v>
      </c>
      <c r="D980" s="225" t="s">
        <v>493</v>
      </c>
      <c r="E980" s="225" t="s">
        <v>157</v>
      </c>
      <c r="F980" s="225">
        <v>35796</v>
      </c>
      <c r="G980" s="225" t="s">
        <v>301</v>
      </c>
      <c r="H980" s="225" t="s">
        <v>335</v>
      </c>
      <c r="I980" s="225" t="s">
        <v>400</v>
      </c>
      <c r="M980" s="225" t="s">
        <v>301</v>
      </c>
    </row>
    <row r="981" spans="1:16" ht="17.25" customHeight="1" x14ac:dyDescent="0.2">
      <c r="A981" s="225">
        <v>421491</v>
      </c>
      <c r="B981" s="225" t="s">
        <v>1685</v>
      </c>
      <c r="C981" s="225" t="s">
        <v>72</v>
      </c>
      <c r="D981" s="225" t="s">
        <v>440</v>
      </c>
      <c r="E981" s="225" t="s">
        <v>157</v>
      </c>
      <c r="F981" s="225">
        <v>35204</v>
      </c>
      <c r="G981" s="225" t="s">
        <v>301</v>
      </c>
      <c r="H981" s="225" t="s">
        <v>335</v>
      </c>
      <c r="I981" s="225" t="s">
        <v>374</v>
      </c>
      <c r="M981" s="225" t="s">
        <v>301</v>
      </c>
    </row>
    <row r="982" spans="1:16" ht="17.25" customHeight="1" x14ac:dyDescent="0.2">
      <c r="A982" s="225">
        <v>421493</v>
      </c>
      <c r="B982" s="225" t="s">
        <v>2546</v>
      </c>
      <c r="C982" s="225" t="s">
        <v>789</v>
      </c>
      <c r="D982" s="225" t="s">
        <v>140</v>
      </c>
      <c r="E982" s="225" t="s">
        <v>157</v>
      </c>
      <c r="F982" s="225">
        <v>35726</v>
      </c>
      <c r="G982" s="225" t="s">
        <v>301</v>
      </c>
      <c r="H982" s="225" t="s">
        <v>335</v>
      </c>
      <c r="I982" s="225" t="s">
        <v>400</v>
      </c>
      <c r="M982" s="225" t="s">
        <v>301</v>
      </c>
    </row>
    <row r="983" spans="1:16" ht="17.25" customHeight="1" x14ac:dyDescent="0.2">
      <c r="A983" s="225">
        <v>421497</v>
      </c>
      <c r="B983" s="225" t="s">
        <v>1852</v>
      </c>
      <c r="C983" s="225" t="s">
        <v>720</v>
      </c>
      <c r="D983" s="225" t="s">
        <v>420</v>
      </c>
      <c r="E983" s="225" t="s">
        <v>157</v>
      </c>
      <c r="F983" s="225">
        <v>36110</v>
      </c>
      <c r="G983" s="225" t="s">
        <v>301</v>
      </c>
      <c r="H983" s="225" t="s">
        <v>335</v>
      </c>
      <c r="I983" s="225" t="s">
        <v>374</v>
      </c>
      <c r="M983" s="225" t="s">
        <v>301</v>
      </c>
    </row>
    <row r="984" spans="1:16" ht="17.25" customHeight="1" x14ac:dyDescent="0.2">
      <c r="A984" s="225">
        <v>421508</v>
      </c>
      <c r="B984" s="225" t="s">
        <v>2999</v>
      </c>
      <c r="C984" s="225" t="s">
        <v>92</v>
      </c>
      <c r="D984" s="225" t="s">
        <v>3000</v>
      </c>
      <c r="E984" s="225" t="s">
        <v>158</v>
      </c>
      <c r="F984" s="225">
        <v>34054</v>
      </c>
      <c r="G984" s="225" t="s">
        <v>301</v>
      </c>
      <c r="H984" s="225" t="s">
        <v>335</v>
      </c>
      <c r="I984" s="225" t="s">
        <v>400</v>
      </c>
      <c r="M984" s="225" t="s">
        <v>301</v>
      </c>
    </row>
    <row r="985" spans="1:16" ht="17.25" customHeight="1" x14ac:dyDescent="0.2">
      <c r="A985" s="225">
        <v>421511</v>
      </c>
      <c r="B985" s="225" t="s">
        <v>1898</v>
      </c>
      <c r="C985" s="225" t="s">
        <v>76</v>
      </c>
      <c r="D985" s="225" t="s">
        <v>250</v>
      </c>
      <c r="E985" s="225" t="s">
        <v>158</v>
      </c>
      <c r="F985" s="225">
        <v>35937</v>
      </c>
      <c r="G985" s="225" t="s">
        <v>301</v>
      </c>
      <c r="H985" s="225" t="s">
        <v>335</v>
      </c>
      <c r="I985" s="225" t="s">
        <v>374</v>
      </c>
      <c r="M985" s="225" t="s">
        <v>301</v>
      </c>
    </row>
    <row r="986" spans="1:16" ht="17.25" customHeight="1" x14ac:dyDescent="0.2">
      <c r="A986" s="225">
        <v>421520</v>
      </c>
      <c r="B986" s="225" t="s">
        <v>1199</v>
      </c>
      <c r="C986" s="225" t="s">
        <v>73</v>
      </c>
      <c r="D986" s="225" t="s">
        <v>588</v>
      </c>
      <c r="E986" s="225" t="s">
        <v>157</v>
      </c>
      <c r="F986" s="225">
        <v>32509</v>
      </c>
      <c r="G986" s="225" t="s">
        <v>301</v>
      </c>
      <c r="H986" s="225" t="s">
        <v>335</v>
      </c>
      <c r="I986" s="225" t="s">
        <v>374</v>
      </c>
      <c r="M986" s="225" t="s">
        <v>301</v>
      </c>
    </row>
    <row r="987" spans="1:16" ht="17.25" customHeight="1" x14ac:dyDescent="0.2">
      <c r="A987" s="225">
        <v>421521</v>
      </c>
      <c r="B987" s="225" t="s">
        <v>1469</v>
      </c>
      <c r="C987" s="225" t="s">
        <v>479</v>
      </c>
      <c r="D987" s="225" t="s">
        <v>673</v>
      </c>
      <c r="E987" s="225" t="s">
        <v>157</v>
      </c>
      <c r="F987" s="225">
        <v>35065</v>
      </c>
      <c r="G987" s="225" t="s">
        <v>301</v>
      </c>
      <c r="H987" s="225" t="s">
        <v>335</v>
      </c>
      <c r="I987" s="225" t="s">
        <v>374</v>
      </c>
      <c r="M987" s="225" t="s">
        <v>301</v>
      </c>
    </row>
    <row r="988" spans="1:16" ht="17.25" customHeight="1" x14ac:dyDescent="0.2">
      <c r="A988" s="225">
        <v>421523</v>
      </c>
      <c r="B988" s="225" t="s">
        <v>957</v>
      </c>
      <c r="C988" s="225" t="s">
        <v>423</v>
      </c>
      <c r="D988" s="225" t="s">
        <v>268</v>
      </c>
      <c r="E988" s="225" t="s">
        <v>157</v>
      </c>
      <c r="F988" s="225">
        <v>35640</v>
      </c>
      <c r="G988" s="225" t="s">
        <v>301</v>
      </c>
      <c r="H988" s="225" t="s">
        <v>335</v>
      </c>
      <c r="I988" s="225" t="s">
        <v>374</v>
      </c>
      <c r="M988" s="225" t="s">
        <v>301</v>
      </c>
    </row>
    <row r="989" spans="1:16" ht="17.25" customHeight="1" x14ac:dyDescent="0.2">
      <c r="A989" s="225">
        <v>421529</v>
      </c>
      <c r="B989" s="225" t="s">
        <v>536</v>
      </c>
      <c r="C989" s="225" t="s">
        <v>852</v>
      </c>
      <c r="D989" s="225" t="s">
        <v>956</v>
      </c>
      <c r="E989" s="225" t="s">
        <v>157</v>
      </c>
      <c r="F989" s="225">
        <v>29094</v>
      </c>
      <c r="G989" s="225" t="s">
        <v>320</v>
      </c>
      <c r="H989" s="225" t="s">
        <v>335</v>
      </c>
      <c r="I989" s="225" t="s">
        <v>374</v>
      </c>
      <c r="M989" s="225" t="s">
        <v>320</v>
      </c>
    </row>
    <row r="990" spans="1:16" ht="17.25" customHeight="1" x14ac:dyDescent="0.2">
      <c r="A990" s="225">
        <v>421551</v>
      </c>
      <c r="B990" s="225" t="s">
        <v>2831</v>
      </c>
      <c r="C990" s="225" t="s">
        <v>2832</v>
      </c>
      <c r="D990" s="225" t="s">
        <v>425</v>
      </c>
      <c r="E990" s="225" t="s">
        <v>157</v>
      </c>
      <c r="F990" s="225">
        <v>36170</v>
      </c>
      <c r="G990" s="225" t="s">
        <v>301</v>
      </c>
      <c r="H990" s="225" t="s">
        <v>335</v>
      </c>
      <c r="I990" s="225" t="s">
        <v>400</v>
      </c>
      <c r="M990" s="225" t="s">
        <v>301</v>
      </c>
    </row>
    <row r="991" spans="1:16" ht="17.25" customHeight="1" x14ac:dyDescent="0.2">
      <c r="A991" s="225">
        <v>421554</v>
      </c>
      <c r="B991" s="225" t="s">
        <v>1770</v>
      </c>
      <c r="C991" s="225" t="s">
        <v>84</v>
      </c>
      <c r="D991" s="225" t="s">
        <v>714</v>
      </c>
      <c r="E991" s="225" t="s">
        <v>157</v>
      </c>
      <c r="F991" s="225">
        <v>35065</v>
      </c>
      <c r="G991" s="225" t="s">
        <v>3217</v>
      </c>
      <c r="H991" s="225" t="s">
        <v>335</v>
      </c>
      <c r="I991" s="225" t="s">
        <v>374</v>
      </c>
      <c r="M991" s="225" t="s">
        <v>311</v>
      </c>
    </row>
    <row r="992" spans="1:16" ht="17.25" customHeight="1" x14ac:dyDescent="0.2">
      <c r="A992" s="225">
        <v>421555</v>
      </c>
      <c r="B992" s="225" t="s">
        <v>955</v>
      </c>
      <c r="C992" s="225" t="s">
        <v>72</v>
      </c>
      <c r="D992" s="225" t="s">
        <v>845</v>
      </c>
      <c r="E992" s="225" t="s">
        <v>157</v>
      </c>
      <c r="F992" s="225">
        <v>36344</v>
      </c>
      <c r="G992" s="225" t="s">
        <v>3146</v>
      </c>
      <c r="H992" s="225" t="s">
        <v>336</v>
      </c>
      <c r="I992" s="225" t="s">
        <v>374</v>
      </c>
      <c r="M992" s="225" t="s">
        <v>291</v>
      </c>
    </row>
    <row r="993" spans="1:13" ht="17.25" customHeight="1" x14ac:dyDescent="0.2">
      <c r="A993" s="225">
        <v>421561</v>
      </c>
      <c r="B993" s="225" t="s">
        <v>2862</v>
      </c>
      <c r="C993" s="225" t="s">
        <v>2863</v>
      </c>
      <c r="D993" s="225" t="s">
        <v>227</v>
      </c>
      <c r="E993" s="225" t="s">
        <v>157</v>
      </c>
      <c r="F993" s="225">
        <v>35431</v>
      </c>
      <c r="G993" s="225" t="s">
        <v>301</v>
      </c>
      <c r="H993" s="225" t="s">
        <v>335</v>
      </c>
      <c r="I993" s="225" t="s">
        <v>400</v>
      </c>
      <c r="M993" s="225" t="s">
        <v>301</v>
      </c>
    </row>
    <row r="994" spans="1:13" ht="17.25" customHeight="1" x14ac:dyDescent="0.2">
      <c r="A994" s="225">
        <v>421586</v>
      </c>
      <c r="B994" s="225" t="s">
        <v>2616</v>
      </c>
      <c r="C994" s="225" t="s">
        <v>75</v>
      </c>
      <c r="D994" s="225" t="s">
        <v>268</v>
      </c>
      <c r="E994" s="225" t="s">
        <v>157</v>
      </c>
      <c r="F994" s="225">
        <v>36161</v>
      </c>
      <c r="G994" s="225" t="s">
        <v>301</v>
      </c>
      <c r="H994" s="225" t="s">
        <v>335</v>
      </c>
      <c r="I994" s="225" t="s">
        <v>400</v>
      </c>
      <c r="M994" s="225" t="s">
        <v>301</v>
      </c>
    </row>
    <row r="995" spans="1:13" ht="17.25" customHeight="1" x14ac:dyDescent="0.2">
      <c r="A995" s="225">
        <v>421589</v>
      </c>
      <c r="B995" s="225" t="s">
        <v>1379</v>
      </c>
      <c r="C995" s="225" t="s">
        <v>682</v>
      </c>
      <c r="D995" s="225" t="s">
        <v>275</v>
      </c>
      <c r="E995" s="225" t="s">
        <v>157</v>
      </c>
      <c r="F995" s="225">
        <v>35948</v>
      </c>
      <c r="G995" s="225" t="s">
        <v>301</v>
      </c>
      <c r="H995" s="225" t="s">
        <v>335</v>
      </c>
      <c r="I995" s="225" t="s">
        <v>374</v>
      </c>
      <c r="M995" s="225" t="s">
        <v>301</v>
      </c>
    </row>
    <row r="996" spans="1:13" ht="17.25" customHeight="1" x14ac:dyDescent="0.2">
      <c r="A996" s="225">
        <v>421607</v>
      </c>
      <c r="B996" s="225" t="s">
        <v>2628</v>
      </c>
      <c r="C996" s="225" t="s">
        <v>463</v>
      </c>
      <c r="D996" s="225" t="s">
        <v>579</v>
      </c>
      <c r="E996" s="225" t="s">
        <v>157</v>
      </c>
      <c r="F996" s="225">
        <v>36175</v>
      </c>
      <c r="G996" s="225" t="s">
        <v>301</v>
      </c>
      <c r="H996" s="225" t="s">
        <v>335</v>
      </c>
      <c r="I996" s="225" t="s">
        <v>400</v>
      </c>
      <c r="M996" s="225" t="s">
        <v>306</v>
      </c>
    </row>
    <row r="997" spans="1:13" ht="17.25" customHeight="1" x14ac:dyDescent="0.2">
      <c r="A997" s="225">
        <v>421616</v>
      </c>
      <c r="B997" s="225" t="s">
        <v>1985</v>
      </c>
      <c r="C997" s="225" t="s">
        <v>470</v>
      </c>
      <c r="D997" s="225" t="s">
        <v>242</v>
      </c>
      <c r="E997" s="225" t="s">
        <v>158</v>
      </c>
      <c r="F997" s="225">
        <v>35456</v>
      </c>
      <c r="G997" s="225" t="s">
        <v>301</v>
      </c>
      <c r="H997" s="225" t="s">
        <v>335</v>
      </c>
      <c r="I997" s="225" t="s">
        <v>374</v>
      </c>
      <c r="M997" s="225" t="s">
        <v>301</v>
      </c>
    </row>
    <row r="998" spans="1:13" ht="17.25" customHeight="1" x14ac:dyDescent="0.2">
      <c r="A998" s="225">
        <v>421621</v>
      </c>
      <c r="B998" s="225" t="s">
        <v>1605</v>
      </c>
      <c r="C998" s="225" t="s">
        <v>601</v>
      </c>
      <c r="D998" s="225" t="s">
        <v>1606</v>
      </c>
      <c r="E998" s="225" t="s">
        <v>157</v>
      </c>
      <c r="F998" s="225">
        <v>34782</v>
      </c>
      <c r="G998" s="225" t="s">
        <v>314</v>
      </c>
      <c r="H998" s="225" t="s">
        <v>335</v>
      </c>
      <c r="I998" s="225" t="s">
        <v>374</v>
      </c>
      <c r="M998" s="225" t="s">
        <v>314</v>
      </c>
    </row>
    <row r="999" spans="1:13" ht="17.25" customHeight="1" x14ac:dyDescent="0.2">
      <c r="A999" s="225">
        <v>421623</v>
      </c>
      <c r="B999" s="225" t="s">
        <v>1897</v>
      </c>
      <c r="C999" s="225" t="s">
        <v>146</v>
      </c>
      <c r="D999" s="225" t="s">
        <v>217</v>
      </c>
      <c r="E999" s="225" t="s">
        <v>157</v>
      </c>
      <c r="F999" s="225">
        <v>35318</v>
      </c>
      <c r="G999" s="225" t="s">
        <v>301</v>
      </c>
      <c r="H999" s="225" t="s">
        <v>335</v>
      </c>
      <c r="I999" s="225" t="s">
        <v>374</v>
      </c>
      <c r="M999" s="225" t="s">
        <v>301</v>
      </c>
    </row>
    <row r="1000" spans="1:13" ht="17.25" customHeight="1" x14ac:dyDescent="0.2">
      <c r="A1000" s="225">
        <v>421640</v>
      </c>
      <c r="B1000" s="225" t="s">
        <v>2544</v>
      </c>
      <c r="C1000" s="225" t="s">
        <v>91</v>
      </c>
      <c r="D1000" s="225" t="s">
        <v>2545</v>
      </c>
      <c r="E1000" s="225" t="s">
        <v>158</v>
      </c>
      <c r="F1000" s="225">
        <v>34662</v>
      </c>
      <c r="G1000" s="225" t="s">
        <v>331</v>
      </c>
      <c r="H1000" s="225" t="s">
        <v>335</v>
      </c>
      <c r="I1000" s="225" t="s">
        <v>400</v>
      </c>
      <c r="M1000" s="225" t="s">
        <v>311</v>
      </c>
    </row>
    <row r="1001" spans="1:13" ht="17.25" customHeight="1" x14ac:dyDescent="0.2">
      <c r="A1001" s="225">
        <v>421642</v>
      </c>
      <c r="B1001" s="225" t="s">
        <v>1699</v>
      </c>
      <c r="C1001" s="225" t="s">
        <v>93</v>
      </c>
      <c r="D1001" s="225" t="s">
        <v>1700</v>
      </c>
      <c r="E1001" s="225" t="s">
        <v>158</v>
      </c>
      <c r="F1001" s="225">
        <v>35065</v>
      </c>
      <c r="G1001" s="225" t="s">
        <v>3048</v>
      </c>
      <c r="H1001" s="225" t="s">
        <v>335</v>
      </c>
      <c r="I1001" s="225" t="s">
        <v>374</v>
      </c>
      <c r="M1001" s="225" t="s">
        <v>327</v>
      </c>
    </row>
    <row r="1002" spans="1:13" ht="17.25" customHeight="1" x14ac:dyDescent="0.2">
      <c r="A1002" s="225">
        <v>421643</v>
      </c>
      <c r="B1002" s="225" t="s">
        <v>2910</v>
      </c>
      <c r="C1002" s="225" t="s">
        <v>93</v>
      </c>
      <c r="D1002" s="225" t="s">
        <v>354</v>
      </c>
      <c r="E1002" s="225" t="s">
        <v>158</v>
      </c>
      <c r="F1002" s="225">
        <v>28672</v>
      </c>
      <c r="G1002" s="225" t="s">
        <v>301</v>
      </c>
      <c r="H1002" s="225" t="s">
        <v>335</v>
      </c>
      <c r="I1002" s="225" t="s">
        <v>400</v>
      </c>
      <c r="M1002" s="225" t="s">
        <v>301</v>
      </c>
    </row>
    <row r="1003" spans="1:13" ht="17.25" customHeight="1" x14ac:dyDescent="0.2">
      <c r="A1003" s="225">
        <v>421648</v>
      </c>
      <c r="B1003" s="225" t="s">
        <v>839</v>
      </c>
      <c r="C1003" s="225" t="s">
        <v>72</v>
      </c>
      <c r="D1003" s="225" t="s">
        <v>215</v>
      </c>
      <c r="E1003" s="225" t="s">
        <v>158</v>
      </c>
      <c r="F1003" s="225">
        <v>31121</v>
      </c>
      <c r="G1003" s="225" t="s">
        <v>3167</v>
      </c>
      <c r="H1003" s="225" t="s">
        <v>335</v>
      </c>
      <c r="I1003" s="225" t="s">
        <v>374</v>
      </c>
      <c r="M1003" s="225" t="s">
        <v>311</v>
      </c>
    </row>
    <row r="1004" spans="1:13" ht="17.25" customHeight="1" x14ac:dyDescent="0.2">
      <c r="A1004" s="225">
        <v>421651</v>
      </c>
      <c r="B1004" s="225" t="s">
        <v>1248</v>
      </c>
      <c r="C1004" s="225" t="s">
        <v>106</v>
      </c>
      <c r="D1004" s="225" t="s">
        <v>512</v>
      </c>
      <c r="E1004" s="225" t="s">
        <v>158</v>
      </c>
      <c r="F1004" s="225">
        <v>34451</v>
      </c>
      <c r="G1004" s="225" t="s">
        <v>301</v>
      </c>
      <c r="H1004" s="225" t="s">
        <v>335</v>
      </c>
      <c r="I1004" s="225" t="s">
        <v>374</v>
      </c>
      <c r="M1004" s="225" t="s">
        <v>321</v>
      </c>
    </row>
    <row r="1005" spans="1:13" ht="17.25" customHeight="1" x14ac:dyDescent="0.2">
      <c r="A1005" s="225">
        <v>421664</v>
      </c>
      <c r="B1005" s="225" t="s">
        <v>2897</v>
      </c>
      <c r="C1005" s="225" t="s">
        <v>542</v>
      </c>
      <c r="D1005" s="225" t="s">
        <v>246</v>
      </c>
      <c r="E1005" s="225" t="s">
        <v>158</v>
      </c>
      <c r="F1005" s="225">
        <v>35615</v>
      </c>
      <c r="G1005" s="225" t="s">
        <v>3261</v>
      </c>
      <c r="H1005" s="225" t="s">
        <v>335</v>
      </c>
      <c r="I1005" s="225" t="s">
        <v>400</v>
      </c>
      <c r="M1005" s="225" t="s">
        <v>315</v>
      </c>
    </row>
    <row r="1006" spans="1:13" ht="17.25" customHeight="1" x14ac:dyDescent="0.2">
      <c r="A1006" s="225">
        <v>421666</v>
      </c>
      <c r="B1006" s="225" t="s">
        <v>954</v>
      </c>
      <c r="C1006" s="225" t="s">
        <v>131</v>
      </c>
      <c r="D1006" s="225" t="s">
        <v>802</v>
      </c>
      <c r="E1006" s="225" t="s">
        <v>158</v>
      </c>
      <c r="F1006" s="225">
        <v>35891</v>
      </c>
      <c r="G1006" s="225" t="s">
        <v>313</v>
      </c>
      <c r="H1006" s="225" t="s">
        <v>335</v>
      </c>
      <c r="I1006" s="225" t="s">
        <v>374</v>
      </c>
      <c r="M1006" s="225" t="s">
        <v>301</v>
      </c>
    </row>
    <row r="1007" spans="1:13" ht="17.25" customHeight="1" x14ac:dyDescent="0.2">
      <c r="A1007" s="225">
        <v>421672</v>
      </c>
      <c r="B1007" s="225" t="s">
        <v>953</v>
      </c>
      <c r="C1007" s="225" t="s">
        <v>730</v>
      </c>
      <c r="D1007" s="225" t="s">
        <v>101</v>
      </c>
      <c r="E1007" s="225" t="s">
        <v>157</v>
      </c>
      <c r="F1007" s="225">
        <v>36161</v>
      </c>
      <c r="G1007" s="225" t="s">
        <v>3075</v>
      </c>
      <c r="H1007" s="225" t="s">
        <v>335</v>
      </c>
      <c r="I1007" s="225" t="s">
        <v>374</v>
      </c>
      <c r="M1007" s="225" t="s">
        <v>304</v>
      </c>
    </row>
    <row r="1008" spans="1:13" ht="17.25" customHeight="1" x14ac:dyDescent="0.2">
      <c r="A1008" s="225">
        <v>421682</v>
      </c>
      <c r="B1008" s="225" t="s">
        <v>1467</v>
      </c>
      <c r="C1008" s="225" t="s">
        <v>589</v>
      </c>
      <c r="D1008" s="225" t="s">
        <v>1468</v>
      </c>
      <c r="E1008" s="225" t="s">
        <v>157</v>
      </c>
      <c r="F1008" s="225">
        <v>35332</v>
      </c>
      <c r="G1008" s="225" t="s">
        <v>301</v>
      </c>
      <c r="H1008" s="225" t="s">
        <v>335</v>
      </c>
      <c r="I1008" s="225" t="s">
        <v>374</v>
      </c>
      <c r="M1008" s="225" t="s">
        <v>311</v>
      </c>
    </row>
    <row r="1009" spans="1:13" ht="17.25" customHeight="1" x14ac:dyDescent="0.2">
      <c r="A1009" s="225">
        <v>421683</v>
      </c>
      <c r="B1009" s="225" t="s">
        <v>1198</v>
      </c>
      <c r="C1009" s="225" t="s">
        <v>697</v>
      </c>
      <c r="D1009" s="225" t="s">
        <v>850</v>
      </c>
      <c r="E1009" s="225" t="s">
        <v>157</v>
      </c>
      <c r="F1009" s="225">
        <v>35654</v>
      </c>
      <c r="G1009" s="225" t="s">
        <v>301</v>
      </c>
      <c r="H1009" s="225" t="s">
        <v>335</v>
      </c>
      <c r="I1009" s="225" t="s">
        <v>374</v>
      </c>
      <c r="M1009" s="225" t="s">
        <v>311</v>
      </c>
    </row>
    <row r="1010" spans="1:13" ht="17.25" customHeight="1" x14ac:dyDescent="0.2">
      <c r="A1010" s="225">
        <v>421685</v>
      </c>
      <c r="B1010" s="225" t="s">
        <v>1321</v>
      </c>
      <c r="C1010" s="225" t="s">
        <v>570</v>
      </c>
      <c r="D1010" s="225" t="s">
        <v>250</v>
      </c>
      <c r="E1010" s="225" t="s">
        <v>158</v>
      </c>
      <c r="F1010" s="225">
        <v>36053</v>
      </c>
      <c r="G1010" s="225" t="s">
        <v>301</v>
      </c>
      <c r="H1010" s="225" t="s">
        <v>335</v>
      </c>
      <c r="I1010" s="225" t="s">
        <v>374</v>
      </c>
      <c r="M1010" s="225" t="s">
        <v>301</v>
      </c>
    </row>
    <row r="1011" spans="1:13" ht="17.25" customHeight="1" x14ac:dyDescent="0.2">
      <c r="A1011" s="225">
        <v>421691</v>
      </c>
      <c r="B1011" s="225" t="s">
        <v>2697</v>
      </c>
      <c r="C1011" s="225" t="s">
        <v>115</v>
      </c>
      <c r="D1011" s="225" t="s">
        <v>230</v>
      </c>
      <c r="E1011" s="225" t="s">
        <v>157</v>
      </c>
      <c r="F1011" s="225">
        <v>36028</v>
      </c>
      <c r="G1011" s="225" t="s">
        <v>321</v>
      </c>
      <c r="H1011" s="225" t="s">
        <v>335</v>
      </c>
      <c r="I1011" s="225" t="s">
        <v>400</v>
      </c>
      <c r="M1011" s="225" t="s">
        <v>321</v>
      </c>
    </row>
    <row r="1012" spans="1:13" ht="17.25" customHeight="1" x14ac:dyDescent="0.2">
      <c r="A1012" s="225">
        <v>421701</v>
      </c>
      <c r="B1012" s="225" t="s">
        <v>1742</v>
      </c>
      <c r="C1012" s="225" t="s">
        <v>105</v>
      </c>
      <c r="D1012" s="225" t="s">
        <v>1743</v>
      </c>
      <c r="E1012" s="225" t="s">
        <v>157</v>
      </c>
      <c r="F1012" s="225">
        <v>35437</v>
      </c>
      <c r="G1012" s="225" t="s">
        <v>301</v>
      </c>
      <c r="H1012" s="225" t="s">
        <v>335</v>
      </c>
      <c r="I1012" s="225" t="s">
        <v>374</v>
      </c>
      <c r="M1012" s="225" t="s">
        <v>327</v>
      </c>
    </row>
    <row r="1013" spans="1:13" ht="17.25" customHeight="1" x14ac:dyDescent="0.2">
      <c r="A1013" s="225">
        <v>421706</v>
      </c>
      <c r="B1013" s="225" t="s">
        <v>1100</v>
      </c>
      <c r="C1013" s="225" t="s">
        <v>1101</v>
      </c>
      <c r="D1013" s="225" t="s">
        <v>242</v>
      </c>
      <c r="E1013" s="225" t="s">
        <v>158</v>
      </c>
      <c r="F1013" s="225">
        <v>35871</v>
      </c>
      <c r="G1013" s="225" t="s">
        <v>301</v>
      </c>
      <c r="H1013" s="225" t="s">
        <v>335</v>
      </c>
      <c r="I1013" s="225" t="s">
        <v>374</v>
      </c>
      <c r="M1013" s="225" t="s">
        <v>301</v>
      </c>
    </row>
    <row r="1014" spans="1:13" ht="17.25" customHeight="1" x14ac:dyDescent="0.2">
      <c r="A1014" s="225">
        <v>421709</v>
      </c>
      <c r="B1014" s="225" t="s">
        <v>951</v>
      </c>
      <c r="C1014" s="225" t="s">
        <v>70</v>
      </c>
      <c r="D1014" s="225" t="s">
        <v>952</v>
      </c>
      <c r="E1014" s="225" t="s">
        <v>158</v>
      </c>
      <c r="F1014" s="225">
        <v>36015</v>
      </c>
      <c r="G1014" s="225" t="s">
        <v>301</v>
      </c>
      <c r="H1014" s="225" t="s">
        <v>335</v>
      </c>
      <c r="I1014" s="225" t="s">
        <v>374</v>
      </c>
      <c r="M1014" s="225" t="s">
        <v>320</v>
      </c>
    </row>
    <row r="1015" spans="1:13" ht="17.25" customHeight="1" x14ac:dyDescent="0.2">
      <c r="A1015" s="225">
        <v>421720</v>
      </c>
      <c r="B1015" s="225" t="s">
        <v>1716</v>
      </c>
      <c r="C1015" s="225" t="s">
        <v>680</v>
      </c>
      <c r="D1015" s="225" t="s">
        <v>1717</v>
      </c>
      <c r="E1015" s="225" t="s">
        <v>158</v>
      </c>
      <c r="F1015" s="225">
        <v>34727</v>
      </c>
      <c r="G1015" s="225" t="s">
        <v>301</v>
      </c>
      <c r="H1015" s="225" t="s">
        <v>335</v>
      </c>
      <c r="I1015" s="225" t="s">
        <v>374</v>
      </c>
      <c r="M1015" s="225" t="s">
        <v>304</v>
      </c>
    </row>
    <row r="1016" spans="1:13" ht="17.25" customHeight="1" x14ac:dyDescent="0.2">
      <c r="A1016" s="225">
        <v>421729</v>
      </c>
      <c r="B1016" s="225" t="s">
        <v>1815</v>
      </c>
      <c r="C1016" s="225" t="s">
        <v>135</v>
      </c>
      <c r="D1016" s="225" t="s">
        <v>673</v>
      </c>
      <c r="E1016" s="225" t="s">
        <v>158</v>
      </c>
      <c r="F1016" s="225">
        <v>30794</v>
      </c>
      <c r="G1016" s="225" t="s">
        <v>3136</v>
      </c>
      <c r="H1016" s="225" t="s">
        <v>335</v>
      </c>
      <c r="I1016" s="225" t="s">
        <v>374</v>
      </c>
      <c r="M1016" s="225" t="s">
        <v>301</v>
      </c>
    </row>
    <row r="1017" spans="1:13" ht="17.25" customHeight="1" x14ac:dyDescent="0.2">
      <c r="A1017" s="225">
        <v>421738</v>
      </c>
      <c r="B1017" s="225" t="s">
        <v>1230</v>
      </c>
      <c r="C1017" s="225" t="s">
        <v>72</v>
      </c>
      <c r="D1017" s="225" t="s">
        <v>440</v>
      </c>
      <c r="E1017" s="225" t="s">
        <v>158</v>
      </c>
      <c r="F1017" s="225">
        <v>35613</v>
      </c>
      <c r="G1017" s="225" t="s">
        <v>301</v>
      </c>
      <c r="H1017" s="225" t="s">
        <v>335</v>
      </c>
      <c r="I1017" s="225" t="s">
        <v>374</v>
      </c>
      <c r="M1017" s="225" t="s">
        <v>301</v>
      </c>
    </row>
    <row r="1018" spans="1:13" ht="17.25" customHeight="1" x14ac:dyDescent="0.2">
      <c r="A1018" s="225">
        <v>421744</v>
      </c>
      <c r="B1018" s="225" t="s">
        <v>2543</v>
      </c>
      <c r="C1018" s="225" t="s">
        <v>653</v>
      </c>
      <c r="D1018" s="225" t="s">
        <v>453</v>
      </c>
      <c r="E1018" s="225" t="s">
        <v>158</v>
      </c>
      <c r="F1018" s="225">
        <v>29221</v>
      </c>
      <c r="G1018" s="225" t="s">
        <v>301</v>
      </c>
      <c r="H1018" s="225" t="s">
        <v>335</v>
      </c>
      <c r="I1018" s="225" t="s">
        <v>400</v>
      </c>
      <c r="M1018" s="225" t="s">
        <v>301</v>
      </c>
    </row>
    <row r="1019" spans="1:13" ht="17.25" customHeight="1" x14ac:dyDescent="0.2">
      <c r="A1019" s="225">
        <v>421753</v>
      </c>
      <c r="B1019" s="225" t="s">
        <v>2627</v>
      </c>
      <c r="C1019" s="225" t="s">
        <v>71</v>
      </c>
      <c r="D1019" s="225" t="s">
        <v>511</v>
      </c>
      <c r="E1019" s="225" t="s">
        <v>158</v>
      </c>
      <c r="F1019" s="225">
        <v>35019</v>
      </c>
      <c r="G1019" s="225" t="s">
        <v>311</v>
      </c>
      <c r="H1019" s="225" t="s">
        <v>335</v>
      </c>
      <c r="I1019" s="225" t="s">
        <v>400</v>
      </c>
      <c r="M1019" s="225" t="s">
        <v>311</v>
      </c>
    </row>
    <row r="1020" spans="1:13" ht="17.25" customHeight="1" x14ac:dyDescent="0.2">
      <c r="A1020" s="225">
        <v>421768</v>
      </c>
      <c r="B1020" s="225" t="s">
        <v>1684</v>
      </c>
      <c r="C1020" s="225" t="s">
        <v>70</v>
      </c>
      <c r="D1020" s="225" t="s">
        <v>740</v>
      </c>
      <c r="E1020" s="225" t="s">
        <v>157</v>
      </c>
      <c r="F1020" s="225">
        <v>36161</v>
      </c>
      <c r="G1020" s="225" t="s">
        <v>301</v>
      </c>
      <c r="H1020" s="225" t="s">
        <v>335</v>
      </c>
      <c r="I1020" s="225" t="s">
        <v>374</v>
      </c>
      <c r="M1020" s="225" t="s">
        <v>301</v>
      </c>
    </row>
    <row r="1021" spans="1:13" ht="17.25" customHeight="1" x14ac:dyDescent="0.2">
      <c r="A1021" s="225">
        <v>421772</v>
      </c>
      <c r="B1021" s="225" t="s">
        <v>949</v>
      </c>
      <c r="C1021" s="225" t="s">
        <v>442</v>
      </c>
      <c r="D1021" s="225" t="s">
        <v>950</v>
      </c>
      <c r="E1021" s="225" t="s">
        <v>158</v>
      </c>
      <c r="F1021" s="225">
        <v>32269</v>
      </c>
      <c r="G1021" s="225" t="s">
        <v>301</v>
      </c>
      <c r="H1021" s="225" t="s">
        <v>335</v>
      </c>
      <c r="I1021" s="225" t="s">
        <v>374</v>
      </c>
      <c r="M1021" s="225" t="s">
        <v>311</v>
      </c>
    </row>
    <row r="1022" spans="1:13" ht="17.25" customHeight="1" x14ac:dyDescent="0.2">
      <c r="A1022" s="225">
        <v>421782</v>
      </c>
      <c r="B1022" s="225" t="s">
        <v>2855</v>
      </c>
      <c r="C1022" s="225" t="s">
        <v>109</v>
      </c>
      <c r="D1022" s="225" t="s">
        <v>269</v>
      </c>
      <c r="E1022" s="225" t="s">
        <v>157</v>
      </c>
      <c r="F1022" s="225">
        <v>35887</v>
      </c>
      <c r="G1022" s="225" t="s">
        <v>301</v>
      </c>
      <c r="H1022" s="225" t="s">
        <v>335</v>
      </c>
      <c r="I1022" s="225" t="s">
        <v>400</v>
      </c>
      <c r="M1022" s="225" t="s">
        <v>301</v>
      </c>
    </row>
    <row r="1023" spans="1:13" ht="17.25" customHeight="1" x14ac:dyDescent="0.2">
      <c r="A1023" s="225">
        <v>421785</v>
      </c>
      <c r="B1023" s="225" t="s">
        <v>2671</v>
      </c>
      <c r="C1023" s="225" t="s">
        <v>108</v>
      </c>
      <c r="D1023" s="225" t="s">
        <v>2672</v>
      </c>
      <c r="E1023" s="225" t="s">
        <v>157</v>
      </c>
      <c r="F1023" s="225">
        <v>35065</v>
      </c>
      <c r="G1023" s="225" t="s">
        <v>321</v>
      </c>
      <c r="H1023" s="225" t="s">
        <v>335</v>
      </c>
      <c r="I1023" s="225" t="s">
        <v>400</v>
      </c>
      <c r="M1023" s="225" t="s">
        <v>321</v>
      </c>
    </row>
    <row r="1024" spans="1:13" ht="17.25" customHeight="1" x14ac:dyDescent="0.2">
      <c r="A1024" s="225">
        <v>421787</v>
      </c>
      <c r="B1024" s="225" t="s">
        <v>2542</v>
      </c>
      <c r="C1024" s="225" t="s">
        <v>84</v>
      </c>
      <c r="D1024" s="225" t="s">
        <v>270</v>
      </c>
      <c r="E1024" s="225" t="s">
        <v>158</v>
      </c>
      <c r="F1024" s="225">
        <v>34969</v>
      </c>
      <c r="G1024" s="225" t="s">
        <v>3244</v>
      </c>
      <c r="H1024" s="225" t="s">
        <v>335</v>
      </c>
      <c r="I1024" s="225" t="s">
        <v>400</v>
      </c>
      <c r="M1024" s="225" t="s">
        <v>321</v>
      </c>
    </row>
    <row r="1025" spans="1:13" ht="17.25" customHeight="1" x14ac:dyDescent="0.2">
      <c r="A1025" s="225">
        <v>421788</v>
      </c>
      <c r="B1025" s="225" t="s">
        <v>1320</v>
      </c>
      <c r="C1025" s="225" t="s">
        <v>88</v>
      </c>
      <c r="D1025" s="225" t="s">
        <v>775</v>
      </c>
      <c r="E1025" s="225" t="s">
        <v>158</v>
      </c>
      <c r="F1025" s="225">
        <v>36176</v>
      </c>
      <c r="G1025" s="225" t="s">
        <v>3142</v>
      </c>
      <c r="H1025" s="225" t="s">
        <v>335</v>
      </c>
      <c r="I1025" s="225" t="s">
        <v>374</v>
      </c>
      <c r="M1025" s="225" t="s">
        <v>311</v>
      </c>
    </row>
    <row r="1026" spans="1:13" ht="17.25" customHeight="1" x14ac:dyDescent="0.2">
      <c r="A1026" s="225">
        <v>421791</v>
      </c>
      <c r="B1026" s="225" t="s">
        <v>1138</v>
      </c>
      <c r="C1026" s="225" t="s">
        <v>561</v>
      </c>
      <c r="D1026" s="225" t="s">
        <v>456</v>
      </c>
      <c r="E1026" s="225" t="s">
        <v>158</v>
      </c>
      <c r="F1026" s="225">
        <v>33424</v>
      </c>
      <c r="G1026" s="225" t="s">
        <v>3175</v>
      </c>
      <c r="H1026" s="225" t="s">
        <v>335</v>
      </c>
      <c r="I1026" s="225" t="s">
        <v>374</v>
      </c>
      <c r="M1026" s="225" t="s">
        <v>332</v>
      </c>
    </row>
    <row r="1027" spans="1:13" ht="17.25" customHeight="1" x14ac:dyDescent="0.2">
      <c r="A1027" s="225">
        <v>421794</v>
      </c>
      <c r="B1027" s="225" t="s">
        <v>1197</v>
      </c>
      <c r="C1027" s="225" t="s">
        <v>462</v>
      </c>
      <c r="D1027" s="225" t="s">
        <v>261</v>
      </c>
      <c r="E1027" s="225" t="s">
        <v>157</v>
      </c>
      <c r="F1027" s="225">
        <v>33239</v>
      </c>
      <c r="G1027" s="225" t="s">
        <v>3179</v>
      </c>
      <c r="H1027" s="225" t="s">
        <v>335</v>
      </c>
      <c r="I1027" s="225" t="s">
        <v>374</v>
      </c>
      <c r="M1027" s="225" t="s">
        <v>321</v>
      </c>
    </row>
    <row r="1028" spans="1:13" ht="17.25" customHeight="1" x14ac:dyDescent="0.2">
      <c r="A1028" s="225">
        <v>421802</v>
      </c>
      <c r="B1028" s="225" t="s">
        <v>1493</v>
      </c>
      <c r="C1028" s="225" t="s">
        <v>617</v>
      </c>
      <c r="D1028" s="225" t="s">
        <v>673</v>
      </c>
      <c r="E1028" s="225" t="s">
        <v>157</v>
      </c>
      <c r="F1028" s="225">
        <v>36050</v>
      </c>
      <c r="G1028" s="225" t="s">
        <v>301</v>
      </c>
      <c r="H1028" s="225" t="s">
        <v>336</v>
      </c>
      <c r="I1028" s="225" t="s">
        <v>374</v>
      </c>
      <c r="M1028" s="225" t="s">
        <v>291</v>
      </c>
    </row>
    <row r="1029" spans="1:13" ht="17.25" customHeight="1" x14ac:dyDescent="0.2">
      <c r="A1029" s="225">
        <v>421806</v>
      </c>
      <c r="B1029" s="225" t="s">
        <v>1730</v>
      </c>
      <c r="C1029" s="225" t="s">
        <v>106</v>
      </c>
      <c r="D1029" s="225" t="s">
        <v>1731</v>
      </c>
      <c r="E1029" s="225" t="s">
        <v>157</v>
      </c>
      <c r="F1029" s="225">
        <v>35904</v>
      </c>
      <c r="G1029" s="225" t="s">
        <v>3058</v>
      </c>
      <c r="H1029" s="225" t="s">
        <v>335</v>
      </c>
      <c r="I1029" s="225" t="s">
        <v>374</v>
      </c>
      <c r="M1029" s="225" t="s">
        <v>311</v>
      </c>
    </row>
    <row r="1030" spans="1:13" ht="17.25" customHeight="1" x14ac:dyDescent="0.2">
      <c r="A1030" s="225">
        <v>421807</v>
      </c>
      <c r="B1030" s="225" t="s">
        <v>1741</v>
      </c>
      <c r="C1030" s="225" t="s">
        <v>77</v>
      </c>
      <c r="D1030" s="225" t="s">
        <v>249</v>
      </c>
      <c r="E1030" s="225" t="s">
        <v>157</v>
      </c>
      <c r="F1030" s="225">
        <v>35145</v>
      </c>
      <c r="G1030" s="225" t="s">
        <v>3216</v>
      </c>
      <c r="H1030" s="225" t="s">
        <v>335</v>
      </c>
      <c r="I1030" s="225" t="s">
        <v>374</v>
      </c>
      <c r="M1030" s="225" t="s">
        <v>311</v>
      </c>
    </row>
    <row r="1031" spans="1:13" ht="17.25" customHeight="1" x14ac:dyDescent="0.2">
      <c r="A1031" s="225">
        <v>421816</v>
      </c>
      <c r="B1031" s="225" t="s">
        <v>1782</v>
      </c>
      <c r="C1031" s="225" t="s">
        <v>880</v>
      </c>
      <c r="D1031" s="225" t="s">
        <v>1783</v>
      </c>
      <c r="E1031" s="225" t="s">
        <v>157</v>
      </c>
      <c r="F1031" s="225">
        <v>35797</v>
      </c>
      <c r="G1031" s="225" t="s">
        <v>301</v>
      </c>
      <c r="H1031" s="225" t="s">
        <v>335</v>
      </c>
      <c r="I1031" s="225" t="s">
        <v>374</v>
      </c>
      <c r="M1031" s="225" t="s">
        <v>301</v>
      </c>
    </row>
    <row r="1032" spans="1:13" ht="17.25" customHeight="1" x14ac:dyDescent="0.2">
      <c r="A1032" s="225">
        <v>421822</v>
      </c>
      <c r="B1032" s="225" t="s">
        <v>2792</v>
      </c>
      <c r="C1032" s="225" t="s">
        <v>464</v>
      </c>
      <c r="D1032" s="225" t="s">
        <v>135</v>
      </c>
      <c r="E1032" s="225" t="s">
        <v>157</v>
      </c>
      <c r="F1032" s="225">
        <v>35555</v>
      </c>
      <c r="G1032" s="225" t="s">
        <v>301</v>
      </c>
      <c r="H1032" s="225" t="s">
        <v>335</v>
      </c>
      <c r="I1032" s="225" t="s">
        <v>400</v>
      </c>
      <c r="M1032" s="225" t="s">
        <v>301</v>
      </c>
    </row>
    <row r="1033" spans="1:13" ht="17.25" customHeight="1" x14ac:dyDescent="0.2">
      <c r="A1033" s="225">
        <v>421836</v>
      </c>
      <c r="B1033" s="225" t="s">
        <v>1790</v>
      </c>
      <c r="C1033" s="225" t="s">
        <v>457</v>
      </c>
      <c r="D1033" s="225" t="s">
        <v>244</v>
      </c>
      <c r="E1033" s="225" t="s">
        <v>157</v>
      </c>
      <c r="F1033" s="225">
        <v>36163</v>
      </c>
      <c r="G1033" s="225" t="s">
        <v>301</v>
      </c>
      <c r="H1033" s="225" t="s">
        <v>335</v>
      </c>
      <c r="I1033" s="225" t="s">
        <v>374</v>
      </c>
      <c r="M1033" s="225" t="s">
        <v>301</v>
      </c>
    </row>
    <row r="1034" spans="1:13" ht="17.25" customHeight="1" x14ac:dyDescent="0.2">
      <c r="A1034" s="225">
        <v>421837</v>
      </c>
      <c r="B1034" s="225" t="s">
        <v>1435</v>
      </c>
      <c r="C1034" s="225" t="s">
        <v>585</v>
      </c>
      <c r="D1034" s="225" t="s">
        <v>246</v>
      </c>
      <c r="E1034" s="225" t="s">
        <v>157</v>
      </c>
      <c r="F1034" s="225">
        <v>35429</v>
      </c>
      <c r="G1034" s="225" t="s">
        <v>301</v>
      </c>
      <c r="H1034" s="225" t="s">
        <v>335</v>
      </c>
      <c r="I1034" s="225" t="s">
        <v>374</v>
      </c>
      <c r="M1034" s="225" t="s">
        <v>311</v>
      </c>
    </row>
    <row r="1035" spans="1:13" ht="17.25" customHeight="1" x14ac:dyDescent="0.2">
      <c r="A1035" s="225">
        <v>421839</v>
      </c>
      <c r="B1035" s="225" t="s">
        <v>1821</v>
      </c>
      <c r="C1035" s="225" t="s">
        <v>91</v>
      </c>
      <c r="D1035" s="225" t="s">
        <v>747</v>
      </c>
      <c r="E1035" s="225" t="s">
        <v>157</v>
      </c>
      <c r="F1035" s="225">
        <v>35431</v>
      </c>
      <c r="G1035" s="225" t="s">
        <v>3222</v>
      </c>
      <c r="H1035" s="225" t="s">
        <v>335</v>
      </c>
      <c r="I1035" s="225" t="s">
        <v>374</v>
      </c>
      <c r="M1035" s="225" t="s">
        <v>302</v>
      </c>
    </row>
    <row r="1036" spans="1:13" ht="17.25" customHeight="1" x14ac:dyDescent="0.2">
      <c r="A1036" s="225">
        <v>421840</v>
      </c>
      <c r="B1036" s="225" t="s">
        <v>1433</v>
      </c>
      <c r="C1036" s="225" t="s">
        <v>93</v>
      </c>
      <c r="D1036" s="225" t="s">
        <v>1434</v>
      </c>
      <c r="E1036" s="225" t="s">
        <v>157</v>
      </c>
      <c r="F1036" s="225">
        <v>34599</v>
      </c>
      <c r="G1036" s="225" t="s">
        <v>3059</v>
      </c>
      <c r="H1036" s="225" t="s">
        <v>335</v>
      </c>
      <c r="I1036" s="225" t="s">
        <v>374</v>
      </c>
      <c r="M1036" s="225" t="s">
        <v>327</v>
      </c>
    </row>
    <row r="1037" spans="1:13" ht="17.25" customHeight="1" x14ac:dyDescent="0.2">
      <c r="A1037" s="225">
        <v>421847</v>
      </c>
      <c r="B1037" s="225" t="s">
        <v>2783</v>
      </c>
      <c r="C1037" s="225" t="s">
        <v>584</v>
      </c>
      <c r="D1037" s="225" t="s">
        <v>213</v>
      </c>
      <c r="E1037" s="225" t="s">
        <v>157</v>
      </c>
      <c r="F1037" s="225">
        <v>35431</v>
      </c>
      <c r="G1037" s="225" t="s">
        <v>301</v>
      </c>
      <c r="H1037" s="225" t="s">
        <v>335</v>
      </c>
      <c r="I1037" s="225" t="s">
        <v>400</v>
      </c>
      <c r="M1037" s="225" t="s">
        <v>301</v>
      </c>
    </row>
    <row r="1038" spans="1:13" ht="17.25" customHeight="1" x14ac:dyDescent="0.2">
      <c r="A1038" s="225">
        <v>421852</v>
      </c>
      <c r="B1038" s="225" t="s">
        <v>1896</v>
      </c>
      <c r="C1038" s="225" t="s">
        <v>605</v>
      </c>
      <c r="D1038" s="225" t="s">
        <v>775</v>
      </c>
      <c r="E1038" s="225" t="s">
        <v>157</v>
      </c>
      <c r="F1038" s="225">
        <v>35453</v>
      </c>
      <c r="G1038" s="225" t="s">
        <v>301</v>
      </c>
      <c r="H1038" s="225" t="s">
        <v>335</v>
      </c>
      <c r="I1038" s="225" t="s">
        <v>374</v>
      </c>
      <c r="M1038" s="225" t="s">
        <v>301</v>
      </c>
    </row>
    <row r="1039" spans="1:13" ht="17.25" customHeight="1" x14ac:dyDescent="0.2">
      <c r="A1039" s="225">
        <v>421853</v>
      </c>
      <c r="B1039" s="225" t="s">
        <v>565</v>
      </c>
      <c r="C1039" s="225" t="s">
        <v>102</v>
      </c>
      <c r="D1039" s="225" t="s">
        <v>2678</v>
      </c>
      <c r="E1039" s="225" t="s">
        <v>157</v>
      </c>
      <c r="F1039" s="225">
        <v>35638</v>
      </c>
      <c r="G1039" s="225" t="s">
        <v>3029</v>
      </c>
      <c r="H1039" s="225" t="s">
        <v>335</v>
      </c>
      <c r="I1039" s="225" t="s">
        <v>400</v>
      </c>
      <c r="M1039" s="225" t="s">
        <v>311</v>
      </c>
    </row>
    <row r="1040" spans="1:13" ht="17.25" customHeight="1" x14ac:dyDescent="0.2">
      <c r="A1040" s="225">
        <v>421855</v>
      </c>
      <c r="B1040" s="225" t="s">
        <v>1135</v>
      </c>
      <c r="C1040" s="225" t="s">
        <v>1136</v>
      </c>
      <c r="D1040" s="225" t="s">
        <v>1137</v>
      </c>
      <c r="E1040" s="225" t="s">
        <v>157</v>
      </c>
      <c r="F1040" s="225">
        <v>35076</v>
      </c>
      <c r="G1040" s="225" t="s">
        <v>3068</v>
      </c>
      <c r="H1040" s="225" t="s">
        <v>335</v>
      </c>
      <c r="I1040" s="225" t="s">
        <v>374</v>
      </c>
      <c r="M1040" s="225" t="s">
        <v>311</v>
      </c>
    </row>
    <row r="1041" spans="1:16" ht="17.25" customHeight="1" x14ac:dyDescent="0.2">
      <c r="A1041" s="225">
        <v>421857</v>
      </c>
      <c r="B1041" s="225" t="s">
        <v>644</v>
      </c>
      <c r="C1041" s="225" t="s">
        <v>98</v>
      </c>
      <c r="D1041" s="225" t="s">
        <v>212</v>
      </c>
      <c r="E1041" s="225" t="s">
        <v>157</v>
      </c>
      <c r="F1041" s="225">
        <v>36161</v>
      </c>
      <c r="G1041" s="225" t="s">
        <v>301</v>
      </c>
      <c r="H1041" s="225" t="s">
        <v>335</v>
      </c>
      <c r="I1041" s="225" t="s">
        <v>400</v>
      </c>
      <c r="M1041" s="225" t="s">
        <v>301</v>
      </c>
    </row>
    <row r="1042" spans="1:16" ht="17.25" customHeight="1" x14ac:dyDescent="0.2">
      <c r="A1042" s="225">
        <v>421869</v>
      </c>
      <c r="B1042" s="225" t="s">
        <v>1432</v>
      </c>
      <c r="C1042" s="225" t="s">
        <v>640</v>
      </c>
      <c r="D1042" s="225" t="s">
        <v>248</v>
      </c>
      <c r="E1042" s="225" t="s">
        <v>157</v>
      </c>
      <c r="F1042" s="225">
        <v>35948</v>
      </c>
      <c r="G1042" s="225" t="s">
        <v>301</v>
      </c>
      <c r="H1042" s="225" t="s">
        <v>335</v>
      </c>
      <c r="I1042" s="225" t="s">
        <v>374</v>
      </c>
      <c r="M1042" s="225" t="s">
        <v>301</v>
      </c>
    </row>
    <row r="1043" spans="1:16" ht="17.25" customHeight="1" x14ac:dyDescent="0.2">
      <c r="A1043" s="225">
        <v>421884</v>
      </c>
      <c r="B1043" s="225" t="s">
        <v>1466</v>
      </c>
      <c r="C1043" s="225" t="s">
        <v>765</v>
      </c>
      <c r="D1043" s="225" t="s">
        <v>647</v>
      </c>
      <c r="E1043" s="225" t="s">
        <v>157</v>
      </c>
      <c r="F1043" s="225">
        <v>35431</v>
      </c>
      <c r="G1043" s="225" t="s">
        <v>3039</v>
      </c>
      <c r="H1043" s="225" t="s">
        <v>335</v>
      </c>
      <c r="I1043" s="225" t="s">
        <v>374</v>
      </c>
      <c r="M1043" s="225" t="s">
        <v>311</v>
      </c>
    </row>
    <row r="1044" spans="1:16" ht="17.25" customHeight="1" x14ac:dyDescent="0.2">
      <c r="A1044" s="225">
        <v>421890</v>
      </c>
      <c r="B1044" s="225" t="s">
        <v>1195</v>
      </c>
      <c r="C1044" s="225" t="s">
        <v>569</v>
      </c>
      <c r="D1044" s="225" t="s">
        <v>1196</v>
      </c>
      <c r="E1044" s="225" t="s">
        <v>157</v>
      </c>
      <c r="F1044" s="225">
        <v>35831</v>
      </c>
      <c r="G1044" s="225" t="s">
        <v>301</v>
      </c>
      <c r="H1044" s="225" t="s">
        <v>335</v>
      </c>
      <c r="I1044" s="225" t="s">
        <v>374</v>
      </c>
      <c r="M1044" s="225" t="s">
        <v>301</v>
      </c>
    </row>
    <row r="1045" spans="1:16" ht="17.25" customHeight="1" x14ac:dyDescent="0.2">
      <c r="A1045" s="225">
        <v>421901</v>
      </c>
      <c r="B1045" s="225" t="s">
        <v>1552</v>
      </c>
      <c r="C1045" s="225" t="s">
        <v>458</v>
      </c>
      <c r="D1045" s="225" t="s">
        <v>218</v>
      </c>
      <c r="E1045" s="225" t="s">
        <v>157</v>
      </c>
      <c r="F1045" s="225">
        <v>35431</v>
      </c>
      <c r="G1045" s="225" t="s">
        <v>301</v>
      </c>
      <c r="H1045" s="225" t="s">
        <v>335</v>
      </c>
      <c r="I1045" s="225" t="s">
        <v>374</v>
      </c>
      <c r="M1045" s="225" t="s">
        <v>301</v>
      </c>
    </row>
    <row r="1046" spans="1:16" ht="17.25" customHeight="1" x14ac:dyDescent="0.2">
      <c r="A1046" s="225">
        <v>421902</v>
      </c>
      <c r="B1046" s="225" t="s">
        <v>2541</v>
      </c>
      <c r="C1046" s="225" t="s">
        <v>490</v>
      </c>
      <c r="D1046" s="225" t="s">
        <v>231</v>
      </c>
      <c r="E1046" s="225" t="s">
        <v>157</v>
      </c>
      <c r="F1046" s="225">
        <v>35144</v>
      </c>
      <c r="G1046" s="225" t="s">
        <v>368</v>
      </c>
      <c r="H1046" s="225" t="s">
        <v>335</v>
      </c>
      <c r="I1046" s="225" t="s">
        <v>400</v>
      </c>
      <c r="M1046" s="225" t="s">
        <v>311</v>
      </c>
    </row>
    <row r="1047" spans="1:16" ht="17.25" customHeight="1" x14ac:dyDescent="0.2">
      <c r="A1047" s="225">
        <v>421910</v>
      </c>
      <c r="B1047" s="225" t="s">
        <v>947</v>
      </c>
      <c r="C1047" s="225" t="s">
        <v>948</v>
      </c>
      <c r="D1047" s="225" t="s">
        <v>499</v>
      </c>
      <c r="E1047" s="225" t="s">
        <v>157</v>
      </c>
      <c r="F1047" s="225">
        <v>34700</v>
      </c>
      <c r="G1047" s="225" t="s">
        <v>3166</v>
      </c>
      <c r="H1047" s="225" t="s">
        <v>335</v>
      </c>
      <c r="I1047" s="225" t="s">
        <v>374</v>
      </c>
      <c r="M1047" s="225" t="s">
        <v>314</v>
      </c>
    </row>
    <row r="1048" spans="1:16" ht="17.25" customHeight="1" x14ac:dyDescent="0.2">
      <c r="A1048" s="225">
        <v>421915</v>
      </c>
      <c r="B1048" s="225" t="s">
        <v>2744</v>
      </c>
      <c r="C1048" s="225" t="s">
        <v>134</v>
      </c>
      <c r="D1048" s="225" t="s">
        <v>825</v>
      </c>
      <c r="E1048" s="225" t="s">
        <v>157</v>
      </c>
      <c r="F1048" s="225">
        <v>35997</v>
      </c>
      <c r="G1048" s="225" t="s">
        <v>3034</v>
      </c>
      <c r="H1048" s="225" t="s">
        <v>335</v>
      </c>
      <c r="I1048" s="225" t="s">
        <v>400</v>
      </c>
      <c r="M1048" s="225" t="s">
        <v>311</v>
      </c>
    </row>
    <row r="1049" spans="1:16" ht="17.25" customHeight="1" x14ac:dyDescent="0.2">
      <c r="A1049" s="225">
        <v>421919</v>
      </c>
      <c r="B1049" s="225" t="s">
        <v>1769</v>
      </c>
      <c r="C1049" s="225" t="s">
        <v>566</v>
      </c>
      <c r="D1049" s="225" t="s">
        <v>620</v>
      </c>
      <c r="E1049" s="225" t="s">
        <v>157</v>
      </c>
      <c r="F1049" s="225">
        <v>35065</v>
      </c>
      <c r="G1049" s="225" t="s">
        <v>314</v>
      </c>
      <c r="H1049" s="225" t="s">
        <v>335</v>
      </c>
      <c r="I1049" s="225" t="s">
        <v>374</v>
      </c>
      <c r="M1049" s="225" t="s">
        <v>314</v>
      </c>
    </row>
    <row r="1050" spans="1:16" ht="17.25" customHeight="1" x14ac:dyDescent="0.2">
      <c r="A1050" s="225">
        <v>421932</v>
      </c>
      <c r="B1050" s="225" t="s">
        <v>1378</v>
      </c>
      <c r="C1050" s="225" t="s">
        <v>93</v>
      </c>
      <c r="D1050" s="225" t="s">
        <v>244</v>
      </c>
      <c r="E1050" s="225" t="s">
        <v>157</v>
      </c>
      <c r="F1050" s="225">
        <v>35887</v>
      </c>
      <c r="G1050" s="225" t="s">
        <v>301</v>
      </c>
      <c r="H1050" s="225" t="s">
        <v>335</v>
      </c>
      <c r="I1050" s="225" t="s">
        <v>374</v>
      </c>
      <c r="M1050" s="225" t="s">
        <v>301</v>
      </c>
    </row>
    <row r="1051" spans="1:16" ht="17.25" customHeight="1" x14ac:dyDescent="0.2">
      <c r="A1051" s="225">
        <v>421941</v>
      </c>
      <c r="B1051" s="225" t="s">
        <v>2670</v>
      </c>
      <c r="C1051" s="225" t="s">
        <v>475</v>
      </c>
      <c r="D1051" s="225" t="s">
        <v>234</v>
      </c>
      <c r="E1051" s="225" t="s">
        <v>157</v>
      </c>
      <c r="F1051" s="225">
        <v>36161</v>
      </c>
      <c r="G1051" s="225" t="s">
        <v>301</v>
      </c>
      <c r="H1051" s="225" t="s">
        <v>335</v>
      </c>
      <c r="I1051" s="225" t="s">
        <v>400</v>
      </c>
      <c r="M1051" s="225" t="s">
        <v>301</v>
      </c>
    </row>
    <row r="1052" spans="1:16" ht="17.25" customHeight="1" x14ac:dyDescent="0.2">
      <c r="A1052" s="225">
        <v>421947</v>
      </c>
      <c r="B1052" s="225" t="s">
        <v>2518</v>
      </c>
      <c r="C1052" s="225" t="s">
        <v>104</v>
      </c>
      <c r="D1052" s="225" t="s">
        <v>808</v>
      </c>
      <c r="E1052" s="225" t="s">
        <v>157</v>
      </c>
      <c r="F1052" s="225">
        <v>36064</v>
      </c>
      <c r="G1052" s="225" t="s">
        <v>301</v>
      </c>
      <c r="H1052" s="225" t="s">
        <v>335</v>
      </c>
      <c r="I1052" s="225" t="s">
        <v>374</v>
      </c>
      <c r="M1052" s="225" t="s">
        <v>301</v>
      </c>
      <c r="N1052" s="225">
        <v>1461</v>
      </c>
      <c r="O1052" s="225">
        <v>43878.437094907407</v>
      </c>
      <c r="P1052" s="225">
        <v>33000</v>
      </c>
    </row>
    <row r="1053" spans="1:16" ht="17.25" customHeight="1" x14ac:dyDescent="0.2">
      <c r="A1053" s="225">
        <v>421954</v>
      </c>
      <c r="B1053" s="225" t="s">
        <v>2540</v>
      </c>
      <c r="C1053" s="225" t="s">
        <v>74</v>
      </c>
      <c r="D1053" s="225" t="s">
        <v>275</v>
      </c>
      <c r="E1053" s="225" t="s">
        <v>157</v>
      </c>
      <c r="F1053" s="225">
        <v>34777</v>
      </c>
      <c r="G1053" s="225" t="s">
        <v>301</v>
      </c>
      <c r="H1053" s="225" t="s">
        <v>335</v>
      </c>
      <c r="I1053" s="225" t="s">
        <v>400</v>
      </c>
      <c r="M1053" s="225" t="s">
        <v>311</v>
      </c>
    </row>
    <row r="1054" spans="1:16" ht="17.25" customHeight="1" x14ac:dyDescent="0.2">
      <c r="A1054" s="225">
        <v>421957</v>
      </c>
      <c r="B1054" s="225" t="s">
        <v>2539</v>
      </c>
      <c r="C1054" s="225" t="s">
        <v>138</v>
      </c>
      <c r="D1054" s="225" t="s">
        <v>215</v>
      </c>
      <c r="E1054" s="225" t="s">
        <v>157</v>
      </c>
      <c r="F1054" s="225">
        <v>35796</v>
      </c>
      <c r="G1054" s="225" t="s">
        <v>301</v>
      </c>
      <c r="H1054" s="225" t="s">
        <v>335</v>
      </c>
      <c r="I1054" s="225" t="s">
        <v>400</v>
      </c>
      <c r="M1054" s="225" t="s">
        <v>311</v>
      </c>
    </row>
    <row r="1055" spans="1:16" ht="17.25" customHeight="1" x14ac:dyDescent="0.2">
      <c r="A1055" s="225">
        <v>421958</v>
      </c>
      <c r="B1055" s="225" t="s">
        <v>2420</v>
      </c>
      <c r="C1055" s="225" t="s">
        <v>602</v>
      </c>
      <c r="D1055" s="225" t="s">
        <v>661</v>
      </c>
      <c r="E1055" s="225" t="s">
        <v>157</v>
      </c>
      <c r="F1055" s="225">
        <v>35307</v>
      </c>
      <c r="G1055" s="225" t="s">
        <v>301</v>
      </c>
      <c r="H1055" s="225" t="s">
        <v>335</v>
      </c>
      <c r="I1055" s="225" t="s">
        <v>374</v>
      </c>
      <c r="M1055" s="225" t="s">
        <v>301</v>
      </c>
      <c r="N1055" s="225">
        <v>6643</v>
      </c>
      <c r="O1055" s="225">
        <v>43829.467962962961</v>
      </c>
      <c r="P1055" s="225">
        <v>25000</v>
      </c>
    </row>
    <row r="1056" spans="1:16" ht="17.25" customHeight="1" x14ac:dyDescent="0.2">
      <c r="A1056" s="225">
        <v>421964</v>
      </c>
      <c r="B1056" s="225" t="s">
        <v>2538</v>
      </c>
      <c r="C1056" s="225" t="s">
        <v>475</v>
      </c>
      <c r="D1056" s="225" t="s">
        <v>234</v>
      </c>
      <c r="E1056" s="225" t="s">
        <v>157</v>
      </c>
      <c r="F1056" s="225">
        <v>36161</v>
      </c>
      <c r="G1056" s="225" t="s">
        <v>301</v>
      </c>
      <c r="H1056" s="225" t="s">
        <v>335</v>
      </c>
      <c r="I1056" s="225" t="s">
        <v>400</v>
      </c>
      <c r="M1056" s="225" t="s">
        <v>301</v>
      </c>
    </row>
    <row r="1057" spans="1:13" ht="17.25" customHeight="1" x14ac:dyDescent="0.2">
      <c r="A1057" s="225">
        <v>421970</v>
      </c>
      <c r="B1057" s="225" t="s">
        <v>946</v>
      </c>
      <c r="C1057" s="225" t="s">
        <v>489</v>
      </c>
      <c r="D1057" s="225" t="s">
        <v>218</v>
      </c>
      <c r="E1057" s="225" t="s">
        <v>157</v>
      </c>
      <c r="F1057" s="225">
        <v>35982</v>
      </c>
      <c r="G1057" s="225" t="s">
        <v>301</v>
      </c>
      <c r="H1057" s="225" t="s">
        <v>335</v>
      </c>
      <c r="I1057" s="225" t="s">
        <v>374</v>
      </c>
      <c r="M1057" s="225" t="s">
        <v>301</v>
      </c>
    </row>
    <row r="1058" spans="1:13" ht="17.25" customHeight="1" x14ac:dyDescent="0.2">
      <c r="A1058" s="225">
        <v>421988</v>
      </c>
      <c r="B1058" s="225" t="s">
        <v>1377</v>
      </c>
      <c r="C1058" s="225" t="s">
        <v>488</v>
      </c>
      <c r="D1058" s="225" t="s">
        <v>265</v>
      </c>
      <c r="E1058" s="225" t="s">
        <v>157</v>
      </c>
      <c r="F1058" s="225">
        <v>29587</v>
      </c>
      <c r="H1058" s="225" t="s">
        <v>335</v>
      </c>
      <c r="I1058" s="225" t="s">
        <v>374</v>
      </c>
      <c r="M1058" s="225" t="s">
        <v>311</v>
      </c>
    </row>
    <row r="1059" spans="1:13" ht="17.25" customHeight="1" x14ac:dyDescent="0.2">
      <c r="A1059" s="225">
        <v>421993</v>
      </c>
      <c r="B1059" s="225" t="s">
        <v>887</v>
      </c>
      <c r="C1059" s="225" t="s">
        <v>108</v>
      </c>
      <c r="D1059" s="225" t="s">
        <v>687</v>
      </c>
      <c r="E1059" s="225" t="s">
        <v>157</v>
      </c>
      <c r="F1059" s="225">
        <v>35874</v>
      </c>
      <c r="G1059" s="225" t="s">
        <v>301</v>
      </c>
      <c r="H1059" s="225" t="s">
        <v>335</v>
      </c>
      <c r="I1059" s="225" t="s">
        <v>374</v>
      </c>
      <c r="M1059" s="225" t="s">
        <v>301</v>
      </c>
    </row>
    <row r="1060" spans="1:13" ht="17.25" customHeight="1" x14ac:dyDescent="0.2">
      <c r="A1060" s="225">
        <v>421998</v>
      </c>
      <c r="B1060" s="225" t="s">
        <v>2918</v>
      </c>
      <c r="C1060" s="225" t="s">
        <v>114</v>
      </c>
      <c r="D1060" s="225" t="s">
        <v>231</v>
      </c>
      <c r="E1060" s="225" t="s">
        <v>157</v>
      </c>
      <c r="F1060" s="225">
        <v>33123</v>
      </c>
      <c r="G1060" s="225" t="s">
        <v>301</v>
      </c>
      <c r="H1060" s="225" t="s">
        <v>335</v>
      </c>
      <c r="I1060" s="225" t="s">
        <v>400</v>
      </c>
      <c r="M1060" s="225" t="s">
        <v>301</v>
      </c>
    </row>
    <row r="1061" spans="1:13" ht="17.25" customHeight="1" x14ac:dyDescent="0.2">
      <c r="A1061" s="225">
        <v>422015</v>
      </c>
      <c r="B1061" s="225" t="s">
        <v>1194</v>
      </c>
      <c r="C1061" s="225" t="s">
        <v>104</v>
      </c>
      <c r="D1061" s="225" t="s">
        <v>244</v>
      </c>
      <c r="E1061" s="225" t="s">
        <v>157</v>
      </c>
      <c r="F1061" s="225">
        <v>35475</v>
      </c>
      <c r="G1061" s="225" t="s">
        <v>301</v>
      </c>
      <c r="H1061" s="225" t="s">
        <v>335</v>
      </c>
      <c r="I1061" s="225" t="s">
        <v>374</v>
      </c>
      <c r="M1061" s="225" t="s">
        <v>301</v>
      </c>
    </row>
    <row r="1062" spans="1:13" ht="17.25" customHeight="1" x14ac:dyDescent="0.2">
      <c r="A1062" s="225">
        <v>422022</v>
      </c>
      <c r="B1062" s="225" t="s">
        <v>2816</v>
      </c>
      <c r="C1062" s="225" t="s">
        <v>116</v>
      </c>
      <c r="D1062" s="225" t="s">
        <v>2817</v>
      </c>
      <c r="E1062" s="225" t="s">
        <v>157</v>
      </c>
      <c r="F1062" s="225">
        <v>35799</v>
      </c>
      <c r="G1062" s="225" t="s">
        <v>312</v>
      </c>
      <c r="H1062" s="225" t="s">
        <v>335</v>
      </c>
      <c r="I1062" s="225" t="s">
        <v>400</v>
      </c>
      <c r="M1062" s="225" t="s">
        <v>311</v>
      </c>
    </row>
    <row r="1063" spans="1:13" ht="17.25" customHeight="1" x14ac:dyDescent="0.2">
      <c r="A1063" s="225">
        <v>422023</v>
      </c>
      <c r="B1063" s="225" t="s">
        <v>1739</v>
      </c>
      <c r="C1063" s="225" t="s">
        <v>548</v>
      </c>
      <c r="D1063" s="225" t="s">
        <v>1740</v>
      </c>
      <c r="E1063" s="225" t="s">
        <v>157</v>
      </c>
      <c r="F1063" s="225">
        <v>35154</v>
      </c>
      <c r="G1063" s="225" t="s">
        <v>301</v>
      </c>
      <c r="H1063" s="225" t="s">
        <v>335</v>
      </c>
      <c r="I1063" s="225" t="s">
        <v>374</v>
      </c>
      <c r="M1063" s="225" t="s">
        <v>301</v>
      </c>
    </row>
    <row r="1064" spans="1:13" ht="17.25" customHeight="1" x14ac:dyDescent="0.2">
      <c r="A1064" s="225">
        <v>422024</v>
      </c>
      <c r="B1064" s="225" t="s">
        <v>2212</v>
      </c>
      <c r="C1064" s="225" t="s">
        <v>128</v>
      </c>
      <c r="D1064" s="225" t="s">
        <v>665</v>
      </c>
      <c r="E1064" s="225" t="s">
        <v>157</v>
      </c>
      <c r="F1064" s="225">
        <v>35065</v>
      </c>
      <c r="G1064" s="225" t="s">
        <v>301</v>
      </c>
      <c r="H1064" s="225" t="s">
        <v>335</v>
      </c>
      <c r="I1064" s="225" t="s">
        <v>374</v>
      </c>
      <c r="M1064" s="225" t="s">
        <v>301</v>
      </c>
    </row>
    <row r="1065" spans="1:13" ht="17.25" customHeight="1" x14ac:dyDescent="0.2">
      <c r="A1065" s="225">
        <v>422032</v>
      </c>
      <c r="B1065" s="225" t="s">
        <v>1319</v>
      </c>
      <c r="C1065" s="225" t="s">
        <v>1136</v>
      </c>
      <c r="D1065" s="225" t="s">
        <v>215</v>
      </c>
      <c r="E1065" s="225" t="s">
        <v>157</v>
      </c>
      <c r="F1065" s="225">
        <v>35925</v>
      </c>
      <c r="G1065" s="225" t="s">
        <v>301</v>
      </c>
      <c r="H1065" s="225" t="s">
        <v>335</v>
      </c>
      <c r="I1065" s="225" t="s">
        <v>374</v>
      </c>
      <c r="M1065" s="225" t="s">
        <v>301</v>
      </c>
    </row>
    <row r="1066" spans="1:13" ht="17.25" customHeight="1" x14ac:dyDescent="0.2">
      <c r="A1066" s="225">
        <v>422035</v>
      </c>
      <c r="B1066" s="225" t="s">
        <v>945</v>
      </c>
      <c r="C1066" s="225" t="s">
        <v>70</v>
      </c>
      <c r="D1066" s="225" t="s">
        <v>741</v>
      </c>
      <c r="E1066" s="225" t="s">
        <v>157</v>
      </c>
      <c r="F1066" s="225">
        <v>34700</v>
      </c>
      <c r="G1066" s="225" t="s">
        <v>301</v>
      </c>
      <c r="H1066" s="225" t="s">
        <v>335</v>
      </c>
      <c r="I1066" s="225" t="s">
        <v>374</v>
      </c>
      <c r="M1066" s="225" t="s">
        <v>301</v>
      </c>
    </row>
    <row r="1067" spans="1:13" ht="17.25" customHeight="1" x14ac:dyDescent="0.2">
      <c r="A1067" s="225">
        <v>422039</v>
      </c>
      <c r="B1067" s="225" t="s">
        <v>943</v>
      </c>
      <c r="C1067" s="225" t="s">
        <v>123</v>
      </c>
      <c r="D1067" s="225" t="s">
        <v>944</v>
      </c>
      <c r="E1067" s="225" t="s">
        <v>157</v>
      </c>
      <c r="F1067" s="225">
        <v>35875</v>
      </c>
      <c r="G1067" s="225" t="s">
        <v>301</v>
      </c>
      <c r="H1067" s="225" t="s">
        <v>335</v>
      </c>
      <c r="I1067" s="225" t="s">
        <v>374</v>
      </c>
      <c r="M1067" s="225" t="s">
        <v>301</v>
      </c>
    </row>
    <row r="1068" spans="1:13" ht="17.25" customHeight="1" x14ac:dyDescent="0.2">
      <c r="A1068" s="225">
        <v>422044</v>
      </c>
      <c r="B1068" s="225" t="s">
        <v>1431</v>
      </c>
      <c r="C1068" s="225" t="s">
        <v>136</v>
      </c>
      <c r="D1068" s="225" t="s">
        <v>217</v>
      </c>
      <c r="E1068" s="225" t="s">
        <v>157</v>
      </c>
      <c r="F1068" s="225">
        <v>28901</v>
      </c>
      <c r="G1068" s="225" t="s">
        <v>301</v>
      </c>
      <c r="H1068" s="225" t="s">
        <v>335</v>
      </c>
      <c r="I1068" s="225" t="s">
        <v>374</v>
      </c>
      <c r="M1068" s="225" t="s">
        <v>301</v>
      </c>
    </row>
    <row r="1069" spans="1:13" ht="17.25" customHeight="1" x14ac:dyDescent="0.2">
      <c r="A1069" s="225">
        <v>422045</v>
      </c>
      <c r="B1069" s="225" t="s">
        <v>2211</v>
      </c>
      <c r="C1069" s="225" t="s">
        <v>569</v>
      </c>
      <c r="D1069" s="225" t="s">
        <v>440</v>
      </c>
      <c r="E1069" s="225" t="s">
        <v>157</v>
      </c>
      <c r="F1069" s="225">
        <v>35462</v>
      </c>
      <c r="G1069" s="225" t="s">
        <v>3074</v>
      </c>
      <c r="H1069" s="225" t="s">
        <v>335</v>
      </c>
      <c r="I1069" s="225" t="s">
        <v>374</v>
      </c>
      <c r="M1069" s="225" t="s">
        <v>311</v>
      </c>
    </row>
    <row r="1070" spans="1:13" ht="17.25" customHeight="1" x14ac:dyDescent="0.2">
      <c r="A1070" s="225">
        <v>422047</v>
      </c>
      <c r="B1070" s="225" t="s">
        <v>1814</v>
      </c>
      <c r="C1070" s="225" t="s">
        <v>434</v>
      </c>
      <c r="D1070" s="225" t="s">
        <v>253</v>
      </c>
      <c r="E1070" s="225" t="s">
        <v>157</v>
      </c>
      <c r="F1070" s="225">
        <v>34804</v>
      </c>
      <c r="G1070" s="225" t="s">
        <v>309</v>
      </c>
      <c r="H1070" s="225" t="s">
        <v>335</v>
      </c>
      <c r="I1070" s="225" t="s">
        <v>374</v>
      </c>
      <c r="M1070" s="225" t="s">
        <v>311</v>
      </c>
    </row>
    <row r="1071" spans="1:13" ht="17.25" customHeight="1" x14ac:dyDescent="0.2">
      <c r="A1071" s="225">
        <v>422050</v>
      </c>
      <c r="B1071" s="225" t="s">
        <v>690</v>
      </c>
      <c r="C1071" s="225" t="s">
        <v>1862</v>
      </c>
      <c r="D1071" s="225" t="s">
        <v>212</v>
      </c>
      <c r="E1071" s="225" t="s">
        <v>157</v>
      </c>
      <c r="F1071" s="225">
        <v>35952</v>
      </c>
      <c r="G1071" s="225" t="s">
        <v>301</v>
      </c>
      <c r="H1071" s="225" t="s">
        <v>335</v>
      </c>
      <c r="I1071" s="225" t="s">
        <v>400</v>
      </c>
      <c r="M1071" s="225" t="s">
        <v>317</v>
      </c>
    </row>
    <row r="1072" spans="1:13" ht="17.25" customHeight="1" x14ac:dyDescent="0.2">
      <c r="A1072" s="225">
        <v>422053</v>
      </c>
      <c r="B1072" s="225" t="s">
        <v>1345</v>
      </c>
      <c r="C1072" s="225" t="s">
        <v>129</v>
      </c>
      <c r="D1072" s="225" t="s">
        <v>244</v>
      </c>
      <c r="E1072" s="225" t="s">
        <v>157</v>
      </c>
      <c r="F1072" s="225">
        <v>34335</v>
      </c>
      <c r="G1072" s="225" t="s">
        <v>301</v>
      </c>
      <c r="H1072" s="225" t="s">
        <v>335</v>
      </c>
      <c r="I1072" s="225" t="s">
        <v>374</v>
      </c>
      <c r="M1072" s="225" t="s">
        <v>301</v>
      </c>
    </row>
    <row r="1073" spans="1:13" ht="17.25" customHeight="1" x14ac:dyDescent="0.2">
      <c r="A1073" s="225">
        <v>422054</v>
      </c>
      <c r="B1073" s="225" t="s">
        <v>1285</v>
      </c>
      <c r="C1073" s="225" t="s">
        <v>1286</v>
      </c>
      <c r="D1073" s="225" t="s">
        <v>243</v>
      </c>
      <c r="E1073" s="225" t="s">
        <v>157</v>
      </c>
      <c r="F1073" s="225">
        <v>34700</v>
      </c>
      <c r="G1073" s="225" t="s">
        <v>301</v>
      </c>
      <c r="H1073" s="225" t="s">
        <v>335</v>
      </c>
      <c r="I1073" s="225" t="s">
        <v>374</v>
      </c>
      <c r="M1073" s="225" t="s">
        <v>301</v>
      </c>
    </row>
    <row r="1074" spans="1:13" ht="17.25" customHeight="1" x14ac:dyDescent="0.2">
      <c r="A1074" s="225">
        <v>422069</v>
      </c>
      <c r="B1074" s="225" t="s">
        <v>941</v>
      </c>
      <c r="C1074" s="225" t="s">
        <v>70</v>
      </c>
      <c r="D1074" s="225" t="s">
        <v>942</v>
      </c>
      <c r="E1074" s="225" t="s">
        <v>157</v>
      </c>
      <c r="F1074" s="225">
        <v>34717</v>
      </c>
      <c r="G1074" s="225" t="s">
        <v>308</v>
      </c>
      <c r="H1074" s="225" t="s">
        <v>335</v>
      </c>
      <c r="I1074" s="225" t="s">
        <v>374</v>
      </c>
      <c r="M1074" s="225" t="s">
        <v>304</v>
      </c>
    </row>
    <row r="1075" spans="1:13" ht="17.25" customHeight="1" x14ac:dyDescent="0.2">
      <c r="A1075" s="225">
        <v>422092</v>
      </c>
      <c r="B1075" s="225" t="s">
        <v>1284</v>
      </c>
      <c r="C1075" s="225" t="s">
        <v>102</v>
      </c>
      <c r="D1075" s="225" t="s">
        <v>487</v>
      </c>
      <c r="E1075" s="225" t="s">
        <v>157</v>
      </c>
      <c r="F1075" s="225">
        <v>35595</v>
      </c>
      <c r="G1075" s="225" t="s">
        <v>301</v>
      </c>
      <c r="H1075" s="225" t="s">
        <v>335</v>
      </c>
      <c r="I1075" s="225" t="s">
        <v>374</v>
      </c>
      <c r="M1075" s="225" t="s">
        <v>301</v>
      </c>
    </row>
    <row r="1076" spans="1:13" ht="17.25" customHeight="1" x14ac:dyDescent="0.2">
      <c r="A1076" s="225">
        <v>422093</v>
      </c>
      <c r="B1076" s="225" t="s">
        <v>2695</v>
      </c>
      <c r="C1076" s="225" t="s">
        <v>2696</v>
      </c>
      <c r="D1076" s="225" t="s">
        <v>249</v>
      </c>
      <c r="E1076" s="225" t="s">
        <v>157</v>
      </c>
      <c r="F1076" s="225">
        <v>35904</v>
      </c>
      <c r="G1076" s="225" t="s">
        <v>301</v>
      </c>
      <c r="H1076" s="225" t="s">
        <v>335</v>
      </c>
      <c r="I1076" s="225" t="s">
        <v>400</v>
      </c>
      <c r="M1076" s="225" t="s">
        <v>301</v>
      </c>
    </row>
    <row r="1077" spans="1:13" ht="17.25" customHeight="1" x14ac:dyDescent="0.2">
      <c r="A1077" s="225">
        <v>422099</v>
      </c>
      <c r="B1077" s="225" t="s">
        <v>2861</v>
      </c>
      <c r="C1077" s="225" t="s">
        <v>401</v>
      </c>
      <c r="D1077" s="225" t="s">
        <v>262</v>
      </c>
      <c r="E1077" s="225" t="s">
        <v>157</v>
      </c>
      <c r="F1077" s="225">
        <v>36164</v>
      </c>
      <c r="G1077" s="225" t="s">
        <v>301</v>
      </c>
      <c r="H1077" s="225" t="s">
        <v>335</v>
      </c>
      <c r="I1077" s="225" t="s">
        <v>400</v>
      </c>
      <c r="M1077" s="225" t="s">
        <v>301</v>
      </c>
    </row>
    <row r="1078" spans="1:13" ht="17.25" customHeight="1" x14ac:dyDescent="0.2">
      <c r="A1078" s="225">
        <v>422126</v>
      </c>
      <c r="B1078" s="225" t="s">
        <v>1193</v>
      </c>
      <c r="C1078" s="225" t="s">
        <v>116</v>
      </c>
      <c r="D1078" s="225" t="s">
        <v>512</v>
      </c>
      <c r="E1078" s="225" t="s">
        <v>157</v>
      </c>
      <c r="F1078" s="225">
        <v>36218</v>
      </c>
      <c r="G1078" s="225" t="s">
        <v>301</v>
      </c>
      <c r="H1078" s="225" t="s">
        <v>335</v>
      </c>
      <c r="I1078" s="225" t="s">
        <v>374</v>
      </c>
      <c r="M1078" s="225" t="s">
        <v>311</v>
      </c>
    </row>
    <row r="1079" spans="1:13" ht="17.25" customHeight="1" x14ac:dyDescent="0.2">
      <c r="A1079" s="225">
        <v>422128</v>
      </c>
      <c r="B1079" s="225" t="s">
        <v>2743</v>
      </c>
      <c r="C1079" s="225" t="s">
        <v>91</v>
      </c>
      <c r="D1079" s="225" t="s">
        <v>260</v>
      </c>
      <c r="E1079" s="225" t="s">
        <v>158</v>
      </c>
      <c r="F1079" s="225">
        <v>35796</v>
      </c>
      <c r="G1079" s="225" t="s">
        <v>301</v>
      </c>
      <c r="H1079" s="225" t="s">
        <v>335</v>
      </c>
      <c r="I1079" s="225" t="s">
        <v>400</v>
      </c>
      <c r="M1079" s="225" t="s">
        <v>301</v>
      </c>
    </row>
    <row r="1080" spans="1:13" ht="17.25" customHeight="1" x14ac:dyDescent="0.2">
      <c r="A1080" s="225">
        <v>422131</v>
      </c>
      <c r="B1080" s="225" t="s">
        <v>2896</v>
      </c>
      <c r="C1080" s="225" t="s">
        <v>2504</v>
      </c>
      <c r="D1080" s="225" t="s">
        <v>473</v>
      </c>
      <c r="E1080" s="225" t="s">
        <v>158</v>
      </c>
      <c r="F1080" s="225">
        <v>35870</v>
      </c>
      <c r="G1080" s="225" t="s">
        <v>301</v>
      </c>
      <c r="H1080" s="225" t="s">
        <v>335</v>
      </c>
      <c r="I1080" s="225" t="s">
        <v>400</v>
      </c>
      <c r="M1080" s="225" t="s">
        <v>301</v>
      </c>
    </row>
    <row r="1081" spans="1:13" ht="17.25" customHeight="1" x14ac:dyDescent="0.2">
      <c r="A1081" s="225">
        <v>422133</v>
      </c>
      <c r="B1081" s="225" t="s">
        <v>1375</v>
      </c>
      <c r="C1081" s="225" t="s">
        <v>1376</v>
      </c>
      <c r="D1081" s="225" t="s">
        <v>215</v>
      </c>
      <c r="E1081" s="225" t="s">
        <v>158</v>
      </c>
      <c r="F1081" s="225">
        <v>32883</v>
      </c>
      <c r="G1081" s="225" t="s">
        <v>301</v>
      </c>
      <c r="H1081" s="225" t="s">
        <v>335</v>
      </c>
      <c r="I1081" s="225" t="s">
        <v>374</v>
      </c>
      <c r="M1081" s="225" t="s">
        <v>301</v>
      </c>
    </row>
    <row r="1082" spans="1:13" ht="17.25" customHeight="1" x14ac:dyDescent="0.2">
      <c r="A1082" s="225">
        <v>422135</v>
      </c>
      <c r="B1082" s="225" t="s">
        <v>2742</v>
      </c>
      <c r="C1082" s="225" t="s">
        <v>282</v>
      </c>
      <c r="D1082" s="225" t="s">
        <v>493</v>
      </c>
      <c r="E1082" s="225" t="s">
        <v>158</v>
      </c>
      <c r="F1082" s="225">
        <v>36181</v>
      </c>
      <c r="G1082" s="225" t="s">
        <v>301</v>
      </c>
      <c r="H1082" s="225" t="s">
        <v>335</v>
      </c>
      <c r="I1082" s="225" t="s">
        <v>400</v>
      </c>
      <c r="M1082" s="225" t="s">
        <v>301</v>
      </c>
    </row>
    <row r="1083" spans="1:13" ht="17.25" customHeight="1" x14ac:dyDescent="0.2">
      <c r="A1083" s="225">
        <v>422138</v>
      </c>
      <c r="B1083" s="225" t="s">
        <v>1603</v>
      </c>
      <c r="C1083" s="225" t="s">
        <v>97</v>
      </c>
      <c r="D1083" s="225" t="s">
        <v>1604</v>
      </c>
      <c r="E1083" s="225" t="s">
        <v>158</v>
      </c>
      <c r="F1083" s="225">
        <v>35069</v>
      </c>
      <c r="G1083" s="225" t="s">
        <v>301</v>
      </c>
      <c r="H1083" s="225" t="s">
        <v>335</v>
      </c>
      <c r="I1083" s="225" t="s">
        <v>374</v>
      </c>
      <c r="M1083" s="225" t="s">
        <v>321</v>
      </c>
    </row>
    <row r="1084" spans="1:13" ht="17.25" customHeight="1" x14ac:dyDescent="0.2">
      <c r="A1084" s="225">
        <v>422141</v>
      </c>
      <c r="B1084" s="225" t="s">
        <v>1318</v>
      </c>
      <c r="C1084" s="225" t="s">
        <v>595</v>
      </c>
      <c r="D1084" s="225" t="s">
        <v>211</v>
      </c>
      <c r="E1084" s="225" t="s">
        <v>158</v>
      </c>
      <c r="F1084" s="225">
        <v>35887</v>
      </c>
      <c r="G1084" s="225" t="s">
        <v>301</v>
      </c>
      <c r="H1084" s="225" t="s">
        <v>335</v>
      </c>
      <c r="I1084" s="225" t="s">
        <v>374</v>
      </c>
      <c r="M1084" s="225" t="s">
        <v>301</v>
      </c>
    </row>
    <row r="1085" spans="1:13" ht="17.25" customHeight="1" x14ac:dyDescent="0.2">
      <c r="A1085" s="225">
        <v>422144</v>
      </c>
      <c r="B1085" s="225" t="s">
        <v>2860</v>
      </c>
      <c r="C1085" s="225" t="s">
        <v>649</v>
      </c>
      <c r="D1085" s="225" t="s">
        <v>260</v>
      </c>
      <c r="E1085" s="225" t="s">
        <v>158</v>
      </c>
      <c r="F1085" s="225">
        <v>36271</v>
      </c>
      <c r="G1085" s="225" t="s">
        <v>301</v>
      </c>
      <c r="H1085" s="225" t="s">
        <v>335</v>
      </c>
      <c r="I1085" s="225" t="s">
        <v>400</v>
      </c>
      <c r="M1085" s="225" t="s">
        <v>301</v>
      </c>
    </row>
    <row r="1086" spans="1:13" ht="17.25" customHeight="1" x14ac:dyDescent="0.2">
      <c r="A1086" s="225">
        <v>422154</v>
      </c>
      <c r="B1086" s="225" t="s">
        <v>1984</v>
      </c>
      <c r="C1086" s="225" t="s">
        <v>434</v>
      </c>
      <c r="D1086" s="225" t="s">
        <v>284</v>
      </c>
      <c r="E1086" s="225" t="s">
        <v>158</v>
      </c>
      <c r="F1086" s="225">
        <v>33978</v>
      </c>
      <c r="G1086" s="225" t="s">
        <v>301</v>
      </c>
      <c r="H1086" s="225" t="s">
        <v>335</v>
      </c>
      <c r="I1086" s="225" t="s">
        <v>374</v>
      </c>
      <c r="M1086" s="225" t="s">
        <v>301</v>
      </c>
    </row>
    <row r="1087" spans="1:13" ht="17.25" customHeight="1" x14ac:dyDescent="0.2">
      <c r="A1087" s="225">
        <v>422158</v>
      </c>
      <c r="B1087" s="225" t="s">
        <v>1373</v>
      </c>
      <c r="C1087" s="225" t="s">
        <v>1374</v>
      </c>
      <c r="D1087" s="225" t="s">
        <v>425</v>
      </c>
      <c r="E1087" s="225" t="s">
        <v>158</v>
      </c>
      <c r="F1087" s="225">
        <v>35455</v>
      </c>
      <c r="G1087" s="225" t="s">
        <v>301</v>
      </c>
      <c r="H1087" s="225" t="s">
        <v>335</v>
      </c>
      <c r="I1087" s="225" t="s">
        <v>374</v>
      </c>
      <c r="M1087" s="225" t="s">
        <v>301</v>
      </c>
    </row>
    <row r="1088" spans="1:13" ht="17.25" customHeight="1" x14ac:dyDescent="0.2">
      <c r="A1088" s="225">
        <v>422161</v>
      </c>
      <c r="B1088" s="225" t="s">
        <v>1317</v>
      </c>
      <c r="C1088" s="225" t="s">
        <v>589</v>
      </c>
      <c r="D1088" s="225" t="s">
        <v>268</v>
      </c>
      <c r="E1088" s="225" t="s">
        <v>158</v>
      </c>
      <c r="F1088" s="225">
        <v>32901</v>
      </c>
      <c r="G1088" s="225" t="s">
        <v>301</v>
      </c>
      <c r="H1088" s="225" t="s">
        <v>335</v>
      </c>
      <c r="I1088" s="225" t="s">
        <v>374</v>
      </c>
      <c r="M1088" s="225" t="s">
        <v>301</v>
      </c>
    </row>
    <row r="1089" spans="1:13" ht="17.25" customHeight="1" x14ac:dyDescent="0.2">
      <c r="A1089" s="225">
        <v>422163</v>
      </c>
      <c r="B1089" s="225" t="s">
        <v>1246</v>
      </c>
      <c r="C1089" s="225" t="s">
        <v>1247</v>
      </c>
      <c r="D1089" s="225" t="s">
        <v>244</v>
      </c>
      <c r="E1089" s="225" t="s">
        <v>158</v>
      </c>
      <c r="F1089" s="225">
        <v>35833</v>
      </c>
      <c r="G1089" s="225" t="s">
        <v>312</v>
      </c>
      <c r="H1089" s="225" t="s">
        <v>335</v>
      </c>
      <c r="I1089" s="225" t="s">
        <v>374</v>
      </c>
      <c r="M1089" s="225" t="s">
        <v>334</v>
      </c>
    </row>
    <row r="1090" spans="1:13" ht="17.25" customHeight="1" x14ac:dyDescent="0.2">
      <c r="A1090" s="225">
        <v>422164</v>
      </c>
      <c r="B1090" s="225" t="s">
        <v>2882</v>
      </c>
      <c r="C1090" s="225" t="s">
        <v>357</v>
      </c>
      <c r="D1090" s="225" t="s">
        <v>246</v>
      </c>
      <c r="E1090" s="225" t="s">
        <v>158</v>
      </c>
      <c r="F1090" s="225">
        <v>32282</v>
      </c>
      <c r="G1090" s="225" t="s">
        <v>301</v>
      </c>
      <c r="H1090" s="225" t="s">
        <v>335</v>
      </c>
      <c r="I1090" s="225" t="s">
        <v>400</v>
      </c>
      <c r="M1090" s="225" t="s">
        <v>301</v>
      </c>
    </row>
    <row r="1091" spans="1:13" ht="17.25" customHeight="1" x14ac:dyDescent="0.2">
      <c r="A1091" s="225">
        <v>422169</v>
      </c>
      <c r="B1091" s="225" t="s">
        <v>1982</v>
      </c>
      <c r="C1091" s="225" t="s">
        <v>657</v>
      </c>
      <c r="D1091" s="225" t="s">
        <v>1983</v>
      </c>
      <c r="E1091" s="225" t="s">
        <v>158</v>
      </c>
      <c r="F1091" s="225">
        <v>33452</v>
      </c>
      <c r="G1091" s="225" t="s">
        <v>301</v>
      </c>
      <c r="H1091" s="225" t="s">
        <v>335</v>
      </c>
      <c r="I1091" s="225" t="s">
        <v>374</v>
      </c>
      <c r="M1091" s="225" t="s">
        <v>311</v>
      </c>
    </row>
    <row r="1092" spans="1:13" ht="17.25" customHeight="1" x14ac:dyDescent="0.2">
      <c r="A1092" s="225">
        <v>422170</v>
      </c>
      <c r="B1092" s="225" t="s">
        <v>2694</v>
      </c>
      <c r="C1092" s="225" t="s">
        <v>75</v>
      </c>
      <c r="D1092" s="225" t="s">
        <v>774</v>
      </c>
      <c r="E1092" s="225" t="s">
        <v>158</v>
      </c>
      <c r="F1092" s="225">
        <v>36161</v>
      </c>
      <c r="G1092" s="225" t="s">
        <v>301</v>
      </c>
      <c r="H1092" s="225" t="s">
        <v>335</v>
      </c>
      <c r="I1092" s="225" t="s">
        <v>400</v>
      </c>
      <c r="M1092" s="225" t="s">
        <v>311</v>
      </c>
    </row>
    <row r="1093" spans="1:13" ht="17.25" customHeight="1" x14ac:dyDescent="0.2">
      <c r="A1093" s="225">
        <v>422171</v>
      </c>
      <c r="B1093" s="225" t="s">
        <v>1315</v>
      </c>
      <c r="C1093" s="225" t="s">
        <v>1316</v>
      </c>
      <c r="D1093" s="225" t="s">
        <v>721</v>
      </c>
      <c r="E1093" s="225" t="s">
        <v>158</v>
      </c>
      <c r="F1093" s="225">
        <v>35444</v>
      </c>
      <c r="G1093" s="225" t="s">
        <v>301</v>
      </c>
      <c r="H1093" s="225" t="s">
        <v>335</v>
      </c>
      <c r="I1093" s="225" t="s">
        <v>374</v>
      </c>
      <c r="M1093" s="225" t="s">
        <v>301</v>
      </c>
    </row>
    <row r="1094" spans="1:13" ht="17.25" customHeight="1" x14ac:dyDescent="0.2">
      <c r="A1094" s="225">
        <v>422188</v>
      </c>
      <c r="B1094" s="225" t="s">
        <v>1981</v>
      </c>
      <c r="C1094" s="225" t="s">
        <v>458</v>
      </c>
      <c r="D1094" s="225" t="s">
        <v>588</v>
      </c>
      <c r="E1094" s="225" t="s">
        <v>158</v>
      </c>
      <c r="F1094" s="225">
        <v>35065</v>
      </c>
      <c r="G1094" s="225" t="s">
        <v>301</v>
      </c>
      <c r="H1094" s="225" t="s">
        <v>335</v>
      </c>
      <c r="I1094" s="225" t="s">
        <v>374</v>
      </c>
      <c r="M1094" s="225" t="s">
        <v>301</v>
      </c>
    </row>
    <row r="1095" spans="1:13" ht="17.25" customHeight="1" x14ac:dyDescent="0.2">
      <c r="A1095" s="225">
        <v>422191</v>
      </c>
      <c r="B1095" s="225" t="s">
        <v>1245</v>
      </c>
      <c r="C1095" s="225" t="s">
        <v>730</v>
      </c>
      <c r="D1095" s="225" t="s">
        <v>256</v>
      </c>
      <c r="E1095" s="225" t="s">
        <v>157</v>
      </c>
      <c r="F1095" s="225">
        <v>35206</v>
      </c>
      <c r="G1095" s="225" t="s">
        <v>301</v>
      </c>
      <c r="H1095" s="225" t="s">
        <v>335</v>
      </c>
      <c r="I1095" s="225" t="s">
        <v>374</v>
      </c>
      <c r="M1095" s="225" t="s">
        <v>301</v>
      </c>
    </row>
    <row r="1096" spans="1:13" ht="17.25" customHeight="1" x14ac:dyDescent="0.2">
      <c r="A1096" s="225">
        <v>422192</v>
      </c>
      <c r="B1096" s="225" t="s">
        <v>2580</v>
      </c>
      <c r="C1096" s="225" t="s">
        <v>88</v>
      </c>
      <c r="D1096" s="225" t="s">
        <v>420</v>
      </c>
      <c r="E1096" s="225" t="s">
        <v>158</v>
      </c>
      <c r="F1096" s="225">
        <v>36182</v>
      </c>
      <c r="G1096" s="225" t="s">
        <v>3058</v>
      </c>
      <c r="H1096" s="225" t="s">
        <v>335</v>
      </c>
      <c r="I1096" s="225" t="s">
        <v>400</v>
      </c>
      <c r="M1096" s="225" t="s">
        <v>311</v>
      </c>
    </row>
    <row r="1097" spans="1:13" ht="17.25" customHeight="1" x14ac:dyDescent="0.2">
      <c r="A1097" s="225">
        <v>422196</v>
      </c>
      <c r="B1097" s="225" t="s">
        <v>940</v>
      </c>
      <c r="C1097" s="225" t="s">
        <v>788</v>
      </c>
      <c r="D1097" s="225" t="s">
        <v>101</v>
      </c>
      <c r="E1097" s="225" t="s">
        <v>158</v>
      </c>
      <c r="F1097" s="225">
        <v>33975</v>
      </c>
      <c r="G1097" s="225" t="s">
        <v>301</v>
      </c>
      <c r="H1097" s="225" t="s">
        <v>335</v>
      </c>
      <c r="I1097" s="225" t="s">
        <v>374</v>
      </c>
      <c r="M1097" s="225" t="s">
        <v>301</v>
      </c>
    </row>
    <row r="1098" spans="1:13" ht="17.25" customHeight="1" x14ac:dyDescent="0.2">
      <c r="A1098" s="225">
        <v>422203</v>
      </c>
      <c r="B1098" s="225" t="s">
        <v>939</v>
      </c>
      <c r="C1098" s="225" t="s">
        <v>74</v>
      </c>
      <c r="D1098" s="225" t="s">
        <v>543</v>
      </c>
      <c r="E1098" s="225" t="s">
        <v>157</v>
      </c>
      <c r="F1098" s="225">
        <v>34627</v>
      </c>
      <c r="G1098" s="225" t="s">
        <v>3165</v>
      </c>
      <c r="H1098" s="225" t="s">
        <v>335</v>
      </c>
      <c r="I1098" s="225" t="s">
        <v>374</v>
      </c>
      <c r="M1098" s="225" t="s">
        <v>306</v>
      </c>
    </row>
    <row r="1099" spans="1:13" ht="17.25" customHeight="1" x14ac:dyDescent="0.2">
      <c r="A1099" s="225">
        <v>422207</v>
      </c>
      <c r="B1099" s="225" t="s">
        <v>938</v>
      </c>
      <c r="C1099" s="225" t="s">
        <v>501</v>
      </c>
      <c r="D1099" s="225" t="s">
        <v>795</v>
      </c>
      <c r="E1099" s="225" t="s">
        <v>158</v>
      </c>
      <c r="F1099" s="225">
        <v>35800</v>
      </c>
      <c r="G1099" s="225" t="s">
        <v>301</v>
      </c>
      <c r="H1099" s="225" t="s">
        <v>335</v>
      </c>
      <c r="I1099" s="225" t="s">
        <v>374</v>
      </c>
      <c r="M1099" s="225" t="s">
        <v>301</v>
      </c>
    </row>
    <row r="1100" spans="1:13" ht="17.25" customHeight="1" x14ac:dyDescent="0.2">
      <c r="A1100" s="225">
        <v>422213</v>
      </c>
      <c r="B1100" s="225" t="s">
        <v>937</v>
      </c>
      <c r="C1100" s="225" t="s">
        <v>72</v>
      </c>
      <c r="D1100" s="225" t="s">
        <v>248</v>
      </c>
      <c r="E1100" s="225" t="s">
        <v>157</v>
      </c>
      <c r="F1100" s="225">
        <v>34737</v>
      </c>
      <c r="G1100" s="225" t="s">
        <v>301</v>
      </c>
      <c r="H1100" s="225" t="s">
        <v>335</v>
      </c>
      <c r="I1100" s="225" t="s">
        <v>374</v>
      </c>
      <c r="M1100" s="225" t="s">
        <v>301</v>
      </c>
    </row>
    <row r="1101" spans="1:13" ht="17.25" customHeight="1" x14ac:dyDescent="0.2">
      <c r="A1101" s="225">
        <v>422215</v>
      </c>
      <c r="B1101" s="225" t="s">
        <v>2643</v>
      </c>
      <c r="C1101" s="225" t="s">
        <v>92</v>
      </c>
      <c r="D1101" s="225" t="s">
        <v>219</v>
      </c>
      <c r="E1101" s="225" t="s">
        <v>157</v>
      </c>
      <c r="F1101" s="225">
        <v>36189</v>
      </c>
      <c r="G1101" s="225" t="s">
        <v>301</v>
      </c>
      <c r="H1101" s="225" t="s">
        <v>335</v>
      </c>
      <c r="I1101" s="225" t="s">
        <v>400</v>
      </c>
      <c r="M1101" s="225" t="s">
        <v>301</v>
      </c>
    </row>
    <row r="1102" spans="1:13" ht="17.25" customHeight="1" x14ac:dyDescent="0.2">
      <c r="A1102" s="225">
        <v>422216</v>
      </c>
      <c r="B1102" s="225" t="s">
        <v>1813</v>
      </c>
      <c r="C1102" s="225" t="s">
        <v>490</v>
      </c>
      <c r="D1102" s="225" t="s">
        <v>261</v>
      </c>
      <c r="E1102" s="225" t="s">
        <v>157</v>
      </c>
      <c r="F1102" s="225">
        <v>36190</v>
      </c>
      <c r="G1102" s="225" t="s">
        <v>301</v>
      </c>
      <c r="H1102" s="225" t="s">
        <v>335</v>
      </c>
      <c r="I1102" s="225" t="s">
        <v>374</v>
      </c>
      <c r="M1102" s="225" t="s">
        <v>301</v>
      </c>
    </row>
    <row r="1103" spans="1:13" ht="17.25" customHeight="1" x14ac:dyDescent="0.2">
      <c r="A1103" s="225">
        <v>422223</v>
      </c>
      <c r="B1103" s="225" t="s">
        <v>1192</v>
      </c>
      <c r="C1103" s="225" t="s">
        <v>102</v>
      </c>
      <c r="D1103" s="225" t="s">
        <v>101</v>
      </c>
      <c r="E1103" s="225" t="s">
        <v>157</v>
      </c>
      <c r="F1103" s="225">
        <v>35410</v>
      </c>
      <c r="G1103" s="225" t="s">
        <v>3057</v>
      </c>
      <c r="H1103" s="225" t="s">
        <v>335</v>
      </c>
      <c r="I1103" s="225" t="s">
        <v>374</v>
      </c>
      <c r="M1103" s="225" t="s">
        <v>311</v>
      </c>
    </row>
    <row r="1104" spans="1:13" ht="17.25" customHeight="1" x14ac:dyDescent="0.2">
      <c r="A1104" s="225">
        <v>422225</v>
      </c>
      <c r="B1104" s="225" t="s">
        <v>2876</v>
      </c>
      <c r="C1104" s="225" t="s">
        <v>129</v>
      </c>
      <c r="D1104" s="225" t="s">
        <v>2877</v>
      </c>
      <c r="E1104" s="225" t="s">
        <v>157</v>
      </c>
      <c r="F1104" s="225">
        <v>35610</v>
      </c>
      <c r="G1104" s="225" t="s">
        <v>301</v>
      </c>
      <c r="H1104" s="225" t="s">
        <v>335</v>
      </c>
      <c r="I1104" s="225" t="s">
        <v>400</v>
      </c>
      <c r="M1104" s="225" t="s">
        <v>301</v>
      </c>
    </row>
    <row r="1105" spans="1:13" ht="17.25" customHeight="1" x14ac:dyDescent="0.2">
      <c r="A1105" s="225">
        <v>422226</v>
      </c>
      <c r="B1105" s="225" t="s">
        <v>1314</v>
      </c>
      <c r="C1105" s="225" t="s">
        <v>108</v>
      </c>
      <c r="D1105" s="225" t="s">
        <v>235</v>
      </c>
      <c r="E1105" s="225" t="s">
        <v>158</v>
      </c>
      <c r="F1105" s="225">
        <v>35796</v>
      </c>
      <c r="G1105" s="225" t="s">
        <v>301</v>
      </c>
      <c r="H1105" s="225" t="s">
        <v>335</v>
      </c>
      <c r="I1105" s="225" t="s">
        <v>374</v>
      </c>
      <c r="M1105" s="225" t="s">
        <v>301</v>
      </c>
    </row>
    <row r="1106" spans="1:13" ht="17.25" customHeight="1" x14ac:dyDescent="0.2">
      <c r="A1106" s="225">
        <v>422227</v>
      </c>
      <c r="B1106" s="225" t="s">
        <v>934</v>
      </c>
      <c r="C1106" s="225" t="s">
        <v>935</v>
      </c>
      <c r="D1106" s="225" t="s">
        <v>936</v>
      </c>
      <c r="E1106" s="225" t="s">
        <v>158</v>
      </c>
      <c r="F1106" s="225">
        <v>30945</v>
      </c>
      <c r="G1106" s="225" t="s">
        <v>311</v>
      </c>
      <c r="H1106" s="225" t="s">
        <v>335</v>
      </c>
      <c r="I1106" s="225" t="s">
        <v>374</v>
      </c>
      <c r="M1106" s="225" t="s">
        <v>327</v>
      </c>
    </row>
    <row r="1107" spans="1:13" ht="17.25" customHeight="1" x14ac:dyDescent="0.2">
      <c r="A1107" s="225">
        <v>422228</v>
      </c>
      <c r="B1107" s="225" t="s">
        <v>932</v>
      </c>
      <c r="C1107" s="225" t="s">
        <v>693</v>
      </c>
      <c r="D1107" s="225" t="s">
        <v>933</v>
      </c>
      <c r="E1107" s="225" t="s">
        <v>158</v>
      </c>
      <c r="F1107" s="225">
        <v>29961</v>
      </c>
      <c r="G1107" s="225" t="s">
        <v>301</v>
      </c>
      <c r="H1107" s="225" t="s">
        <v>335</v>
      </c>
      <c r="I1107" s="225" t="s">
        <v>374</v>
      </c>
      <c r="M1107" s="225" t="s">
        <v>320</v>
      </c>
    </row>
    <row r="1108" spans="1:13" ht="17.25" customHeight="1" x14ac:dyDescent="0.2">
      <c r="A1108" s="225">
        <v>422252</v>
      </c>
      <c r="B1108" s="225" t="s">
        <v>1683</v>
      </c>
      <c r="C1108" s="225" t="s">
        <v>680</v>
      </c>
      <c r="D1108" s="225" t="s">
        <v>273</v>
      </c>
      <c r="E1108" s="225" t="s">
        <v>157</v>
      </c>
      <c r="F1108" s="225">
        <v>35348</v>
      </c>
      <c r="G1108" s="225" t="s">
        <v>3039</v>
      </c>
      <c r="H1108" s="225" t="s">
        <v>335</v>
      </c>
      <c r="I1108" s="225" t="s">
        <v>374</v>
      </c>
      <c r="M1108" s="225" t="s">
        <v>311</v>
      </c>
    </row>
    <row r="1109" spans="1:13" ht="17.25" customHeight="1" x14ac:dyDescent="0.2">
      <c r="A1109" s="225">
        <v>422259</v>
      </c>
      <c r="B1109" s="225" t="s">
        <v>1313</v>
      </c>
      <c r="C1109" s="225" t="s">
        <v>561</v>
      </c>
      <c r="D1109" s="225" t="s">
        <v>234</v>
      </c>
      <c r="E1109" s="225" t="s">
        <v>158</v>
      </c>
      <c r="F1109" s="225">
        <v>34353</v>
      </c>
      <c r="G1109" s="225" t="s">
        <v>301</v>
      </c>
      <c r="H1109" s="225" t="s">
        <v>335</v>
      </c>
      <c r="I1109" s="225" t="s">
        <v>374</v>
      </c>
      <c r="M1109" s="225" t="s">
        <v>301</v>
      </c>
    </row>
    <row r="1110" spans="1:13" ht="17.25" customHeight="1" x14ac:dyDescent="0.2">
      <c r="A1110" s="225">
        <v>422260</v>
      </c>
      <c r="B1110" s="225" t="s">
        <v>2750</v>
      </c>
      <c r="C1110" s="225" t="s">
        <v>516</v>
      </c>
      <c r="D1110" s="225" t="s">
        <v>238</v>
      </c>
      <c r="E1110" s="225" t="s">
        <v>158</v>
      </c>
      <c r="F1110" s="225">
        <v>35616</v>
      </c>
      <c r="G1110" s="225" t="s">
        <v>301</v>
      </c>
      <c r="H1110" s="225" t="s">
        <v>335</v>
      </c>
      <c r="I1110" s="225" t="s">
        <v>400</v>
      </c>
      <c r="M1110" s="225" t="s">
        <v>327</v>
      </c>
    </row>
    <row r="1111" spans="1:13" ht="17.25" customHeight="1" x14ac:dyDescent="0.2">
      <c r="A1111" s="225">
        <v>422275</v>
      </c>
      <c r="B1111" s="225" t="s">
        <v>1520</v>
      </c>
      <c r="C1111" s="225" t="s">
        <v>75</v>
      </c>
      <c r="D1111" s="225" t="s">
        <v>242</v>
      </c>
      <c r="E1111" s="225" t="s">
        <v>157</v>
      </c>
      <c r="F1111" s="225">
        <v>35997</v>
      </c>
      <c r="G1111" s="225" t="s">
        <v>301</v>
      </c>
      <c r="H1111" s="225" t="s">
        <v>335</v>
      </c>
      <c r="I1111" s="225" t="s">
        <v>374</v>
      </c>
      <c r="M1111" s="225" t="s">
        <v>301</v>
      </c>
    </row>
    <row r="1112" spans="1:13" ht="17.25" customHeight="1" x14ac:dyDescent="0.2">
      <c r="A1112" s="225">
        <v>422276</v>
      </c>
      <c r="B1112" s="225" t="s">
        <v>1649</v>
      </c>
      <c r="C1112" s="225" t="s">
        <v>99</v>
      </c>
      <c r="D1112" s="225" t="s">
        <v>502</v>
      </c>
      <c r="E1112" s="225" t="s">
        <v>157</v>
      </c>
      <c r="F1112" s="225">
        <v>35938</v>
      </c>
      <c r="G1112" s="225" t="s">
        <v>3058</v>
      </c>
      <c r="H1112" s="225" t="s">
        <v>335</v>
      </c>
      <c r="I1112" s="225" t="s">
        <v>374</v>
      </c>
      <c r="M1112" s="225" t="s">
        <v>311</v>
      </c>
    </row>
    <row r="1113" spans="1:13" ht="17.25" customHeight="1" x14ac:dyDescent="0.2">
      <c r="A1113" s="225">
        <v>422291</v>
      </c>
      <c r="B1113" s="225" t="s">
        <v>2884</v>
      </c>
      <c r="C1113" s="225" t="s">
        <v>2885</v>
      </c>
      <c r="D1113" s="225" t="s">
        <v>2886</v>
      </c>
      <c r="E1113" s="225" t="s">
        <v>158</v>
      </c>
      <c r="F1113" s="225">
        <v>33900</v>
      </c>
      <c r="G1113" s="225" t="s">
        <v>301</v>
      </c>
      <c r="H1113" s="225" t="s">
        <v>335</v>
      </c>
      <c r="I1113" s="225" t="s">
        <v>400</v>
      </c>
      <c r="M1113" s="225" t="s">
        <v>311</v>
      </c>
    </row>
    <row r="1114" spans="1:13" ht="17.25" customHeight="1" x14ac:dyDescent="0.2">
      <c r="A1114" s="225">
        <v>422325</v>
      </c>
      <c r="B1114" s="225" t="s">
        <v>2615</v>
      </c>
      <c r="C1114" s="225" t="s">
        <v>441</v>
      </c>
      <c r="D1114" s="225" t="s">
        <v>426</v>
      </c>
      <c r="E1114" s="225" t="s">
        <v>158</v>
      </c>
      <c r="F1114" s="225">
        <v>36162</v>
      </c>
      <c r="G1114" s="225" t="s">
        <v>301</v>
      </c>
      <c r="H1114" s="225" t="s">
        <v>335</v>
      </c>
      <c r="I1114" s="225" t="s">
        <v>400</v>
      </c>
      <c r="M1114" s="225" t="s">
        <v>301</v>
      </c>
    </row>
    <row r="1115" spans="1:13" ht="17.25" customHeight="1" x14ac:dyDescent="0.2">
      <c r="A1115" s="225">
        <v>422328</v>
      </c>
      <c r="B1115" s="225" t="s">
        <v>1979</v>
      </c>
      <c r="C1115" s="225" t="s">
        <v>74</v>
      </c>
      <c r="D1115" s="225" t="s">
        <v>1980</v>
      </c>
      <c r="E1115" s="225" t="s">
        <v>158</v>
      </c>
      <c r="F1115" s="225">
        <v>31639</v>
      </c>
      <c r="G1115" s="225" t="s">
        <v>3052</v>
      </c>
      <c r="H1115" s="225" t="s">
        <v>335</v>
      </c>
      <c r="I1115" s="225" t="s">
        <v>374</v>
      </c>
      <c r="M1115" s="225" t="s">
        <v>311</v>
      </c>
    </row>
    <row r="1116" spans="1:13" ht="17.25" customHeight="1" x14ac:dyDescent="0.2">
      <c r="A1116" s="225">
        <v>422347</v>
      </c>
      <c r="B1116" s="225" t="s">
        <v>2589</v>
      </c>
      <c r="C1116" s="225" t="s">
        <v>137</v>
      </c>
      <c r="D1116" s="225" t="s">
        <v>568</v>
      </c>
      <c r="E1116" s="225" t="s">
        <v>158</v>
      </c>
      <c r="F1116" s="225">
        <v>33700</v>
      </c>
      <c r="G1116" s="225" t="s">
        <v>301</v>
      </c>
      <c r="H1116" s="225" t="s">
        <v>335</v>
      </c>
      <c r="I1116" s="225" t="s">
        <v>400</v>
      </c>
      <c r="M1116" s="225" t="s">
        <v>311</v>
      </c>
    </row>
    <row r="1117" spans="1:13" ht="17.25" customHeight="1" x14ac:dyDescent="0.2">
      <c r="A1117" s="225">
        <v>422348</v>
      </c>
      <c r="B1117" s="225" t="s">
        <v>1797</v>
      </c>
      <c r="C1117" s="225" t="s">
        <v>423</v>
      </c>
      <c r="D1117" s="225" t="s">
        <v>845</v>
      </c>
      <c r="E1117" s="225" t="s">
        <v>158</v>
      </c>
      <c r="F1117" s="225">
        <v>35955</v>
      </c>
      <c r="G1117" s="225" t="s">
        <v>301</v>
      </c>
      <c r="H1117" s="225" t="s">
        <v>335</v>
      </c>
      <c r="I1117" s="225" t="s">
        <v>374</v>
      </c>
      <c r="M1117" s="225" t="s">
        <v>301</v>
      </c>
    </row>
    <row r="1118" spans="1:13" ht="17.25" customHeight="1" x14ac:dyDescent="0.2">
      <c r="A1118" s="225">
        <v>422353</v>
      </c>
      <c r="B1118" s="225" t="s">
        <v>1977</v>
      </c>
      <c r="C1118" s="225" t="s">
        <v>523</v>
      </c>
      <c r="D1118" s="225" t="s">
        <v>1978</v>
      </c>
      <c r="E1118" s="225" t="s">
        <v>158</v>
      </c>
      <c r="F1118" s="225">
        <v>29808</v>
      </c>
      <c r="G1118" s="225" t="s">
        <v>3226</v>
      </c>
      <c r="H1118" s="225" t="s">
        <v>336</v>
      </c>
      <c r="I1118" s="225" t="s">
        <v>374</v>
      </c>
      <c r="M1118" s="225" t="s">
        <v>291</v>
      </c>
    </row>
    <row r="1119" spans="1:13" ht="17.25" customHeight="1" x14ac:dyDescent="0.2">
      <c r="A1119" s="225">
        <v>422355</v>
      </c>
      <c r="B1119" s="225" t="s">
        <v>1890</v>
      </c>
      <c r="C1119" s="225" t="s">
        <v>766</v>
      </c>
      <c r="D1119" s="225" t="s">
        <v>446</v>
      </c>
      <c r="E1119" s="225" t="s">
        <v>158</v>
      </c>
      <c r="F1119" s="225">
        <v>29803</v>
      </c>
      <c r="G1119" s="225" t="s">
        <v>301</v>
      </c>
      <c r="H1119" s="225" t="s">
        <v>335</v>
      </c>
      <c r="I1119" s="225" t="s">
        <v>374</v>
      </c>
      <c r="M1119" s="225" t="s">
        <v>301</v>
      </c>
    </row>
    <row r="1120" spans="1:13" ht="17.25" customHeight="1" x14ac:dyDescent="0.2">
      <c r="A1120" s="225">
        <v>422356</v>
      </c>
      <c r="B1120" s="225" t="s">
        <v>930</v>
      </c>
      <c r="C1120" s="225" t="s">
        <v>67</v>
      </c>
      <c r="D1120" s="225" t="s">
        <v>931</v>
      </c>
      <c r="E1120" s="225" t="s">
        <v>158</v>
      </c>
      <c r="F1120" s="225">
        <v>36161</v>
      </c>
      <c r="G1120" s="225" t="s">
        <v>3072</v>
      </c>
      <c r="H1120" s="225" t="s">
        <v>335</v>
      </c>
      <c r="I1120" s="225" t="s">
        <v>374</v>
      </c>
      <c r="M1120" s="225" t="s">
        <v>327</v>
      </c>
    </row>
    <row r="1121" spans="1:13" ht="17.25" customHeight="1" x14ac:dyDescent="0.2">
      <c r="A1121" s="225">
        <v>422358</v>
      </c>
      <c r="B1121" s="225" t="s">
        <v>2579</v>
      </c>
      <c r="C1121" s="225" t="s">
        <v>102</v>
      </c>
      <c r="D1121" s="225" t="s">
        <v>249</v>
      </c>
      <c r="E1121" s="225" t="s">
        <v>158</v>
      </c>
      <c r="F1121" s="225">
        <v>34604</v>
      </c>
      <c r="G1121" s="225" t="s">
        <v>3246</v>
      </c>
      <c r="H1121" s="225" t="s">
        <v>335</v>
      </c>
      <c r="I1121" s="225" t="s">
        <v>400</v>
      </c>
      <c r="M1121" s="225" t="s">
        <v>311</v>
      </c>
    </row>
    <row r="1122" spans="1:13" ht="17.25" customHeight="1" x14ac:dyDescent="0.2">
      <c r="A1122" s="225">
        <v>422360</v>
      </c>
      <c r="B1122" s="225" t="s">
        <v>1681</v>
      </c>
      <c r="C1122" s="225" t="s">
        <v>85</v>
      </c>
      <c r="D1122" s="225" t="s">
        <v>1682</v>
      </c>
      <c r="E1122" s="225" t="s">
        <v>158</v>
      </c>
      <c r="F1122" s="225">
        <v>36161</v>
      </c>
      <c r="G1122" s="225" t="s">
        <v>301</v>
      </c>
      <c r="H1122" s="225" t="s">
        <v>335</v>
      </c>
      <c r="I1122" s="225" t="s">
        <v>374</v>
      </c>
      <c r="M1122" s="225" t="s">
        <v>301</v>
      </c>
    </row>
    <row r="1123" spans="1:13" ht="17.25" customHeight="1" x14ac:dyDescent="0.2">
      <c r="A1123" s="225">
        <v>422370</v>
      </c>
      <c r="B1123" s="225" t="s">
        <v>929</v>
      </c>
      <c r="C1123" s="225" t="s">
        <v>67</v>
      </c>
      <c r="D1123" s="225" t="s">
        <v>541</v>
      </c>
      <c r="E1123" s="225" t="s">
        <v>158</v>
      </c>
      <c r="F1123" s="225">
        <v>34700</v>
      </c>
      <c r="G1123" s="225" t="s">
        <v>328</v>
      </c>
      <c r="H1123" s="225" t="s">
        <v>335</v>
      </c>
      <c r="I1123" s="225" t="s">
        <v>374</v>
      </c>
      <c r="M1123" s="225" t="s">
        <v>311</v>
      </c>
    </row>
    <row r="1124" spans="1:13" ht="17.25" customHeight="1" x14ac:dyDescent="0.2">
      <c r="A1124" s="225">
        <v>422372</v>
      </c>
      <c r="B1124" s="225" t="s">
        <v>927</v>
      </c>
      <c r="C1124" s="225" t="s">
        <v>928</v>
      </c>
      <c r="D1124" s="225" t="s">
        <v>254</v>
      </c>
      <c r="E1124" s="225" t="s">
        <v>158</v>
      </c>
      <c r="F1124" s="225">
        <v>35967</v>
      </c>
      <c r="G1124" s="225" t="s">
        <v>301</v>
      </c>
      <c r="H1124" s="225" t="s">
        <v>335</v>
      </c>
      <c r="I1124" s="225" t="s">
        <v>374</v>
      </c>
      <c r="M1124" s="225" t="s">
        <v>317</v>
      </c>
    </row>
    <row r="1125" spans="1:13" ht="17.25" customHeight="1" x14ac:dyDescent="0.2">
      <c r="A1125" s="225">
        <v>422377</v>
      </c>
      <c r="B1125" s="225" t="s">
        <v>2802</v>
      </c>
      <c r="C1125" s="225" t="s">
        <v>72</v>
      </c>
      <c r="D1125" s="225" t="s">
        <v>654</v>
      </c>
      <c r="E1125" s="225" t="s">
        <v>158</v>
      </c>
      <c r="F1125" s="225">
        <v>36041</v>
      </c>
      <c r="G1125" s="225" t="s">
        <v>301</v>
      </c>
      <c r="H1125" s="225" t="s">
        <v>335</v>
      </c>
      <c r="I1125" s="225" t="s">
        <v>400</v>
      </c>
      <c r="M1125" s="225" t="s">
        <v>301</v>
      </c>
    </row>
    <row r="1126" spans="1:13" ht="17.25" customHeight="1" x14ac:dyDescent="0.2">
      <c r="A1126" s="225">
        <v>422380</v>
      </c>
      <c r="B1126" s="225" t="s">
        <v>926</v>
      </c>
      <c r="C1126" s="225" t="s">
        <v>111</v>
      </c>
      <c r="D1126" s="225" t="s">
        <v>242</v>
      </c>
      <c r="E1126" s="225" t="s">
        <v>158</v>
      </c>
      <c r="F1126" s="225">
        <v>33143</v>
      </c>
      <c r="G1126" s="225" t="s">
        <v>301</v>
      </c>
      <c r="H1126" s="225" t="s">
        <v>335</v>
      </c>
      <c r="I1126" s="225" t="s">
        <v>374</v>
      </c>
      <c r="M1126" s="225" t="s">
        <v>301</v>
      </c>
    </row>
    <row r="1127" spans="1:13" ht="17.25" customHeight="1" x14ac:dyDescent="0.2">
      <c r="A1127" s="225">
        <v>422382</v>
      </c>
      <c r="B1127" s="225" t="s">
        <v>1134</v>
      </c>
      <c r="C1127" s="225" t="s">
        <v>70</v>
      </c>
      <c r="D1127" s="225" t="s">
        <v>611</v>
      </c>
      <c r="E1127" s="225" t="s">
        <v>158</v>
      </c>
      <c r="F1127" s="225">
        <v>35942</v>
      </c>
      <c r="G1127" s="225" t="s">
        <v>3037</v>
      </c>
      <c r="H1127" s="225" t="s">
        <v>335</v>
      </c>
      <c r="I1127" s="225" t="s">
        <v>374</v>
      </c>
      <c r="M1127" s="225" t="s">
        <v>311</v>
      </c>
    </row>
    <row r="1128" spans="1:13" ht="17.25" customHeight="1" x14ac:dyDescent="0.2">
      <c r="A1128" s="225">
        <v>422390</v>
      </c>
      <c r="B1128" s="225" t="s">
        <v>1591</v>
      </c>
      <c r="C1128" s="225" t="s">
        <v>1592</v>
      </c>
      <c r="D1128" s="225" t="s">
        <v>506</v>
      </c>
      <c r="E1128" s="225" t="s">
        <v>158</v>
      </c>
      <c r="F1128" s="225">
        <v>32792</v>
      </c>
      <c r="G1128" s="225" t="s">
        <v>301</v>
      </c>
      <c r="H1128" s="225" t="s">
        <v>335</v>
      </c>
      <c r="I1128" s="225" t="s">
        <v>374</v>
      </c>
      <c r="M1128" s="225" t="s">
        <v>320</v>
      </c>
    </row>
    <row r="1129" spans="1:13" ht="17.25" customHeight="1" x14ac:dyDescent="0.2">
      <c r="A1129" s="225">
        <v>422392</v>
      </c>
      <c r="B1129" s="225" t="s">
        <v>924</v>
      </c>
      <c r="C1129" s="225" t="s">
        <v>122</v>
      </c>
      <c r="D1129" s="225" t="s">
        <v>925</v>
      </c>
      <c r="E1129" s="225" t="s">
        <v>157</v>
      </c>
      <c r="F1129" s="225">
        <v>35902</v>
      </c>
      <c r="G1129" s="225" t="s">
        <v>301</v>
      </c>
      <c r="H1129" s="225" t="s">
        <v>335</v>
      </c>
      <c r="I1129" s="225" t="s">
        <v>374</v>
      </c>
      <c r="M1129" s="225" t="s">
        <v>306</v>
      </c>
    </row>
    <row r="1130" spans="1:13" ht="17.25" customHeight="1" x14ac:dyDescent="0.2">
      <c r="A1130" s="225">
        <v>422408</v>
      </c>
      <c r="B1130" s="225" t="s">
        <v>2338</v>
      </c>
      <c r="C1130" s="225" t="s">
        <v>494</v>
      </c>
      <c r="D1130" s="225" t="s">
        <v>259</v>
      </c>
      <c r="E1130" s="225" t="s">
        <v>158</v>
      </c>
      <c r="F1130" s="225">
        <v>31416</v>
      </c>
      <c r="G1130" s="225" t="s">
        <v>301</v>
      </c>
      <c r="H1130" s="225" t="s">
        <v>335</v>
      </c>
      <c r="I1130" s="225" t="s">
        <v>374</v>
      </c>
      <c r="M1130" s="225" t="s">
        <v>301</v>
      </c>
    </row>
    <row r="1131" spans="1:13" ht="17.25" customHeight="1" x14ac:dyDescent="0.2">
      <c r="A1131" s="225">
        <v>422422</v>
      </c>
      <c r="B1131" s="225" t="s">
        <v>2521</v>
      </c>
      <c r="C1131" s="225" t="s">
        <v>121</v>
      </c>
      <c r="D1131" s="225" t="s">
        <v>440</v>
      </c>
      <c r="E1131" s="225" t="s">
        <v>158</v>
      </c>
      <c r="F1131" s="225">
        <v>35798</v>
      </c>
      <c r="G1131" s="225" t="s">
        <v>301</v>
      </c>
      <c r="H1131" s="225" t="s">
        <v>335</v>
      </c>
      <c r="I1131" s="225" t="s">
        <v>374</v>
      </c>
      <c r="M1131" s="225" t="s">
        <v>301</v>
      </c>
    </row>
    <row r="1132" spans="1:13" ht="17.25" customHeight="1" x14ac:dyDescent="0.2">
      <c r="A1132" s="225">
        <v>422423</v>
      </c>
      <c r="B1132" s="225" t="s">
        <v>923</v>
      </c>
      <c r="C1132" s="225" t="s">
        <v>472</v>
      </c>
      <c r="D1132" s="225" t="s">
        <v>468</v>
      </c>
      <c r="E1132" s="225" t="s">
        <v>158</v>
      </c>
      <c r="F1132" s="225">
        <v>36064</v>
      </c>
      <c r="G1132" s="225" t="s">
        <v>301</v>
      </c>
      <c r="H1132" s="225" t="s">
        <v>335</v>
      </c>
      <c r="I1132" s="225" t="s">
        <v>374</v>
      </c>
      <c r="M1132" s="225" t="s">
        <v>301</v>
      </c>
    </row>
    <row r="1133" spans="1:13" ht="17.25" customHeight="1" x14ac:dyDescent="0.2">
      <c r="A1133" s="225">
        <v>422434</v>
      </c>
      <c r="B1133" s="225" t="s">
        <v>921</v>
      </c>
      <c r="C1133" s="225" t="s">
        <v>125</v>
      </c>
      <c r="D1133" s="225" t="s">
        <v>922</v>
      </c>
      <c r="E1133" s="225" t="s">
        <v>157</v>
      </c>
      <c r="F1133" s="225">
        <v>35749</v>
      </c>
      <c r="G1133" s="225" t="s">
        <v>301</v>
      </c>
      <c r="H1133" s="225" t="s">
        <v>335</v>
      </c>
      <c r="I1133" s="225" t="s">
        <v>374</v>
      </c>
      <c r="M1133" s="225" t="s">
        <v>301</v>
      </c>
    </row>
    <row r="1134" spans="1:13" ht="17.25" customHeight="1" x14ac:dyDescent="0.2">
      <c r="A1134" s="225">
        <v>422444</v>
      </c>
      <c r="B1134" s="225" t="s">
        <v>2781</v>
      </c>
      <c r="C1134" s="225" t="s">
        <v>791</v>
      </c>
      <c r="D1134" s="225" t="s">
        <v>2782</v>
      </c>
      <c r="E1134" s="225" t="s">
        <v>157</v>
      </c>
      <c r="F1134" s="225">
        <v>35990</v>
      </c>
      <c r="G1134" s="225" t="s">
        <v>301</v>
      </c>
      <c r="H1134" s="225" t="s">
        <v>335</v>
      </c>
      <c r="I1134" s="225" t="s">
        <v>400</v>
      </c>
      <c r="M1134" s="225" t="s">
        <v>301</v>
      </c>
    </row>
    <row r="1135" spans="1:13" ht="17.25" customHeight="1" x14ac:dyDescent="0.2">
      <c r="A1135" s="225">
        <v>422447</v>
      </c>
      <c r="B1135" s="225" t="s">
        <v>1191</v>
      </c>
      <c r="C1135" s="225" t="s">
        <v>93</v>
      </c>
      <c r="D1135" s="225" t="s">
        <v>564</v>
      </c>
      <c r="E1135" s="225" t="s">
        <v>157</v>
      </c>
      <c r="F1135" s="225">
        <v>35992</v>
      </c>
      <c r="G1135" s="225" t="s">
        <v>301</v>
      </c>
      <c r="H1135" s="225" t="s">
        <v>335</v>
      </c>
      <c r="I1135" s="225" t="s">
        <v>374</v>
      </c>
      <c r="M1135" s="225" t="s">
        <v>301</v>
      </c>
    </row>
    <row r="1136" spans="1:13" ht="17.25" customHeight="1" x14ac:dyDescent="0.2">
      <c r="A1136" s="225">
        <v>422451</v>
      </c>
      <c r="B1136" s="225" t="s">
        <v>920</v>
      </c>
      <c r="C1136" s="225" t="s">
        <v>90</v>
      </c>
      <c r="D1136" s="225" t="s">
        <v>643</v>
      </c>
      <c r="E1136" s="225" t="s">
        <v>158</v>
      </c>
      <c r="F1136" s="225">
        <v>35361</v>
      </c>
      <c r="G1136" s="225" t="s">
        <v>301</v>
      </c>
      <c r="H1136" s="225" t="s">
        <v>335</v>
      </c>
      <c r="I1136" s="225" t="s">
        <v>374</v>
      </c>
      <c r="M1136" s="225" t="s">
        <v>311</v>
      </c>
    </row>
    <row r="1137" spans="1:13" ht="17.25" customHeight="1" x14ac:dyDescent="0.2">
      <c r="A1137" s="225">
        <v>422456</v>
      </c>
      <c r="B1137" s="225" t="s">
        <v>2537</v>
      </c>
      <c r="C1137" s="225" t="s">
        <v>72</v>
      </c>
      <c r="D1137" s="225" t="s">
        <v>220</v>
      </c>
      <c r="E1137" s="225" t="s">
        <v>157</v>
      </c>
      <c r="F1137" s="225">
        <v>36220</v>
      </c>
      <c r="G1137" s="225" t="s">
        <v>301</v>
      </c>
      <c r="H1137" s="225" t="s">
        <v>336</v>
      </c>
      <c r="I1137" s="225" t="s">
        <v>400</v>
      </c>
      <c r="M1137" s="225" t="s">
        <v>291</v>
      </c>
    </row>
    <row r="1138" spans="1:13" ht="17.25" customHeight="1" x14ac:dyDescent="0.2">
      <c r="A1138" s="225">
        <v>422462</v>
      </c>
      <c r="B1138" s="225" t="s">
        <v>1551</v>
      </c>
      <c r="C1138" s="225" t="s">
        <v>1342</v>
      </c>
      <c r="D1138" s="225" t="s">
        <v>222</v>
      </c>
      <c r="E1138" s="225" t="s">
        <v>157</v>
      </c>
      <c r="F1138" s="225">
        <v>35826</v>
      </c>
      <c r="G1138" s="225" t="s">
        <v>3204</v>
      </c>
      <c r="H1138" s="225" t="s">
        <v>335</v>
      </c>
      <c r="I1138" s="225" t="s">
        <v>374</v>
      </c>
      <c r="M1138" s="225" t="s">
        <v>334</v>
      </c>
    </row>
    <row r="1139" spans="1:13" ht="17.25" customHeight="1" x14ac:dyDescent="0.2">
      <c r="A1139" s="225">
        <v>422467</v>
      </c>
      <c r="B1139" s="225" t="s">
        <v>1491</v>
      </c>
      <c r="C1139" s="225" t="s">
        <v>1492</v>
      </c>
      <c r="D1139" s="225" t="s">
        <v>828</v>
      </c>
      <c r="E1139" s="225" t="s">
        <v>157</v>
      </c>
      <c r="F1139" s="225">
        <v>36161</v>
      </c>
      <c r="G1139" s="225" t="s">
        <v>301</v>
      </c>
      <c r="H1139" s="225" t="s">
        <v>335</v>
      </c>
      <c r="I1139" s="225" t="s">
        <v>374</v>
      </c>
      <c r="M1139" s="225" t="s">
        <v>317</v>
      </c>
    </row>
    <row r="1140" spans="1:13" ht="17.25" customHeight="1" x14ac:dyDescent="0.2">
      <c r="A1140" s="225">
        <v>422470</v>
      </c>
      <c r="B1140" s="225" t="s">
        <v>918</v>
      </c>
      <c r="C1140" s="225" t="s">
        <v>444</v>
      </c>
      <c r="D1140" s="225" t="s">
        <v>919</v>
      </c>
      <c r="E1140" s="225" t="s">
        <v>157</v>
      </c>
      <c r="F1140" s="225">
        <v>35432</v>
      </c>
      <c r="G1140" s="225" t="s">
        <v>3164</v>
      </c>
      <c r="H1140" s="225" t="s">
        <v>335</v>
      </c>
      <c r="I1140" s="225" t="s">
        <v>374</v>
      </c>
      <c r="M1140" s="225" t="s">
        <v>311</v>
      </c>
    </row>
    <row r="1141" spans="1:13" ht="17.25" customHeight="1" x14ac:dyDescent="0.2">
      <c r="A1141" s="225">
        <v>422471</v>
      </c>
      <c r="B1141" s="225" t="s">
        <v>848</v>
      </c>
      <c r="C1141" s="225" t="s">
        <v>516</v>
      </c>
      <c r="D1141" s="225" t="s">
        <v>147</v>
      </c>
      <c r="E1141" s="225" t="s">
        <v>157</v>
      </c>
      <c r="F1141" s="225">
        <v>33736</v>
      </c>
      <c r="G1141" s="225" t="s">
        <v>317</v>
      </c>
      <c r="H1141" s="225" t="s">
        <v>335</v>
      </c>
      <c r="I1141" s="225" t="s">
        <v>400</v>
      </c>
      <c r="M1141" s="225" t="s">
        <v>317</v>
      </c>
    </row>
    <row r="1142" spans="1:13" ht="17.25" customHeight="1" x14ac:dyDescent="0.2">
      <c r="A1142" s="225">
        <v>422472</v>
      </c>
      <c r="B1142" s="225" t="s">
        <v>1796</v>
      </c>
      <c r="C1142" s="225" t="s">
        <v>72</v>
      </c>
      <c r="D1142" s="225" t="s">
        <v>574</v>
      </c>
      <c r="E1142" s="225" t="s">
        <v>157</v>
      </c>
      <c r="F1142" s="225">
        <v>34727</v>
      </c>
      <c r="G1142" s="225" t="s">
        <v>3029</v>
      </c>
      <c r="H1142" s="225" t="s">
        <v>335</v>
      </c>
      <c r="I1142" s="225" t="s">
        <v>374</v>
      </c>
      <c r="M1142" s="225" t="s">
        <v>311</v>
      </c>
    </row>
    <row r="1143" spans="1:13" ht="17.25" customHeight="1" x14ac:dyDescent="0.2">
      <c r="A1143" s="225">
        <v>422480</v>
      </c>
      <c r="B1143" s="225" t="s">
        <v>1570</v>
      </c>
      <c r="C1143" s="225" t="s">
        <v>72</v>
      </c>
      <c r="D1143" s="225" t="s">
        <v>480</v>
      </c>
      <c r="E1143" s="225" t="s">
        <v>157</v>
      </c>
      <c r="F1143" s="225">
        <v>34665</v>
      </c>
      <c r="G1143" s="225" t="s">
        <v>3078</v>
      </c>
      <c r="H1143" s="225" t="s">
        <v>335</v>
      </c>
      <c r="I1143" s="225" t="s">
        <v>374</v>
      </c>
      <c r="M1143" s="225" t="s">
        <v>311</v>
      </c>
    </row>
    <row r="1144" spans="1:13" ht="17.25" customHeight="1" x14ac:dyDescent="0.2">
      <c r="A1144" s="225">
        <v>422482</v>
      </c>
      <c r="B1144" s="225" t="s">
        <v>1680</v>
      </c>
      <c r="C1144" s="225" t="s">
        <v>74</v>
      </c>
      <c r="D1144" s="225" t="s">
        <v>673</v>
      </c>
      <c r="E1144" s="225" t="s">
        <v>158</v>
      </c>
      <c r="F1144" s="225">
        <v>34071</v>
      </c>
      <c r="G1144" s="225" t="s">
        <v>301</v>
      </c>
      <c r="H1144" s="225" t="s">
        <v>335</v>
      </c>
      <c r="I1144" s="225" t="s">
        <v>374</v>
      </c>
      <c r="M1144" s="225" t="s">
        <v>301</v>
      </c>
    </row>
    <row r="1145" spans="1:13" ht="17.25" customHeight="1" x14ac:dyDescent="0.2">
      <c r="A1145" s="225">
        <v>422499</v>
      </c>
      <c r="B1145" s="225" t="s">
        <v>2741</v>
      </c>
      <c r="C1145" s="225" t="s">
        <v>107</v>
      </c>
      <c r="D1145" s="225" t="s">
        <v>215</v>
      </c>
      <c r="E1145" s="225" t="s">
        <v>157</v>
      </c>
      <c r="F1145" s="225">
        <v>35912</v>
      </c>
      <c r="G1145" s="225" t="s">
        <v>301</v>
      </c>
      <c r="H1145" s="225" t="s">
        <v>335</v>
      </c>
      <c r="I1145" s="225" t="s">
        <v>400</v>
      </c>
      <c r="M1145" s="225" t="s">
        <v>301</v>
      </c>
    </row>
    <row r="1146" spans="1:13" ht="17.25" customHeight="1" x14ac:dyDescent="0.2">
      <c r="A1146" s="225">
        <v>422504</v>
      </c>
      <c r="B1146" s="225" t="s">
        <v>604</v>
      </c>
      <c r="C1146" s="225" t="s">
        <v>88</v>
      </c>
      <c r="D1146" s="225" t="s">
        <v>1755</v>
      </c>
      <c r="E1146" s="225" t="s">
        <v>157</v>
      </c>
      <c r="F1146" s="225">
        <v>35453</v>
      </c>
      <c r="G1146" s="225" t="s">
        <v>301</v>
      </c>
      <c r="H1146" s="225" t="s">
        <v>335</v>
      </c>
      <c r="I1146" s="225" t="s">
        <v>374</v>
      </c>
      <c r="M1146" s="225" t="s">
        <v>301</v>
      </c>
    </row>
    <row r="1147" spans="1:13" ht="17.25" customHeight="1" x14ac:dyDescent="0.2">
      <c r="A1147" s="225">
        <v>422512</v>
      </c>
      <c r="B1147" s="225" t="s">
        <v>917</v>
      </c>
      <c r="C1147" s="225" t="s">
        <v>134</v>
      </c>
      <c r="D1147" s="225" t="s">
        <v>633</v>
      </c>
      <c r="E1147" s="225" t="s">
        <v>157</v>
      </c>
      <c r="F1147" s="225">
        <v>36526</v>
      </c>
      <c r="G1147" s="225" t="s">
        <v>301</v>
      </c>
      <c r="H1147" s="225" t="s">
        <v>335</v>
      </c>
      <c r="I1147" s="225" t="s">
        <v>374</v>
      </c>
      <c r="M1147" s="225" t="s">
        <v>301</v>
      </c>
    </row>
    <row r="1148" spans="1:13" ht="17.25" customHeight="1" x14ac:dyDescent="0.2">
      <c r="A1148" s="225">
        <v>422518</v>
      </c>
      <c r="B1148" s="225" t="s">
        <v>1768</v>
      </c>
      <c r="C1148" s="225" t="s">
        <v>113</v>
      </c>
      <c r="D1148" s="225" t="s">
        <v>541</v>
      </c>
      <c r="E1148" s="225" t="s">
        <v>157</v>
      </c>
      <c r="F1148" s="225">
        <v>36263</v>
      </c>
      <c r="G1148" s="225" t="s">
        <v>301</v>
      </c>
      <c r="H1148" s="225" t="s">
        <v>335</v>
      </c>
      <c r="I1148" s="225" t="s">
        <v>374</v>
      </c>
      <c r="M1148" s="225" t="s">
        <v>301</v>
      </c>
    </row>
    <row r="1149" spans="1:13" ht="17.25" customHeight="1" x14ac:dyDescent="0.2">
      <c r="A1149" s="225">
        <v>422521</v>
      </c>
      <c r="B1149" s="225" t="s">
        <v>2875</v>
      </c>
      <c r="C1149" s="225" t="s">
        <v>659</v>
      </c>
      <c r="D1149" s="225" t="s">
        <v>794</v>
      </c>
      <c r="E1149" s="225" t="s">
        <v>157</v>
      </c>
      <c r="F1149" s="225">
        <v>33300</v>
      </c>
      <c r="G1149" s="225" t="s">
        <v>301</v>
      </c>
      <c r="H1149" s="225" t="s">
        <v>335</v>
      </c>
      <c r="I1149" s="225" t="s">
        <v>400</v>
      </c>
      <c r="M1149" s="225" t="s">
        <v>314</v>
      </c>
    </row>
    <row r="1150" spans="1:13" ht="17.25" customHeight="1" x14ac:dyDescent="0.2">
      <c r="A1150" s="225">
        <v>422525</v>
      </c>
      <c r="B1150" s="225" t="s">
        <v>1715</v>
      </c>
      <c r="C1150" s="225" t="s">
        <v>708</v>
      </c>
      <c r="D1150" s="225" t="s">
        <v>499</v>
      </c>
      <c r="E1150" s="225" t="s">
        <v>157</v>
      </c>
      <c r="F1150" s="225">
        <v>31188</v>
      </c>
      <c r="G1150" s="225" t="s">
        <v>301</v>
      </c>
      <c r="H1150" s="225" t="s">
        <v>335</v>
      </c>
      <c r="I1150" s="225" t="s">
        <v>374</v>
      </c>
      <c r="M1150" s="225" t="s">
        <v>301</v>
      </c>
    </row>
    <row r="1151" spans="1:13" ht="17.25" customHeight="1" x14ac:dyDescent="0.2">
      <c r="A1151" s="225">
        <v>422528</v>
      </c>
      <c r="B1151" s="225" t="s">
        <v>2820</v>
      </c>
      <c r="C1151" s="225" t="s">
        <v>2113</v>
      </c>
      <c r="D1151" s="225" t="s">
        <v>244</v>
      </c>
      <c r="E1151" s="225" t="s">
        <v>157</v>
      </c>
      <c r="F1151" s="225">
        <v>35435</v>
      </c>
      <c r="G1151" s="225" t="s">
        <v>3062</v>
      </c>
      <c r="H1151" s="225" t="s">
        <v>335</v>
      </c>
      <c r="I1151" s="225" t="s">
        <v>400</v>
      </c>
      <c r="M1151" s="225" t="s">
        <v>311</v>
      </c>
    </row>
    <row r="1152" spans="1:13" ht="17.25" customHeight="1" x14ac:dyDescent="0.2">
      <c r="A1152" s="225">
        <v>422533</v>
      </c>
      <c r="B1152" s="225" t="s">
        <v>1976</v>
      </c>
      <c r="C1152" s="225" t="s">
        <v>72</v>
      </c>
      <c r="D1152" s="225" t="s">
        <v>440</v>
      </c>
      <c r="E1152" s="225" t="s">
        <v>157</v>
      </c>
      <c r="F1152" s="225">
        <v>35082</v>
      </c>
      <c r="G1152" s="225" t="s">
        <v>301</v>
      </c>
      <c r="H1152" s="225" t="s">
        <v>335</v>
      </c>
      <c r="I1152" s="225" t="s">
        <v>374</v>
      </c>
      <c r="M1152" s="225" t="s">
        <v>301</v>
      </c>
    </row>
    <row r="1153" spans="1:13" ht="17.25" customHeight="1" x14ac:dyDescent="0.2">
      <c r="A1153" s="225">
        <v>422544</v>
      </c>
      <c r="B1153" s="225" t="s">
        <v>849</v>
      </c>
      <c r="C1153" s="225" t="s">
        <v>1812</v>
      </c>
      <c r="D1153" s="225" t="s">
        <v>1160</v>
      </c>
      <c r="E1153" s="225" t="s">
        <v>157</v>
      </c>
      <c r="F1153" s="225">
        <v>36209</v>
      </c>
      <c r="G1153" s="225" t="s">
        <v>305</v>
      </c>
      <c r="H1153" s="225" t="s">
        <v>335</v>
      </c>
      <c r="I1153" s="225" t="s">
        <v>374</v>
      </c>
      <c r="M1153" s="225" t="s">
        <v>311</v>
      </c>
    </row>
    <row r="1154" spans="1:13" ht="17.25" customHeight="1" x14ac:dyDescent="0.2">
      <c r="A1154" s="225">
        <v>422553</v>
      </c>
      <c r="B1154" s="225" t="s">
        <v>1569</v>
      </c>
      <c r="C1154" s="225" t="s">
        <v>1421</v>
      </c>
      <c r="D1154" s="225" t="s">
        <v>453</v>
      </c>
      <c r="E1154" s="225" t="s">
        <v>157</v>
      </c>
      <c r="F1154" s="225">
        <v>36319</v>
      </c>
      <c r="G1154" s="225" t="s">
        <v>301</v>
      </c>
      <c r="H1154" s="225" t="s">
        <v>335</v>
      </c>
      <c r="I1154" s="225" t="s">
        <v>374</v>
      </c>
      <c r="M1154" s="225" t="s">
        <v>301</v>
      </c>
    </row>
    <row r="1155" spans="1:13" ht="17.25" customHeight="1" x14ac:dyDescent="0.2">
      <c r="A1155" s="225">
        <v>422563</v>
      </c>
      <c r="B1155" s="225" t="s">
        <v>2686</v>
      </c>
      <c r="C1155" s="225" t="s">
        <v>497</v>
      </c>
      <c r="D1155" s="225" t="s">
        <v>218</v>
      </c>
      <c r="E1155" s="225" t="s">
        <v>157</v>
      </c>
      <c r="F1155" s="225">
        <v>35655</v>
      </c>
      <c r="G1155" s="225" t="s">
        <v>301</v>
      </c>
      <c r="H1155" s="225" t="s">
        <v>335</v>
      </c>
      <c r="I1155" s="225" t="s">
        <v>400</v>
      </c>
      <c r="M1155" s="225" t="s">
        <v>301</v>
      </c>
    </row>
    <row r="1156" spans="1:13" ht="17.25" customHeight="1" x14ac:dyDescent="0.2">
      <c r="A1156" s="225">
        <v>422570</v>
      </c>
      <c r="B1156" s="225" t="s">
        <v>1312</v>
      </c>
      <c r="C1156" s="225" t="s">
        <v>108</v>
      </c>
      <c r="D1156" s="225" t="s">
        <v>673</v>
      </c>
      <c r="E1156" s="225" t="s">
        <v>158</v>
      </c>
      <c r="F1156" s="225">
        <v>35431</v>
      </c>
      <c r="G1156" s="225" t="s">
        <v>301</v>
      </c>
      <c r="H1156" s="225" t="s">
        <v>335</v>
      </c>
      <c r="I1156" s="225" t="s">
        <v>374</v>
      </c>
      <c r="M1156" s="225" t="s">
        <v>311</v>
      </c>
    </row>
    <row r="1157" spans="1:13" ht="17.25" customHeight="1" x14ac:dyDescent="0.2">
      <c r="A1157" s="225">
        <v>422574</v>
      </c>
      <c r="B1157" s="225" t="s">
        <v>2854</v>
      </c>
      <c r="C1157" s="225" t="s">
        <v>85</v>
      </c>
      <c r="D1157" s="225" t="s">
        <v>265</v>
      </c>
      <c r="E1157" s="225" t="s">
        <v>158</v>
      </c>
      <c r="F1157" s="225">
        <v>34335</v>
      </c>
      <c r="G1157" s="225" t="s">
        <v>301</v>
      </c>
      <c r="H1157" s="225" t="s">
        <v>336</v>
      </c>
      <c r="I1157" s="225" t="s">
        <v>400</v>
      </c>
      <c r="M1157" s="225" t="s">
        <v>291</v>
      </c>
    </row>
    <row r="1158" spans="1:13" ht="17.25" customHeight="1" x14ac:dyDescent="0.2">
      <c r="A1158" s="225">
        <v>422584</v>
      </c>
      <c r="B1158" s="225" t="s">
        <v>916</v>
      </c>
      <c r="C1158" s="225" t="s">
        <v>114</v>
      </c>
      <c r="D1158" s="225" t="s">
        <v>272</v>
      </c>
      <c r="E1158" s="225" t="s">
        <v>158</v>
      </c>
      <c r="F1158" s="225">
        <v>34979</v>
      </c>
      <c r="G1158" s="225" t="s">
        <v>301</v>
      </c>
      <c r="H1158" s="225" t="s">
        <v>335</v>
      </c>
      <c r="I1158" s="225" t="s">
        <v>374</v>
      </c>
      <c r="M1158" s="225" t="s">
        <v>301</v>
      </c>
    </row>
    <row r="1159" spans="1:13" ht="17.25" customHeight="1" x14ac:dyDescent="0.2">
      <c r="A1159" s="225">
        <v>422587</v>
      </c>
      <c r="B1159" s="225" t="s">
        <v>2614</v>
      </c>
      <c r="C1159" s="225" t="s">
        <v>862</v>
      </c>
      <c r="D1159" s="225" t="s">
        <v>407</v>
      </c>
      <c r="E1159" s="225" t="s">
        <v>158</v>
      </c>
      <c r="F1159" s="225">
        <v>36526</v>
      </c>
      <c r="G1159" s="225" t="s">
        <v>301</v>
      </c>
      <c r="H1159" s="225" t="s">
        <v>335</v>
      </c>
      <c r="I1159" s="225" t="s">
        <v>400</v>
      </c>
      <c r="M1159" s="225" t="s">
        <v>301</v>
      </c>
    </row>
    <row r="1160" spans="1:13" ht="17.25" customHeight="1" x14ac:dyDescent="0.2">
      <c r="A1160" s="225">
        <v>422592</v>
      </c>
      <c r="B1160" s="225" t="s">
        <v>1601</v>
      </c>
      <c r="C1160" s="225" t="s">
        <v>1602</v>
      </c>
      <c r="D1160" s="225" t="s">
        <v>574</v>
      </c>
      <c r="E1160" s="225" t="s">
        <v>158</v>
      </c>
      <c r="F1160" s="225">
        <v>34535</v>
      </c>
      <c r="G1160" s="225" t="s">
        <v>3034</v>
      </c>
      <c r="H1160" s="225" t="s">
        <v>335</v>
      </c>
      <c r="I1160" s="225" t="s">
        <v>374</v>
      </c>
      <c r="M1160" s="225" t="s">
        <v>311</v>
      </c>
    </row>
    <row r="1161" spans="1:13" ht="17.25" customHeight="1" x14ac:dyDescent="0.2">
      <c r="A1161" s="225">
        <v>422595</v>
      </c>
      <c r="B1161" s="225" t="s">
        <v>2818</v>
      </c>
      <c r="C1161" s="225" t="s">
        <v>519</v>
      </c>
      <c r="D1161" s="225" t="s">
        <v>2819</v>
      </c>
      <c r="E1161" s="225" t="s">
        <v>158</v>
      </c>
      <c r="F1161" s="225">
        <v>34028</v>
      </c>
      <c r="G1161" s="225" t="s">
        <v>3256</v>
      </c>
      <c r="H1161" s="225" t="s">
        <v>335</v>
      </c>
      <c r="I1161" s="225" t="s">
        <v>400</v>
      </c>
      <c r="M1161" s="225" t="s">
        <v>311</v>
      </c>
    </row>
    <row r="1162" spans="1:13" ht="17.25" customHeight="1" x14ac:dyDescent="0.2">
      <c r="A1162" s="225">
        <v>422597</v>
      </c>
      <c r="B1162" s="225" t="s">
        <v>799</v>
      </c>
      <c r="C1162" s="225" t="s">
        <v>411</v>
      </c>
      <c r="D1162" s="225" t="s">
        <v>689</v>
      </c>
      <c r="E1162" s="225" t="s">
        <v>158</v>
      </c>
      <c r="F1162" s="225">
        <v>35708</v>
      </c>
      <c r="G1162" s="225" t="s">
        <v>301</v>
      </c>
      <c r="H1162" s="225" t="s">
        <v>335</v>
      </c>
      <c r="I1162" s="225" t="s">
        <v>374</v>
      </c>
      <c r="M1162" s="225" t="s">
        <v>311</v>
      </c>
    </row>
    <row r="1163" spans="1:13" ht="17.25" customHeight="1" x14ac:dyDescent="0.2">
      <c r="A1163" s="225">
        <v>422600</v>
      </c>
      <c r="B1163" s="225" t="s">
        <v>2791</v>
      </c>
      <c r="C1163" s="225" t="s">
        <v>435</v>
      </c>
      <c r="D1163" s="225" t="s">
        <v>223</v>
      </c>
      <c r="E1163" s="225" t="s">
        <v>158</v>
      </c>
      <c r="F1163" s="225">
        <v>36043</v>
      </c>
      <c r="G1163" s="225" t="s">
        <v>301</v>
      </c>
      <c r="H1163" s="225" t="s">
        <v>335</v>
      </c>
      <c r="I1163" s="225" t="s">
        <v>400</v>
      </c>
      <c r="M1163" s="225" t="s">
        <v>327</v>
      </c>
    </row>
    <row r="1164" spans="1:13" ht="17.25" customHeight="1" x14ac:dyDescent="0.2">
      <c r="A1164" s="225">
        <v>422601</v>
      </c>
      <c r="B1164" s="225" t="s">
        <v>2849</v>
      </c>
      <c r="C1164" s="225" t="s">
        <v>136</v>
      </c>
      <c r="D1164" s="225" t="s">
        <v>237</v>
      </c>
      <c r="E1164" s="225" t="s">
        <v>158</v>
      </c>
      <c r="F1164" s="225">
        <v>36526</v>
      </c>
      <c r="G1164" s="225" t="s">
        <v>301</v>
      </c>
      <c r="H1164" s="225" t="s">
        <v>335</v>
      </c>
      <c r="I1164" s="225" t="s">
        <v>400</v>
      </c>
      <c r="M1164" s="225" t="s">
        <v>301</v>
      </c>
    </row>
    <row r="1165" spans="1:13" ht="17.25" customHeight="1" x14ac:dyDescent="0.2">
      <c r="A1165" s="225">
        <v>422606</v>
      </c>
      <c r="B1165" s="225" t="s">
        <v>1489</v>
      </c>
      <c r="C1165" s="225" t="s">
        <v>93</v>
      </c>
      <c r="D1165" s="225" t="s">
        <v>1490</v>
      </c>
      <c r="E1165" s="225" t="s">
        <v>158</v>
      </c>
      <c r="F1165" s="225">
        <v>29498</v>
      </c>
      <c r="G1165" s="225" t="s">
        <v>3202</v>
      </c>
      <c r="H1165" s="225" t="s">
        <v>335</v>
      </c>
      <c r="I1165" s="225" t="s">
        <v>374</v>
      </c>
      <c r="M1165" s="225" t="s">
        <v>306</v>
      </c>
    </row>
    <row r="1166" spans="1:13" ht="17.25" customHeight="1" x14ac:dyDescent="0.2">
      <c r="A1166" s="225">
        <v>422607</v>
      </c>
      <c r="B1166" s="225" t="s">
        <v>2814</v>
      </c>
      <c r="C1166" s="225" t="s">
        <v>706</v>
      </c>
      <c r="D1166" s="225" t="s">
        <v>2815</v>
      </c>
      <c r="E1166" s="225" t="s">
        <v>158</v>
      </c>
      <c r="F1166" s="225">
        <v>33604</v>
      </c>
      <c r="G1166" s="225" t="s">
        <v>3255</v>
      </c>
      <c r="H1166" s="225" t="s">
        <v>335</v>
      </c>
      <c r="I1166" s="225" t="s">
        <v>400</v>
      </c>
      <c r="M1166" s="225" t="s">
        <v>315</v>
      </c>
    </row>
    <row r="1167" spans="1:13" ht="17.25" customHeight="1" x14ac:dyDescent="0.2">
      <c r="A1167" s="225">
        <v>422608</v>
      </c>
      <c r="B1167" s="225" t="s">
        <v>2535</v>
      </c>
      <c r="C1167" s="225" t="s">
        <v>723</v>
      </c>
      <c r="D1167" s="225" t="s">
        <v>2536</v>
      </c>
      <c r="E1167" s="225" t="s">
        <v>158</v>
      </c>
      <c r="F1167" s="225">
        <v>35460</v>
      </c>
      <c r="G1167" s="225" t="s">
        <v>3243</v>
      </c>
      <c r="H1167" s="225" t="s">
        <v>335</v>
      </c>
      <c r="I1167" s="225" t="s">
        <v>400</v>
      </c>
      <c r="M1167" s="225" t="s">
        <v>321</v>
      </c>
    </row>
    <row r="1168" spans="1:13" ht="17.25" customHeight="1" x14ac:dyDescent="0.2">
      <c r="A1168" s="225">
        <v>422610</v>
      </c>
      <c r="B1168" s="225" t="s">
        <v>2613</v>
      </c>
      <c r="C1168" s="225" t="s">
        <v>815</v>
      </c>
      <c r="D1168" s="225" t="s">
        <v>477</v>
      </c>
      <c r="E1168" s="225" t="s">
        <v>158</v>
      </c>
      <c r="F1168" s="225">
        <v>34700</v>
      </c>
      <c r="G1168" s="225" t="s">
        <v>301</v>
      </c>
      <c r="H1168" s="225" t="s">
        <v>335</v>
      </c>
      <c r="I1168" s="225" t="s">
        <v>400</v>
      </c>
      <c r="M1168" s="225" t="s">
        <v>314</v>
      </c>
    </row>
    <row r="1169" spans="1:13" ht="17.25" customHeight="1" x14ac:dyDescent="0.2">
      <c r="A1169" s="225">
        <v>422615</v>
      </c>
      <c r="B1169" s="225" t="s">
        <v>1648</v>
      </c>
      <c r="C1169" s="225" t="s">
        <v>873</v>
      </c>
      <c r="D1169" s="225" t="s">
        <v>246</v>
      </c>
      <c r="E1169" s="225" t="s">
        <v>158</v>
      </c>
      <c r="F1169" s="225">
        <v>33122</v>
      </c>
      <c r="G1169" s="225" t="s">
        <v>301</v>
      </c>
      <c r="H1169" s="225" t="s">
        <v>335</v>
      </c>
      <c r="I1169" s="225" t="s">
        <v>374</v>
      </c>
      <c r="M1169" s="225" t="s">
        <v>301</v>
      </c>
    </row>
    <row r="1170" spans="1:13" ht="17.25" customHeight="1" x14ac:dyDescent="0.2">
      <c r="A1170" s="225">
        <v>422618</v>
      </c>
      <c r="B1170" s="225" t="s">
        <v>1311</v>
      </c>
      <c r="C1170" s="225" t="s">
        <v>73</v>
      </c>
      <c r="D1170" s="225" t="s">
        <v>247</v>
      </c>
      <c r="E1170" s="225" t="s">
        <v>158</v>
      </c>
      <c r="F1170" s="225">
        <v>34518</v>
      </c>
      <c r="G1170" s="225" t="s">
        <v>301</v>
      </c>
      <c r="H1170" s="225" t="s">
        <v>335</v>
      </c>
      <c r="I1170" s="225" t="s">
        <v>374</v>
      </c>
      <c r="M1170" s="225" t="s">
        <v>301</v>
      </c>
    </row>
    <row r="1171" spans="1:13" ht="17.25" customHeight="1" x14ac:dyDescent="0.2">
      <c r="A1171" s="225">
        <v>422621</v>
      </c>
      <c r="B1171" s="225" t="s">
        <v>2830</v>
      </c>
      <c r="C1171" s="225" t="s">
        <v>112</v>
      </c>
      <c r="D1171" s="225" t="s">
        <v>440</v>
      </c>
      <c r="E1171" s="225" t="s">
        <v>158</v>
      </c>
      <c r="F1171" s="225">
        <v>32898</v>
      </c>
      <c r="G1171" s="225" t="s">
        <v>301</v>
      </c>
      <c r="H1171" s="225" t="s">
        <v>335</v>
      </c>
      <c r="I1171" s="225" t="s">
        <v>400</v>
      </c>
      <c r="M1171" s="225" t="s">
        <v>301</v>
      </c>
    </row>
    <row r="1172" spans="1:13" ht="17.25" customHeight="1" x14ac:dyDescent="0.2">
      <c r="A1172" s="225">
        <v>422625</v>
      </c>
      <c r="B1172" s="225" t="s">
        <v>1866</v>
      </c>
      <c r="C1172" s="225" t="s">
        <v>72</v>
      </c>
      <c r="D1172" s="225" t="s">
        <v>240</v>
      </c>
      <c r="E1172" s="225" t="s">
        <v>158</v>
      </c>
      <c r="F1172" s="225">
        <v>34335</v>
      </c>
      <c r="G1172" s="225" t="s">
        <v>301</v>
      </c>
      <c r="H1172" s="225" t="s">
        <v>335</v>
      </c>
      <c r="I1172" s="225" t="s">
        <v>374</v>
      </c>
      <c r="M1172" s="225" t="s">
        <v>301</v>
      </c>
    </row>
    <row r="1173" spans="1:13" ht="17.25" customHeight="1" x14ac:dyDescent="0.2">
      <c r="A1173" s="225">
        <v>422628</v>
      </c>
      <c r="B1173" s="225" t="s">
        <v>1244</v>
      </c>
      <c r="C1173" s="225" t="s">
        <v>86</v>
      </c>
      <c r="D1173" s="225" t="s">
        <v>244</v>
      </c>
      <c r="E1173" s="225" t="s">
        <v>158</v>
      </c>
      <c r="F1173" s="225">
        <v>36336</v>
      </c>
      <c r="G1173" s="225" t="s">
        <v>301</v>
      </c>
      <c r="H1173" s="225" t="s">
        <v>337</v>
      </c>
      <c r="I1173" s="225" t="s">
        <v>374</v>
      </c>
      <c r="M1173" s="225" t="s">
        <v>291</v>
      </c>
    </row>
    <row r="1174" spans="1:13" ht="17.25" customHeight="1" x14ac:dyDescent="0.2">
      <c r="A1174" s="225">
        <v>422629</v>
      </c>
      <c r="B1174" s="225" t="s">
        <v>1841</v>
      </c>
      <c r="C1174" s="225" t="s">
        <v>746</v>
      </c>
      <c r="D1174" s="225" t="s">
        <v>1842</v>
      </c>
      <c r="E1174" s="225" t="s">
        <v>158</v>
      </c>
      <c r="F1174" s="225">
        <v>30688</v>
      </c>
      <c r="G1174" s="225" t="s">
        <v>301</v>
      </c>
      <c r="H1174" s="225" t="s">
        <v>335</v>
      </c>
      <c r="I1174" s="225" t="s">
        <v>374</v>
      </c>
      <c r="M1174" s="225" t="s">
        <v>301</v>
      </c>
    </row>
    <row r="1175" spans="1:13" ht="17.25" customHeight="1" x14ac:dyDescent="0.2">
      <c r="A1175" s="225">
        <v>422631</v>
      </c>
      <c r="B1175" s="225" t="s">
        <v>1766</v>
      </c>
      <c r="C1175" s="225" t="s">
        <v>1767</v>
      </c>
      <c r="D1175" s="225" t="s">
        <v>716</v>
      </c>
      <c r="E1175" s="225" t="s">
        <v>158</v>
      </c>
      <c r="F1175" s="225">
        <v>34700</v>
      </c>
      <c r="G1175" s="225" t="s">
        <v>301</v>
      </c>
      <c r="H1175" s="225" t="s">
        <v>335</v>
      </c>
      <c r="I1175" s="225" t="s">
        <v>374</v>
      </c>
      <c r="M1175" s="225" t="s">
        <v>334</v>
      </c>
    </row>
    <row r="1176" spans="1:13" ht="17.25" customHeight="1" x14ac:dyDescent="0.2">
      <c r="A1176" s="225">
        <v>422632</v>
      </c>
      <c r="B1176" s="225" t="s">
        <v>1189</v>
      </c>
      <c r="C1176" s="225" t="s">
        <v>1190</v>
      </c>
      <c r="D1176" s="225" t="s">
        <v>250</v>
      </c>
      <c r="E1176" s="225" t="s">
        <v>158</v>
      </c>
      <c r="F1176" s="225">
        <v>36251</v>
      </c>
      <c r="G1176" s="225" t="s">
        <v>301</v>
      </c>
      <c r="H1176" s="225" t="s">
        <v>335</v>
      </c>
      <c r="I1176" s="225" t="s">
        <v>374</v>
      </c>
      <c r="M1176" s="225" t="s">
        <v>301</v>
      </c>
    </row>
    <row r="1177" spans="1:13" ht="17.25" customHeight="1" x14ac:dyDescent="0.2">
      <c r="A1177" s="225">
        <v>422633</v>
      </c>
      <c r="B1177" s="225" t="s">
        <v>1243</v>
      </c>
      <c r="C1177" s="225" t="s">
        <v>129</v>
      </c>
      <c r="D1177" s="225" t="s">
        <v>274</v>
      </c>
      <c r="E1177" s="225" t="s">
        <v>158</v>
      </c>
      <c r="F1177" s="225">
        <v>34602</v>
      </c>
      <c r="G1177" s="225" t="s">
        <v>301</v>
      </c>
      <c r="H1177" s="225" t="s">
        <v>335</v>
      </c>
      <c r="I1177" s="225" t="s">
        <v>374</v>
      </c>
      <c r="M1177" s="225" t="s">
        <v>301</v>
      </c>
    </row>
    <row r="1178" spans="1:13" ht="17.25" customHeight="1" x14ac:dyDescent="0.2">
      <c r="A1178" s="225">
        <v>422637</v>
      </c>
      <c r="B1178" s="225" t="s">
        <v>2641</v>
      </c>
      <c r="C1178" s="225" t="s">
        <v>500</v>
      </c>
      <c r="D1178" s="225" t="s">
        <v>2642</v>
      </c>
      <c r="E1178" s="225" t="s">
        <v>158</v>
      </c>
      <c r="F1178" s="225">
        <v>36469</v>
      </c>
      <c r="G1178" s="225" t="s">
        <v>301</v>
      </c>
      <c r="H1178" s="225" t="s">
        <v>335</v>
      </c>
      <c r="I1178" s="225" t="s">
        <v>400</v>
      </c>
      <c r="M1178" s="225" t="s">
        <v>301</v>
      </c>
    </row>
    <row r="1179" spans="1:13" ht="17.25" customHeight="1" x14ac:dyDescent="0.2">
      <c r="A1179" s="225">
        <v>422639</v>
      </c>
      <c r="B1179" s="225" t="s">
        <v>1810</v>
      </c>
      <c r="C1179" s="225" t="s">
        <v>84</v>
      </c>
      <c r="D1179" s="225" t="s">
        <v>1811</v>
      </c>
      <c r="E1179" s="225" t="s">
        <v>158</v>
      </c>
      <c r="F1179" s="225">
        <v>36550</v>
      </c>
      <c r="G1179" s="225" t="s">
        <v>301</v>
      </c>
      <c r="H1179" s="225" t="s">
        <v>335</v>
      </c>
      <c r="I1179" s="225" t="s">
        <v>374</v>
      </c>
      <c r="M1179" s="225" t="s">
        <v>327</v>
      </c>
    </row>
    <row r="1180" spans="1:13" ht="17.25" customHeight="1" x14ac:dyDescent="0.2">
      <c r="A1180" s="225">
        <v>422647</v>
      </c>
      <c r="B1180" s="225" t="s">
        <v>2612</v>
      </c>
      <c r="C1180" s="225" t="s">
        <v>708</v>
      </c>
      <c r="D1180" s="225" t="s">
        <v>712</v>
      </c>
      <c r="E1180" s="225" t="s">
        <v>158</v>
      </c>
      <c r="F1180" s="225">
        <v>36416</v>
      </c>
      <c r="G1180" s="225" t="s">
        <v>301</v>
      </c>
      <c r="H1180" s="225" t="s">
        <v>335</v>
      </c>
      <c r="I1180" s="225" t="s">
        <v>400</v>
      </c>
      <c r="M1180" s="225" t="s">
        <v>301</v>
      </c>
    </row>
    <row r="1181" spans="1:13" ht="17.25" customHeight="1" x14ac:dyDescent="0.2">
      <c r="A1181" s="225">
        <v>422649</v>
      </c>
      <c r="B1181" s="225" t="s">
        <v>1667</v>
      </c>
      <c r="C1181" s="225" t="s">
        <v>77</v>
      </c>
      <c r="D1181" s="225" t="s">
        <v>219</v>
      </c>
      <c r="E1181" s="225" t="s">
        <v>157</v>
      </c>
      <c r="F1181" s="225">
        <v>36548</v>
      </c>
      <c r="G1181" s="225" t="s">
        <v>301</v>
      </c>
      <c r="H1181" s="225" t="s">
        <v>335</v>
      </c>
      <c r="I1181" s="225" t="s">
        <v>374</v>
      </c>
      <c r="M1181" s="225" t="s">
        <v>311</v>
      </c>
    </row>
    <row r="1182" spans="1:13" ht="17.25" customHeight="1" x14ac:dyDescent="0.2">
      <c r="A1182" s="225">
        <v>422650</v>
      </c>
      <c r="B1182" s="225" t="s">
        <v>2799</v>
      </c>
      <c r="C1182" s="225" t="s">
        <v>2800</v>
      </c>
      <c r="D1182" s="225" t="s">
        <v>2801</v>
      </c>
      <c r="E1182" s="225" t="s">
        <v>157</v>
      </c>
      <c r="F1182" s="225">
        <v>36252</v>
      </c>
      <c r="G1182" s="225" t="s">
        <v>301</v>
      </c>
      <c r="H1182" s="225" t="s">
        <v>335</v>
      </c>
      <c r="I1182" s="225" t="s">
        <v>400</v>
      </c>
      <c r="M1182" s="225" t="s">
        <v>301</v>
      </c>
    </row>
    <row r="1183" spans="1:13" ht="17.25" customHeight="1" x14ac:dyDescent="0.2">
      <c r="A1183" s="225">
        <v>422651</v>
      </c>
      <c r="B1183" s="225" t="s">
        <v>2779</v>
      </c>
      <c r="C1183" s="225" t="s">
        <v>2780</v>
      </c>
      <c r="D1183" s="225" t="s">
        <v>140</v>
      </c>
      <c r="E1183" s="225" t="s">
        <v>157</v>
      </c>
      <c r="F1183" s="225">
        <v>36278</v>
      </c>
      <c r="G1183" s="225" t="s">
        <v>3043</v>
      </c>
      <c r="H1183" s="225" t="s">
        <v>335</v>
      </c>
      <c r="I1183" s="225" t="s">
        <v>400</v>
      </c>
      <c r="M1183" s="225" t="s">
        <v>311</v>
      </c>
    </row>
    <row r="1184" spans="1:13" ht="17.25" customHeight="1" x14ac:dyDescent="0.2">
      <c r="A1184" s="225">
        <v>422655</v>
      </c>
      <c r="B1184" s="225" t="s">
        <v>2602</v>
      </c>
      <c r="C1184" s="225" t="s">
        <v>769</v>
      </c>
      <c r="D1184" s="225" t="s">
        <v>213</v>
      </c>
      <c r="E1184" s="225" t="s">
        <v>158</v>
      </c>
      <c r="F1184" s="225">
        <v>35698</v>
      </c>
      <c r="G1184" s="225" t="s">
        <v>301</v>
      </c>
      <c r="H1184" s="225" t="s">
        <v>335</v>
      </c>
      <c r="I1184" s="225" t="s">
        <v>400</v>
      </c>
      <c r="M1184" s="225" t="s">
        <v>321</v>
      </c>
    </row>
    <row r="1185" spans="1:13" ht="17.25" customHeight="1" x14ac:dyDescent="0.2">
      <c r="A1185" s="225">
        <v>422660</v>
      </c>
      <c r="B1185" s="225" t="s">
        <v>2763</v>
      </c>
      <c r="C1185" s="225" t="s">
        <v>107</v>
      </c>
      <c r="D1185" s="225" t="s">
        <v>407</v>
      </c>
      <c r="E1185" s="225" t="s">
        <v>158</v>
      </c>
      <c r="F1185" s="225">
        <v>36061</v>
      </c>
      <c r="G1185" s="225" t="s">
        <v>301</v>
      </c>
      <c r="H1185" s="225" t="s">
        <v>335</v>
      </c>
      <c r="I1185" s="225" t="s">
        <v>400</v>
      </c>
      <c r="M1185" s="225" t="s">
        <v>301</v>
      </c>
    </row>
    <row r="1186" spans="1:13" ht="17.25" customHeight="1" x14ac:dyDescent="0.2">
      <c r="A1186" s="225">
        <v>422663</v>
      </c>
      <c r="B1186" s="225" t="s">
        <v>1974</v>
      </c>
      <c r="C1186" s="225" t="s">
        <v>667</v>
      </c>
      <c r="D1186" s="225" t="s">
        <v>1975</v>
      </c>
      <c r="E1186" s="225" t="s">
        <v>158</v>
      </c>
      <c r="F1186" s="225">
        <v>35431</v>
      </c>
      <c r="G1186" s="225" t="s">
        <v>323</v>
      </c>
      <c r="H1186" s="225" t="s">
        <v>336</v>
      </c>
      <c r="I1186" s="225" t="s">
        <v>374</v>
      </c>
      <c r="M1186" s="225" t="s">
        <v>291</v>
      </c>
    </row>
    <row r="1187" spans="1:13" ht="17.25" customHeight="1" x14ac:dyDescent="0.2">
      <c r="A1187" s="225">
        <v>422672</v>
      </c>
      <c r="B1187" s="225" t="s">
        <v>2587</v>
      </c>
      <c r="C1187" s="225" t="s">
        <v>2588</v>
      </c>
      <c r="D1187" s="225" t="s">
        <v>223</v>
      </c>
      <c r="E1187" s="225" t="s">
        <v>158</v>
      </c>
      <c r="F1187" s="225">
        <v>36462</v>
      </c>
      <c r="G1187" s="225" t="s">
        <v>301</v>
      </c>
      <c r="H1187" s="225" t="s">
        <v>335</v>
      </c>
      <c r="I1187" s="225" t="s">
        <v>400</v>
      </c>
      <c r="M1187" s="225" t="s">
        <v>327</v>
      </c>
    </row>
    <row r="1188" spans="1:13" ht="17.25" customHeight="1" x14ac:dyDescent="0.2">
      <c r="A1188" s="225">
        <v>422673</v>
      </c>
      <c r="B1188" s="225" t="s">
        <v>2998</v>
      </c>
      <c r="C1188" s="225" t="s">
        <v>504</v>
      </c>
      <c r="D1188" s="225" t="s">
        <v>275</v>
      </c>
      <c r="E1188" s="225" t="s">
        <v>158</v>
      </c>
      <c r="F1188" s="225">
        <v>33741</v>
      </c>
      <c r="G1188" s="225" t="s">
        <v>301</v>
      </c>
      <c r="H1188" s="225" t="s">
        <v>335</v>
      </c>
      <c r="I1188" s="225" t="s">
        <v>400</v>
      </c>
      <c r="M1188" s="225" t="s">
        <v>301</v>
      </c>
    </row>
    <row r="1189" spans="1:13" ht="17.25" customHeight="1" x14ac:dyDescent="0.2">
      <c r="A1189" s="225">
        <v>422685</v>
      </c>
      <c r="B1189" s="225" t="s">
        <v>1646</v>
      </c>
      <c r="C1189" s="225" t="s">
        <v>1647</v>
      </c>
      <c r="D1189" s="225" t="s">
        <v>786</v>
      </c>
      <c r="E1189" s="225" t="s">
        <v>158</v>
      </c>
      <c r="F1189" s="225">
        <v>36100</v>
      </c>
      <c r="G1189" s="225" t="s">
        <v>3209</v>
      </c>
      <c r="H1189" s="225" t="s">
        <v>335</v>
      </c>
      <c r="I1189" s="225" t="s">
        <v>374</v>
      </c>
      <c r="M1189" s="225" t="s">
        <v>302</v>
      </c>
    </row>
    <row r="1190" spans="1:13" ht="17.25" customHeight="1" x14ac:dyDescent="0.2">
      <c r="A1190" s="225">
        <v>422692</v>
      </c>
      <c r="B1190" s="225" t="s">
        <v>1550</v>
      </c>
      <c r="C1190" s="225" t="s">
        <v>93</v>
      </c>
      <c r="D1190" s="225" t="s">
        <v>358</v>
      </c>
      <c r="E1190" s="225" t="s">
        <v>158</v>
      </c>
      <c r="F1190" s="225">
        <v>33239</v>
      </c>
      <c r="G1190" s="225" t="s">
        <v>301</v>
      </c>
      <c r="H1190" s="225" t="s">
        <v>336</v>
      </c>
      <c r="I1190" s="225" t="s">
        <v>374</v>
      </c>
      <c r="M1190" s="225" t="s">
        <v>291</v>
      </c>
    </row>
    <row r="1191" spans="1:13" ht="17.25" customHeight="1" x14ac:dyDescent="0.2">
      <c r="A1191" s="225">
        <v>422693</v>
      </c>
      <c r="B1191" s="225" t="s">
        <v>2762</v>
      </c>
      <c r="C1191" s="225" t="s">
        <v>2083</v>
      </c>
      <c r="D1191" s="225" t="s">
        <v>250</v>
      </c>
      <c r="E1191" s="225" t="s">
        <v>158</v>
      </c>
      <c r="F1191" s="225">
        <v>33984</v>
      </c>
      <c r="G1191" s="225" t="s">
        <v>3029</v>
      </c>
      <c r="H1191" s="225" t="s">
        <v>335</v>
      </c>
      <c r="I1191" s="225" t="s">
        <v>400</v>
      </c>
      <c r="M1191" s="225" t="s">
        <v>311</v>
      </c>
    </row>
    <row r="1192" spans="1:13" ht="17.25" customHeight="1" x14ac:dyDescent="0.2">
      <c r="A1192" s="225">
        <v>422697</v>
      </c>
      <c r="B1192" s="225" t="s">
        <v>1242</v>
      </c>
      <c r="C1192" s="225" t="s">
        <v>548</v>
      </c>
      <c r="D1192" s="225" t="s">
        <v>527</v>
      </c>
      <c r="E1192" s="225" t="s">
        <v>157</v>
      </c>
      <c r="F1192" s="225">
        <v>35431</v>
      </c>
      <c r="G1192" s="225" t="s">
        <v>3187</v>
      </c>
      <c r="H1192" s="225" t="s">
        <v>335</v>
      </c>
      <c r="I1192" s="225" t="s">
        <v>374</v>
      </c>
      <c r="M1192" s="225" t="s">
        <v>302</v>
      </c>
    </row>
    <row r="1193" spans="1:13" ht="17.25" customHeight="1" x14ac:dyDescent="0.2">
      <c r="A1193" s="225">
        <v>422709</v>
      </c>
      <c r="B1193" s="225" t="s">
        <v>1131</v>
      </c>
      <c r="C1193" s="225" t="s">
        <v>1132</v>
      </c>
      <c r="D1193" s="225" t="s">
        <v>1133</v>
      </c>
      <c r="E1193" s="225" t="s">
        <v>157</v>
      </c>
      <c r="F1193" s="225">
        <v>36450</v>
      </c>
      <c r="G1193" s="225" t="s">
        <v>301</v>
      </c>
      <c r="H1193" s="225" t="s">
        <v>335</v>
      </c>
      <c r="I1193" s="225" t="s">
        <v>374</v>
      </c>
      <c r="M1193" s="225" t="s">
        <v>301</v>
      </c>
    </row>
    <row r="1194" spans="1:13" ht="17.25" customHeight="1" x14ac:dyDescent="0.2">
      <c r="A1194" s="225">
        <v>422711</v>
      </c>
      <c r="B1194" s="225" t="s">
        <v>2740</v>
      </c>
      <c r="C1194" s="225" t="s">
        <v>785</v>
      </c>
      <c r="D1194" s="225" t="s">
        <v>453</v>
      </c>
      <c r="E1194" s="225" t="s">
        <v>158</v>
      </c>
      <c r="F1194" s="225">
        <v>36011</v>
      </c>
      <c r="G1194" s="225" t="s">
        <v>3034</v>
      </c>
      <c r="H1194" s="225" t="s">
        <v>335</v>
      </c>
      <c r="I1194" s="225" t="s">
        <v>400</v>
      </c>
      <c r="M1194" s="225" t="s">
        <v>311</v>
      </c>
    </row>
    <row r="1195" spans="1:13" ht="17.25" customHeight="1" x14ac:dyDescent="0.2">
      <c r="A1195" s="225">
        <v>422718</v>
      </c>
      <c r="B1195" s="225" t="s">
        <v>2997</v>
      </c>
      <c r="C1195" s="225" t="s">
        <v>1095</v>
      </c>
      <c r="D1195" s="225" t="s">
        <v>242</v>
      </c>
      <c r="E1195" s="225" t="s">
        <v>158</v>
      </c>
      <c r="F1195" s="225">
        <v>33884</v>
      </c>
      <c r="G1195" s="225" t="s">
        <v>301</v>
      </c>
      <c r="H1195" s="225" t="s">
        <v>335</v>
      </c>
      <c r="I1195" s="225" t="s">
        <v>400</v>
      </c>
      <c r="M1195" s="225" t="s">
        <v>306</v>
      </c>
    </row>
    <row r="1196" spans="1:13" ht="17.25" customHeight="1" x14ac:dyDescent="0.2">
      <c r="A1196" s="225">
        <v>422719</v>
      </c>
      <c r="B1196" s="225" t="s">
        <v>2996</v>
      </c>
      <c r="C1196" s="225" t="s">
        <v>113</v>
      </c>
      <c r="D1196" s="225" t="s">
        <v>663</v>
      </c>
      <c r="E1196" s="225" t="s">
        <v>158</v>
      </c>
      <c r="F1196" s="225">
        <v>35640</v>
      </c>
      <c r="G1196" s="225" t="s">
        <v>301</v>
      </c>
      <c r="H1196" s="225" t="s">
        <v>335</v>
      </c>
      <c r="I1196" s="225" t="s">
        <v>400</v>
      </c>
      <c r="M1196" s="225" t="s">
        <v>321</v>
      </c>
    </row>
    <row r="1197" spans="1:13" ht="17.25" customHeight="1" x14ac:dyDescent="0.2">
      <c r="A1197" s="225">
        <v>422720</v>
      </c>
      <c r="B1197" s="225" t="s">
        <v>915</v>
      </c>
      <c r="C1197" s="225" t="s">
        <v>77</v>
      </c>
      <c r="D1197" s="225" t="s">
        <v>268</v>
      </c>
      <c r="E1197" s="225" t="s">
        <v>158</v>
      </c>
      <c r="F1197" s="225">
        <v>35456</v>
      </c>
      <c r="G1197" s="225" t="s">
        <v>3163</v>
      </c>
      <c r="H1197" s="225" t="s">
        <v>335</v>
      </c>
      <c r="I1197" s="225" t="s">
        <v>374</v>
      </c>
      <c r="M1197" s="225" t="s">
        <v>304</v>
      </c>
    </row>
    <row r="1198" spans="1:13" ht="17.25" customHeight="1" x14ac:dyDescent="0.2">
      <c r="A1198" s="225">
        <v>422722</v>
      </c>
      <c r="B1198" s="225" t="s">
        <v>1714</v>
      </c>
      <c r="C1198" s="225" t="s">
        <v>542</v>
      </c>
      <c r="D1198" s="225" t="s">
        <v>842</v>
      </c>
      <c r="E1198" s="225" t="s">
        <v>158</v>
      </c>
      <c r="F1198" s="225">
        <v>34763</v>
      </c>
      <c r="G1198" s="225" t="s">
        <v>3211</v>
      </c>
      <c r="H1198" s="225" t="s">
        <v>335</v>
      </c>
      <c r="I1198" s="225" t="s">
        <v>374</v>
      </c>
      <c r="M1198" s="225" t="s">
        <v>302</v>
      </c>
    </row>
    <row r="1199" spans="1:13" ht="17.25" customHeight="1" x14ac:dyDescent="0.2">
      <c r="A1199" s="225">
        <v>422727</v>
      </c>
      <c r="B1199" s="225" t="s">
        <v>2640</v>
      </c>
      <c r="C1199" s="225" t="s">
        <v>767</v>
      </c>
      <c r="D1199" s="225" t="s">
        <v>140</v>
      </c>
      <c r="E1199" s="225" t="s">
        <v>158</v>
      </c>
      <c r="F1199" s="225">
        <v>36535</v>
      </c>
      <c r="G1199" s="225" t="s">
        <v>301</v>
      </c>
      <c r="H1199" s="225" t="s">
        <v>335</v>
      </c>
      <c r="I1199" s="225" t="s">
        <v>400</v>
      </c>
      <c r="M1199" s="225" t="s">
        <v>301</v>
      </c>
    </row>
    <row r="1200" spans="1:13" ht="17.25" customHeight="1" x14ac:dyDescent="0.2">
      <c r="A1200" s="225">
        <v>422730</v>
      </c>
      <c r="B1200" s="225" t="s">
        <v>2534</v>
      </c>
      <c r="C1200" s="225" t="s">
        <v>2083</v>
      </c>
      <c r="D1200" s="225" t="s">
        <v>240</v>
      </c>
      <c r="E1200" s="225" t="s">
        <v>158</v>
      </c>
      <c r="F1200" s="225">
        <v>29428</v>
      </c>
      <c r="G1200" s="225" t="s">
        <v>301</v>
      </c>
      <c r="H1200" s="225" t="s">
        <v>335</v>
      </c>
      <c r="I1200" s="225" t="s">
        <v>400</v>
      </c>
      <c r="M1200" s="225" t="s">
        <v>301</v>
      </c>
    </row>
    <row r="1201" spans="1:16" ht="17.25" customHeight="1" x14ac:dyDescent="0.2">
      <c r="A1201" s="225">
        <v>422731</v>
      </c>
      <c r="B1201" s="225" t="s">
        <v>1372</v>
      </c>
      <c r="C1201" s="225" t="s">
        <v>72</v>
      </c>
      <c r="D1201" s="225" t="s">
        <v>476</v>
      </c>
      <c r="E1201" s="225" t="s">
        <v>157</v>
      </c>
      <c r="F1201" s="225">
        <v>35431</v>
      </c>
      <c r="G1201" s="225" t="s">
        <v>3195</v>
      </c>
      <c r="H1201" s="225" t="s">
        <v>335</v>
      </c>
      <c r="I1201" s="225" t="s">
        <v>374</v>
      </c>
      <c r="M1201" s="225" t="s">
        <v>315</v>
      </c>
    </row>
    <row r="1202" spans="1:16" ht="17.25" customHeight="1" x14ac:dyDescent="0.2">
      <c r="A1202" s="225">
        <v>422733</v>
      </c>
      <c r="B1202" s="225" t="s">
        <v>1631</v>
      </c>
      <c r="C1202" s="225" t="s">
        <v>1632</v>
      </c>
      <c r="D1202" s="225" t="s">
        <v>1633</v>
      </c>
      <c r="E1202" s="225" t="s">
        <v>158</v>
      </c>
      <c r="F1202" s="225">
        <v>35458</v>
      </c>
      <c r="G1202" s="225" t="s">
        <v>3152</v>
      </c>
      <c r="H1202" s="225" t="s">
        <v>335</v>
      </c>
      <c r="I1202" s="225" t="s">
        <v>374</v>
      </c>
      <c r="M1202" s="225" t="s">
        <v>327</v>
      </c>
    </row>
    <row r="1203" spans="1:16" ht="17.25" customHeight="1" x14ac:dyDescent="0.2">
      <c r="A1203" s="225">
        <v>422734</v>
      </c>
      <c r="B1203" s="225" t="s">
        <v>1789</v>
      </c>
      <c r="C1203" s="225" t="s">
        <v>100</v>
      </c>
      <c r="D1203" s="225" t="s">
        <v>267</v>
      </c>
      <c r="E1203" s="225" t="s">
        <v>158</v>
      </c>
      <c r="F1203" s="225">
        <v>35203</v>
      </c>
      <c r="G1203" s="225" t="s">
        <v>301</v>
      </c>
      <c r="H1203" s="225" t="s">
        <v>335</v>
      </c>
      <c r="I1203" s="225" t="s">
        <v>374</v>
      </c>
      <c r="M1203" s="225" t="s">
        <v>301</v>
      </c>
    </row>
    <row r="1204" spans="1:16" ht="17.25" customHeight="1" x14ac:dyDescent="0.2">
      <c r="A1204" s="225">
        <v>422743</v>
      </c>
      <c r="B1204" s="225" t="s">
        <v>2600</v>
      </c>
      <c r="C1204" s="225" t="s">
        <v>595</v>
      </c>
      <c r="D1204" s="225" t="s">
        <v>2601</v>
      </c>
      <c r="E1204" s="225" t="s">
        <v>158</v>
      </c>
      <c r="F1204" s="225">
        <v>36193</v>
      </c>
      <c r="G1204" s="225" t="s">
        <v>301</v>
      </c>
      <c r="H1204" s="225" t="s">
        <v>335</v>
      </c>
      <c r="I1204" s="225" t="s">
        <v>400</v>
      </c>
      <c r="M1204" s="225" t="s">
        <v>301</v>
      </c>
    </row>
    <row r="1205" spans="1:16" ht="17.25" customHeight="1" x14ac:dyDescent="0.2">
      <c r="A1205" s="225">
        <v>422758</v>
      </c>
      <c r="B1205" s="225" t="s">
        <v>1666</v>
      </c>
      <c r="C1205" s="225" t="s">
        <v>494</v>
      </c>
      <c r="D1205" s="225" t="s">
        <v>529</v>
      </c>
      <c r="E1205" s="225" t="s">
        <v>157</v>
      </c>
      <c r="F1205" s="225">
        <v>35964</v>
      </c>
      <c r="G1205" s="225" t="s">
        <v>301</v>
      </c>
      <c r="H1205" s="225" t="s">
        <v>335</v>
      </c>
      <c r="I1205" s="225" t="s">
        <v>374</v>
      </c>
      <c r="M1205" s="225" t="s">
        <v>301</v>
      </c>
    </row>
    <row r="1206" spans="1:16" ht="17.25" customHeight="1" x14ac:dyDescent="0.2">
      <c r="A1206" s="225">
        <v>422774</v>
      </c>
      <c r="B1206" s="225" t="s">
        <v>1765</v>
      </c>
      <c r="C1206" s="225" t="s">
        <v>752</v>
      </c>
      <c r="D1206" s="225" t="s">
        <v>242</v>
      </c>
      <c r="E1206" s="225" t="s">
        <v>157</v>
      </c>
      <c r="F1206" s="225">
        <v>36323</v>
      </c>
      <c r="G1206" s="225" t="s">
        <v>301</v>
      </c>
      <c r="H1206" s="225" t="s">
        <v>335</v>
      </c>
      <c r="I1206" s="225" t="s">
        <v>374</v>
      </c>
      <c r="M1206" s="225" t="s">
        <v>301</v>
      </c>
    </row>
    <row r="1207" spans="1:16" ht="17.25" customHeight="1" x14ac:dyDescent="0.2">
      <c r="A1207" s="225">
        <v>422781</v>
      </c>
      <c r="B1207" s="225" t="s">
        <v>1130</v>
      </c>
      <c r="C1207" s="225" t="s">
        <v>72</v>
      </c>
      <c r="D1207" s="225" t="s">
        <v>480</v>
      </c>
      <c r="E1207" s="225" t="s">
        <v>157</v>
      </c>
      <c r="F1207" s="225">
        <v>32761</v>
      </c>
      <c r="G1207" s="225" t="s">
        <v>306</v>
      </c>
      <c r="H1207" s="225" t="s">
        <v>335</v>
      </c>
      <c r="I1207" s="225" t="s">
        <v>374</v>
      </c>
      <c r="M1207" s="225" t="s">
        <v>306</v>
      </c>
    </row>
    <row r="1208" spans="1:16" ht="17.25" customHeight="1" x14ac:dyDescent="0.2">
      <c r="A1208" s="225">
        <v>422785</v>
      </c>
      <c r="B1208" s="225" t="s">
        <v>1713</v>
      </c>
      <c r="C1208" s="225" t="s">
        <v>93</v>
      </c>
      <c r="D1208" s="225" t="s">
        <v>142</v>
      </c>
      <c r="E1208" s="225" t="s">
        <v>158</v>
      </c>
      <c r="F1208" s="225">
        <v>29979</v>
      </c>
      <c r="G1208" s="225" t="s">
        <v>3056</v>
      </c>
      <c r="H1208" s="225" t="s">
        <v>335</v>
      </c>
      <c r="I1208" s="225" t="s">
        <v>374</v>
      </c>
      <c r="M1208" s="225" t="s">
        <v>314</v>
      </c>
    </row>
    <row r="1209" spans="1:16" ht="17.25" customHeight="1" x14ac:dyDescent="0.2">
      <c r="A1209" s="225">
        <v>422789</v>
      </c>
      <c r="B1209" s="225" t="s">
        <v>2778</v>
      </c>
      <c r="C1209" s="225" t="s">
        <v>72</v>
      </c>
      <c r="D1209" s="225" t="s">
        <v>420</v>
      </c>
      <c r="E1209" s="225" t="s">
        <v>158</v>
      </c>
      <c r="F1209" s="225">
        <v>35066</v>
      </c>
      <c r="G1209" s="225" t="s">
        <v>3058</v>
      </c>
      <c r="H1209" s="225" t="s">
        <v>335</v>
      </c>
      <c r="I1209" s="225" t="s">
        <v>400</v>
      </c>
      <c r="M1209" s="225" t="s">
        <v>332</v>
      </c>
    </row>
    <row r="1210" spans="1:16" ht="17.25" customHeight="1" x14ac:dyDescent="0.2">
      <c r="A1210" s="225">
        <v>422810</v>
      </c>
      <c r="B1210" s="225" t="s">
        <v>2729</v>
      </c>
      <c r="C1210" s="225" t="s">
        <v>113</v>
      </c>
      <c r="D1210" s="225" t="s">
        <v>456</v>
      </c>
      <c r="E1210" s="225" t="s">
        <v>158</v>
      </c>
      <c r="F1210" s="225">
        <v>36077</v>
      </c>
      <c r="G1210" s="225" t="s">
        <v>301</v>
      </c>
      <c r="H1210" s="225" t="s">
        <v>335</v>
      </c>
      <c r="I1210" s="225" t="s">
        <v>400</v>
      </c>
      <c r="M1210" s="225" t="s">
        <v>301</v>
      </c>
    </row>
    <row r="1211" spans="1:16" ht="17.25" customHeight="1" x14ac:dyDescent="0.2">
      <c r="A1211" s="225">
        <v>422817</v>
      </c>
      <c r="B1211" s="225" t="s">
        <v>2522</v>
      </c>
      <c r="C1211" s="225" t="s">
        <v>771</v>
      </c>
      <c r="D1211" s="225" t="s">
        <v>224</v>
      </c>
      <c r="E1211" s="225" t="s">
        <v>158</v>
      </c>
      <c r="F1211" s="225">
        <v>34906</v>
      </c>
      <c r="G1211" s="225" t="s">
        <v>301</v>
      </c>
      <c r="H1211" s="225" t="s">
        <v>336</v>
      </c>
      <c r="I1211" s="225" t="s">
        <v>374</v>
      </c>
      <c r="M1211" s="225" t="s">
        <v>291</v>
      </c>
      <c r="N1211" s="225">
        <v>1299</v>
      </c>
      <c r="O1211" s="225">
        <v>43867.47283564815</v>
      </c>
      <c r="P1211" s="225">
        <v>10000</v>
      </c>
    </row>
    <row r="1212" spans="1:16" ht="17.25" customHeight="1" x14ac:dyDescent="0.2">
      <c r="A1212" s="225">
        <v>422820</v>
      </c>
      <c r="B1212" s="225" t="s">
        <v>1487</v>
      </c>
      <c r="C1212" s="225" t="s">
        <v>72</v>
      </c>
      <c r="D1212" s="225" t="s">
        <v>1488</v>
      </c>
      <c r="E1212" s="225" t="s">
        <v>158</v>
      </c>
      <c r="F1212" s="225">
        <v>31120</v>
      </c>
      <c r="G1212" s="225" t="s">
        <v>302</v>
      </c>
      <c r="H1212" s="225" t="s">
        <v>335</v>
      </c>
      <c r="I1212" s="225" t="s">
        <v>374</v>
      </c>
      <c r="M1212" s="225" t="s">
        <v>302</v>
      </c>
    </row>
    <row r="1213" spans="1:16" ht="17.25" customHeight="1" x14ac:dyDescent="0.2">
      <c r="A1213" s="225">
        <v>422828</v>
      </c>
      <c r="B1213" s="225" t="s">
        <v>1128</v>
      </c>
      <c r="C1213" s="225" t="s">
        <v>72</v>
      </c>
      <c r="D1213" s="225" t="s">
        <v>1129</v>
      </c>
      <c r="E1213" s="225" t="s">
        <v>158</v>
      </c>
      <c r="F1213" s="225">
        <v>32352</v>
      </c>
      <c r="G1213" s="225" t="s">
        <v>301</v>
      </c>
      <c r="H1213" s="225" t="s">
        <v>335</v>
      </c>
      <c r="I1213" s="225" t="s">
        <v>374</v>
      </c>
      <c r="M1213" s="225" t="s">
        <v>317</v>
      </c>
    </row>
    <row r="1214" spans="1:16" ht="17.25" customHeight="1" x14ac:dyDescent="0.2">
      <c r="A1214" s="225">
        <v>422830</v>
      </c>
      <c r="B1214" s="225" t="s">
        <v>1781</v>
      </c>
      <c r="C1214" s="225" t="s">
        <v>583</v>
      </c>
      <c r="D1214" s="225" t="s">
        <v>440</v>
      </c>
      <c r="E1214" s="225" t="s">
        <v>157</v>
      </c>
      <c r="F1214" s="225">
        <v>35519</v>
      </c>
      <c r="G1214" s="225" t="s">
        <v>322</v>
      </c>
      <c r="H1214" s="225" t="s">
        <v>335</v>
      </c>
      <c r="I1214" s="225" t="s">
        <v>374</v>
      </c>
      <c r="M1214" s="225" t="s">
        <v>321</v>
      </c>
    </row>
    <row r="1215" spans="1:16" ht="17.25" customHeight="1" x14ac:dyDescent="0.2">
      <c r="A1215" s="225">
        <v>422831</v>
      </c>
      <c r="B1215" s="225" t="s">
        <v>1519</v>
      </c>
      <c r="C1215" s="225" t="s">
        <v>72</v>
      </c>
      <c r="D1215" s="225" t="s">
        <v>514</v>
      </c>
      <c r="E1215" s="225" t="s">
        <v>158</v>
      </c>
      <c r="F1215" s="225">
        <v>33239</v>
      </c>
      <c r="G1215" s="225" t="s">
        <v>301</v>
      </c>
      <c r="H1215" s="225" t="s">
        <v>336</v>
      </c>
      <c r="I1215" s="225" t="s">
        <v>374</v>
      </c>
      <c r="M1215" s="225" t="s">
        <v>291</v>
      </c>
    </row>
    <row r="1216" spans="1:16" ht="17.25" customHeight="1" x14ac:dyDescent="0.2">
      <c r="A1216" s="225">
        <v>422835</v>
      </c>
      <c r="B1216" s="225" t="s">
        <v>1823</v>
      </c>
      <c r="C1216" s="225" t="s">
        <v>489</v>
      </c>
      <c r="D1216" s="225" t="s">
        <v>248</v>
      </c>
      <c r="E1216" s="225" t="s">
        <v>158</v>
      </c>
      <c r="F1216" s="225">
        <v>30808</v>
      </c>
      <c r="G1216" s="225" t="s">
        <v>3081</v>
      </c>
      <c r="H1216" s="225" t="s">
        <v>335</v>
      </c>
      <c r="I1216" s="225" t="s">
        <v>374</v>
      </c>
      <c r="M1216" s="225" t="s">
        <v>317</v>
      </c>
    </row>
    <row r="1217" spans="1:13" ht="17.25" customHeight="1" x14ac:dyDescent="0.2">
      <c r="A1217" s="225">
        <v>422846</v>
      </c>
      <c r="B1217" s="225" t="s">
        <v>1972</v>
      </c>
      <c r="C1217" s="225" t="s">
        <v>72</v>
      </c>
      <c r="D1217" s="225" t="s">
        <v>1973</v>
      </c>
      <c r="E1217" s="225" t="s">
        <v>157</v>
      </c>
      <c r="F1217" s="225">
        <v>35094</v>
      </c>
      <c r="G1217" s="225" t="s">
        <v>301</v>
      </c>
      <c r="H1217" s="225" t="s">
        <v>335</v>
      </c>
      <c r="I1217" s="225" t="s">
        <v>374</v>
      </c>
      <c r="M1217" s="225" t="s">
        <v>311</v>
      </c>
    </row>
    <row r="1218" spans="1:13" ht="17.25" customHeight="1" x14ac:dyDescent="0.2">
      <c r="A1218" s="225">
        <v>422850</v>
      </c>
      <c r="B1218" s="225" t="s">
        <v>914</v>
      </c>
      <c r="C1218" s="225" t="s">
        <v>113</v>
      </c>
      <c r="D1218" s="225" t="s">
        <v>511</v>
      </c>
      <c r="E1218" s="225" t="s">
        <v>158</v>
      </c>
      <c r="F1218" s="225">
        <v>34903</v>
      </c>
      <c r="G1218" s="225" t="s">
        <v>301</v>
      </c>
      <c r="H1218" s="225" t="s">
        <v>335</v>
      </c>
      <c r="I1218" s="225" t="s">
        <v>374</v>
      </c>
      <c r="M1218" s="225" t="s">
        <v>301</v>
      </c>
    </row>
    <row r="1219" spans="1:13" ht="17.25" customHeight="1" x14ac:dyDescent="0.2">
      <c r="A1219" s="225">
        <v>422860</v>
      </c>
      <c r="B1219" s="225" t="s">
        <v>1630</v>
      </c>
      <c r="C1219" s="225" t="s">
        <v>457</v>
      </c>
      <c r="D1219" s="225" t="s">
        <v>248</v>
      </c>
      <c r="E1219" s="225" t="s">
        <v>157</v>
      </c>
      <c r="F1219" s="225">
        <v>36365</v>
      </c>
      <c r="G1219" s="225" t="s">
        <v>301</v>
      </c>
      <c r="H1219" s="225" t="s">
        <v>335</v>
      </c>
      <c r="I1219" s="225" t="s">
        <v>374</v>
      </c>
      <c r="M1219" s="225" t="s">
        <v>311</v>
      </c>
    </row>
    <row r="1220" spans="1:13" ht="17.25" customHeight="1" x14ac:dyDescent="0.2">
      <c r="A1220" s="225">
        <v>422876</v>
      </c>
      <c r="B1220" s="225" t="s">
        <v>1698</v>
      </c>
      <c r="C1220" s="225" t="s">
        <v>483</v>
      </c>
      <c r="D1220" s="225" t="s">
        <v>257</v>
      </c>
      <c r="E1220" s="225" t="s">
        <v>158</v>
      </c>
      <c r="F1220" s="225">
        <v>31049</v>
      </c>
      <c r="G1220" s="225" t="s">
        <v>330</v>
      </c>
      <c r="H1220" s="225" t="s">
        <v>335</v>
      </c>
      <c r="I1220" s="225" t="s">
        <v>374</v>
      </c>
      <c r="M1220" s="225" t="s">
        <v>311</v>
      </c>
    </row>
    <row r="1221" spans="1:13" ht="17.25" customHeight="1" x14ac:dyDescent="0.2">
      <c r="A1221" s="225">
        <v>422877</v>
      </c>
      <c r="B1221" s="225" t="s">
        <v>1371</v>
      </c>
      <c r="C1221" s="225" t="s">
        <v>674</v>
      </c>
      <c r="D1221" s="225" t="s">
        <v>468</v>
      </c>
      <c r="E1221" s="225" t="s">
        <v>158</v>
      </c>
      <c r="F1221" s="225">
        <v>34335</v>
      </c>
      <c r="G1221" s="225" t="s">
        <v>301</v>
      </c>
      <c r="H1221" s="225" t="s">
        <v>335</v>
      </c>
      <c r="I1221" s="225" t="s">
        <v>374</v>
      </c>
      <c r="M1221" s="225" t="s">
        <v>301</v>
      </c>
    </row>
    <row r="1222" spans="1:13" ht="17.25" customHeight="1" x14ac:dyDescent="0.2">
      <c r="A1222" s="225">
        <v>422879</v>
      </c>
      <c r="B1222" s="225" t="s">
        <v>2895</v>
      </c>
      <c r="C1222" s="225" t="s">
        <v>133</v>
      </c>
      <c r="D1222" s="225" t="s">
        <v>694</v>
      </c>
      <c r="E1222" s="225" t="s">
        <v>158</v>
      </c>
      <c r="F1222" s="225">
        <v>35815</v>
      </c>
      <c r="G1222" s="225" t="s">
        <v>301</v>
      </c>
      <c r="H1222" s="225" t="s">
        <v>335</v>
      </c>
      <c r="I1222" s="225" t="s">
        <v>400</v>
      </c>
      <c r="M1222" s="225" t="s">
        <v>311</v>
      </c>
    </row>
    <row r="1223" spans="1:13" ht="17.25" customHeight="1" x14ac:dyDescent="0.2">
      <c r="A1223" s="225">
        <v>422901</v>
      </c>
      <c r="B1223" s="225" t="s">
        <v>1600</v>
      </c>
      <c r="C1223" s="225" t="s">
        <v>74</v>
      </c>
      <c r="D1223" s="225" t="s">
        <v>564</v>
      </c>
      <c r="E1223" s="225" t="s">
        <v>158</v>
      </c>
      <c r="F1223" s="225">
        <v>36447</v>
      </c>
      <c r="G1223" s="225" t="s">
        <v>3080</v>
      </c>
      <c r="H1223" s="225" t="s">
        <v>335</v>
      </c>
      <c r="I1223" s="225" t="s">
        <v>374</v>
      </c>
      <c r="M1223" s="225" t="s">
        <v>306</v>
      </c>
    </row>
    <row r="1224" spans="1:13" ht="17.25" customHeight="1" x14ac:dyDescent="0.2">
      <c r="A1224" s="225">
        <v>422903</v>
      </c>
      <c r="B1224" s="225" t="s">
        <v>1126</v>
      </c>
      <c r="C1224" s="225" t="s">
        <v>1127</v>
      </c>
      <c r="D1224" s="225" t="s">
        <v>234</v>
      </c>
      <c r="E1224" s="225" t="s">
        <v>158</v>
      </c>
      <c r="F1224" s="225">
        <v>35799</v>
      </c>
      <c r="G1224" s="225" t="s">
        <v>301</v>
      </c>
      <c r="H1224" s="225" t="s">
        <v>335</v>
      </c>
      <c r="I1224" s="225" t="s">
        <v>374</v>
      </c>
      <c r="M1224" s="225" t="s">
        <v>301</v>
      </c>
    </row>
    <row r="1225" spans="1:13" ht="17.25" customHeight="1" x14ac:dyDescent="0.2">
      <c r="A1225" s="225">
        <v>422904</v>
      </c>
      <c r="B1225" s="225" t="s">
        <v>1738</v>
      </c>
      <c r="C1225" s="225" t="s">
        <v>508</v>
      </c>
      <c r="D1225" s="225" t="s">
        <v>230</v>
      </c>
      <c r="E1225" s="225" t="s">
        <v>158</v>
      </c>
      <c r="F1225" s="225">
        <v>34130</v>
      </c>
      <c r="G1225" s="225" t="s">
        <v>321</v>
      </c>
      <c r="H1225" s="225" t="s">
        <v>335</v>
      </c>
      <c r="I1225" s="225" t="s">
        <v>374</v>
      </c>
      <c r="M1225" s="225" t="s">
        <v>321</v>
      </c>
    </row>
    <row r="1226" spans="1:13" ht="17.25" customHeight="1" x14ac:dyDescent="0.2">
      <c r="A1226" s="225">
        <v>422916</v>
      </c>
      <c r="B1226" s="225" t="s">
        <v>1808</v>
      </c>
      <c r="C1226" s="225" t="s">
        <v>72</v>
      </c>
      <c r="D1226" s="225" t="s">
        <v>1809</v>
      </c>
      <c r="E1226" s="225" t="s">
        <v>157</v>
      </c>
      <c r="F1226" s="225">
        <v>30073</v>
      </c>
      <c r="G1226" s="225" t="s">
        <v>3062</v>
      </c>
      <c r="H1226" s="225" t="s">
        <v>335</v>
      </c>
      <c r="I1226" s="225" t="s">
        <v>374</v>
      </c>
      <c r="M1226" s="225" t="s">
        <v>311</v>
      </c>
    </row>
    <row r="1227" spans="1:13" ht="17.25" customHeight="1" x14ac:dyDescent="0.2">
      <c r="A1227" s="225">
        <v>422917</v>
      </c>
      <c r="B1227" s="225" t="s">
        <v>2874</v>
      </c>
      <c r="C1227" s="225" t="s">
        <v>77</v>
      </c>
      <c r="D1227" s="225" t="s">
        <v>818</v>
      </c>
      <c r="E1227" s="225" t="s">
        <v>157</v>
      </c>
      <c r="F1227" s="225">
        <v>36526</v>
      </c>
      <c r="G1227" s="225" t="s">
        <v>301</v>
      </c>
      <c r="H1227" s="225" t="s">
        <v>335</v>
      </c>
      <c r="I1227" s="225" t="s">
        <v>400</v>
      </c>
      <c r="M1227" s="225" t="s">
        <v>301</v>
      </c>
    </row>
    <row r="1228" spans="1:13" ht="17.25" customHeight="1" x14ac:dyDescent="0.2">
      <c r="A1228" s="225">
        <v>422919</v>
      </c>
      <c r="B1228" s="225" t="s">
        <v>1368</v>
      </c>
      <c r="C1228" s="225" t="s">
        <v>1369</v>
      </c>
      <c r="D1228" s="225" t="s">
        <v>1370</v>
      </c>
      <c r="E1228" s="225" t="s">
        <v>158</v>
      </c>
      <c r="F1228" s="225">
        <v>35497</v>
      </c>
      <c r="G1228" s="225" t="s">
        <v>301</v>
      </c>
      <c r="H1228" s="225" t="s">
        <v>335</v>
      </c>
      <c r="I1228" s="225" t="s">
        <v>374</v>
      </c>
      <c r="M1228" s="225" t="s">
        <v>327</v>
      </c>
    </row>
    <row r="1229" spans="1:13" ht="17.25" customHeight="1" x14ac:dyDescent="0.2">
      <c r="A1229" s="225">
        <v>422922</v>
      </c>
      <c r="B1229" s="225" t="s">
        <v>1486</v>
      </c>
      <c r="C1229" s="225" t="s">
        <v>587</v>
      </c>
      <c r="D1229" s="225" t="s">
        <v>213</v>
      </c>
      <c r="E1229" s="225" t="s">
        <v>157</v>
      </c>
      <c r="F1229" s="225">
        <v>36526</v>
      </c>
      <c r="G1229" s="225" t="s">
        <v>301</v>
      </c>
      <c r="H1229" s="225" t="s">
        <v>335</v>
      </c>
      <c r="I1229" s="225" t="s">
        <v>374</v>
      </c>
      <c r="M1229" s="225" t="s">
        <v>301</v>
      </c>
    </row>
    <row r="1230" spans="1:13" ht="17.25" customHeight="1" x14ac:dyDescent="0.2">
      <c r="A1230" s="225">
        <v>422923</v>
      </c>
      <c r="B1230" s="225" t="s">
        <v>1567</v>
      </c>
      <c r="C1230" s="225" t="s">
        <v>1568</v>
      </c>
      <c r="D1230" s="225" t="s">
        <v>596</v>
      </c>
      <c r="E1230" s="225" t="s">
        <v>158</v>
      </c>
      <c r="F1230" s="225">
        <v>33402</v>
      </c>
      <c r="G1230" s="225" t="s">
        <v>301</v>
      </c>
      <c r="H1230" s="225" t="s">
        <v>335</v>
      </c>
      <c r="I1230" s="225" t="s">
        <v>374</v>
      </c>
      <c r="M1230" s="225" t="s">
        <v>301</v>
      </c>
    </row>
    <row r="1231" spans="1:13" ht="17.25" customHeight="1" x14ac:dyDescent="0.2">
      <c r="A1231" s="225">
        <v>422928</v>
      </c>
      <c r="B1231" s="225" t="s">
        <v>2638</v>
      </c>
      <c r="C1231" s="225" t="s">
        <v>98</v>
      </c>
      <c r="D1231" s="225" t="s">
        <v>2639</v>
      </c>
      <c r="E1231" s="225" t="s">
        <v>158</v>
      </c>
      <c r="F1231" s="225">
        <v>36332</v>
      </c>
      <c r="G1231" s="225" t="s">
        <v>301</v>
      </c>
      <c r="H1231" s="225" t="s">
        <v>335</v>
      </c>
      <c r="I1231" s="225" t="s">
        <v>400</v>
      </c>
      <c r="M1231" s="225" t="s">
        <v>301</v>
      </c>
    </row>
    <row r="1232" spans="1:13" ht="17.25" customHeight="1" x14ac:dyDescent="0.2">
      <c r="A1232" s="225">
        <v>422932</v>
      </c>
      <c r="B1232" s="225" t="s">
        <v>913</v>
      </c>
      <c r="C1232" s="225" t="s">
        <v>911</v>
      </c>
      <c r="D1232" s="225" t="s">
        <v>242</v>
      </c>
      <c r="E1232" s="225" t="s">
        <v>158</v>
      </c>
      <c r="F1232" s="225">
        <v>36387</v>
      </c>
      <c r="G1232" s="225" t="s">
        <v>312</v>
      </c>
      <c r="H1232" s="225" t="s">
        <v>335</v>
      </c>
      <c r="I1232" s="225" t="s">
        <v>374</v>
      </c>
      <c r="M1232" s="225" t="s">
        <v>311</v>
      </c>
    </row>
    <row r="1233" spans="1:13" ht="17.25" customHeight="1" x14ac:dyDescent="0.2">
      <c r="A1233" s="225">
        <v>422936</v>
      </c>
      <c r="B1233" s="225" t="s">
        <v>2777</v>
      </c>
      <c r="C1233" s="225" t="s">
        <v>669</v>
      </c>
      <c r="D1233" s="225" t="s">
        <v>645</v>
      </c>
      <c r="E1233" s="225" t="s">
        <v>157</v>
      </c>
      <c r="F1233" s="225">
        <v>35892</v>
      </c>
      <c r="G1233" s="225" t="s">
        <v>3032</v>
      </c>
      <c r="H1233" s="225" t="s">
        <v>335</v>
      </c>
      <c r="I1233" s="225" t="s">
        <v>400</v>
      </c>
      <c r="M1233" s="225" t="s">
        <v>311</v>
      </c>
    </row>
    <row r="1234" spans="1:13" ht="17.25" customHeight="1" x14ac:dyDescent="0.2">
      <c r="A1234" s="225">
        <v>422937</v>
      </c>
      <c r="B1234" s="225" t="s">
        <v>1763</v>
      </c>
      <c r="C1234" s="225" t="s">
        <v>1764</v>
      </c>
      <c r="D1234" s="225" t="s">
        <v>243</v>
      </c>
      <c r="E1234" s="225" t="s">
        <v>158</v>
      </c>
      <c r="F1234" s="225">
        <v>29587</v>
      </c>
      <c r="G1234" s="225" t="s">
        <v>301</v>
      </c>
      <c r="H1234" s="225" t="s">
        <v>335</v>
      </c>
      <c r="I1234" s="225" t="s">
        <v>374</v>
      </c>
      <c r="M1234" s="225" t="s">
        <v>301</v>
      </c>
    </row>
    <row r="1235" spans="1:13" ht="17.25" customHeight="1" x14ac:dyDescent="0.2">
      <c r="A1235" s="225">
        <v>422939</v>
      </c>
      <c r="B1235" s="225" t="s">
        <v>912</v>
      </c>
      <c r="C1235" s="225" t="s">
        <v>67</v>
      </c>
      <c r="D1235" s="225" t="s">
        <v>440</v>
      </c>
      <c r="E1235" s="225" t="s">
        <v>158</v>
      </c>
      <c r="F1235" s="225">
        <v>36351</v>
      </c>
      <c r="G1235" s="225" t="s">
        <v>311</v>
      </c>
      <c r="H1235" s="225" t="s">
        <v>335</v>
      </c>
      <c r="I1235" s="225" t="s">
        <v>374</v>
      </c>
      <c r="M1235" s="225" t="s">
        <v>311</v>
      </c>
    </row>
    <row r="1236" spans="1:13" ht="17.25" customHeight="1" x14ac:dyDescent="0.2">
      <c r="A1236" s="225">
        <v>422950</v>
      </c>
      <c r="B1236" s="225" t="s">
        <v>2626</v>
      </c>
      <c r="C1236" s="225" t="s">
        <v>434</v>
      </c>
      <c r="D1236" s="225" t="s">
        <v>250</v>
      </c>
      <c r="E1236" s="225" t="s">
        <v>158</v>
      </c>
      <c r="F1236" s="225">
        <v>32262</v>
      </c>
      <c r="G1236" s="225" t="s">
        <v>301</v>
      </c>
      <c r="H1236" s="225" t="s">
        <v>335</v>
      </c>
      <c r="I1236" s="225" t="s">
        <v>400</v>
      </c>
      <c r="M1236" s="225" t="s">
        <v>301</v>
      </c>
    </row>
    <row r="1237" spans="1:13" ht="17.25" customHeight="1" x14ac:dyDescent="0.2">
      <c r="A1237" s="225">
        <v>422959</v>
      </c>
      <c r="B1237" s="225" t="s">
        <v>2728</v>
      </c>
      <c r="C1237" s="225" t="s">
        <v>135</v>
      </c>
      <c r="D1237" s="225" t="s">
        <v>597</v>
      </c>
      <c r="E1237" s="225" t="s">
        <v>158</v>
      </c>
      <c r="F1237" s="225">
        <v>36213</v>
      </c>
      <c r="G1237" s="225" t="s">
        <v>301</v>
      </c>
      <c r="H1237" s="225" t="s">
        <v>335</v>
      </c>
      <c r="I1237" s="225" t="s">
        <v>400</v>
      </c>
      <c r="M1237" s="225" t="s">
        <v>311</v>
      </c>
    </row>
    <row r="1238" spans="1:13" ht="17.25" customHeight="1" x14ac:dyDescent="0.2">
      <c r="A1238" s="225">
        <v>422960</v>
      </c>
      <c r="B1238" s="225" t="s">
        <v>1711</v>
      </c>
      <c r="C1238" s="225" t="s">
        <v>1712</v>
      </c>
      <c r="D1238" s="225" t="s">
        <v>453</v>
      </c>
      <c r="E1238" s="225" t="s">
        <v>158</v>
      </c>
      <c r="F1238" s="225">
        <v>30429</v>
      </c>
      <c r="G1238" s="225" t="s">
        <v>306</v>
      </c>
      <c r="H1238" s="225" t="s">
        <v>335</v>
      </c>
      <c r="I1238" s="225" t="s">
        <v>374</v>
      </c>
      <c r="M1238" s="225" t="s">
        <v>306</v>
      </c>
    </row>
    <row r="1239" spans="1:13" ht="17.25" customHeight="1" x14ac:dyDescent="0.2">
      <c r="A1239" s="225">
        <v>422965</v>
      </c>
      <c r="B1239" s="225" t="s">
        <v>2710</v>
      </c>
      <c r="C1239" s="225" t="s">
        <v>463</v>
      </c>
      <c r="D1239" s="225" t="s">
        <v>2711</v>
      </c>
      <c r="E1239" s="225" t="s">
        <v>158</v>
      </c>
      <c r="F1239" s="225">
        <v>32207</v>
      </c>
      <c r="G1239" s="225" t="s">
        <v>321</v>
      </c>
      <c r="H1239" s="225" t="s">
        <v>335</v>
      </c>
      <c r="I1239" s="225" t="s">
        <v>400</v>
      </c>
      <c r="M1239" s="225" t="s">
        <v>321</v>
      </c>
    </row>
    <row r="1240" spans="1:13" ht="17.25" customHeight="1" x14ac:dyDescent="0.2">
      <c r="A1240" s="225">
        <v>422971</v>
      </c>
      <c r="B1240" s="225" t="s">
        <v>2873</v>
      </c>
      <c r="C1240" s="225" t="s">
        <v>77</v>
      </c>
      <c r="D1240" s="225" t="s">
        <v>215</v>
      </c>
      <c r="E1240" s="225" t="s">
        <v>158</v>
      </c>
      <c r="F1240" s="225">
        <v>36102</v>
      </c>
      <c r="G1240" s="225" t="s">
        <v>3260</v>
      </c>
      <c r="H1240" s="225" t="s">
        <v>335</v>
      </c>
      <c r="I1240" s="225" t="s">
        <v>400</v>
      </c>
      <c r="M1240" s="225" t="s">
        <v>334</v>
      </c>
    </row>
    <row r="1241" spans="1:13" ht="17.25" customHeight="1" x14ac:dyDescent="0.2">
      <c r="A1241" s="225">
        <v>422974</v>
      </c>
      <c r="B1241" s="225" t="s">
        <v>2739</v>
      </c>
      <c r="C1241" s="225" t="s">
        <v>258</v>
      </c>
      <c r="D1241" s="225" t="s">
        <v>250</v>
      </c>
      <c r="E1241" s="225" t="s">
        <v>158</v>
      </c>
      <c r="F1241" s="225">
        <v>36397</v>
      </c>
      <c r="G1241" s="225" t="s">
        <v>314</v>
      </c>
      <c r="H1241" s="225" t="s">
        <v>335</v>
      </c>
      <c r="I1241" s="225" t="s">
        <v>400</v>
      </c>
      <c r="M1241" s="225" t="s">
        <v>301</v>
      </c>
    </row>
    <row r="1242" spans="1:13" ht="17.25" customHeight="1" x14ac:dyDescent="0.2">
      <c r="A1242" s="225">
        <v>422980</v>
      </c>
      <c r="B1242" s="225" t="s">
        <v>546</v>
      </c>
      <c r="C1242" s="225" t="s">
        <v>73</v>
      </c>
      <c r="D1242" s="225" t="s">
        <v>496</v>
      </c>
      <c r="E1242" s="225" t="s">
        <v>158</v>
      </c>
      <c r="F1242" s="225">
        <v>36395</v>
      </c>
      <c r="G1242" s="225" t="s">
        <v>301</v>
      </c>
      <c r="H1242" s="225" t="s">
        <v>336</v>
      </c>
      <c r="I1242" s="225" t="s">
        <v>374</v>
      </c>
      <c r="M1242" s="225" t="s">
        <v>291</v>
      </c>
    </row>
    <row r="1243" spans="1:13" ht="17.25" customHeight="1" x14ac:dyDescent="0.2">
      <c r="A1243" s="225">
        <v>422981</v>
      </c>
      <c r="B1243" s="225" t="s">
        <v>1678</v>
      </c>
      <c r="C1243" s="225" t="s">
        <v>93</v>
      </c>
      <c r="D1243" s="225" t="s">
        <v>1679</v>
      </c>
      <c r="E1243" s="225" t="s">
        <v>158</v>
      </c>
      <c r="F1243" s="225">
        <v>36086</v>
      </c>
      <c r="G1243" s="225" t="s">
        <v>301</v>
      </c>
      <c r="H1243" s="225" t="s">
        <v>335</v>
      </c>
      <c r="I1243" s="225" t="s">
        <v>374</v>
      </c>
      <c r="M1243" s="225" t="s">
        <v>301</v>
      </c>
    </row>
    <row r="1244" spans="1:13" ht="17.25" customHeight="1" x14ac:dyDescent="0.2">
      <c r="A1244" s="225">
        <v>422983</v>
      </c>
      <c r="B1244" s="225" t="s">
        <v>2726</v>
      </c>
      <c r="C1244" s="225" t="s">
        <v>74</v>
      </c>
      <c r="D1244" s="225" t="s">
        <v>2727</v>
      </c>
      <c r="E1244" s="225" t="s">
        <v>158</v>
      </c>
      <c r="F1244" s="225">
        <v>36348</v>
      </c>
      <c r="G1244" s="225" t="s">
        <v>301</v>
      </c>
      <c r="H1244" s="225" t="s">
        <v>335</v>
      </c>
      <c r="I1244" s="225" t="s">
        <v>400</v>
      </c>
      <c r="M1244" s="225" t="s">
        <v>314</v>
      </c>
    </row>
    <row r="1245" spans="1:13" ht="17.25" customHeight="1" x14ac:dyDescent="0.2">
      <c r="A1245" s="225">
        <v>422985</v>
      </c>
      <c r="B1245" s="225" t="s">
        <v>2725</v>
      </c>
      <c r="C1245" s="225" t="s">
        <v>504</v>
      </c>
      <c r="D1245" s="225" t="s">
        <v>147</v>
      </c>
      <c r="E1245" s="225" t="s">
        <v>158</v>
      </c>
      <c r="F1245" s="225">
        <v>35920</v>
      </c>
      <c r="G1245" s="225" t="s">
        <v>301</v>
      </c>
      <c r="H1245" s="225" t="s">
        <v>335</v>
      </c>
      <c r="I1245" s="225" t="s">
        <v>400</v>
      </c>
      <c r="M1245" s="225" t="s">
        <v>301</v>
      </c>
    </row>
    <row r="1246" spans="1:13" ht="17.25" customHeight="1" x14ac:dyDescent="0.2">
      <c r="A1246" s="225">
        <v>422986</v>
      </c>
      <c r="B1246" s="225" t="s">
        <v>1485</v>
      </c>
      <c r="C1246" s="225" t="s">
        <v>72</v>
      </c>
      <c r="D1246" s="225" t="s">
        <v>412</v>
      </c>
      <c r="E1246" s="225" t="s">
        <v>158</v>
      </c>
      <c r="F1246" s="225">
        <v>36174</v>
      </c>
      <c r="G1246" s="225" t="s">
        <v>301</v>
      </c>
      <c r="H1246" s="225" t="s">
        <v>335</v>
      </c>
      <c r="I1246" s="225" t="s">
        <v>374</v>
      </c>
      <c r="M1246" s="225" t="s">
        <v>301</v>
      </c>
    </row>
    <row r="1247" spans="1:13" ht="17.25" customHeight="1" x14ac:dyDescent="0.2">
      <c r="A1247" s="225">
        <v>422987</v>
      </c>
      <c r="B1247" s="225" t="s">
        <v>1099</v>
      </c>
      <c r="C1247" s="225" t="s">
        <v>74</v>
      </c>
      <c r="D1247" s="225" t="s">
        <v>140</v>
      </c>
      <c r="E1247" s="225" t="s">
        <v>158</v>
      </c>
      <c r="F1247" s="225">
        <v>36540</v>
      </c>
      <c r="G1247" s="225" t="s">
        <v>301</v>
      </c>
      <c r="H1247" s="225" t="s">
        <v>335</v>
      </c>
      <c r="I1247" s="225" t="s">
        <v>374</v>
      </c>
      <c r="M1247" s="225" t="s">
        <v>311</v>
      </c>
    </row>
    <row r="1248" spans="1:13" ht="17.25" customHeight="1" x14ac:dyDescent="0.2">
      <c r="A1248" s="225">
        <v>422989</v>
      </c>
      <c r="B1248" s="225" t="s">
        <v>1429</v>
      </c>
      <c r="C1248" s="225" t="s">
        <v>138</v>
      </c>
      <c r="D1248" s="225" t="s">
        <v>1430</v>
      </c>
      <c r="E1248" s="225" t="s">
        <v>158</v>
      </c>
      <c r="F1248" s="225">
        <v>36526</v>
      </c>
      <c r="G1248" s="225" t="s">
        <v>301</v>
      </c>
      <c r="H1248" s="225" t="s">
        <v>335</v>
      </c>
      <c r="I1248" s="225" t="s">
        <v>374</v>
      </c>
      <c r="M1248" s="225" t="s">
        <v>301</v>
      </c>
    </row>
    <row r="1249" spans="1:13" ht="17.25" customHeight="1" x14ac:dyDescent="0.2">
      <c r="A1249" s="225">
        <v>422994</v>
      </c>
      <c r="B1249" s="225" t="s">
        <v>1971</v>
      </c>
      <c r="C1249" s="225" t="s">
        <v>70</v>
      </c>
      <c r="D1249" s="225" t="s">
        <v>215</v>
      </c>
      <c r="E1249" s="225" t="s">
        <v>158</v>
      </c>
      <c r="F1249" s="225">
        <v>35065</v>
      </c>
      <c r="G1249" s="225" t="s">
        <v>301</v>
      </c>
      <c r="H1249" s="225" t="s">
        <v>335</v>
      </c>
      <c r="I1249" s="225" t="s">
        <v>374</v>
      </c>
      <c r="M1249" s="225" t="s">
        <v>301</v>
      </c>
    </row>
    <row r="1250" spans="1:13" ht="17.25" customHeight="1" x14ac:dyDescent="0.2">
      <c r="A1250" s="225">
        <v>422998</v>
      </c>
      <c r="B1250" s="225" t="s">
        <v>1970</v>
      </c>
      <c r="C1250" s="225" t="s">
        <v>123</v>
      </c>
      <c r="D1250" s="225" t="s">
        <v>728</v>
      </c>
      <c r="E1250" s="225" t="s">
        <v>158</v>
      </c>
      <c r="F1250" s="225">
        <v>35244</v>
      </c>
      <c r="G1250" s="225" t="s">
        <v>301</v>
      </c>
      <c r="H1250" s="225" t="s">
        <v>335</v>
      </c>
      <c r="I1250" s="225" t="s">
        <v>374</v>
      </c>
      <c r="M1250" s="225" t="s">
        <v>301</v>
      </c>
    </row>
    <row r="1251" spans="1:13" ht="17.25" customHeight="1" x14ac:dyDescent="0.2">
      <c r="A1251" s="225">
        <v>423001</v>
      </c>
      <c r="B1251" s="225" t="s">
        <v>2669</v>
      </c>
      <c r="C1251" s="225" t="s">
        <v>791</v>
      </c>
      <c r="D1251" s="225" t="s">
        <v>237</v>
      </c>
      <c r="E1251" s="225" t="s">
        <v>157</v>
      </c>
      <c r="F1251" s="225">
        <v>35524</v>
      </c>
      <c r="G1251" s="225" t="s">
        <v>301</v>
      </c>
      <c r="H1251" s="225" t="s">
        <v>335</v>
      </c>
      <c r="I1251" s="225" t="s">
        <v>400</v>
      </c>
      <c r="M1251" s="225" t="s">
        <v>301</v>
      </c>
    </row>
    <row r="1252" spans="1:13" ht="17.25" customHeight="1" x14ac:dyDescent="0.2">
      <c r="A1252" s="225">
        <v>423011</v>
      </c>
      <c r="B1252" s="225" t="s">
        <v>1125</v>
      </c>
      <c r="C1252" s="225" t="s">
        <v>93</v>
      </c>
      <c r="D1252" s="225" t="s">
        <v>268</v>
      </c>
      <c r="E1252" s="225" t="s">
        <v>158</v>
      </c>
      <c r="F1252" s="225">
        <v>36176</v>
      </c>
      <c r="G1252" s="225" t="s">
        <v>301</v>
      </c>
      <c r="H1252" s="225" t="s">
        <v>335</v>
      </c>
      <c r="I1252" s="225" t="s">
        <v>374</v>
      </c>
      <c r="M1252" s="225" t="s">
        <v>301</v>
      </c>
    </row>
    <row r="1253" spans="1:13" ht="17.25" customHeight="1" x14ac:dyDescent="0.2">
      <c r="A1253" s="225">
        <v>423015</v>
      </c>
      <c r="B1253" s="225" t="s">
        <v>1188</v>
      </c>
      <c r="C1253" s="225" t="s">
        <v>646</v>
      </c>
      <c r="D1253" s="225" t="s">
        <v>253</v>
      </c>
      <c r="E1253" s="225" t="s">
        <v>158</v>
      </c>
      <c r="F1253" s="225">
        <v>36337</v>
      </c>
      <c r="G1253" s="225" t="s">
        <v>3062</v>
      </c>
      <c r="H1253" s="225" t="s">
        <v>335</v>
      </c>
      <c r="I1253" s="225" t="s">
        <v>374</v>
      </c>
      <c r="M1253" s="225" t="s">
        <v>311</v>
      </c>
    </row>
    <row r="1254" spans="1:13" ht="17.25" customHeight="1" x14ac:dyDescent="0.2">
      <c r="A1254" s="225">
        <v>423017</v>
      </c>
      <c r="B1254" s="225" t="s">
        <v>2798</v>
      </c>
      <c r="C1254" s="225" t="s">
        <v>93</v>
      </c>
      <c r="D1254" s="225" t="s">
        <v>609</v>
      </c>
      <c r="E1254" s="225" t="s">
        <v>158</v>
      </c>
      <c r="F1254" s="225">
        <v>36161</v>
      </c>
      <c r="G1254" s="225" t="s">
        <v>301</v>
      </c>
      <c r="H1254" s="225" t="s">
        <v>335</v>
      </c>
      <c r="I1254" s="225" t="s">
        <v>400</v>
      </c>
      <c r="M1254" s="225" t="s">
        <v>301</v>
      </c>
    </row>
    <row r="1255" spans="1:13" ht="17.25" customHeight="1" x14ac:dyDescent="0.2">
      <c r="A1255" s="225">
        <v>423018</v>
      </c>
      <c r="B1255" s="225" t="s">
        <v>1366</v>
      </c>
      <c r="C1255" s="225" t="s">
        <v>560</v>
      </c>
      <c r="D1255" s="225" t="s">
        <v>1367</v>
      </c>
      <c r="E1255" s="225" t="s">
        <v>158</v>
      </c>
      <c r="F1255" s="225">
        <v>34700</v>
      </c>
      <c r="G1255" s="225" t="s">
        <v>301</v>
      </c>
      <c r="H1255" s="225" t="s">
        <v>335</v>
      </c>
      <c r="I1255" s="225" t="s">
        <v>374</v>
      </c>
      <c r="M1255" s="225" t="s">
        <v>301</v>
      </c>
    </row>
    <row r="1256" spans="1:13" ht="17.25" customHeight="1" x14ac:dyDescent="0.2">
      <c r="A1256" s="225">
        <v>423023</v>
      </c>
      <c r="B1256" s="225" t="s">
        <v>2908</v>
      </c>
      <c r="C1256" s="225" t="s">
        <v>723</v>
      </c>
      <c r="D1256" s="225" t="s">
        <v>2909</v>
      </c>
      <c r="E1256" s="225" t="s">
        <v>158</v>
      </c>
      <c r="F1256" s="225">
        <v>35731</v>
      </c>
      <c r="G1256" s="225" t="s">
        <v>321</v>
      </c>
      <c r="H1256" s="225" t="s">
        <v>335</v>
      </c>
      <c r="I1256" s="225" t="s">
        <v>400</v>
      </c>
      <c r="M1256" s="225" t="s">
        <v>321</v>
      </c>
    </row>
    <row r="1257" spans="1:13" ht="17.25" customHeight="1" x14ac:dyDescent="0.2">
      <c r="A1257" s="225">
        <v>423024</v>
      </c>
      <c r="B1257" s="225" t="s">
        <v>2693</v>
      </c>
      <c r="C1257" s="225" t="s">
        <v>788</v>
      </c>
      <c r="D1257" s="225" t="s">
        <v>440</v>
      </c>
      <c r="E1257" s="225" t="s">
        <v>158</v>
      </c>
      <c r="F1257" s="225">
        <v>36528</v>
      </c>
      <c r="G1257" s="225" t="s">
        <v>301</v>
      </c>
      <c r="H1257" s="225" t="s">
        <v>335</v>
      </c>
      <c r="I1257" s="225" t="s">
        <v>400</v>
      </c>
      <c r="M1257" s="225" t="s">
        <v>311</v>
      </c>
    </row>
    <row r="1258" spans="1:13" ht="17.25" customHeight="1" x14ac:dyDescent="0.2">
      <c r="A1258" s="225">
        <v>423029</v>
      </c>
      <c r="B1258" s="225" t="s">
        <v>1645</v>
      </c>
      <c r="C1258" s="225" t="s">
        <v>408</v>
      </c>
      <c r="D1258" s="225" t="s">
        <v>499</v>
      </c>
      <c r="E1258" s="225" t="s">
        <v>158</v>
      </c>
      <c r="F1258" s="225">
        <v>34714</v>
      </c>
      <c r="G1258" s="225" t="s">
        <v>3208</v>
      </c>
      <c r="H1258" s="225" t="s">
        <v>335</v>
      </c>
      <c r="I1258" s="225" t="s">
        <v>374</v>
      </c>
      <c r="M1258" s="225" t="s">
        <v>317</v>
      </c>
    </row>
    <row r="1259" spans="1:13" ht="17.25" customHeight="1" x14ac:dyDescent="0.2">
      <c r="A1259" s="225">
        <v>423033</v>
      </c>
      <c r="B1259" s="225" t="s">
        <v>2883</v>
      </c>
      <c r="C1259" s="225" t="s">
        <v>535</v>
      </c>
      <c r="D1259" s="225" t="s">
        <v>265</v>
      </c>
      <c r="E1259" s="225" t="s">
        <v>158</v>
      </c>
      <c r="F1259" s="225">
        <v>30828</v>
      </c>
      <c r="G1259" s="225" t="s">
        <v>3037</v>
      </c>
      <c r="H1259" s="225" t="s">
        <v>335</v>
      </c>
      <c r="I1259" s="225" t="s">
        <v>400</v>
      </c>
      <c r="M1259" s="225" t="s">
        <v>311</v>
      </c>
    </row>
    <row r="1260" spans="1:13" ht="17.25" customHeight="1" x14ac:dyDescent="0.2">
      <c r="A1260" s="225">
        <v>423039</v>
      </c>
      <c r="B1260" s="225" t="s">
        <v>1599</v>
      </c>
      <c r="C1260" s="225" t="s">
        <v>125</v>
      </c>
      <c r="D1260" s="225" t="s">
        <v>235</v>
      </c>
      <c r="E1260" s="225" t="s">
        <v>158</v>
      </c>
      <c r="F1260" s="225">
        <v>33009</v>
      </c>
      <c r="G1260" s="225" t="s">
        <v>301</v>
      </c>
      <c r="H1260" s="225" t="s">
        <v>335</v>
      </c>
      <c r="I1260" s="225" t="s">
        <v>374</v>
      </c>
      <c r="M1260" s="225" t="s">
        <v>327</v>
      </c>
    </row>
    <row r="1261" spans="1:13" ht="17.25" customHeight="1" x14ac:dyDescent="0.2">
      <c r="A1261" s="225">
        <v>423042</v>
      </c>
      <c r="B1261" s="225" t="s">
        <v>2760</v>
      </c>
      <c r="C1261" s="225" t="s">
        <v>2761</v>
      </c>
      <c r="D1261" s="225" t="s">
        <v>135</v>
      </c>
      <c r="E1261" s="225" t="s">
        <v>158</v>
      </c>
      <c r="F1261" s="225">
        <v>35981</v>
      </c>
      <c r="G1261" s="225" t="s">
        <v>301</v>
      </c>
      <c r="H1261" s="225" t="s">
        <v>336</v>
      </c>
      <c r="I1261" s="225" t="s">
        <v>400</v>
      </c>
      <c r="M1261" s="225" t="s">
        <v>291</v>
      </c>
    </row>
    <row r="1262" spans="1:13" ht="17.25" customHeight="1" x14ac:dyDescent="0.2">
      <c r="A1262" s="225">
        <v>423046</v>
      </c>
      <c r="B1262" s="225" t="s">
        <v>1589</v>
      </c>
      <c r="C1262" s="225" t="s">
        <v>1590</v>
      </c>
      <c r="D1262" s="225" t="s">
        <v>250</v>
      </c>
      <c r="E1262" s="225" t="s">
        <v>158</v>
      </c>
      <c r="F1262" s="225">
        <v>31971</v>
      </c>
      <c r="G1262" s="225" t="s">
        <v>301</v>
      </c>
      <c r="H1262" s="225" t="s">
        <v>335</v>
      </c>
      <c r="I1262" s="225" t="s">
        <v>374</v>
      </c>
      <c r="M1262" s="225" t="s">
        <v>301</v>
      </c>
    </row>
    <row r="1263" spans="1:13" ht="17.25" customHeight="1" x14ac:dyDescent="0.2">
      <c r="A1263" s="225">
        <v>423047</v>
      </c>
      <c r="B1263" s="225" t="s">
        <v>1969</v>
      </c>
      <c r="C1263" s="225" t="s">
        <v>122</v>
      </c>
      <c r="D1263" s="225" t="s">
        <v>248</v>
      </c>
      <c r="E1263" s="225" t="s">
        <v>158</v>
      </c>
      <c r="F1263" s="225">
        <v>35326</v>
      </c>
      <c r="G1263" s="225" t="s">
        <v>301</v>
      </c>
      <c r="H1263" s="225" t="s">
        <v>336</v>
      </c>
      <c r="I1263" s="225" t="s">
        <v>374</v>
      </c>
      <c r="M1263" s="225" t="s">
        <v>291</v>
      </c>
    </row>
    <row r="1264" spans="1:13" ht="17.25" customHeight="1" x14ac:dyDescent="0.2">
      <c r="A1264" s="225">
        <v>423048</v>
      </c>
      <c r="B1264" s="225" t="s">
        <v>2902</v>
      </c>
      <c r="C1264" s="225" t="s">
        <v>469</v>
      </c>
      <c r="D1264" s="225" t="s">
        <v>269</v>
      </c>
      <c r="E1264" s="225" t="s">
        <v>157</v>
      </c>
      <c r="F1264" s="225">
        <v>36455</v>
      </c>
      <c r="G1264" s="225" t="s">
        <v>301</v>
      </c>
      <c r="H1264" s="225" t="s">
        <v>335</v>
      </c>
      <c r="I1264" s="225" t="s">
        <v>400</v>
      </c>
      <c r="M1264" s="225" t="s">
        <v>301</v>
      </c>
    </row>
    <row r="1265" spans="1:13" ht="17.25" customHeight="1" x14ac:dyDescent="0.2">
      <c r="A1265" s="225">
        <v>423053</v>
      </c>
      <c r="B1265" s="225" t="s">
        <v>2709</v>
      </c>
      <c r="C1265" s="225" t="s">
        <v>88</v>
      </c>
      <c r="D1265" s="225" t="s">
        <v>420</v>
      </c>
      <c r="E1265" s="225" t="s">
        <v>158</v>
      </c>
      <c r="F1265" s="225">
        <v>35485</v>
      </c>
      <c r="G1265" s="225" t="s">
        <v>3253</v>
      </c>
      <c r="H1265" s="225" t="s">
        <v>335</v>
      </c>
      <c r="I1265" s="225" t="s">
        <v>400</v>
      </c>
      <c r="M1265" s="225" t="s">
        <v>321</v>
      </c>
    </row>
    <row r="1266" spans="1:13" ht="17.25" customHeight="1" x14ac:dyDescent="0.2">
      <c r="A1266" s="225">
        <v>423057</v>
      </c>
      <c r="B1266" s="225" t="s">
        <v>2708</v>
      </c>
      <c r="C1266" s="225" t="s">
        <v>877</v>
      </c>
      <c r="D1266" s="225" t="s">
        <v>701</v>
      </c>
      <c r="E1266" s="225" t="s">
        <v>158</v>
      </c>
      <c r="F1266" s="225">
        <v>36161</v>
      </c>
      <c r="G1266" s="225" t="s">
        <v>301</v>
      </c>
      <c r="H1266" s="225" t="s">
        <v>335</v>
      </c>
      <c r="I1266" s="225" t="s">
        <v>400</v>
      </c>
      <c r="M1266" s="225" t="s">
        <v>301</v>
      </c>
    </row>
    <row r="1267" spans="1:13" ht="17.25" customHeight="1" x14ac:dyDescent="0.2">
      <c r="A1267" s="225">
        <v>423058</v>
      </c>
      <c r="B1267" s="225" t="s">
        <v>1806</v>
      </c>
      <c r="C1267" s="225" t="s">
        <v>1807</v>
      </c>
      <c r="D1267" s="225" t="s">
        <v>487</v>
      </c>
      <c r="E1267" s="225" t="s">
        <v>158</v>
      </c>
      <c r="F1267" s="225">
        <v>36197</v>
      </c>
      <c r="G1267" s="225" t="s">
        <v>301</v>
      </c>
      <c r="H1267" s="225" t="s">
        <v>335</v>
      </c>
      <c r="I1267" s="225" t="s">
        <v>374</v>
      </c>
      <c r="M1267" s="225" t="s">
        <v>301</v>
      </c>
    </row>
    <row r="1268" spans="1:13" ht="17.25" customHeight="1" x14ac:dyDescent="0.2">
      <c r="A1268" s="225">
        <v>423060</v>
      </c>
      <c r="B1268" s="225" t="s">
        <v>2667</v>
      </c>
      <c r="C1268" s="225" t="s">
        <v>674</v>
      </c>
      <c r="D1268" s="225" t="s">
        <v>2668</v>
      </c>
      <c r="E1268" s="225" t="s">
        <v>158</v>
      </c>
      <c r="F1268" s="225">
        <v>36526</v>
      </c>
      <c r="G1268" s="225" t="s">
        <v>301</v>
      </c>
      <c r="H1268" s="225" t="s">
        <v>335</v>
      </c>
      <c r="I1268" s="225" t="s">
        <v>400</v>
      </c>
      <c r="M1268" s="225" t="s">
        <v>301</v>
      </c>
    </row>
    <row r="1269" spans="1:13" ht="17.25" customHeight="1" x14ac:dyDescent="0.2">
      <c r="A1269" s="225">
        <v>423061</v>
      </c>
      <c r="B1269" s="225" t="s">
        <v>1865</v>
      </c>
      <c r="C1269" s="225" t="s">
        <v>621</v>
      </c>
      <c r="D1269" s="225" t="s">
        <v>487</v>
      </c>
      <c r="E1269" s="225" t="s">
        <v>158</v>
      </c>
      <c r="F1269" s="225">
        <v>34335</v>
      </c>
      <c r="G1269" s="225" t="s">
        <v>301</v>
      </c>
      <c r="H1269" s="225" t="s">
        <v>335</v>
      </c>
      <c r="I1269" s="225" t="s">
        <v>374</v>
      </c>
      <c r="M1269" s="225" t="s">
        <v>301</v>
      </c>
    </row>
    <row r="1270" spans="1:13" ht="17.25" customHeight="1" x14ac:dyDescent="0.2">
      <c r="A1270" s="225">
        <v>423065</v>
      </c>
      <c r="B1270" s="225" t="s">
        <v>910</v>
      </c>
      <c r="C1270" s="225" t="s">
        <v>911</v>
      </c>
      <c r="D1270" s="225" t="s">
        <v>593</v>
      </c>
      <c r="E1270" s="225" t="s">
        <v>158</v>
      </c>
      <c r="F1270" s="225">
        <v>36161</v>
      </c>
      <c r="G1270" s="225" t="s">
        <v>3162</v>
      </c>
      <c r="H1270" s="225" t="s">
        <v>335</v>
      </c>
      <c r="I1270" s="225" t="s">
        <v>374</v>
      </c>
      <c r="M1270" s="225" t="s">
        <v>301</v>
      </c>
    </row>
    <row r="1271" spans="1:13" ht="17.25" customHeight="1" x14ac:dyDescent="0.2">
      <c r="A1271" s="225">
        <v>423080</v>
      </c>
      <c r="B1271" s="225" t="s">
        <v>1877</v>
      </c>
      <c r="C1271" s="225" t="s">
        <v>119</v>
      </c>
      <c r="D1271" s="225" t="s">
        <v>227</v>
      </c>
      <c r="E1271" s="225" t="s">
        <v>158</v>
      </c>
      <c r="F1271" s="225">
        <v>36169</v>
      </c>
      <c r="G1271" s="225" t="s">
        <v>3136</v>
      </c>
      <c r="H1271" s="225" t="s">
        <v>335</v>
      </c>
      <c r="I1271" s="225" t="s">
        <v>374</v>
      </c>
      <c r="M1271" s="225" t="s">
        <v>320</v>
      </c>
    </row>
    <row r="1272" spans="1:13" ht="17.25" customHeight="1" x14ac:dyDescent="0.2">
      <c r="A1272" s="225">
        <v>423083</v>
      </c>
      <c r="B1272" s="225" t="s">
        <v>2776</v>
      </c>
      <c r="C1272" s="225" t="s">
        <v>877</v>
      </c>
      <c r="D1272" s="225" t="s">
        <v>647</v>
      </c>
      <c r="E1272" s="225" t="s">
        <v>158</v>
      </c>
      <c r="F1272" s="225">
        <v>35951</v>
      </c>
      <c r="G1272" s="225" t="s">
        <v>301</v>
      </c>
      <c r="H1272" s="225" t="s">
        <v>335</v>
      </c>
      <c r="I1272" s="225" t="s">
        <v>400</v>
      </c>
      <c r="M1272" s="225" t="s">
        <v>301</v>
      </c>
    </row>
    <row r="1273" spans="1:13" ht="17.25" customHeight="1" x14ac:dyDescent="0.2">
      <c r="A1273" s="225">
        <v>423086</v>
      </c>
      <c r="B1273" s="225" t="s">
        <v>909</v>
      </c>
      <c r="C1273" s="225" t="s">
        <v>107</v>
      </c>
      <c r="D1273" s="225" t="s">
        <v>643</v>
      </c>
      <c r="E1273" s="225" t="s">
        <v>157</v>
      </c>
      <c r="F1273" s="225">
        <v>35115</v>
      </c>
      <c r="G1273" s="225" t="s">
        <v>3049</v>
      </c>
      <c r="H1273" s="225" t="s">
        <v>335</v>
      </c>
      <c r="I1273" s="225" t="s">
        <v>374</v>
      </c>
      <c r="M1273" s="225" t="s">
        <v>311</v>
      </c>
    </row>
    <row r="1274" spans="1:13" ht="17.25" customHeight="1" x14ac:dyDescent="0.2">
      <c r="A1274" s="225">
        <v>423090</v>
      </c>
      <c r="B1274" s="225" t="s">
        <v>1805</v>
      </c>
      <c r="C1274" s="225" t="s">
        <v>535</v>
      </c>
      <c r="D1274" s="225" t="s">
        <v>231</v>
      </c>
      <c r="E1274" s="225" t="s">
        <v>158</v>
      </c>
      <c r="F1274" s="225">
        <v>36344</v>
      </c>
      <c r="H1274" s="225" t="s">
        <v>335</v>
      </c>
      <c r="I1274" s="225" t="s">
        <v>374</v>
      </c>
      <c r="M1274" s="225" t="s">
        <v>301</v>
      </c>
    </row>
    <row r="1275" spans="1:13" ht="17.25" customHeight="1" x14ac:dyDescent="0.2">
      <c r="A1275" s="225">
        <v>423091</v>
      </c>
      <c r="B1275" s="225" t="s">
        <v>2532</v>
      </c>
      <c r="C1275" s="225" t="s">
        <v>652</v>
      </c>
      <c r="D1275" s="225" t="s">
        <v>2533</v>
      </c>
      <c r="E1275" s="225" t="s">
        <v>158</v>
      </c>
      <c r="F1275" s="225">
        <v>36257</v>
      </c>
      <c r="G1275" s="225" t="s">
        <v>301</v>
      </c>
      <c r="H1275" s="225" t="s">
        <v>335</v>
      </c>
      <c r="I1275" s="225" t="s">
        <v>400</v>
      </c>
      <c r="M1275" s="225" t="s">
        <v>327</v>
      </c>
    </row>
    <row r="1276" spans="1:13" ht="17.25" customHeight="1" x14ac:dyDescent="0.2">
      <c r="A1276" s="225">
        <v>423095</v>
      </c>
      <c r="B1276" s="225" t="s">
        <v>2625</v>
      </c>
      <c r="C1276" s="225" t="s">
        <v>566</v>
      </c>
      <c r="D1276" s="225" t="s">
        <v>526</v>
      </c>
      <c r="E1276" s="225" t="s">
        <v>158</v>
      </c>
      <c r="F1276" s="225">
        <v>36526</v>
      </c>
      <c r="G1276" s="225" t="s">
        <v>301</v>
      </c>
      <c r="H1276" s="225" t="s">
        <v>335</v>
      </c>
      <c r="I1276" s="225" t="s">
        <v>400</v>
      </c>
      <c r="M1276" s="225" t="s">
        <v>301</v>
      </c>
    </row>
    <row r="1277" spans="1:13" ht="17.25" customHeight="1" x14ac:dyDescent="0.2">
      <c r="A1277" s="225">
        <v>423096</v>
      </c>
      <c r="B1277" s="225" t="s">
        <v>2677</v>
      </c>
      <c r="C1277" s="225" t="s">
        <v>127</v>
      </c>
      <c r="D1277" s="225" t="s">
        <v>237</v>
      </c>
      <c r="E1277" s="225" t="s">
        <v>158</v>
      </c>
      <c r="F1277" s="225">
        <v>35065</v>
      </c>
      <c r="G1277" s="225" t="s">
        <v>301</v>
      </c>
      <c r="H1277" s="225" t="s">
        <v>335</v>
      </c>
      <c r="I1277" s="225" t="s">
        <v>400</v>
      </c>
      <c r="M1277" s="225" t="s">
        <v>301</v>
      </c>
    </row>
    <row r="1278" spans="1:13" ht="17.25" customHeight="1" x14ac:dyDescent="0.2">
      <c r="A1278" s="225">
        <v>423102</v>
      </c>
      <c r="B1278" s="225" t="s">
        <v>1968</v>
      </c>
      <c r="C1278" s="225" t="s">
        <v>72</v>
      </c>
      <c r="D1278" s="225" t="s">
        <v>248</v>
      </c>
      <c r="E1278" s="225" t="s">
        <v>158</v>
      </c>
      <c r="F1278" s="225">
        <v>32035</v>
      </c>
      <c r="G1278" s="225" t="s">
        <v>301</v>
      </c>
      <c r="H1278" s="225" t="s">
        <v>335</v>
      </c>
      <c r="I1278" s="225" t="s">
        <v>374</v>
      </c>
      <c r="M1278" s="225" t="s">
        <v>301</v>
      </c>
    </row>
    <row r="1279" spans="1:13" ht="17.25" customHeight="1" x14ac:dyDescent="0.2">
      <c r="A1279" s="225">
        <v>423106</v>
      </c>
      <c r="B1279" s="225" t="s">
        <v>2666</v>
      </c>
      <c r="C1279" s="225" t="s">
        <v>72</v>
      </c>
      <c r="D1279" s="225" t="s">
        <v>220</v>
      </c>
      <c r="E1279" s="225" t="s">
        <v>158</v>
      </c>
      <c r="F1279" s="225">
        <v>35436</v>
      </c>
      <c r="G1279" s="225" t="s">
        <v>301</v>
      </c>
      <c r="H1279" s="225" t="s">
        <v>335</v>
      </c>
      <c r="I1279" s="225" t="s">
        <v>400</v>
      </c>
      <c r="M1279" s="225" t="s">
        <v>301</v>
      </c>
    </row>
    <row r="1280" spans="1:13" ht="17.25" customHeight="1" x14ac:dyDescent="0.2">
      <c r="A1280" s="225">
        <v>423108</v>
      </c>
      <c r="B1280" s="225" t="s">
        <v>1864</v>
      </c>
      <c r="C1280" s="225" t="s">
        <v>78</v>
      </c>
      <c r="D1280" s="225" t="s">
        <v>257</v>
      </c>
      <c r="E1280" s="225" t="s">
        <v>158</v>
      </c>
      <c r="F1280" s="225">
        <v>33119</v>
      </c>
      <c r="G1280" s="225" t="s">
        <v>311</v>
      </c>
      <c r="H1280" s="225" t="s">
        <v>335</v>
      </c>
      <c r="I1280" s="225" t="s">
        <v>374</v>
      </c>
      <c r="M1280" s="225" t="s">
        <v>311</v>
      </c>
    </row>
    <row r="1281" spans="1:13" ht="17.25" customHeight="1" x14ac:dyDescent="0.2">
      <c r="A1281" s="225">
        <v>423114</v>
      </c>
      <c r="B1281" s="225" t="s">
        <v>1364</v>
      </c>
      <c r="C1281" s="225" t="s">
        <v>1365</v>
      </c>
      <c r="D1281" s="225" t="s">
        <v>509</v>
      </c>
      <c r="E1281" s="225" t="s">
        <v>158</v>
      </c>
      <c r="F1281" s="225">
        <v>36399</v>
      </c>
      <c r="G1281" s="225" t="s">
        <v>301</v>
      </c>
      <c r="H1281" s="225" t="s">
        <v>335</v>
      </c>
      <c r="I1281" s="225" t="s">
        <v>374</v>
      </c>
      <c r="M1281" s="225" t="s">
        <v>311</v>
      </c>
    </row>
    <row r="1282" spans="1:13" ht="17.25" customHeight="1" x14ac:dyDescent="0.2">
      <c r="A1282" s="225">
        <v>423117</v>
      </c>
      <c r="B1282" s="225" t="s">
        <v>1840</v>
      </c>
      <c r="C1282" s="225" t="s">
        <v>767</v>
      </c>
      <c r="D1282" s="225" t="s">
        <v>250</v>
      </c>
      <c r="E1282" s="225" t="s">
        <v>158</v>
      </c>
      <c r="F1282" s="225">
        <v>36526</v>
      </c>
      <c r="G1282" s="225" t="s">
        <v>301</v>
      </c>
      <c r="H1282" s="225" t="s">
        <v>335</v>
      </c>
      <c r="I1282" s="225" t="s">
        <v>374</v>
      </c>
      <c r="M1282" s="225" t="s">
        <v>301</v>
      </c>
    </row>
    <row r="1283" spans="1:13" ht="17.25" customHeight="1" x14ac:dyDescent="0.2">
      <c r="A1283" s="225">
        <v>423122</v>
      </c>
      <c r="B1283" s="225" t="s">
        <v>1484</v>
      </c>
      <c r="C1283" s="225" t="s">
        <v>584</v>
      </c>
      <c r="D1283" s="225" t="s">
        <v>213</v>
      </c>
      <c r="E1283" s="225" t="s">
        <v>158</v>
      </c>
      <c r="F1283" s="225">
        <v>31017</v>
      </c>
      <c r="G1283" s="225" t="s">
        <v>301</v>
      </c>
      <c r="H1283" s="225" t="s">
        <v>335</v>
      </c>
      <c r="I1283" s="225" t="s">
        <v>374</v>
      </c>
      <c r="M1283" s="225" t="s">
        <v>301</v>
      </c>
    </row>
    <row r="1284" spans="1:13" ht="17.25" customHeight="1" x14ac:dyDescent="0.2">
      <c r="A1284" s="225">
        <v>423123</v>
      </c>
      <c r="B1284" s="225" t="s">
        <v>1889</v>
      </c>
      <c r="C1284" s="225" t="s">
        <v>454</v>
      </c>
      <c r="D1284" s="225" t="s">
        <v>407</v>
      </c>
      <c r="E1284" s="225" t="s">
        <v>158</v>
      </c>
      <c r="F1284" s="225">
        <v>36800</v>
      </c>
      <c r="G1284" s="225" t="s">
        <v>301</v>
      </c>
      <c r="H1284" s="225" t="s">
        <v>335</v>
      </c>
      <c r="I1284" s="225" t="s">
        <v>374</v>
      </c>
      <c r="M1284" s="225" t="s">
        <v>301</v>
      </c>
    </row>
    <row r="1285" spans="1:13" ht="17.25" customHeight="1" x14ac:dyDescent="0.2">
      <c r="A1285" s="225">
        <v>423124</v>
      </c>
      <c r="B1285" s="225" t="s">
        <v>908</v>
      </c>
      <c r="C1285" s="225" t="s">
        <v>108</v>
      </c>
      <c r="D1285" s="225" t="s">
        <v>219</v>
      </c>
      <c r="E1285" s="225" t="s">
        <v>158</v>
      </c>
      <c r="F1285" s="225">
        <v>31610</v>
      </c>
      <c r="G1285" s="225" t="s">
        <v>301</v>
      </c>
      <c r="H1285" s="225" t="s">
        <v>335</v>
      </c>
      <c r="I1285" s="225" t="s">
        <v>374</v>
      </c>
      <c r="M1285" s="225" t="s">
        <v>301</v>
      </c>
    </row>
    <row r="1286" spans="1:13" ht="17.25" customHeight="1" x14ac:dyDescent="0.2">
      <c r="A1286" s="225">
        <v>423125</v>
      </c>
      <c r="B1286" s="225" t="s">
        <v>1861</v>
      </c>
      <c r="C1286" s="225" t="s">
        <v>1862</v>
      </c>
      <c r="D1286" s="225" t="s">
        <v>1863</v>
      </c>
      <c r="E1286" s="225" t="s">
        <v>158</v>
      </c>
      <c r="F1286" s="225">
        <v>34808</v>
      </c>
      <c r="G1286" s="225" t="s">
        <v>314</v>
      </c>
      <c r="H1286" s="225" t="s">
        <v>335</v>
      </c>
      <c r="I1286" s="225" t="s">
        <v>374</v>
      </c>
      <c r="M1286" s="225" t="s">
        <v>314</v>
      </c>
    </row>
    <row r="1287" spans="1:13" ht="17.25" customHeight="1" x14ac:dyDescent="0.2">
      <c r="A1287" s="225">
        <v>423126</v>
      </c>
      <c r="B1287" s="225" t="s">
        <v>2813</v>
      </c>
      <c r="C1287" s="225" t="s">
        <v>113</v>
      </c>
      <c r="D1287" s="225" t="s">
        <v>527</v>
      </c>
      <c r="E1287" s="225" t="s">
        <v>158</v>
      </c>
      <c r="F1287" s="225">
        <v>36056</v>
      </c>
      <c r="G1287" s="225" t="s">
        <v>301</v>
      </c>
      <c r="H1287" s="225" t="s">
        <v>335</v>
      </c>
      <c r="I1287" s="225" t="s">
        <v>400</v>
      </c>
      <c r="M1287" s="225" t="s">
        <v>301</v>
      </c>
    </row>
    <row r="1288" spans="1:13" ht="17.25" customHeight="1" x14ac:dyDescent="0.2">
      <c r="A1288" s="225">
        <v>423128</v>
      </c>
      <c r="B1288" s="225" t="s">
        <v>1860</v>
      </c>
      <c r="C1288" s="225" t="s">
        <v>288</v>
      </c>
      <c r="D1288" s="225" t="s">
        <v>220</v>
      </c>
      <c r="E1288" s="225" t="s">
        <v>158</v>
      </c>
      <c r="F1288" s="225">
        <v>35065</v>
      </c>
      <c r="G1288" s="225" t="s">
        <v>301</v>
      </c>
      <c r="H1288" s="225" t="s">
        <v>335</v>
      </c>
      <c r="I1288" s="225" t="s">
        <v>374</v>
      </c>
      <c r="M1288" s="225" t="s">
        <v>301</v>
      </c>
    </row>
    <row r="1289" spans="1:13" ht="17.25" customHeight="1" x14ac:dyDescent="0.2">
      <c r="A1289" s="225">
        <v>423130</v>
      </c>
      <c r="B1289" s="225" t="s">
        <v>1894</v>
      </c>
      <c r="C1289" s="225" t="s">
        <v>100</v>
      </c>
      <c r="D1289" s="225" t="s">
        <v>1895</v>
      </c>
      <c r="E1289" s="225" t="s">
        <v>158</v>
      </c>
      <c r="F1289" s="225">
        <v>36210</v>
      </c>
      <c r="G1289" s="225" t="s">
        <v>301</v>
      </c>
      <c r="H1289" s="225" t="s">
        <v>335</v>
      </c>
      <c r="I1289" s="225" t="s">
        <v>374</v>
      </c>
      <c r="M1289" s="225" t="s">
        <v>301</v>
      </c>
    </row>
    <row r="1290" spans="1:13" ht="17.25" customHeight="1" x14ac:dyDescent="0.2">
      <c r="A1290" s="225">
        <v>423135</v>
      </c>
      <c r="B1290" s="225" t="s">
        <v>2995</v>
      </c>
      <c r="C1290" s="225" t="s">
        <v>100</v>
      </c>
      <c r="D1290" s="225" t="s">
        <v>643</v>
      </c>
      <c r="E1290" s="225" t="s">
        <v>158</v>
      </c>
      <c r="F1290" s="225">
        <v>34637</v>
      </c>
      <c r="G1290" s="225" t="s">
        <v>301</v>
      </c>
      <c r="H1290" s="225" t="s">
        <v>335</v>
      </c>
      <c r="I1290" s="225" t="s">
        <v>400</v>
      </c>
      <c r="M1290" s="225" t="s">
        <v>301</v>
      </c>
    </row>
    <row r="1291" spans="1:13" ht="17.25" customHeight="1" x14ac:dyDescent="0.2">
      <c r="A1291" s="225">
        <v>423136</v>
      </c>
      <c r="B1291" s="225" t="s">
        <v>2848</v>
      </c>
      <c r="C1291" s="225" t="s">
        <v>403</v>
      </c>
      <c r="D1291" s="225" t="s">
        <v>772</v>
      </c>
      <c r="E1291" s="225" t="s">
        <v>157</v>
      </c>
      <c r="F1291" s="225">
        <v>35045</v>
      </c>
      <c r="G1291" s="225" t="s">
        <v>3039</v>
      </c>
      <c r="H1291" s="225" t="s">
        <v>335</v>
      </c>
      <c r="I1291" s="225" t="s">
        <v>400</v>
      </c>
      <c r="M1291" s="225" t="s">
        <v>311</v>
      </c>
    </row>
    <row r="1292" spans="1:13" ht="17.25" customHeight="1" x14ac:dyDescent="0.2">
      <c r="A1292" s="225">
        <v>423167</v>
      </c>
      <c r="B1292" s="225" t="s">
        <v>1839</v>
      </c>
      <c r="C1292" s="225" t="s">
        <v>501</v>
      </c>
      <c r="D1292" s="225" t="s">
        <v>738</v>
      </c>
      <c r="E1292" s="225" t="s">
        <v>157</v>
      </c>
      <c r="F1292" s="225">
        <v>35431</v>
      </c>
      <c r="G1292" s="225" t="s">
        <v>3188</v>
      </c>
      <c r="H1292" s="225" t="s">
        <v>335</v>
      </c>
      <c r="I1292" s="225" t="s">
        <v>374</v>
      </c>
      <c r="M1292" s="225" t="s">
        <v>311</v>
      </c>
    </row>
    <row r="1293" spans="1:13" ht="17.25" customHeight="1" x14ac:dyDescent="0.2">
      <c r="A1293" s="225">
        <v>423178</v>
      </c>
      <c r="B1293" s="225" t="s">
        <v>2847</v>
      </c>
      <c r="C1293" s="225" t="s">
        <v>542</v>
      </c>
      <c r="D1293" s="225" t="s">
        <v>225</v>
      </c>
      <c r="E1293" s="225" t="s">
        <v>157</v>
      </c>
      <c r="F1293" s="225">
        <v>27677</v>
      </c>
      <c r="G1293" s="225" t="s">
        <v>3258</v>
      </c>
      <c r="H1293" s="225" t="s">
        <v>335</v>
      </c>
      <c r="I1293" s="225" t="s">
        <v>400</v>
      </c>
      <c r="M1293" s="225" t="s">
        <v>306</v>
      </c>
    </row>
    <row r="1294" spans="1:13" ht="17.25" customHeight="1" x14ac:dyDescent="0.2">
      <c r="A1294" s="225">
        <v>423195</v>
      </c>
      <c r="B1294" s="225" t="s">
        <v>1483</v>
      </c>
      <c r="C1294" s="225" t="s">
        <v>108</v>
      </c>
      <c r="D1294" s="225" t="s">
        <v>140</v>
      </c>
      <c r="E1294" s="225" t="s">
        <v>158</v>
      </c>
      <c r="F1294" s="225">
        <v>35921</v>
      </c>
      <c r="G1294" s="225" t="s">
        <v>301</v>
      </c>
      <c r="H1294" s="225" t="s">
        <v>335</v>
      </c>
      <c r="I1294" s="225" t="s">
        <v>374</v>
      </c>
      <c r="M1294" s="225" t="s">
        <v>301</v>
      </c>
    </row>
    <row r="1295" spans="1:13" ht="17.25" customHeight="1" x14ac:dyDescent="0.2">
      <c r="A1295" s="225">
        <v>423196</v>
      </c>
      <c r="B1295" s="225" t="s">
        <v>1098</v>
      </c>
      <c r="C1295" s="225" t="s">
        <v>707</v>
      </c>
      <c r="D1295" s="225" t="s">
        <v>440</v>
      </c>
      <c r="E1295" s="225" t="s">
        <v>158</v>
      </c>
      <c r="F1295" s="225">
        <v>33251</v>
      </c>
      <c r="G1295" s="225" t="s">
        <v>301</v>
      </c>
      <c r="H1295" s="225" t="s">
        <v>335</v>
      </c>
      <c r="I1295" s="225" t="s">
        <v>374</v>
      </c>
      <c r="M1295" s="225" t="s">
        <v>301</v>
      </c>
    </row>
    <row r="1296" spans="1:13" ht="17.25" customHeight="1" x14ac:dyDescent="0.2">
      <c r="A1296" s="225">
        <v>423197</v>
      </c>
      <c r="B1296" s="225" t="s">
        <v>1482</v>
      </c>
      <c r="C1296" s="225" t="s">
        <v>785</v>
      </c>
      <c r="D1296" s="225" t="s">
        <v>608</v>
      </c>
      <c r="E1296" s="225" t="s">
        <v>158</v>
      </c>
      <c r="F1296" s="225">
        <v>30814</v>
      </c>
      <c r="G1296" s="225" t="s">
        <v>301</v>
      </c>
      <c r="H1296" s="225" t="s">
        <v>335</v>
      </c>
      <c r="I1296" s="225" t="s">
        <v>374</v>
      </c>
      <c r="M1296" s="225" t="s">
        <v>301</v>
      </c>
    </row>
    <row r="1297" spans="1:13" ht="17.25" customHeight="1" x14ac:dyDescent="0.2">
      <c r="A1297" s="225">
        <v>423199</v>
      </c>
      <c r="B1297" s="225" t="s">
        <v>2586</v>
      </c>
      <c r="C1297" s="225" t="s">
        <v>84</v>
      </c>
      <c r="D1297" s="225" t="s">
        <v>698</v>
      </c>
      <c r="E1297" s="225" t="s">
        <v>158</v>
      </c>
      <c r="F1297" s="225">
        <v>21916</v>
      </c>
      <c r="G1297" s="225" t="s">
        <v>301</v>
      </c>
      <c r="H1297" s="225" t="s">
        <v>335</v>
      </c>
      <c r="I1297" s="225" t="s">
        <v>400</v>
      </c>
      <c r="M1297" s="225" t="s">
        <v>301</v>
      </c>
    </row>
    <row r="1298" spans="1:13" ht="17.25" customHeight="1" x14ac:dyDescent="0.2">
      <c r="A1298" s="225">
        <v>423205</v>
      </c>
      <c r="B1298" s="225" t="s">
        <v>2759</v>
      </c>
      <c r="C1298" s="225" t="s">
        <v>521</v>
      </c>
      <c r="D1298" s="225" t="s">
        <v>661</v>
      </c>
      <c r="E1298" s="225" t="s">
        <v>158</v>
      </c>
      <c r="F1298" s="225">
        <v>36529</v>
      </c>
      <c r="G1298" s="225" t="s">
        <v>301</v>
      </c>
      <c r="H1298" s="225" t="s">
        <v>335</v>
      </c>
      <c r="I1298" s="225" t="s">
        <v>400</v>
      </c>
      <c r="M1298" s="225" t="s">
        <v>301</v>
      </c>
    </row>
    <row r="1299" spans="1:13" ht="17.25" customHeight="1" x14ac:dyDescent="0.2">
      <c r="A1299" s="225">
        <v>423209</v>
      </c>
      <c r="B1299" s="225" t="s">
        <v>1859</v>
      </c>
      <c r="C1299" s="225" t="s">
        <v>104</v>
      </c>
      <c r="D1299" s="225" t="s">
        <v>543</v>
      </c>
      <c r="E1299" s="225" t="s">
        <v>158</v>
      </c>
      <c r="F1299" s="225">
        <v>34818</v>
      </c>
      <c r="G1299" s="225" t="s">
        <v>301</v>
      </c>
      <c r="H1299" s="225" t="s">
        <v>335</v>
      </c>
      <c r="I1299" s="225" t="s">
        <v>374</v>
      </c>
      <c r="M1299" s="225" t="s">
        <v>311</v>
      </c>
    </row>
    <row r="1300" spans="1:13" ht="17.25" customHeight="1" x14ac:dyDescent="0.2">
      <c r="A1300" s="225">
        <v>423219</v>
      </c>
      <c r="B1300" s="225" t="s">
        <v>2611</v>
      </c>
      <c r="C1300" s="225" t="s">
        <v>93</v>
      </c>
      <c r="D1300" s="225" t="s">
        <v>266</v>
      </c>
      <c r="E1300" s="225" t="s">
        <v>158</v>
      </c>
      <c r="F1300" s="225">
        <v>30025</v>
      </c>
      <c r="G1300" s="225" t="s">
        <v>301</v>
      </c>
      <c r="H1300" s="225" t="s">
        <v>335</v>
      </c>
      <c r="I1300" s="225" t="s">
        <v>400</v>
      </c>
      <c r="M1300" s="225" t="s">
        <v>311</v>
      </c>
    </row>
    <row r="1301" spans="1:13" ht="17.25" customHeight="1" x14ac:dyDescent="0.2">
      <c r="A1301" s="225">
        <v>423231</v>
      </c>
      <c r="B1301" s="225" t="s">
        <v>2907</v>
      </c>
      <c r="C1301" s="225" t="s">
        <v>135</v>
      </c>
      <c r="D1301" s="225" t="s">
        <v>529</v>
      </c>
      <c r="E1301" s="225" t="s">
        <v>158</v>
      </c>
      <c r="F1301" s="225">
        <v>32273</v>
      </c>
      <c r="G1301" s="225" t="s">
        <v>301</v>
      </c>
      <c r="H1301" s="225" t="s">
        <v>335</v>
      </c>
      <c r="I1301" s="225" t="s">
        <v>400</v>
      </c>
      <c r="M1301" s="225" t="s">
        <v>301</v>
      </c>
    </row>
    <row r="1302" spans="1:13" ht="17.25" customHeight="1" x14ac:dyDescent="0.2">
      <c r="A1302" s="225">
        <v>423232</v>
      </c>
      <c r="B1302" s="225" t="s">
        <v>1967</v>
      </c>
      <c r="C1302" s="225" t="s">
        <v>104</v>
      </c>
      <c r="D1302" s="225" t="s">
        <v>725</v>
      </c>
      <c r="E1302" s="225" t="s">
        <v>158</v>
      </c>
      <c r="F1302" s="225">
        <v>32257</v>
      </c>
      <c r="G1302" s="225" t="s">
        <v>3091</v>
      </c>
      <c r="H1302" s="225" t="s">
        <v>335</v>
      </c>
      <c r="I1302" s="225" t="s">
        <v>374</v>
      </c>
      <c r="M1302" s="225" t="s">
        <v>314</v>
      </c>
    </row>
    <row r="1303" spans="1:13" ht="17.25" customHeight="1" x14ac:dyDescent="0.2">
      <c r="A1303" s="225">
        <v>423239</v>
      </c>
      <c r="B1303" s="225" t="s">
        <v>1677</v>
      </c>
      <c r="C1303" s="225" t="s">
        <v>479</v>
      </c>
      <c r="D1303" s="225" t="s">
        <v>864</v>
      </c>
      <c r="E1303" s="225" t="s">
        <v>158</v>
      </c>
      <c r="F1303" s="225">
        <v>31668</v>
      </c>
      <c r="G1303" s="225" t="s">
        <v>301</v>
      </c>
      <c r="H1303" s="225" t="s">
        <v>335</v>
      </c>
      <c r="I1303" s="225" t="s">
        <v>374</v>
      </c>
      <c r="M1303" s="225" t="s">
        <v>301</v>
      </c>
    </row>
    <row r="1304" spans="1:13" ht="17.25" customHeight="1" x14ac:dyDescent="0.2">
      <c r="A1304" s="225">
        <v>423244</v>
      </c>
      <c r="B1304" s="225" t="s">
        <v>1966</v>
      </c>
      <c r="C1304" s="225" t="s">
        <v>72</v>
      </c>
      <c r="D1304" s="225" t="s">
        <v>268</v>
      </c>
      <c r="E1304" s="225" t="s">
        <v>158</v>
      </c>
      <c r="F1304" s="225">
        <v>33350</v>
      </c>
      <c r="G1304" s="225" t="s">
        <v>301</v>
      </c>
      <c r="H1304" s="225" t="s">
        <v>335</v>
      </c>
      <c r="I1304" s="225" t="s">
        <v>374</v>
      </c>
      <c r="M1304" s="225" t="s">
        <v>301</v>
      </c>
    </row>
    <row r="1305" spans="1:13" ht="17.25" customHeight="1" x14ac:dyDescent="0.2">
      <c r="A1305" s="225">
        <v>423245</v>
      </c>
      <c r="B1305" s="225" t="s">
        <v>2736</v>
      </c>
      <c r="C1305" s="225" t="s">
        <v>2737</v>
      </c>
      <c r="D1305" s="225" t="s">
        <v>2738</v>
      </c>
      <c r="E1305" s="225" t="s">
        <v>158</v>
      </c>
      <c r="F1305" s="225">
        <v>35820</v>
      </c>
      <c r="G1305" s="225" t="s">
        <v>302</v>
      </c>
      <c r="H1305" s="225" t="s">
        <v>335</v>
      </c>
      <c r="I1305" s="225" t="s">
        <v>400</v>
      </c>
      <c r="M1305" s="225" t="s">
        <v>302</v>
      </c>
    </row>
    <row r="1306" spans="1:13" ht="17.25" customHeight="1" x14ac:dyDescent="0.2">
      <c r="A1306" s="225">
        <v>423249</v>
      </c>
      <c r="B1306" s="225" t="s">
        <v>1737</v>
      </c>
      <c r="C1306" s="225" t="s">
        <v>108</v>
      </c>
      <c r="D1306" s="225" t="s">
        <v>582</v>
      </c>
      <c r="E1306" s="225" t="s">
        <v>158</v>
      </c>
      <c r="F1306" s="225">
        <v>21916</v>
      </c>
      <c r="G1306" s="225" t="s">
        <v>301</v>
      </c>
      <c r="H1306" s="225" t="s">
        <v>335</v>
      </c>
      <c r="I1306" s="225" t="s">
        <v>374</v>
      </c>
      <c r="M1306" s="225" t="s">
        <v>301</v>
      </c>
    </row>
    <row r="1307" spans="1:13" ht="17.25" customHeight="1" x14ac:dyDescent="0.2">
      <c r="A1307" s="225">
        <v>423250</v>
      </c>
      <c r="B1307" s="225" t="s">
        <v>2624</v>
      </c>
      <c r="C1307" s="225" t="s">
        <v>542</v>
      </c>
      <c r="D1307" s="225" t="s">
        <v>480</v>
      </c>
      <c r="E1307" s="225" t="s">
        <v>158</v>
      </c>
      <c r="F1307" s="225">
        <v>30720</v>
      </c>
      <c r="G1307" s="225" t="s">
        <v>322</v>
      </c>
      <c r="H1307" s="225" t="s">
        <v>335</v>
      </c>
      <c r="I1307" s="225" t="s">
        <v>400</v>
      </c>
      <c r="M1307" s="225" t="s">
        <v>304</v>
      </c>
    </row>
    <row r="1308" spans="1:13" ht="17.25" customHeight="1" x14ac:dyDescent="0.2">
      <c r="A1308" s="225">
        <v>423256</v>
      </c>
      <c r="B1308" s="225" t="s">
        <v>1965</v>
      </c>
      <c r="C1308" s="225" t="s">
        <v>98</v>
      </c>
      <c r="D1308" s="225" t="s">
        <v>588</v>
      </c>
      <c r="E1308" s="225" t="s">
        <v>158</v>
      </c>
      <c r="F1308" s="225">
        <v>34700</v>
      </c>
      <c r="G1308" s="225" t="s">
        <v>301</v>
      </c>
      <c r="H1308" s="225" t="s">
        <v>335</v>
      </c>
      <c r="I1308" s="225" t="s">
        <v>374</v>
      </c>
      <c r="M1308" s="225" t="s">
        <v>301</v>
      </c>
    </row>
    <row r="1309" spans="1:13" ht="17.25" customHeight="1" x14ac:dyDescent="0.2">
      <c r="A1309" s="225">
        <v>423258</v>
      </c>
      <c r="B1309" s="225" t="s">
        <v>2906</v>
      </c>
      <c r="C1309" s="225" t="s">
        <v>581</v>
      </c>
      <c r="D1309" s="225" t="s">
        <v>878</v>
      </c>
      <c r="E1309" s="225" t="s">
        <v>158</v>
      </c>
      <c r="F1309" s="225">
        <v>33865</v>
      </c>
      <c r="G1309" s="225" t="s">
        <v>301</v>
      </c>
      <c r="H1309" s="225" t="s">
        <v>335</v>
      </c>
      <c r="I1309" s="225" t="s">
        <v>400</v>
      </c>
      <c r="M1309" s="225" t="s">
        <v>327</v>
      </c>
    </row>
    <row r="1310" spans="1:13" ht="17.25" customHeight="1" x14ac:dyDescent="0.2">
      <c r="A1310" s="225">
        <v>423259</v>
      </c>
      <c r="B1310" s="225" t="s">
        <v>2890</v>
      </c>
      <c r="C1310" s="225" t="s">
        <v>724</v>
      </c>
      <c r="D1310" s="225" t="s">
        <v>219</v>
      </c>
      <c r="E1310" s="225" t="s">
        <v>158</v>
      </c>
      <c r="F1310" s="225">
        <v>36352</v>
      </c>
      <c r="G1310" s="225" t="s">
        <v>301</v>
      </c>
      <c r="H1310" s="225" t="s">
        <v>336</v>
      </c>
      <c r="I1310" s="225" t="s">
        <v>400</v>
      </c>
      <c r="M1310" s="225" t="s">
        <v>291</v>
      </c>
    </row>
    <row r="1311" spans="1:13" ht="17.25" customHeight="1" x14ac:dyDescent="0.2">
      <c r="A1311" s="225">
        <v>423262</v>
      </c>
      <c r="B1311" s="225" t="s">
        <v>2758</v>
      </c>
      <c r="C1311" s="225" t="s">
        <v>73</v>
      </c>
      <c r="D1311" s="225" t="s">
        <v>267</v>
      </c>
      <c r="E1311" s="225" t="s">
        <v>158</v>
      </c>
      <c r="F1311" s="225">
        <v>35862</v>
      </c>
      <c r="G1311" s="225" t="s">
        <v>301</v>
      </c>
      <c r="H1311" s="225" t="s">
        <v>335</v>
      </c>
      <c r="I1311" s="225" t="s">
        <v>400</v>
      </c>
      <c r="M1311" s="225" t="s">
        <v>301</v>
      </c>
    </row>
    <row r="1312" spans="1:13" ht="17.25" customHeight="1" x14ac:dyDescent="0.2">
      <c r="A1312" s="225">
        <v>423263</v>
      </c>
      <c r="B1312" s="225" t="s">
        <v>1851</v>
      </c>
      <c r="C1312" s="225" t="s">
        <v>489</v>
      </c>
      <c r="D1312" s="225" t="s">
        <v>632</v>
      </c>
      <c r="E1312" s="225" t="s">
        <v>158</v>
      </c>
      <c r="F1312" s="225">
        <v>29228</v>
      </c>
      <c r="G1312" s="225" t="s">
        <v>322</v>
      </c>
      <c r="H1312" s="225" t="s">
        <v>335</v>
      </c>
      <c r="I1312" s="225" t="s">
        <v>374</v>
      </c>
      <c r="M1312" s="225" t="s">
        <v>304</v>
      </c>
    </row>
    <row r="1313" spans="1:13" ht="17.25" customHeight="1" x14ac:dyDescent="0.2">
      <c r="A1313" s="225">
        <v>423265</v>
      </c>
      <c r="B1313" s="225" t="s">
        <v>2637</v>
      </c>
      <c r="C1313" s="225" t="s">
        <v>137</v>
      </c>
      <c r="D1313" s="225" t="s">
        <v>224</v>
      </c>
      <c r="E1313" s="225" t="s">
        <v>158</v>
      </c>
      <c r="F1313" s="225">
        <v>34596</v>
      </c>
      <c r="G1313" s="225" t="s">
        <v>3153</v>
      </c>
      <c r="H1313" s="225" t="s">
        <v>335</v>
      </c>
      <c r="I1313" s="225" t="s">
        <v>400</v>
      </c>
      <c r="M1313" s="225" t="s">
        <v>311</v>
      </c>
    </row>
    <row r="1314" spans="1:13" ht="17.25" customHeight="1" x14ac:dyDescent="0.2">
      <c r="A1314" s="225">
        <v>423266</v>
      </c>
      <c r="B1314" s="225" t="s">
        <v>2840</v>
      </c>
      <c r="C1314" s="225" t="s">
        <v>777</v>
      </c>
      <c r="D1314" s="225" t="s">
        <v>249</v>
      </c>
      <c r="E1314" s="225" t="s">
        <v>158</v>
      </c>
      <c r="F1314" s="225">
        <v>36161</v>
      </c>
      <c r="H1314" s="225" t="s">
        <v>335</v>
      </c>
      <c r="I1314" s="225" t="s">
        <v>400</v>
      </c>
      <c r="M1314" s="225" t="s">
        <v>301</v>
      </c>
    </row>
    <row r="1315" spans="1:13" ht="17.25" customHeight="1" x14ac:dyDescent="0.2">
      <c r="A1315" s="225">
        <v>423273</v>
      </c>
      <c r="B1315" s="225" t="s">
        <v>1964</v>
      </c>
      <c r="C1315" s="225" t="s">
        <v>1224</v>
      </c>
      <c r="D1315" s="225" t="s">
        <v>1887</v>
      </c>
      <c r="E1315" s="225" t="s">
        <v>158</v>
      </c>
      <c r="F1315" s="225">
        <v>34700</v>
      </c>
      <c r="G1315" s="225" t="s">
        <v>301</v>
      </c>
      <c r="H1315" s="225" t="s">
        <v>335</v>
      </c>
      <c r="I1315" s="225" t="s">
        <v>374</v>
      </c>
      <c r="M1315" s="225" t="s">
        <v>301</v>
      </c>
    </row>
    <row r="1316" spans="1:13" ht="17.25" customHeight="1" x14ac:dyDescent="0.2">
      <c r="A1316" s="225">
        <v>423285</v>
      </c>
      <c r="B1316" s="225" t="s">
        <v>1838</v>
      </c>
      <c r="C1316" s="225" t="s">
        <v>91</v>
      </c>
      <c r="D1316" s="225" t="s">
        <v>219</v>
      </c>
      <c r="E1316" s="225" t="s">
        <v>157</v>
      </c>
      <c r="F1316" s="225">
        <v>29288</v>
      </c>
      <c r="G1316" s="225" t="s">
        <v>301</v>
      </c>
      <c r="H1316" s="225" t="s">
        <v>335</v>
      </c>
      <c r="I1316" s="225" t="s">
        <v>374</v>
      </c>
      <c r="M1316" s="225" t="s">
        <v>306</v>
      </c>
    </row>
    <row r="1317" spans="1:13" ht="17.25" customHeight="1" x14ac:dyDescent="0.2">
      <c r="A1317" s="225">
        <v>423294</v>
      </c>
      <c r="B1317" s="225" t="s">
        <v>1518</v>
      </c>
      <c r="C1317" s="225" t="s">
        <v>102</v>
      </c>
      <c r="D1317" s="225" t="s">
        <v>729</v>
      </c>
      <c r="E1317" s="225" t="s">
        <v>158</v>
      </c>
      <c r="F1317" s="225">
        <v>36168</v>
      </c>
      <c r="G1317" s="225" t="s">
        <v>301</v>
      </c>
      <c r="H1317" s="225" t="s">
        <v>335</v>
      </c>
      <c r="I1317" s="225" t="s">
        <v>374</v>
      </c>
      <c r="M1317" s="225" t="s">
        <v>301</v>
      </c>
    </row>
    <row r="1318" spans="1:13" ht="17.25" customHeight="1" x14ac:dyDescent="0.2">
      <c r="A1318" s="225">
        <v>423295</v>
      </c>
      <c r="B1318" s="225" t="s">
        <v>2707</v>
      </c>
      <c r="C1318" s="225" t="s">
        <v>70</v>
      </c>
      <c r="D1318" s="225" t="s">
        <v>270</v>
      </c>
      <c r="E1318" s="225" t="s">
        <v>158</v>
      </c>
      <c r="F1318" s="225">
        <v>34335</v>
      </c>
      <c r="G1318" s="225" t="s">
        <v>301</v>
      </c>
      <c r="H1318" s="225" t="s">
        <v>336</v>
      </c>
      <c r="I1318" s="225" t="s">
        <v>400</v>
      </c>
      <c r="M1318" s="225" t="s">
        <v>291</v>
      </c>
    </row>
    <row r="1319" spans="1:13" ht="17.25" customHeight="1" x14ac:dyDescent="0.2">
      <c r="A1319" s="225">
        <v>423298</v>
      </c>
      <c r="B1319" s="225" t="s">
        <v>1780</v>
      </c>
      <c r="C1319" s="225" t="s">
        <v>625</v>
      </c>
      <c r="D1319" s="225" t="s">
        <v>268</v>
      </c>
      <c r="E1319" s="225" t="s">
        <v>157</v>
      </c>
      <c r="F1319" s="225">
        <v>35796</v>
      </c>
      <c r="G1319" s="225" t="s">
        <v>308</v>
      </c>
      <c r="H1319" s="225" t="s">
        <v>335</v>
      </c>
      <c r="I1319" s="225" t="s">
        <v>374</v>
      </c>
      <c r="M1319" s="225" t="s">
        <v>304</v>
      </c>
    </row>
    <row r="1320" spans="1:13" ht="17.25" customHeight="1" x14ac:dyDescent="0.2">
      <c r="A1320" s="225">
        <v>423309</v>
      </c>
      <c r="B1320" s="225" t="s">
        <v>1963</v>
      </c>
      <c r="C1320" s="225" t="s">
        <v>692</v>
      </c>
      <c r="D1320" s="225" t="s">
        <v>774</v>
      </c>
      <c r="E1320" s="225" t="s">
        <v>157</v>
      </c>
      <c r="F1320" s="225">
        <v>35398</v>
      </c>
      <c r="G1320" s="225" t="s">
        <v>301</v>
      </c>
      <c r="H1320" s="225" t="s">
        <v>335</v>
      </c>
      <c r="I1320" s="225" t="s">
        <v>374</v>
      </c>
      <c r="M1320" s="225" t="s">
        <v>301</v>
      </c>
    </row>
    <row r="1321" spans="1:13" ht="17.25" customHeight="1" x14ac:dyDescent="0.2">
      <c r="A1321" s="225">
        <v>423324</v>
      </c>
      <c r="B1321" s="225" t="s">
        <v>907</v>
      </c>
      <c r="C1321" s="225" t="s">
        <v>105</v>
      </c>
      <c r="D1321" s="225" t="s">
        <v>786</v>
      </c>
      <c r="E1321" s="225" t="s">
        <v>157</v>
      </c>
      <c r="F1321" s="225">
        <v>34865</v>
      </c>
      <c r="G1321" s="225" t="s">
        <v>305</v>
      </c>
      <c r="H1321" s="225" t="s">
        <v>335</v>
      </c>
      <c r="I1321" s="225" t="s">
        <v>374</v>
      </c>
      <c r="M1321" s="225" t="s">
        <v>311</v>
      </c>
    </row>
    <row r="1322" spans="1:13" ht="17.25" customHeight="1" x14ac:dyDescent="0.2">
      <c r="A1322" s="225">
        <v>423332</v>
      </c>
      <c r="B1322" s="225" t="s">
        <v>1644</v>
      </c>
      <c r="C1322" s="225" t="s">
        <v>72</v>
      </c>
      <c r="D1322" s="225" t="s">
        <v>884</v>
      </c>
      <c r="E1322" s="225" t="s">
        <v>157</v>
      </c>
      <c r="F1322" s="225">
        <v>35451</v>
      </c>
      <c r="G1322" s="225" t="s">
        <v>324</v>
      </c>
      <c r="H1322" s="225" t="s">
        <v>335</v>
      </c>
      <c r="I1322" s="225" t="s">
        <v>374</v>
      </c>
      <c r="M1322" s="225" t="s">
        <v>327</v>
      </c>
    </row>
    <row r="1323" spans="1:13" ht="17.25" customHeight="1" x14ac:dyDescent="0.2">
      <c r="A1323" s="225">
        <v>423333</v>
      </c>
      <c r="B1323" s="225" t="s">
        <v>905</v>
      </c>
      <c r="C1323" s="225" t="s">
        <v>906</v>
      </c>
      <c r="D1323" s="225" t="s">
        <v>248</v>
      </c>
      <c r="E1323" s="225" t="s">
        <v>157</v>
      </c>
      <c r="F1323" s="225">
        <v>31041</v>
      </c>
      <c r="G1323" s="225" t="s">
        <v>322</v>
      </c>
      <c r="H1323" s="225" t="s">
        <v>335</v>
      </c>
      <c r="I1323" s="225" t="s">
        <v>374</v>
      </c>
      <c r="M1323" s="225" t="s">
        <v>302</v>
      </c>
    </row>
    <row r="1324" spans="1:13" ht="17.25" customHeight="1" x14ac:dyDescent="0.2">
      <c r="A1324" s="225">
        <v>423345</v>
      </c>
      <c r="B1324" s="225" t="s">
        <v>2661</v>
      </c>
      <c r="C1324" s="225" t="s">
        <v>682</v>
      </c>
      <c r="D1324" s="225" t="s">
        <v>596</v>
      </c>
      <c r="E1324" s="225" t="s">
        <v>157</v>
      </c>
      <c r="F1324" s="225">
        <v>36298</v>
      </c>
      <c r="G1324" s="225" t="s">
        <v>301</v>
      </c>
      <c r="H1324" s="225" t="s">
        <v>335</v>
      </c>
      <c r="I1324" s="225" t="s">
        <v>400</v>
      </c>
      <c r="M1324" s="225" t="s">
        <v>327</v>
      </c>
    </row>
    <row r="1325" spans="1:13" ht="17.25" customHeight="1" x14ac:dyDescent="0.2">
      <c r="A1325" s="225">
        <v>423365</v>
      </c>
      <c r="B1325" s="225" t="s">
        <v>1643</v>
      </c>
      <c r="C1325" s="225" t="s">
        <v>91</v>
      </c>
      <c r="D1325" s="225" t="s">
        <v>838</v>
      </c>
      <c r="E1325" s="225" t="s">
        <v>158</v>
      </c>
      <c r="F1325" s="225">
        <v>33288</v>
      </c>
      <c r="G1325" s="225" t="s">
        <v>312</v>
      </c>
      <c r="H1325" s="225" t="s">
        <v>335</v>
      </c>
      <c r="I1325" s="225" t="s">
        <v>374</v>
      </c>
      <c r="M1325" s="225" t="s">
        <v>311</v>
      </c>
    </row>
    <row r="1326" spans="1:13" ht="17.25" customHeight="1" x14ac:dyDescent="0.2">
      <c r="A1326" s="225">
        <v>423367</v>
      </c>
      <c r="B1326" s="225" t="s">
        <v>904</v>
      </c>
      <c r="C1326" s="225" t="s">
        <v>75</v>
      </c>
      <c r="D1326" s="225" t="s">
        <v>511</v>
      </c>
      <c r="E1326" s="225" t="s">
        <v>157</v>
      </c>
      <c r="F1326" s="225">
        <v>35846</v>
      </c>
      <c r="G1326" s="225" t="s">
        <v>3062</v>
      </c>
      <c r="H1326" s="225" t="s">
        <v>335</v>
      </c>
      <c r="I1326" s="225" t="s">
        <v>374</v>
      </c>
      <c r="M1326" s="225" t="s">
        <v>311</v>
      </c>
    </row>
    <row r="1327" spans="1:13" ht="17.25" customHeight="1" x14ac:dyDescent="0.2">
      <c r="A1327" s="225">
        <v>423369</v>
      </c>
      <c r="B1327" s="225" t="s">
        <v>2610</v>
      </c>
      <c r="C1327" s="225" t="s">
        <v>552</v>
      </c>
      <c r="D1327" s="225" t="s">
        <v>262</v>
      </c>
      <c r="E1327" s="225" t="s">
        <v>158</v>
      </c>
      <c r="F1327" s="225">
        <v>35822</v>
      </c>
      <c r="G1327" s="225" t="s">
        <v>305</v>
      </c>
      <c r="H1327" s="225" t="s">
        <v>335</v>
      </c>
      <c r="I1327" s="225" t="s">
        <v>400</v>
      </c>
      <c r="M1327" s="225" t="s">
        <v>311</v>
      </c>
    </row>
    <row r="1328" spans="1:13" ht="17.25" customHeight="1" x14ac:dyDescent="0.2">
      <c r="A1328" s="225">
        <v>423373</v>
      </c>
      <c r="B1328" s="225" t="s">
        <v>1962</v>
      </c>
      <c r="C1328" s="225" t="s">
        <v>457</v>
      </c>
      <c r="D1328" s="225" t="s">
        <v>226</v>
      </c>
      <c r="E1328" s="225" t="s">
        <v>158</v>
      </c>
      <c r="F1328" s="225">
        <v>34181</v>
      </c>
      <c r="G1328" s="225" t="s">
        <v>301</v>
      </c>
      <c r="H1328" s="225" t="s">
        <v>335</v>
      </c>
      <c r="I1328" s="225" t="s">
        <v>374</v>
      </c>
      <c r="M1328" s="225" t="s">
        <v>301</v>
      </c>
    </row>
    <row r="1329" spans="1:13" ht="17.25" customHeight="1" x14ac:dyDescent="0.2">
      <c r="A1329" s="225">
        <v>423376</v>
      </c>
      <c r="B1329" s="225" t="s">
        <v>1825</v>
      </c>
      <c r="C1329" s="225" t="s">
        <v>662</v>
      </c>
      <c r="D1329" s="225" t="s">
        <v>1826</v>
      </c>
      <c r="E1329" s="225" t="s">
        <v>158</v>
      </c>
      <c r="F1329" s="225">
        <v>36281</v>
      </c>
      <c r="G1329" s="225" t="s">
        <v>3223</v>
      </c>
      <c r="H1329" s="225" t="s">
        <v>335</v>
      </c>
      <c r="I1329" s="225" t="s">
        <v>374</v>
      </c>
      <c r="M1329" s="225" t="s">
        <v>334</v>
      </c>
    </row>
    <row r="1330" spans="1:13" ht="17.25" customHeight="1" x14ac:dyDescent="0.2">
      <c r="A1330" s="225">
        <v>423380</v>
      </c>
      <c r="B1330" s="225" t="s">
        <v>2585</v>
      </c>
      <c r="C1330" s="225" t="s">
        <v>589</v>
      </c>
      <c r="D1330" s="225" t="s">
        <v>218</v>
      </c>
      <c r="E1330" s="225" t="s">
        <v>158</v>
      </c>
      <c r="F1330" s="225">
        <v>36191</v>
      </c>
      <c r="G1330" s="225" t="s">
        <v>301</v>
      </c>
      <c r="H1330" s="225" t="s">
        <v>335</v>
      </c>
      <c r="I1330" s="225" t="s">
        <v>400</v>
      </c>
      <c r="M1330" s="225" t="s">
        <v>301</v>
      </c>
    </row>
    <row r="1331" spans="1:13" ht="17.25" customHeight="1" x14ac:dyDescent="0.2">
      <c r="A1331" s="225">
        <v>423383</v>
      </c>
      <c r="B1331" s="225" t="s">
        <v>2685</v>
      </c>
      <c r="C1331" s="225" t="s">
        <v>560</v>
      </c>
      <c r="D1331" s="225" t="s">
        <v>1367</v>
      </c>
      <c r="E1331" s="225" t="s">
        <v>158</v>
      </c>
      <c r="F1331" s="225">
        <v>33434</v>
      </c>
      <c r="G1331" s="225" t="s">
        <v>301</v>
      </c>
      <c r="H1331" s="225" t="s">
        <v>335</v>
      </c>
      <c r="I1331" s="225" t="s">
        <v>400</v>
      </c>
      <c r="M1331" s="225" t="s">
        <v>301</v>
      </c>
    </row>
    <row r="1332" spans="1:13" ht="17.25" customHeight="1" x14ac:dyDescent="0.2">
      <c r="A1332" s="225">
        <v>423396</v>
      </c>
      <c r="B1332" s="225" t="s">
        <v>2756</v>
      </c>
      <c r="C1332" s="225" t="s">
        <v>2757</v>
      </c>
      <c r="D1332" s="225" t="s">
        <v>698</v>
      </c>
      <c r="E1332" s="225" t="s">
        <v>157</v>
      </c>
      <c r="F1332" s="225">
        <v>36526</v>
      </c>
      <c r="G1332" s="225" t="s">
        <v>301</v>
      </c>
      <c r="H1332" s="225" t="s">
        <v>335</v>
      </c>
      <c r="I1332" s="225" t="s">
        <v>400</v>
      </c>
      <c r="M1332" s="225" t="s">
        <v>301</v>
      </c>
    </row>
    <row r="1333" spans="1:13" ht="17.25" customHeight="1" x14ac:dyDescent="0.2">
      <c r="A1333" s="225">
        <v>423401</v>
      </c>
      <c r="B1333" s="225" t="s">
        <v>1961</v>
      </c>
      <c r="C1333" s="225" t="s">
        <v>88</v>
      </c>
      <c r="D1333" s="225" t="s">
        <v>219</v>
      </c>
      <c r="E1333" s="225" t="s">
        <v>157</v>
      </c>
      <c r="F1333" s="225">
        <v>34048</v>
      </c>
      <c r="G1333" s="225" t="s">
        <v>652</v>
      </c>
      <c r="H1333" s="225" t="s">
        <v>335</v>
      </c>
      <c r="I1333" s="225" t="s">
        <v>374</v>
      </c>
      <c r="M1333" s="225" t="s">
        <v>304</v>
      </c>
    </row>
    <row r="1334" spans="1:13" ht="17.25" customHeight="1" x14ac:dyDescent="0.2">
      <c r="A1334" s="225">
        <v>423404</v>
      </c>
      <c r="B1334" s="225" t="s">
        <v>1629</v>
      </c>
      <c r="C1334" s="225" t="s">
        <v>72</v>
      </c>
      <c r="D1334" s="225" t="s">
        <v>355</v>
      </c>
      <c r="E1334" s="225" t="s">
        <v>157</v>
      </c>
      <c r="F1334" s="225">
        <v>35114</v>
      </c>
      <c r="G1334" s="225" t="s">
        <v>301</v>
      </c>
      <c r="H1334" s="225" t="s">
        <v>335</v>
      </c>
      <c r="I1334" s="225" t="s">
        <v>374</v>
      </c>
      <c r="M1334" s="225" t="s">
        <v>301</v>
      </c>
    </row>
    <row r="1335" spans="1:13" ht="17.25" customHeight="1" x14ac:dyDescent="0.2">
      <c r="A1335" s="225">
        <v>423406</v>
      </c>
      <c r="B1335" s="225" t="s">
        <v>1254</v>
      </c>
      <c r="C1335" s="225" t="s">
        <v>114</v>
      </c>
      <c r="D1335" s="225" t="s">
        <v>715</v>
      </c>
      <c r="E1335" s="225" t="s">
        <v>157</v>
      </c>
      <c r="F1335" s="225">
        <v>34394</v>
      </c>
      <c r="G1335" s="225" t="s">
        <v>301</v>
      </c>
      <c r="H1335" s="225" t="s">
        <v>335</v>
      </c>
      <c r="I1335" s="225" t="s">
        <v>400</v>
      </c>
      <c r="M1335" s="225" t="s">
        <v>317</v>
      </c>
    </row>
    <row r="1336" spans="1:13" ht="17.25" customHeight="1" x14ac:dyDescent="0.2">
      <c r="A1336" s="225">
        <v>423408</v>
      </c>
      <c r="B1336" s="225" t="s">
        <v>709</v>
      </c>
      <c r="C1336" s="225" t="s">
        <v>688</v>
      </c>
      <c r="D1336" s="225" t="s">
        <v>147</v>
      </c>
      <c r="E1336" s="225" t="s">
        <v>157</v>
      </c>
      <c r="F1336" s="225">
        <v>31980</v>
      </c>
      <c r="G1336" s="225" t="s">
        <v>301</v>
      </c>
      <c r="H1336" s="225" t="s">
        <v>335</v>
      </c>
      <c r="I1336" s="225" t="s">
        <v>374</v>
      </c>
      <c r="M1336" s="225" t="s">
        <v>317</v>
      </c>
    </row>
    <row r="1337" spans="1:13" ht="17.25" customHeight="1" x14ac:dyDescent="0.2">
      <c r="A1337" s="225">
        <v>423414</v>
      </c>
      <c r="B1337" s="225" t="s">
        <v>1710</v>
      </c>
      <c r="C1337" s="225" t="s">
        <v>107</v>
      </c>
      <c r="D1337" s="225" t="s">
        <v>407</v>
      </c>
      <c r="E1337" s="225" t="s">
        <v>157</v>
      </c>
      <c r="F1337" s="225">
        <v>33873</v>
      </c>
      <c r="G1337" s="225" t="s">
        <v>301</v>
      </c>
      <c r="H1337" s="225" t="s">
        <v>3079</v>
      </c>
      <c r="I1337" s="225" t="s">
        <v>374</v>
      </c>
      <c r="M1337" s="225" t="s">
        <v>291</v>
      </c>
    </row>
    <row r="1338" spans="1:13" ht="17.25" customHeight="1" x14ac:dyDescent="0.2">
      <c r="A1338" s="225">
        <v>423417</v>
      </c>
      <c r="B1338" s="225" t="s">
        <v>1960</v>
      </c>
      <c r="C1338" s="225" t="s">
        <v>859</v>
      </c>
      <c r="D1338" s="225" t="s">
        <v>259</v>
      </c>
      <c r="E1338" s="225" t="s">
        <v>158</v>
      </c>
      <c r="F1338" s="225">
        <v>34697</v>
      </c>
      <c r="G1338" s="225" t="s">
        <v>3037</v>
      </c>
      <c r="H1338" s="225" t="s">
        <v>335</v>
      </c>
      <c r="I1338" s="225" t="s">
        <v>374</v>
      </c>
      <c r="M1338" s="225" t="s">
        <v>301</v>
      </c>
    </row>
    <row r="1339" spans="1:13" ht="17.25" customHeight="1" x14ac:dyDescent="0.2">
      <c r="A1339" s="225">
        <v>423423</v>
      </c>
      <c r="B1339" s="225" t="s">
        <v>2705</v>
      </c>
      <c r="C1339" s="225" t="s">
        <v>497</v>
      </c>
      <c r="D1339" s="225" t="s">
        <v>2706</v>
      </c>
      <c r="E1339" s="225" t="s">
        <v>157</v>
      </c>
      <c r="F1339" s="225">
        <v>35842</v>
      </c>
      <c r="G1339" s="225" t="s">
        <v>305</v>
      </c>
      <c r="H1339" s="225" t="s">
        <v>335</v>
      </c>
      <c r="I1339" s="225" t="s">
        <v>400</v>
      </c>
      <c r="M1339" s="225" t="s">
        <v>301</v>
      </c>
    </row>
    <row r="1340" spans="1:13" ht="17.25" customHeight="1" x14ac:dyDescent="0.2">
      <c r="A1340" s="225">
        <v>423433</v>
      </c>
      <c r="B1340" s="225" t="s">
        <v>1958</v>
      </c>
      <c r="C1340" s="225" t="s">
        <v>1959</v>
      </c>
      <c r="D1340" s="225" t="s">
        <v>509</v>
      </c>
      <c r="E1340" s="225" t="s">
        <v>157</v>
      </c>
      <c r="F1340" s="225">
        <v>34879</v>
      </c>
      <c r="G1340" s="225" t="s">
        <v>301</v>
      </c>
      <c r="H1340" s="225" t="s">
        <v>335</v>
      </c>
      <c r="I1340" s="225" t="s">
        <v>374</v>
      </c>
      <c r="M1340" s="225" t="s">
        <v>301</v>
      </c>
    </row>
    <row r="1341" spans="1:13" ht="17.25" customHeight="1" x14ac:dyDescent="0.2">
      <c r="A1341" s="225">
        <v>423465</v>
      </c>
      <c r="B1341" s="225" t="s">
        <v>1428</v>
      </c>
      <c r="C1341" s="225" t="s">
        <v>67</v>
      </c>
      <c r="D1341" s="225" t="s">
        <v>664</v>
      </c>
      <c r="E1341" s="225" t="s">
        <v>157</v>
      </c>
      <c r="F1341" s="225">
        <v>29195</v>
      </c>
      <c r="G1341" s="225" t="s">
        <v>301</v>
      </c>
      <c r="H1341" s="225" t="s">
        <v>335</v>
      </c>
      <c r="I1341" s="225" t="s">
        <v>374</v>
      </c>
      <c r="M1341" s="225" t="s">
        <v>314</v>
      </c>
    </row>
    <row r="1342" spans="1:13" ht="17.25" customHeight="1" x14ac:dyDescent="0.2">
      <c r="A1342" s="225">
        <v>423484</v>
      </c>
      <c r="B1342" s="225" t="s">
        <v>1097</v>
      </c>
      <c r="C1342" s="225" t="s">
        <v>501</v>
      </c>
      <c r="D1342" s="225" t="s">
        <v>250</v>
      </c>
      <c r="E1342" s="225" t="s">
        <v>158</v>
      </c>
      <c r="F1342" s="225">
        <v>34614</v>
      </c>
      <c r="G1342" s="225" t="s">
        <v>324</v>
      </c>
      <c r="H1342" s="225" t="s">
        <v>335</v>
      </c>
      <c r="I1342" s="225" t="s">
        <v>374</v>
      </c>
      <c r="M1342" s="225" t="s">
        <v>327</v>
      </c>
    </row>
    <row r="1343" spans="1:13" ht="17.25" customHeight="1" x14ac:dyDescent="0.2">
      <c r="A1343" s="225">
        <v>423490</v>
      </c>
      <c r="B1343" s="225" t="s">
        <v>1507</v>
      </c>
      <c r="C1343" s="225" t="s">
        <v>631</v>
      </c>
      <c r="D1343" s="225" t="s">
        <v>498</v>
      </c>
      <c r="E1343" s="225" t="s">
        <v>158</v>
      </c>
      <c r="F1343" s="225">
        <v>33616</v>
      </c>
      <c r="G1343" s="225" t="s">
        <v>301</v>
      </c>
      <c r="H1343" s="225" t="s">
        <v>335</v>
      </c>
      <c r="I1343" s="225" t="s">
        <v>374</v>
      </c>
      <c r="M1343" s="225" t="s">
        <v>301</v>
      </c>
    </row>
    <row r="1344" spans="1:13" ht="17.25" customHeight="1" x14ac:dyDescent="0.2">
      <c r="A1344" s="225">
        <v>423491</v>
      </c>
      <c r="B1344" s="225" t="s">
        <v>902</v>
      </c>
      <c r="C1344" s="225" t="s">
        <v>438</v>
      </c>
      <c r="D1344" s="225" t="s">
        <v>903</v>
      </c>
      <c r="E1344" s="225" t="s">
        <v>158</v>
      </c>
      <c r="F1344" s="225">
        <v>36161</v>
      </c>
      <c r="G1344" s="225" t="s">
        <v>301</v>
      </c>
      <c r="H1344" s="225" t="s">
        <v>335</v>
      </c>
      <c r="I1344" s="225" t="s">
        <v>374</v>
      </c>
      <c r="M1344" s="225" t="s">
        <v>301</v>
      </c>
    </row>
    <row r="1345" spans="1:13" ht="17.25" customHeight="1" x14ac:dyDescent="0.2">
      <c r="A1345" s="225">
        <v>423503</v>
      </c>
      <c r="B1345" s="225" t="s">
        <v>2531</v>
      </c>
      <c r="C1345" s="225" t="s">
        <v>707</v>
      </c>
      <c r="D1345" s="225" t="s">
        <v>530</v>
      </c>
      <c r="E1345" s="225" t="s">
        <v>158</v>
      </c>
      <c r="F1345" s="225">
        <v>36313</v>
      </c>
      <c r="G1345" s="225" t="s">
        <v>301</v>
      </c>
      <c r="H1345" s="225" t="s">
        <v>335</v>
      </c>
      <c r="I1345" s="225" t="s">
        <v>400</v>
      </c>
      <c r="M1345" s="225" t="s">
        <v>301</v>
      </c>
    </row>
    <row r="1346" spans="1:13" ht="17.25" customHeight="1" x14ac:dyDescent="0.2">
      <c r="A1346" s="225">
        <v>423504</v>
      </c>
      <c r="B1346" s="225" t="s">
        <v>1957</v>
      </c>
      <c r="C1346" s="225" t="s">
        <v>571</v>
      </c>
      <c r="D1346" s="225" t="s">
        <v>219</v>
      </c>
      <c r="E1346" s="225" t="s">
        <v>158</v>
      </c>
      <c r="F1346" s="225">
        <v>34459</v>
      </c>
      <c r="G1346" s="225" t="s">
        <v>301</v>
      </c>
      <c r="H1346" s="225" t="s">
        <v>335</v>
      </c>
      <c r="I1346" s="225" t="s">
        <v>374</v>
      </c>
      <c r="M1346" s="225" t="s">
        <v>301</v>
      </c>
    </row>
    <row r="1347" spans="1:13" ht="17.25" customHeight="1" x14ac:dyDescent="0.2">
      <c r="A1347" s="225">
        <v>423505</v>
      </c>
      <c r="B1347" s="225" t="s">
        <v>1956</v>
      </c>
      <c r="C1347" s="225" t="s">
        <v>75</v>
      </c>
      <c r="D1347" s="225" t="s">
        <v>869</v>
      </c>
      <c r="E1347" s="225" t="s">
        <v>158</v>
      </c>
      <c r="F1347" s="225">
        <v>35094</v>
      </c>
      <c r="G1347" s="225" t="s">
        <v>301</v>
      </c>
      <c r="H1347" s="225" t="s">
        <v>335</v>
      </c>
      <c r="I1347" s="225" t="s">
        <v>374</v>
      </c>
      <c r="M1347" s="225" t="s">
        <v>306</v>
      </c>
    </row>
    <row r="1348" spans="1:13" ht="17.25" customHeight="1" x14ac:dyDescent="0.2">
      <c r="A1348" s="225">
        <v>423506</v>
      </c>
      <c r="B1348" s="225" t="s">
        <v>1481</v>
      </c>
      <c r="C1348" s="225" t="s">
        <v>90</v>
      </c>
      <c r="D1348" s="225" t="s">
        <v>248</v>
      </c>
      <c r="E1348" s="225" t="s">
        <v>158</v>
      </c>
      <c r="F1348" s="225">
        <v>34716</v>
      </c>
      <c r="G1348" s="225" t="s">
        <v>301</v>
      </c>
      <c r="H1348" s="225" t="s">
        <v>335</v>
      </c>
      <c r="I1348" s="225" t="s">
        <v>374</v>
      </c>
      <c r="M1348" s="225" t="s">
        <v>311</v>
      </c>
    </row>
    <row r="1349" spans="1:13" ht="17.25" customHeight="1" x14ac:dyDescent="0.2">
      <c r="A1349" s="225">
        <v>423514</v>
      </c>
      <c r="B1349" s="225" t="s">
        <v>1788</v>
      </c>
      <c r="C1349" s="225" t="s">
        <v>88</v>
      </c>
      <c r="D1349" s="225" t="s">
        <v>250</v>
      </c>
      <c r="E1349" s="225" t="s">
        <v>157</v>
      </c>
      <c r="F1349" s="225">
        <v>35431</v>
      </c>
      <c r="G1349" s="225" t="s">
        <v>318</v>
      </c>
      <c r="H1349" s="225" t="s">
        <v>335</v>
      </c>
      <c r="I1349" s="225" t="s">
        <v>374</v>
      </c>
      <c r="M1349" s="225" t="s">
        <v>311</v>
      </c>
    </row>
    <row r="1350" spans="1:13" ht="17.25" customHeight="1" x14ac:dyDescent="0.2">
      <c r="A1350" s="225">
        <v>423521</v>
      </c>
      <c r="B1350" s="225" t="s">
        <v>2871</v>
      </c>
      <c r="C1350" s="225" t="s">
        <v>93</v>
      </c>
      <c r="D1350" s="225" t="s">
        <v>2872</v>
      </c>
      <c r="E1350" s="225" t="s">
        <v>158</v>
      </c>
      <c r="F1350" s="225">
        <v>32509</v>
      </c>
      <c r="G1350" s="225" t="s">
        <v>3259</v>
      </c>
      <c r="H1350" s="225" t="s">
        <v>335</v>
      </c>
      <c r="I1350" s="225" t="s">
        <v>400</v>
      </c>
      <c r="M1350" s="225" t="s">
        <v>315</v>
      </c>
    </row>
    <row r="1351" spans="1:13" ht="17.25" customHeight="1" x14ac:dyDescent="0.2">
      <c r="A1351" s="225">
        <v>423524</v>
      </c>
      <c r="B1351" s="225" t="s">
        <v>360</v>
      </c>
      <c r="C1351" s="225" t="s">
        <v>826</v>
      </c>
      <c r="D1351" s="225" t="s">
        <v>663</v>
      </c>
      <c r="E1351" s="225" t="s">
        <v>158</v>
      </c>
      <c r="F1351" s="225">
        <v>33269</v>
      </c>
      <c r="G1351" s="225" t="s">
        <v>301</v>
      </c>
      <c r="H1351" s="225" t="s">
        <v>335</v>
      </c>
      <c r="I1351" s="225" t="s">
        <v>374</v>
      </c>
      <c r="M1351" s="225" t="s">
        <v>311</v>
      </c>
    </row>
    <row r="1352" spans="1:13" ht="17.25" customHeight="1" x14ac:dyDescent="0.2">
      <c r="A1352" s="225">
        <v>423530</v>
      </c>
      <c r="B1352" s="225" t="s">
        <v>1709</v>
      </c>
      <c r="C1352" s="225" t="s">
        <v>95</v>
      </c>
      <c r="D1352" s="225" t="s">
        <v>600</v>
      </c>
      <c r="E1352" s="225" t="s">
        <v>158</v>
      </c>
      <c r="F1352" s="225">
        <v>35992</v>
      </c>
      <c r="G1352" s="225" t="s">
        <v>301</v>
      </c>
      <c r="H1352" s="225" t="s">
        <v>335</v>
      </c>
      <c r="I1352" s="225" t="s">
        <v>374</v>
      </c>
      <c r="M1352" s="225" t="s">
        <v>301</v>
      </c>
    </row>
    <row r="1353" spans="1:13" ht="17.25" customHeight="1" x14ac:dyDescent="0.2">
      <c r="A1353" s="225">
        <v>423531</v>
      </c>
      <c r="B1353" s="225" t="s">
        <v>901</v>
      </c>
      <c r="C1353" s="225" t="s">
        <v>93</v>
      </c>
      <c r="D1353" s="225" t="s">
        <v>775</v>
      </c>
      <c r="E1353" s="225" t="s">
        <v>158</v>
      </c>
      <c r="F1353" s="225">
        <v>34637</v>
      </c>
      <c r="G1353" s="225" t="s">
        <v>318</v>
      </c>
      <c r="H1353" s="225" t="s">
        <v>335</v>
      </c>
      <c r="I1353" s="225" t="s">
        <v>374</v>
      </c>
      <c r="M1353" s="225" t="s">
        <v>314</v>
      </c>
    </row>
    <row r="1354" spans="1:13" ht="17.25" customHeight="1" x14ac:dyDescent="0.2">
      <c r="A1354" s="225">
        <v>423533</v>
      </c>
      <c r="B1354" s="225" t="s">
        <v>1516</v>
      </c>
      <c r="C1354" s="225" t="s">
        <v>70</v>
      </c>
      <c r="D1354" s="225" t="s">
        <v>1517</v>
      </c>
      <c r="E1354" s="225" t="s">
        <v>158</v>
      </c>
      <c r="F1354" s="225">
        <v>36161</v>
      </c>
      <c r="G1354" s="225" t="s">
        <v>301</v>
      </c>
      <c r="H1354" s="225" t="s">
        <v>335</v>
      </c>
      <c r="I1354" s="225" t="s">
        <v>374</v>
      </c>
      <c r="M1354" s="225" t="s">
        <v>301</v>
      </c>
    </row>
    <row r="1355" spans="1:13" ht="17.25" customHeight="1" x14ac:dyDescent="0.2">
      <c r="A1355" s="225">
        <v>423539</v>
      </c>
      <c r="B1355" s="225" t="s">
        <v>1762</v>
      </c>
      <c r="C1355" s="225" t="s">
        <v>102</v>
      </c>
      <c r="D1355" s="225" t="s">
        <v>269</v>
      </c>
      <c r="E1355" s="225" t="s">
        <v>157</v>
      </c>
      <c r="F1355" s="225">
        <v>34916</v>
      </c>
      <c r="G1355" s="225" t="s">
        <v>307</v>
      </c>
      <c r="H1355" s="225" t="s">
        <v>335</v>
      </c>
      <c r="I1355" s="225" t="s">
        <v>374</v>
      </c>
      <c r="M1355" s="225" t="s">
        <v>311</v>
      </c>
    </row>
    <row r="1356" spans="1:13" ht="17.25" customHeight="1" x14ac:dyDescent="0.2">
      <c r="A1356" s="225">
        <v>423558</v>
      </c>
      <c r="B1356" s="225" t="s">
        <v>2774</v>
      </c>
      <c r="C1356" s="225" t="s">
        <v>470</v>
      </c>
      <c r="D1356" s="225" t="s">
        <v>2775</v>
      </c>
      <c r="E1356" s="225" t="s">
        <v>157</v>
      </c>
      <c r="F1356" s="225">
        <v>35323</v>
      </c>
      <c r="G1356" s="225" t="s">
        <v>3052</v>
      </c>
      <c r="H1356" s="225" t="s">
        <v>335</v>
      </c>
      <c r="I1356" s="225" t="s">
        <v>400</v>
      </c>
      <c r="M1356" s="225" t="s">
        <v>311</v>
      </c>
    </row>
    <row r="1357" spans="1:13" ht="17.25" customHeight="1" x14ac:dyDescent="0.2">
      <c r="A1357" s="225">
        <v>423560</v>
      </c>
      <c r="B1357" s="225" t="s">
        <v>1675</v>
      </c>
      <c r="C1357" s="225" t="s">
        <v>91</v>
      </c>
      <c r="D1357" s="225" t="s">
        <v>1676</v>
      </c>
      <c r="E1357" s="225" t="s">
        <v>157</v>
      </c>
      <c r="F1357" s="225">
        <v>36298</v>
      </c>
      <c r="G1357" s="225" t="s">
        <v>3039</v>
      </c>
      <c r="H1357" s="225" t="s">
        <v>335</v>
      </c>
      <c r="I1357" s="225" t="s">
        <v>374</v>
      </c>
      <c r="M1357" s="225" t="s">
        <v>311</v>
      </c>
    </row>
    <row r="1358" spans="1:13" ht="17.25" customHeight="1" x14ac:dyDescent="0.2">
      <c r="A1358" s="225">
        <v>423563</v>
      </c>
      <c r="B1358" s="225" t="s">
        <v>898</v>
      </c>
      <c r="C1358" s="225" t="s">
        <v>899</v>
      </c>
      <c r="D1358" s="225" t="s">
        <v>900</v>
      </c>
      <c r="E1358" s="225" t="s">
        <v>158</v>
      </c>
      <c r="F1358" s="225">
        <v>34516</v>
      </c>
      <c r="G1358" s="225" t="s">
        <v>3078</v>
      </c>
      <c r="H1358" s="225" t="s">
        <v>335</v>
      </c>
      <c r="I1358" s="225" t="s">
        <v>374</v>
      </c>
      <c r="M1358" s="225" t="s">
        <v>311</v>
      </c>
    </row>
    <row r="1359" spans="1:13" ht="17.25" customHeight="1" x14ac:dyDescent="0.2">
      <c r="A1359" s="225">
        <v>423564</v>
      </c>
      <c r="B1359" s="225" t="s">
        <v>897</v>
      </c>
      <c r="C1359" s="225" t="s">
        <v>814</v>
      </c>
      <c r="D1359" s="225" t="s">
        <v>211</v>
      </c>
      <c r="E1359" s="225" t="s">
        <v>158</v>
      </c>
      <c r="F1359" s="225">
        <v>36534</v>
      </c>
      <c r="G1359" s="225" t="s">
        <v>3069</v>
      </c>
      <c r="H1359" s="225" t="s">
        <v>335</v>
      </c>
      <c r="I1359" s="225" t="s">
        <v>374</v>
      </c>
      <c r="M1359" s="225" t="s">
        <v>311</v>
      </c>
    </row>
    <row r="1360" spans="1:13" ht="17.25" customHeight="1" x14ac:dyDescent="0.2">
      <c r="A1360" s="225">
        <v>423567</v>
      </c>
      <c r="B1360" s="225" t="s">
        <v>2768</v>
      </c>
      <c r="C1360" s="225" t="s">
        <v>75</v>
      </c>
      <c r="D1360" s="225" t="s">
        <v>628</v>
      </c>
      <c r="E1360" s="225" t="s">
        <v>157</v>
      </c>
      <c r="F1360" s="225">
        <v>35796</v>
      </c>
      <c r="G1360" s="225" t="s">
        <v>301</v>
      </c>
      <c r="H1360" s="225" t="s">
        <v>335</v>
      </c>
      <c r="I1360" s="225" t="s">
        <v>400</v>
      </c>
      <c r="M1360" s="225" t="s">
        <v>317</v>
      </c>
    </row>
    <row r="1361" spans="1:13" ht="17.25" customHeight="1" x14ac:dyDescent="0.2">
      <c r="A1361" s="225">
        <v>423575</v>
      </c>
      <c r="B1361" s="225" t="s">
        <v>2773</v>
      </c>
      <c r="C1361" s="225" t="s">
        <v>783</v>
      </c>
      <c r="D1361" s="225" t="s">
        <v>648</v>
      </c>
      <c r="E1361" s="225" t="s">
        <v>157</v>
      </c>
      <c r="F1361" s="225">
        <v>35800</v>
      </c>
      <c r="G1361" s="225" t="s">
        <v>321</v>
      </c>
      <c r="H1361" s="225" t="s">
        <v>335</v>
      </c>
      <c r="I1361" s="225" t="s">
        <v>400</v>
      </c>
      <c r="M1361" s="225" t="s">
        <v>321</v>
      </c>
    </row>
    <row r="1362" spans="1:13" ht="17.25" customHeight="1" x14ac:dyDescent="0.2">
      <c r="A1362" s="225">
        <v>423582</v>
      </c>
      <c r="B1362" s="225" t="s">
        <v>1955</v>
      </c>
      <c r="C1362" s="225" t="s">
        <v>739</v>
      </c>
      <c r="D1362" s="225" t="s">
        <v>246</v>
      </c>
      <c r="E1362" s="225" t="s">
        <v>158</v>
      </c>
      <c r="F1362" s="225">
        <v>32311</v>
      </c>
      <c r="G1362" s="225" t="s">
        <v>301</v>
      </c>
      <c r="H1362" s="225" t="s">
        <v>335</v>
      </c>
      <c r="I1362" s="225" t="s">
        <v>374</v>
      </c>
      <c r="M1362" s="225" t="s">
        <v>314</v>
      </c>
    </row>
    <row r="1363" spans="1:13" ht="17.25" customHeight="1" x14ac:dyDescent="0.2">
      <c r="A1363" s="225">
        <v>423584</v>
      </c>
      <c r="B1363" s="225" t="s">
        <v>2829</v>
      </c>
      <c r="C1363" s="225" t="s">
        <v>90</v>
      </c>
      <c r="D1363" s="225" t="s">
        <v>147</v>
      </c>
      <c r="E1363" s="225" t="s">
        <v>158</v>
      </c>
      <c r="F1363" s="225">
        <v>31170</v>
      </c>
      <c r="G1363" s="225" t="s">
        <v>301</v>
      </c>
      <c r="H1363" s="225" t="s">
        <v>335</v>
      </c>
      <c r="I1363" s="225" t="s">
        <v>400</v>
      </c>
      <c r="M1363" s="225" t="s">
        <v>304</v>
      </c>
    </row>
    <row r="1364" spans="1:13" ht="17.25" customHeight="1" x14ac:dyDescent="0.2">
      <c r="A1364" s="225">
        <v>423588</v>
      </c>
      <c r="B1364" s="225" t="s">
        <v>1837</v>
      </c>
      <c r="C1364" s="225" t="s">
        <v>408</v>
      </c>
      <c r="D1364" s="225" t="s">
        <v>468</v>
      </c>
      <c r="E1364" s="225" t="s">
        <v>158</v>
      </c>
      <c r="F1364" s="225">
        <v>33970</v>
      </c>
      <c r="G1364" s="225" t="s">
        <v>3084</v>
      </c>
      <c r="H1364" s="225" t="s">
        <v>335</v>
      </c>
      <c r="I1364" s="225" t="s">
        <v>374</v>
      </c>
      <c r="M1364" s="225" t="s">
        <v>311</v>
      </c>
    </row>
    <row r="1365" spans="1:13" ht="17.25" customHeight="1" x14ac:dyDescent="0.2">
      <c r="A1365" s="225">
        <v>423600</v>
      </c>
      <c r="B1365" s="225" t="s">
        <v>2636</v>
      </c>
      <c r="C1365" s="225" t="s">
        <v>88</v>
      </c>
      <c r="D1365" s="225" t="s">
        <v>240</v>
      </c>
      <c r="E1365" s="225" t="s">
        <v>158</v>
      </c>
      <c r="F1365" s="225">
        <v>30659</v>
      </c>
      <c r="G1365" s="225" t="s">
        <v>301</v>
      </c>
      <c r="H1365" s="225" t="s">
        <v>335</v>
      </c>
      <c r="I1365" s="225" t="s">
        <v>400</v>
      </c>
      <c r="M1365" s="225" t="s">
        <v>327</v>
      </c>
    </row>
    <row r="1366" spans="1:13" ht="17.25" customHeight="1" x14ac:dyDescent="0.2">
      <c r="A1366" s="225">
        <v>423601</v>
      </c>
      <c r="B1366" s="225" t="s">
        <v>2771</v>
      </c>
      <c r="C1366" s="225" t="s">
        <v>72</v>
      </c>
      <c r="D1366" s="225" t="s">
        <v>2772</v>
      </c>
      <c r="E1366" s="225" t="s">
        <v>158</v>
      </c>
      <c r="F1366" s="225">
        <v>35796</v>
      </c>
      <c r="G1366" s="225" t="s">
        <v>301</v>
      </c>
      <c r="H1366" s="225" t="s">
        <v>335</v>
      </c>
      <c r="I1366" s="225" t="s">
        <v>400</v>
      </c>
      <c r="M1366" s="225" t="s">
        <v>301</v>
      </c>
    </row>
    <row r="1367" spans="1:13" ht="17.25" customHeight="1" x14ac:dyDescent="0.2">
      <c r="A1367" s="225">
        <v>423605</v>
      </c>
      <c r="B1367" s="225" t="s">
        <v>1858</v>
      </c>
      <c r="C1367" s="225" t="s">
        <v>408</v>
      </c>
      <c r="D1367" s="225" t="s">
        <v>512</v>
      </c>
      <c r="E1367" s="225" t="s">
        <v>158</v>
      </c>
      <c r="F1367" s="225">
        <v>33865</v>
      </c>
      <c r="G1367" s="225" t="s">
        <v>301</v>
      </c>
      <c r="H1367" s="225" t="s">
        <v>335</v>
      </c>
      <c r="I1367" s="225" t="s">
        <v>374</v>
      </c>
      <c r="M1367" s="225" t="s">
        <v>311</v>
      </c>
    </row>
    <row r="1368" spans="1:13" ht="17.25" customHeight="1" x14ac:dyDescent="0.2">
      <c r="A1368" s="225">
        <v>423606</v>
      </c>
      <c r="B1368" s="225" t="s">
        <v>1954</v>
      </c>
      <c r="C1368" s="225" t="s">
        <v>434</v>
      </c>
      <c r="D1368" s="225" t="s">
        <v>238</v>
      </c>
      <c r="E1368" s="225" t="s">
        <v>158</v>
      </c>
      <c r="F1368" s="225">
        <v>35437</v>
      </c>
      <c r="G1368" s="225" t="s">
        <v>301</v>
      </c>
      <c r="H1368" s="225" t="s">
        <v>335</v>
      </c>
      <c r="I1368" s="225" t="s">
        <v>374</v>
      </c>
      <c r="M1368" s="225" t="s">
        <v>301</v>
      </c>
    </row>
    <row r="1369" spans="1:13" ht="17.25" customHeight="1" x14ac:dyDescent="0.2">
      <c r="A1369" s="225">
        <v>423608</v>
      </c>
      <c r="B1369" s="225" t="s">
        <v>2634</v>
      </c>
      <c r="C1369" s="225" t="s">
        <v>74</v>
      </c>
      <c r="D1369" s="225" t="s">
        <v>2635</v>
      </c>
      <c r="E1369" s="225" t="s">
        <v>158</v>
      </c>
      <c r="F1369" s="225">
        <v>34851</v>
      </c>
      <c r="G1369" s="225" t="s">
        <v>301</v>
      </c>
      <c r="H1369" s="225" t="s">
        <v>335</v>
      </c>
      <c r="I1369" s="225" t="s">
        <v>400</v>
      </c>
      <c r="M1369" s="225" t="s">
        <v>301</v>
      </c>
    </row>
    <row r="1370" spans="1:13" ht="17.25" customHeight="1" x14ac:dyDescent="0.2">
      <c r="A1370" s="225">
        <v>423609</v>
      </c>
      <c r="B1370" s="225" t="s">
        <v>1876</v>
      </c>
      <c r="C1370" s="225" t="s">
        <v>560</v>
      </c>
      <c r="D1370" s="225" t="s">
        <v>541</v>
      </c>
      <c r="E1370" s="225" t="s">
        <v>158</v>
      </c>
      <c r="F1370" s="225">
        <v>35068</v>
      </c>
      <c r="G1370" s="225" t="s">
        <v>301</v>
      </c>
      <c r="H1370" s="225" t="s">
        <v>335</v>
      </c>
      <c r="I1370" s="225" t="s">
        <v>374</v>
      </c>
      <c r="M1370" s="225" t="s">
        <v>301</v>
      </c>
    </row>
    <row r="1371" spans="1:13" ht="17.25" customHeight="1" x14ac:dyDescent="0.2">
      <c r="A1371" s="225">
        <v>423613</v>
      </c>
      <c r="B1371" s="225" t="s">
        <v>2598</v>
      </c>
      <c r="C1371" s="225" t="s">
        <v>586</v>
      </c>
      <c r="D1371" s="225" t="s">
        <v>2599</v>
      </c>
      <c r="E1371" s="225" t="s">
        <v>158</v>
      </c>
      <c r="F1371" s="225">
        <v>36435</v>
      </c>
      <c r="G1371" s="225" t="s">
        <v>314</v>
      </c>
      <c r="H1371" s="225" t="s">
        <v>335</v>
      </c>
      <c r="I1371" s="225" t="s">
        <v>400</v>
      </c>
      <c r="M1371" s="225" t="s">
        <v>301</v>
      </c>
    </row>
    <row r="1372" spans="1:13" ht="17.25" customHeight="1" x14ac:dyDescent="0.2">
      <c r="A1372" s="225">
        <v>423620</v>
      </c>
      <c r="B1372" s="225" t="s">
        <v>1549</v>
      </c>
      <c r="C1372" s="225" t="s">
        <v>454</v>
      </c>
      <c r="D1372" s="225" t="s">
        <v>780</v>
      </c>
      <c r="E1372" s="225" t="s">
        <v>158</v>
      </c>
      <c r="F1372" s="225">
        <v>26706</v>
      </c>
      <c r="G1372" s="225" t="s">
        <v>301</v>
      </c>
      <c r="H1372" s="225" t="s">
        <v>335</v>
      </c>
      <c r="I1372" s="225" t="s">
        <v>374</v>
      </c>
      <c r="M1372" s="225" t="s">
        <v>306</v>
      </c>
    </row>
    <row r="1373" spans="1:13" ht="17.25" customHeight="1" x14ac:dyDescent="0.2">
      <c r="A1373" s="225">
        <v>423622</v>
      </c>
      <c r="B1373" s="225" t="s">
        <v>2704</v>
      </c>
      <c r="C1373" s="225" t="s">
        <v>680</v>
      </c>
      <c r="D1373" s="225" t="s">
        <v>453</v>
      </c>
      <c r="E1373" s="225" t="s">
        <v>158</v>
      </c>
      <c r="F1373" s="225">
        <v>34434</v>
      </c>
      <c r="G1373" s="225" t="s">
        <v>3252</v>
      </c>
      <c r="H1373" s="225" t="s">
        <v>335</v>
      </c>
      <c r="I1373" s="225" t="s">
        <v>400</v>
      </c>
      <c r="M1373" s="225" t="s">
        <v>320</v>
      </c>
    </row>
    <row r="1374" spans="1:13" ht="17.25" customHeight="1" x14ac:dyDescent="0.2">
      <c r="A1374" s="225">
        <v>423628</v>
      </c>
      <c r="B1374" s="225" t="s">
        <v>2811</v>
      </c>
      <c r="C1374" s="225" t="s">
        <v>558</v>
      </c>
      <c r="D1374" s="225" t="s">
        <v>831</v>
      </c>
      <c r="E1374" s="225" t="s">
        <v>157</v>
      </c>
      <c r="F1374" s="225">
        <v>35284</v>
      </c>
      <c r="G1374" s="225" t="s">
        <v>301</v>
      </c>
      <c r="H1374" s="225" t="s">
        <v>335</v>
      </c>
      <c r="I1374" s="225" t="s">
        <v>400</v>
      </c>
      <c r="M1374" s="225" t="s">
        <v>301</v>
      </c>
    </row>
    <row r="1375" spans="1:13" ht="17.25" customHeight="1" x14ac:dyDescent="0.2">
      <c r="A1375" s="225">
        <v>423639</v>
      </c>
      <c r="B1375" s="225" t="s">
        <v>2608</v>
      </c>
      <c r="C1375" s="225" t="s">
        <v>102</v>
      </c>
      <c r="D1375" s="225" t="s">
        <v>2609</v>
      </c>
      <c r="E1375" s="225" t="s">
        <v>158</v>
      </c>
      <c r="F1375" s="225">
        <v>36536</v>
      </c>
      <c r="G1375" s="225" t="s">
        <v>301</v>
      </c>
      <c r="H1375" s="225" t="s">
        <v>335</v>
      </c>
      <c r="I1375" s="225" t="s">
        <v>400</v>
      </c>
      <c r="M1375" s="225" t="s">
        <v>301</v>
      </c>
    </row>
    <row r="1376" spans="1:13" ht="17.25" customHeight="1" x14ac:dyDescent="0.2">
      <c r="A1376" s="225">
        <v>423653</v>
      </c>
      <c r="B1376" s="225" t="s">
        <v>1953</v>
      </c>
      <c r="C1376" s="225" t="s">
        <v>74</v>
      </c>
      <c r="D1376" s="225" t="s">
        <v>278</v>
      </c>
      <c r="E1376" s="225" t="s">
        <v>158</v>
      </c>
      <c r="F1376" s="225">
        <v>34855</v>
      </c>
      <c r="G1376" s="225" t="s">
        <v>301</v>
      </c>
      <c r="H1376" s="225" t="s">
        <v>335</v>
      </c>
      <c r="I1376" s="225" t="s">
        <v>374</v>
      </c>
      <c r="M1376" s="225" t="s">
        <v>306</v>
      </c>
    </row>
    <row r="1377" spans="1:13" ht="17.25" customHeight="1" x14ac:dyDescent="0.2">
      <c r="A1377" s="225">
        <v>423655</v>
      </c>
      <c r="B1377" s="225" t="s">
        <v>1803</v>
      </c>
      <c r="C1377" s="225" t="s">
        <v>1804</v>
      </c>
      <c r="D1377" s="225" t="s">
        <v>762</v>
      </c>
      <c r="E1377" s="225" t="s">
        <v>158</v>
      </c>
      <c r="F1377" s="225">
        <v>31184</v>
      </c>
      <c r="G1377" s="225" t="s">
        <v>301</v>
      </c>
      <c r="H1377" s="225" t="s">
        <v>335</v>
      </c>
      <c r="I1377" s="225" t="s">
        <v>374</v>
      </c>
      <c r="M1377" s="225" t="s">
        <v>301</v>
      </c>
    </row>
    <row r="1378" spans="1:13" ht="17.25" customHeight="1" x14ac:dyDescent="0.2">
      <c r="A1378" s="225">
        <v>423656</v>
      </c>
      <c r="B1378" s="225" t="s">
        <v>2994</v>
      </c>
      <c r="C1378" s="225" t="s">
        <v>1632</v>
      </c>
      <c r="D1378" s="225" t="s">
        <v>753</v>
      </c>
      <c r="E1378" s="225" t="s">
        <v>158</v>
      </c>
      <c r="F1378" s="225">
        <v>33454</v>
      </c>
      <c r="G1378" s="225" t="s">
        <v>301</v>
      </c>
      <c r="H1378" s="225" t="s">
        <v>3097</v>
      </c>
      <c r="I1378" s="225" t="s">
        <v>400</v>
      </c>
      <c r="M1378" s="225" t="s">
        <v>291</v>
      </c>
    </row>
    <row r="1379" spans="1:13" ht="17.25" customHeight="1" x14ac:dyDescent="0.2">
      <c r="A1379" s="225">
        <v>423660</v>
      </c>
      <c r="B1379" s="225" t="s">
        <v>2530</v>
      </c>
      <c r="C1379" s="225" t="s">
        <v>435</v>
      </c>
      <c r="D1379" s="225" t="s">
        <v>540</v>
      </c>
      <c r="E1379" s="225" t="s">
        <v>158</v>
      </c>
      <c r="F1379" s="225">
        <v>32726</v>
      </c>
      <c r="G1379" s="225" t="s">
        <v>364</v>
      </c>
      <c r="H1379" s="225" t="s">
        <v>335</v>
      </c>
      <c r="I1379" s="225" t="s">
        <v>400</v>
      </c>
      <c r="M1379" s="225" t="s">
        <v>311</v>
      </c>
    </row>
    <row r="1380" spans="1:13" ht="17.25" customHeight="1" x14ac:dyDescent="0.2">
      <c r="A1380" s="225">
        <v>423667</v>
      </c>
      <c r="B1380" s="225" t="s">
        <v>1787</v>
      </c>
      <c r="C1380" s="225" t="s">
        <v>69</v>
      </c>
      <c r="D1380" s="225" t="s">
        <v>259</v>
      </c>
      <c r="E1380" s="225" t="s">
        <v>157</v>
      </c>
      <c r="F1380" s="225">
        <v>35432</v>
      </c>
      <c r="G1380" s="225" t="s">
        <v>305</v>
      </c>
      <c r="H1380" s="225" t="s">
        <v>335</v>
      </c>
      <c r="I1380" s="225" t="s">
        <v>374</v>
      </c>
      <c r="M1380" s="225" t="s">
        <v>311</v>
      </c>
    </row>
    <row r="1381" spans="1:13" ht="17.25" customHeight="1" x14ac:dyDescent="0.2">
      <c r="A1381" s="225">
        <v>423671</v>
      </c>
      <c r="B1381" s="225" t="s">
        <v>2597</v>
      </c>
      <c r="C1381" s="225" t="s">
        <v>113</v>
      </c>
      <c r="D1381" s="225" t="s">
        <v>227</v>
      </c>
      <c r="E1381" s="225" t="s">
        <v>157</v>
      </c>
      <c r="F1381" s="225">
        <v>35122</v>
      </c>
      <c r="G1381" s="225" t="s">
        <v>301</v>
      </c>
      <c r="H1381" s="225" t="s">
        <v>335</v>
      </c>
      <c r="I1381" s="225" t="s">
        <v>400</v>
      </c>
      <c r="M1381" s="225" t="s">
        <v>301</v>
      </c>
    </row>
    <row r="1382" spans="1:13" ht="17.25" customHeight="1" x14ac:dyDescent="0.2">
      <c r="A1382" s="225">
        <v>423681</v>
      </c>
      <c r="B1382" s="225" t="s">
        <v>2660</v>
      </c>
      <c r="C1382" s="225" t="s">
        <v>408</v>
      </c>
      <c r="D1382" s="225" t="s">
        <v>555</v>
      </c>
      <c r="E1382" s="225" t="s">
        <v>157</v>
      </c>
      <c r="F1382" s="225">
        <v>35800</v>
      </c>
      <c r="G1382" s="225" t="s">
        <v>3248</v>
      </c>
      <c r="H1382" s="225" t="s">
        <v>335</v>
      </c>
      <c r="I1382" s="225" t="s">
        <v>400</v>
      </c>
      <c r="M1382" s="225" t="s">
        <v>321</v>
      </c>
    </row>
    <row r="1383" spans="1:13" ht="17.25" customHeight="1" x14ac:dyDescent="0.2">
      <c r="A1383" s="225">
        <v>423683</v>
      </c>
      <c r="B1383" s="225" t="s">
        <v>2683</v>
      </c>
      <c r="C1383" s="225" t="s">
        <v>2684</v>
      </c>
      <c r="D1383" s="225" t="s">
        <v>431</v>
      </c>
      <c r="E1383" s="225" t="s">
        <v>157</v>
      </c>
      <c r="F1383" s="225">
        <v>36207</v>
      </c>
      <c r="G1383" s="225" t="s">
        <v>301</v>
      </c>
      <c r="H1383" s="225" t="s">
        <v>335</v>
      </c>
      <c r="I1383" s="225" t="s">
        <v>400</v>
      </c>
      <c r="M1383" s="225" t="s">
        <v>301</v>
      </c>
    </row>
    <row r="1384" spans="1:13" ht="17.25" customHeight="1" x14ac:dyDescent="0.2">
      <c r="A1384" s="225">
        <v>423685</v>
      </c>
      <c r="B1384" s="225" t="s">
        <v>2682</v>
      </c>
      <c r="C1384" s="225" t="s">
        <v>70</v>
      </c>
      <c r="D1384" s="225" t="s">
        <v>235</v>
      </c>
      <c r="E1384" s="225" t="s">
        <v>157</v>
      </c>
      <c r="F1384" s="225">
        <v>34786</v>
      </c>
      <c r="G1384" s="225" t="s">
        <v>301</v>
      </c>
      <c r="H1384" s="225" t="s">
        <v>335</v>
      </c>
      <c r="I1384" s="225" t="s">
        <v>400</v>
      </c>
      <c r="M1384" s="225" t="s">
        <v>301</v>
      </c>
    </row>
    <row r="1385" spans="1:13" ht="17.25" customHeight="1" x14ac:dyDescent="0.2">
      <c r="A1385" s="225">
        <v>423690</v>
      </c>
      <c r="B1385" s="225" t="s">
        <v>2826</v>
      </c>
      <c r="C1385" s="225" t="s">
        <v>2827</v>
      </c>
      <c r="D1385" s="225" t="s">
        <v>2828</v>
      </c>
      <c r="E1385" s="225" t="s">
        <v>157</v>
      </c>
      <c r="F1385" s="225">
        <v>35916</v>
      </c>
      <c r="G1385" s="225" t="s">
        <v>301</v>
      </c>
      <c r="H1385" s="225" t="s">
        <v>335</v>
      </c>
      <c r="I1385" s="225" t="s">
        <v>400</v>
      </c>
      <c r="M1385" s="225" t="s">
        <v>301</v>
      </c>
    </row>
    <row r="1386" spans="1:13" ht="17.25" customHeight="1" x14ac:dyDescent="0.2">
      <c r="A1386" s="225">
        <v>423691</v>
      </c>
      <c r="B1386" s="225" t="s">
        <v>2735</v>
      </c>
      <c r="C1386" s="225" t="s">
        <v>560</v>
      </c>
      <c r="D1386" s="225" t="s">
        <v>643</v>
      </c>
      <c r="E1386" s="225" t="s">
        <v>157</v>
      </c>
      <c r="F1386" s="225">
        <v>35431</v>
      </c>
      <c r="G1386" s="225" t="s">
        <v>301</v>
      </c>
      <c r="H1386" s="225" t="s">
        <v>335</v>
      </c>
      <c r="I1386" s="225" t="s">
        <v>400</v>
      </c>
      <c r="M1386" s="225" t="s">
        <v>301</v>
      </c>
    </row>
    <row r="1387" spans="1:13" ht="17.25" customHeight="1" x14ac:dyDescent="0.2">
      <c r="A1387" s="225">
        <v>423692</v>
      </c>
      <c r="B1387" s="225" t="s">
        <v>1310</v>
      </c>
      <c r="C1387" s="225" t="s">
        <v>486</v>
      </c>
      <c r="D1387" s="225" t="s">
        <v>219</v>
      </c>
      <c r="E1387" s="225" t="s">
        <v>158</v>
      </c>
      <c r="F1387" s="225">
        <v>35370</v>
      </c>
      <c r="G1387" s="225" t="s">
        <v>325</v>
      </c>
      <c r="H1387" s="225" t="s">
        <v>335</v>
      </c>
      <c r="I1387" s="225" t="s">
        <v>374</v>
      </c>
      <c r="M1387" s="225" t="s">
        <v>311</v>
      </c>
    </row>
    <row r="1388" spans="1:13" ht="17.25" customHeight="1" x14ac:dyDescent="0.2">
      <c r="A1388" s="225">
        <v>423699</v>
      </c>
      <c r="B1388" s="225" t="s">
        <v>2869</v>
      </c>
      <c r="C1388" s="225" t="s">
        <v>109</v>
      </c>
      <c r="D1388" s="225" t="s">
        <v>2870</v>
      </c>
      <c r="E1388" s="225" t="s">
        <v>157</v>
      </c>
      <c r="F1388" s="225">
        <v>36423</v>
      </c>
      <c r="G1388" s="225" t="s">
        <v>301</v>
      </c>
      <c r="H1388" s="225" t="s">
        <v>335</v>
      </c>
      <c r="I1388" s="225" t="s">
        <v>400</v>
      </c>
      <c r="M1388" s="225" t="s">
        <v>301</v>
      </c>
    </row>
    <row r="1389" spans="1:13" ht="17.25" customHeight="1" x14ac:dyDescent="0.2">
      <c r="A1389" s="225">
        <v>423704</v>
      </c>
      <c r="B1389" s="225" t="s">
        <v>2681</v>
      </c>
      <c r="C1389" s="225" t="s">
        <v>537</v>
      </c>
      <c r="D1389" s="225" t="s">
        <v>529</v>
      </c>
      <c r="E1389" s="225" t="s">
        <v>157</v>
      </c>
      <c r="F1389" s="225">
        <v>36341</v>
      </c>
      <c r="G1389" s="225" t="s">
        <v>3250</v>
      </c>
      <c r="H1389" s="225" t="s">
        <v>335</v>
      </c>
      <c r="I1389" s="225" t="s">
        <v>400</v>
      </c>
      <c r="M1389" s="225" t="s">
        <v>301</v>
      </c>
    </row>
    <row r="1390" spans="1:13" ht="17.25" customHeight="1" x14ac:dyDescent="0.2">
      <c r="A1390" s="225">
        <v>423732</v>
      </c>
      <c r="B1390" s="225" t="s">
        <v>2867</v>
      </c>
      <c r="C1390" s="225" t="s">
        <v>787</v>
      </c>
      <c r="D1390" s="225" t="s">
        <v>270</v>
      </c>
      <c r="E1390" s="225" t="s">
        <v>157</v>
      </c>
      <c r="F1390" s="225">
        <v>35065</v>
      </c>
      <c r="G1390" s="225" t="s">
        <v>301</v>
      </c>
      <c r="H1390" s="225" t="s">
        <v>335</v>
      </c>
      <c r="I1390" s="225" t="s">
        <v>400</v>
      </c>
      <c r="M1390" s="225" t="s">
        <v>301</v>
      </c>
    </row>
    <row r="1391" spans="1:13" ht="17.25" customHeight="1" x14ac:dyDescent="0.2">
      <c r="A1391" s="225">
        <v>423737</v>
      </c>
      <c r="B1391" s="225" t="s">
        <v>2905</v>
      </c>
      <c r="C1391" s="225" t="s">
        <v>90</v>
      </c>
      <c r="D1391" s="225" t="s">
        <v>262</v>
      </c>
      <c r="E1391" s="225" t="s">
        <v>157</v>
      </c>
      <c r="F1391" s="225">
        <v>34700</v>
      </c>
      <c r="G1391" s="225" t="s">
        <v>301</v>
      </c>
      <c r="H1391" s="225" t="s">
        <v>335</v>
      </c>
      <c r="I1391" s="225" t="s">
        <v>400</v>
      </c>
      <c r="M1391" s="225" t="s">
        <v>301</v>
      </c>
    </row>
    <row r="1392" spans="1:13" ht="17.25" customHeight="1" x14ac:dyDescent="0.2">
      <c r="A1392" s="225">
        <v>423745</v>
      </c>
      <c r="B1392" s="225" t="s">
        <v>1407</v>
      </c>
      <c r="C1392" s="225" t="s">
        <v>1408</v>
      </c>
      <c r="D1392" s="225" t="s">
        <v>512</v>
      </c>
      <c r="E1392" s="225" t="s">
        <v>157</v>
      </c>
      <c r="F1392" s="225">
        <v>35195</v>
      </c>
      <c r="G1392" s="225" t="s">
        <v>324</v>
      </c>
      <c r="H1392" s="225" t="s">
        <v>335</v>
      </c>
      <c r="I1392" s="225" t="s">
        <v>374</v>
      </c>
      <c r="M1392" s="225" t="s">
        <v>327</v>
      </c>
    </row>
    <row r="1393" spans="1:13" ht="17.25" customHeight="1" x14ac:dyDescent="0.2">
      <c r="A1393" s="225">
        <v>423746</v>
      </c>
      <c r="B1393" s="225" t="s">
        <v>1426</v>
      </c>
      <c r="C1393" s="225" t="s">
        <v>84</v>
      </c>
      <c r="D1393" s="225" t="s">
        <v>1427</v>
      </c>
      <c r="E1393" s="225" t="s">
        <v>157</v>
      </c>
      <c r="F1393" s="225">
        <v>35156</v>
      </c>
      <c r="G1393" s="225" t="s">
        <v>3102</v>
      </c>
      <c r="H1393" s="225" t="s">
        <v>335</v>
      </c>
      <c r="I1393" s="225" t="s">
        <v>374</v>
      </c>
      <c r="M1393" s="225" t="s">
        <v>304</v>
      </c>
    </row>
    <row r="1394" spans="1:13" ht="17.25" customHeight="1" x14ac:dyDescent="0.2">
      <c r="A1394" s="225">
        <v>423765</v>
      </c>
      <c r="B1394" s="225" t="s">
        <v>2894</v>
      </c>
      <c r="C1394" s="225" t="s">
        <v>106</v>
      </c>
      <c r="D1394" s="225" t="s">
        <v>215</v>
      </c>
      <c r="E1394" s="225" t="s">
        <v>157</v>
      </c>
      <c r="F1394" s="225">
        <v>36526</v>
      </c>
      <c r="G1394" s="225" t="s">
        <v>3086</v>
      </c>
      <c r="H1394" s="225" t="s">
        <v>335</v>
      </c>
      <c r="I1394" s="225" t="s">
        <v>400</v>
      </c>
      <c r="M1394" s="225" t="s">
        <v>334</v>
      </c>
    </row>
    <row r="1395" spans="1:13" ht="17.25" customHeight="1" x14ac:dyDescent="0.2">
      <c r="A1395" s="225">
        <v>423766</v>
      </c>
      <c r="B1395" s="225" t="s">
        <v>1598</v>
      </c>
      <c r="C1395" s="225" t="s">
        <v>362</v>
      </c>
      <c r="D1395" s="225" t="s">
        <v>215</v>
      </c>
      <c r="E1395" s="225" t="s">
        <v>157</v>
      </c>
      <c r="F1395" s="225">
        <v>35084</v>
      </c>
      <c r="G1395" s="225" t="s">
        <v>3206</v>
      </c>
      <c r="H1395" s="225" t="s">
        <v>335</v>
      </c>
      <c r="I1395" s="225" t="s">
        <v>374</v>
      </c>
      <c r="M1395" s="225" t="s">
        <v>311</v>
      </c>
    </row>
    <row r="1396" spans="1:13" ht="17.25" customHeight="1" x14ac:dyDescent="0.2">
      <c r="A1396" s="225">
        <v>423774</v>
      </c>
      <c r="B1396" s="225" t="s">
        <v>833</v>
      </c>
      <c r="C1396" s="225" t="s">
        <v>74</v>
      </c>
      <c r="D1396" s="225" t="s">
        <v>665</v>
      </c>
      <c r="E1396" s="225" t="s">
        <v>157</v>
      </c>
      <c r="F1396" s="225">
        <v>35796</v>
      </c>
      <c r="G1396" s="225" t="s">
        <v>3038</v>
      </c>
      <c r="H1396" s="225" t="s">
        <v>335</v>
      </c>
      <c r="I1396" s="225" t="s">
        <v>374</v>
      </c>
      <c r="M1396" s="225" t="s">
        <v>327</v>
      </c>
    </row>
    <row r="1397" spans="1:13" ht="17.25" customHeight="1" x14ac:dyDescent="0.2">
      <c r="A1397" s="225">
        <v>423776</v>
      </c>
      <c r="B1397" s="225" t="s">
        <v>2665</v>
      </c>
      <c r="C1397" s="225" t="s">
        <v>449</v>
      </c>
      <c r="D1397" s="225" t="s">
        <v>643</v>
      </c>
      <c r="E1397" s="225" t="s">
        <v>157</v>
      </c>
      <c r="F1397" s="225">
        <v>34344</v>
      </c>
      <c r="G1397" s="225" t="s">
        <v>301</v>
      </c>
      <c r="H1397" s="225" t="s">
        <v>335</v>
      </c>
      <c r="I1397" s="225" t="s">
        <v>400</v>
      </c>
      <c r="M1397" s="225" t="s">
        <v>301</v>
      </c>
    </row>
    <row r="1398" spans="1:13" ht="17.25" customHeight="1" x14ac:dyDescent="0.2">
      <c r="A1398" s="225">
        <v>423785</v>
      </c>
      <c r="B1398" s="225" t="s">
        <v>2903</v>
      </c>
      <c r="C1398" s="225" t="s">
        <v>79</v>
      </c>
      <c r="D1398" s="225" t="s">
        <v>2904</v>
      </c>
      <c r="E1398" s="225" t="s">
        <v>157</v>
      </c>
      <c r="F1398" s="225">
        <v>36281</v>
      </c>
      <c r="G1398" s="225" t="s">
        <v>301</v>
      </c>
      <c r="H1398" s="225" t="s">
        <v>335</v>
      </c>
      <c r="I1398" s="225" t="s">
        <v>400</v>
      </c>
      <c r="M1398" s="225" t="s">
        <v>301</v>
      </c>
    </row>
    <row r="1399" spans="1:13" ht="17.25" customHeight="1" x14ac:dyDescent="0.2">
      <c r="A1399" s="225">
        <v>423788</v>
      </c>
      <c r="B1399" s="225" t="s">
        <v>1951</v>
      </c>
      <c r="C1399" s="225" t="s">
        <v>434</v>
      </c>
      <c r="D1399" s="225" t="s">
        <v>1952</v>
      </c>
      <c r="E1399" s="225" t="s">
        <v>157</v>
      </c>
      <c r="F1399" s="225">
        <v>34453</v>
      </c>
      <c r="G1399" s="225" t="s">
        <v>301</v>
      </c>
      <c r="H1399" s="225" t="s">
        <v>335</v>
      </c>
      <c r="I1399" s="225" t="s">
        <v>374</v>
      </c>
      <c r="M1399" s="225" t="s">
        <v>301</v>
      </c>
    </row>
    <row r="1400" spans="1:13" ht="17.25" customHeight="1" x14ac:dyDescent="0.2">
      <c r="A1400" s="225">
        <v>423791</v>
      </c>
      <c r="B1400" s="225" t="s">
        <v>2452</v>
      </c>
      <c r="C1400" s="225" t="s">
        <v>471</v>
      </c>
      <c r="D1400" s="225" t="s">
        <v>259</v>
      </c>
      <c r="E1400" s="225" t="s">
        <v>157</v>
      </c>
      <c r="F1400" s="225">
        <v>35069</v>
      </c>
      <c r="G1400" s="225" t="s">
        <v>3058</v>
      </c>
      <c r="H1400" s="225" t="s">
        <v>335</v>
      </c>
      <c r="I1400" s="225" t="s">
        <v>374</v>
      </c>
      <c r="M1400" s="225" t="s">
        <v>311</v>
      </c>
    </row>
    <row r="1401" spans="1:13" ht="17.25" customHeight="1" x14ac:dyDescent="0.2">
      <c r="A1401" s="225">
        <v>423800</v>
      </c>
      <c r="B1401" s="225" t="s">
        <v>1950</v>
      </c>
      <c r="C1401" s="225" t="s">
        <v>141</v>
      </c>
      <c r="D1401" s="225" t="s">
        <v>440</v>
      </c>
      <c r="E1401" s="225" t="s">
        <v>157</v>
      </c>
      <c r="F1401" s="225">
        <v>34875</v>
      </c>
      <c r="G1401" s="225" t="s">
        <v>312</v>
      </c>
      <c r="H1401" s="225" t="s">
        <v>335</v>
      </c>
      <c r="I1401" s="225" t="s">
        <v>374</v>
      </c>
      <c r="M1401" s="225" t="s">
        <v>311</v>
      </c>
    </row>
    <row r="1402" spans="1:13" ht="17.25" customHeight="1" x14ac:dyDescent="0.2">
      <c r="A1402" s="225">
        <v>423809</v>
      </c>
      <c r="B1402" s="225" t="s">
        <v>2754</v>
      </c>
      <c r="C1402" s="225" t="s">
        <v>82</v>
      </c>
      <c r="D1402" s="225" t="s">
        <v>2755</v>
      </c>
      <c r="E1402" s="225" t="s">
        <v>157</v>
      </c>
      <c r="F1402" s="225">
        <v>30684</v>
      </c>
      <c r="G1402" s="225" t="s">
        <v>301</v>
      </c>
      <c r="H1402" s="225" t="s">
        <v>335</v>
      </c>
      <c r="I1402" s="225" t="s">
        <v>400</v>
      </c>
      <c r="M1402" s="225" t="s">
        <v>306</v>
      </c>
    </row>
    <row r="1403" spans="1:13" ht="17.25" customHeight="1" x14ac:dyDescent="0.2">
      <c r="A1403" s="225">
        <v>423822</v>
      </c>
      <c r="B1403" s="225" t="s">
        <v>2724</v>
      </c>
      <c r="C1403" s="225" t="s">
        <v>525</v>
      </c>
      <c r="D1403" s="225" t="s">
        <v>290</v>
      </c>
      <c r="E1403" s="225" t="s">
        <v>157</v>
      </c>
      <c r="F1403" s="225">
        <v>36594</v>
      </c>
      <c r="G1403" s="225" t="s">
        <v>301</v>
      </c>
      <c r="H1403" s="225" t="s">
        <v>335</v>
      </c>
      <c r="I1403" s="225" t="s">
        <v>400</v>
      </c>
      <c r="M1403" s="225" t="s">
        <v>301</v>
      </c>
    </row>
    <row r="1404" spans="1:13" ht="17.25" customHeight="1" x14ac:dyDescent="0.2">
      <c r="A1404" s="225">
        <v>423823</v>
      </c>
      <c r="B1404" s="225" t="s">
        <v>2583</v>
      </c>
      <c r="C1404" s="225" t="s">
        <v>2584</v>
      </c>
      <c r="D1404" s="225" t="s">
        <v>140</v>
      </c>
      <c r="E1404" s="225" t="s">
        <v>157</v>
      </c>
      <c r="F1404" s="225">
        <v>36770</v>
      </c>
      <c r="G1404" s="225" t="s">
        <v>301</v>
      </c>
      <c r="H1404" s="225" t="s">
        <v>335</v>
      </c>
      <c r="I1404" s="225" t="s">
        <v>400</v>
      </c>
      <c r="M1404" s="225" t="s">
        <v>301</v>
      </c>
    </row>
    <row r="1405" spans="1:13" ht="17.25" customHeight="1" x14ac:dyDescent="0.2">
      <c r="A1405" s="225">
        <v>423824</v>
      </c>
      <c r="B1405" s="225" t="s">
        <v>2767</v>
      </c>
      <c r="C1405" s="225" t="s">
        <v>125</v>
      </c>
      <c r="D1405" s="225" t="s">
        <v>263</v>
      </c>
      <c r="E1405" s="225" t="s">
        <v>157</v>
      </c>
      <c r="F1405" s="225">
        <v>35065</v>
      </c>
      <c r="G1405" s="225" t="s">
        <v>3058</v>
      </c>
      <c r="H1405" s="225" t="s">
        <v>335</v>
      </c>
      <c r="I1405" s="225" t="s">
        <v>400</v>
      </c>
      <c r="M1405" s="225" t="s">
        <v>311</v>
      </c>
    </row>
    <row r="1406" spans="1:13" ht="17.25" customHeight="1" x14ac:dyDescent="0.2">
      <c r="A1406" s="225">
        <v>423876</v>
      </c>
      <c r="B1406" s="225" t="s">
        <v>2607</v>
      </c>
      <c r="C1406" s="225" t="s">
        <v>126</v>
      </c>
      <c r="D1406" s="225" t="s">
        <v>440</v>
      </c>
      <c r="E1406" s="225" t="s">
        <v>157</v>
      </c>
      <c r="F1406" s="225">
        <v>35931</v>
      </c>
      <c r="G1406" s="225" t="s">
        <v>301</v>
      </c>
      <c r="H1406" s="225" t="s">
        <v>335</v>
      </c>
      <c r="I1406" s="225" t="s">
        <v>400</v>
      </c>
      <c r="M1406" s="225" t="s">
        <v>301</v>
      </c>
    </row>
    <row r="1407" spans="1:13" ht="17.25" customHeight="1" x14ac:dyDescent="0.2">
      <c r="A1407" s="225">
        <v>423882</v>
      </c>
      <c r="B1407" s="225" t="s">
        <v>2578</v>
      </c>
      <c r="C1407" s="225" t="s">
        <v>93</v>
      </c>
      <c r="D1407" s="225" t="s">
        <v>265</v>
      </c>
      <c r="E1407" s="225" t="s">
        <v>157</v>
      </c>
      <c r="F1407" s="225">
        <v>35192</v>
      </c>
      <c r="G1407" s="225" t="s">
        <v>3245</v>
      </c>
      <c r="H1407" s="225" t="s">
        <v>335</v>
      </c>
      <c r="I1407" s="225" t="s">
        <v>400</v>
      </c>
      <c r="M1407" s="225" t="s">
        <v>311</v>
      </c>
    </row>
    <row r="1408" spans="1:13" ht="17.25" customHeight="1" x14ac:dyDescent="0.2">
      <c r="A1408" s="225">
        <v>423888</v>
      </c>
      <c r="B1408" s="225" t="s">
        <v>1124</v>
      </c>
      <c r="C1408" s="225" t="s">
        <v>98</v>
      </c>
      <c r="D1408" s="225" t="s">
        <v>218</v>
      </c>
      <c r="E1408" s="225" t="s">
        <v>157</v>
      </c>
      <c r="F1408" s="225">
        <v>35431</v>
      </c>
      <c r="G1408" s="225" t="s">
        <v>301</v>
      </c>
      <c r="H1408" s="225" t="s">
        <v>335</v>
      </c>
      <c r="I1408" s="225" t="s">
        <v>374</v>
      </c>
      <c r="M1408" s="225" t="s">
        <v>301</v>
      </c>
    </row>
    <row r="1409" spans="1:13" ht="17.25" customHeight="1" x14ac:dyDescent="0.2">
      <c r="A1409" s="225">
        <v>423901</v>
      </c>
      <c r="B1409" s="225" t="s">
        <v>1761</v>
      </c>
      <c r="C1409" s="225" t="s">
        <v>521</v>
      </c>
      <c r="D1409" s="225" t="s">
        <v>257</v>
      </c>
      <c r="E1409" s="225" t="s">
        <v>157</v>
      </c>
      <c r="F1409" s="225">
        <v>36163</v>
      </c>
      <c r="G1409" s="225" t="s">
        <v>301</v>
      </c>
      <c r="H1409" s="225" t="s">
        <v>335</v>
      </c>
      <c r="I1409" s="225" t="s">
        <v>374</v>
      </c>
      <c r="M1409" s="225" t="s">
        <v>301</v>
      </c>
    </row>
    <row r="1410" spans="1:13" ht="17.25" customHeight="1" x14ac:dyDescent="0.2">
      <c r="A1410" s="225">
        <v>423915</v>
      </c>
      <c r="B1410" s="225" t="s">
        <v>1642</v>
      </c>
      <c r="C1410" s="225" t="s">
        <v>542</v>
      </c>
      <c r="D1410" s="225" t="s">
        <v>240</v>
      </c>
      <c r="E1410" s="225" t="s">
        <v>157</v>
      </c>
      <c r="F1410" s="225">
        <v>36446</v>
      </c>
      <c r="G1410" s="225" t="s">
        <v>301</v>
      </c>
      <c r="H1410" s="225" t="s">
        <v>336</v>
      </c>
      <c r="I1410" s="225" t="s">
        <v>374</v>
      </c>
      <c r="M1410" s="225" t="s">
        <v>291</v>
      </c>
    </row>
    <row r="1411" spans="1:13" ht="17.25" customHeight="1" x14ac:dyDescent="0.2">
      <c r="A1411" s="225">
        <v>423920</v>
      </c>
      <c r="B1411" s="225" t="s">
        <v>2753</v>
      </c>
      <c r="C1411" s="225" t="s">
        <v>125</v>
      </c>
      <c r="D1411" s="225" t="s">
        <v>774</v>
      </c>
      <c r="E1411" s="225" t="s">
        <v>157</v>
      </c>
      <c r="F1411" s="225">
        <v>36278</v>
      </c>
      <c r="G1411" s="225" t="s">
        <v>315</v>
      </c>
      <c r="H1411" s="225" t="s">
        <v>335</v>
      </c>
      <c r="I1411" s="225" t="s">
        <v>400</v>
      </c>
      <c r="M1411" s="225" t="s">
        <v>315</v>
      </c>
    </row>
    <row r="1412" spans="1:13" ht="17.25" customHeight="1" x14ac:dyDescent="0.2">
      <c r="A1412" s="225">
        <v>423922</v>
      </c>
      <c r="B1412" s="225" t="s">
        <v>1836</v>
      </c>
      <c r="C1412" s="225" t="s">
        <v>93</v>
      </c>
      <c r="D1412" s="225" t="s">
        <v>453</v>
      </c>
      <c r="E1412" s="225" t="s">
        <v>157</v>
      </c>
      <c r="F1412" s="225">
        <v>34700</v>
      </c>
      <c r="G1412" s="225" t="s">
        <v>301</v>
      </c>
      <c r="H1412" s="225" t="s">
        <v>335</v>
      </c>
      <c r="I1412" s="225" t="s">
        <v>374</v>
      </c>
      <c r="M1412" s="225" t="s">
        <v>311</v>
      </c>
    </row>
    <row r="1413" spans="1:13" ht="17.25" customHeight="1" x14ac:dyDescent="0.2">
      <c r="A1413" s="225">
        <v>423927</v>
      </c>
      <c r="B1413" s="225" t="s">
        <v>2529</v>
      </c>
      <c r="C1413" s="225" t="s">
        <v>121</v>
      </c>
      <c r="D1413" s="225" t="s">
        <v>219</v>
      </c>
      <c r="E1413" s="225" t="s">
        <v>158</v>
      </c>
      <c r="F1413" s="225">
        <v>36162</v>
      </c>
      <c r="G1413" s="225" t="s">
        <v>301</v>
      </c>
      <c r="H1413" s="225" t="s">
        <v>335</v>
      </c>
      <c r="I1413" s="225" t="s">
        <v>400</v>
      </c>
      <c r="M1413" s="225" t="s">
        <v>311</v>
      </c>
    </row>
    <row r="1414" spans="1:13" ht="17.25" customHeight="1" x14ac:dyDescent="0.2">
      <c r="A1414" s="225">
        <v>423930</v>
      </c>
      <c r="B1414" s="225" t="s">
        <v>1948</v>
      </c>
      <c r="C1414" s="225" t="s">
        <v>811</v>
      </c>
      <c r="D1414" s="225" t="s">
        <v>1949</v>
      </c>
      <c r="E1414" s="225" t="s">
        <v>158</v>
      </c>
      <c r="F1414" s="225">
        <v>35445</v>
      </c>
      <c r="G1414" s="225" t="s">
        <v>301</v>
      </c>
      <c r="H1414" s="225" t="s">
        <v>335</v>
      </c>
      <c r="I1414" s="225" t="s">
        <v>374</v>
      </c>
      <c r="M1414" s="225" t="s">
        <v>301</v>
      </c>
    </row>
    <row r="1415" spans="1:13" ht="17.25" customHeight="1" x14ac:dyDescent="0.2">
      <c r="A1415" s="225">
        <v>423938</v>
      </c>
      <c r="B1415" s="225" t="s">
        <v>1736</v>
      </c>
      <c r="C1415" s="225" t="s">
        <v>73</v>
      </c>
      <c r="D1415" s="225" t="s">
        <v>224</v>
      </c>
      <c r="E1415" s="225" t="s">
        <v>158</v>
      </c>
      <c r="F1415" s="225">
        <v>34578</v>
      </c>
      <c r="G1415" s="225" t="s">
        <v>301</v>
      </c>
      <c r="H1415" s="225" t="s">
        <v>335</v>
      </c>
      <c r="I1415" s="225" t="s">
        <v>374</v>
      </c>
      <c r="M1415" s="225" t="s">
        <v>301</v>
      </c>
    </row>
    <row r="1416" spans="1:13" ht="17.25" customHeight="1" x14ac:dyDescent="0.2">
      <c r="A1416" s="225">
        <v>423939</v>
      </c>
      <c r="B1416" s="225" t="s">
        <v>2527</v>
      </c>
      <c r="C1416" s="225" t="s">
        <v>674</v>
      </c>
      <c r="D1416" s="225" t="s">
        <v>2528</v>
      </c>
      <c r="E1416" s="225" t="s">
        <v>158</v>
      </c>
      <c r="F1416" s="225">
        <v>36189</v>
      </c>
      <c r="G1416" s="225" t="s">
        <v>301</v>
      </c>
      <c r="H1416" s="225" t="s">
        <v>335</v>
      </c>
      <c r="I1416" s="225" t="s">
        <v>400</v>
      </c>
      <c r="M1416" s="225" t="s">
        <v>301</v>
      </c>
    </row>
    <row r="1417" spans="1:13" ht="17.25" customHeight="1" x14ac:dyDescent="0.2">
      <c r="A1417" s="225">
        <v>423943</v>
      </c>
      <c r="B1417" s="225" t="s">
        <v>2893</v>
      </c>
      <c r="C1417" s="225" t="s">
        <v>107</v>
      </c>
      <c r="D1417" s="225" t="s">
        <v>616</v>
      </c>
      <c r="E1417" s="225" t="s">
        <v>158</v>
      </c>
      <c r="F1417" s="225">
        <v>36554</v>
      </c>
      <c r="G1417" s="225" t="s">
        <v>328</v>
      </c>
      <c r="H1417" s="225" t="s">
        <v>335</v>
      </c>
      <c r="I1417" s="225" t="s">
        <v>400</v>
      </c>
      <c r="M1417" s="225" t="s">
        <v>306</v>
      </c>
    </row>
    <row r="1418" spans="1:13" ht="17.25" customHeight="1" x14ac:dyDescent="0.2">
      <c r="A1418" s="225">
        <v>423944</v>
      </c>
      <c r="B1418" s="225" t="s">
        <v>2809</v>
      </c>
      <c r="C1418" s="225" t="s">
        <v>2810</v>
      </c>
      <c r="D1418" s="225" t="s">
        <v>503</v>
      </c>
      <c r="E1418" s="225" t="s">
        <v>158</v>
      </c>
      <c r="F1418" s="225">
        <v>36269</v>
      </c>
      <c r="G1418" s="225" t="s">
        <v>313</v>
      </c>
      <c r="H1418" s="225" t="s">
        <v>336</v>
      </c>
      <c r="I1418" s="225" t="s">
        <v>400</v>
      </c>
      <c r="M1418" s="225" t="s">
        <v>291</v>
      </c>
    </row>
    <row r="1419" spans="1:13" ht="17.25" customHeight="1" x14ac:dyDescent="0.2">
      <c r="A1419" s="225">
        <v>423947</v>
      </c>
      <c r="B1419" s="225" t="s">
        <v>1729</v>
      </c>
      <c r="C1419" s="225" t="s">
        <v>72</v>
      </c>
      <c r="D1419" s="225" t="s">
        <v>222</v>
      </c>
      <c r="E1419" s="225" t="s">
        <v>157</v>
      </c>
      <c r="F1419" s="225">
        <v>33970</v>
      </c>
      <c r="G1419" s="225" t="s">
        <v>3214</v>
      </c>
      <c r="H1419" s="225" t="s">
        <v>335</v>
      </c>
      <c r="I1419" s="225" t="s">
        <v>374</v>
      </c>
      <c r="M1419" s="225" t="s">
        <v>311</v>
      </c>
    </row>
    <row r="1420" spans="1:13" ht="17.25" customHeight="1" x14ac:dyDescent="0.2">
      <c r="A1420" s="225">
        <v>423952</v>
      </c>
      <c r="B1420" s="225" t="s">
        <v>1947</v>
      </c>
      <c r="C1420" s="225" t="s">
        <v>1408</v>
      </c>
      <c r="D1420" s="225" t="s">
        <v>407</v>
      </c>
      <c r="E1420" s="225" t="s">
        <v>158</v>
      </c>
      <c r="F1420" s="225">
        <v>34823</v>
      </c>
      <c r="G1420" s="225" t="s">
        <v>328</v>
      </c>
      <c r="H1420" s="225" t="s">
        <v>335</v>
      </c>
      <c r="I1420" s="225" t="s">
        <v>374</v>
      </c>
      <c r="M1420" s="225" t="s">
        <v>311</v>
      </c>
    </row>
    <row r="1421" spans="1:13" ht="17.25" customHeight="1" x14ac:dyDescent="0.2">
      <c r="A1421" s="225">
        <v>423955</v>
      </c>
      <c r="B1421" s="225" t="s">
        <v>2858</v>
      </c>
      <c r="C1421" s="225" t="s">
        <v>96</v>
      </c>
      <c r="D1421" s="225" t="s">
        <v>2859</v>
      </c>
      <c r="E1421" s="225" t="s">
        <v>158</v>
      </c>
      <c r="F1421" s="225">
        <v>31929</v>
      </c>
      <c r="G1421" s="225" t="s">
        <v>301</v>
      </c>
      <c r="H1421" s="225" t="s">
        <v>335</v>
      </c>
      <c r="I1421" s="225" t="s">
        <v>400</v>
      </c>
      <c r="M1421" s="225" t="s">
        <v>301</v>
      </c>
    </row>
    <row r="1422" spans="1:13" ht="17.25" customHeight="1" x14ac:dyDescent="0.2">
      <c r="A1422" s="225">
        <v>423957</v>
      </c>
      <c r="B1422" s="225" t="s">
        <v>2722</v>
      </c>
      <c r="C1422" s="225" t="s">
        <v>548</v>
      </c>
      <c r="D1422" s="225" t="s">
        <v>2723</v>
      </c>
      <c r="E1422" s="225" t="s">
        <v>158</v>
      </c>
      <c r="F1422" s="225">
        <v>36007</v>
      </c>
      <c r="G1422" s="225" t="s">
        <v>312</v>
      </c>
      <c r="H1422" s="225" t="s">
        <v>335</v>
      </c>
      <c r="I1422" s="225" t="s">
        <v>400</v>
      </c>
      <c r="M1422" s="225" t="s">
        <v>301</v>
      </c>
    </row>
    <row r="1423" spans="1:13" ht="17.25" customHeight="1" x14ac:dyDescent="0.2">
      <c r="A1423" s="225">
        <v>423958</v>
      </c>
      <c r="B1423" s="225" t="s">
        <v>896</v>
      </c>
      <c r="C1423" s="225" t="s">
        <v>607</v>
      </c>
      <c r="D1423" s="225" t="s">
        <v>480</v>
      </c>
      <c r="E1423" s="225" t="s">
        <v>158</v>
      </c>
      <c r="F1423" s="225">
        <v>31440</v>
      </c>
      <c r="G1423" s="225" t="s">
        <v>301</v>
      </c>
      <c r="H1423" s="225" t="s">
        <v>335</v>
      </c>
      <c r="I1423" s="225" t="s">
        <v>374</v>
      </c>
      <c r="M1423" s="225" t="s">
        <v>317</v>
      </c>
    </row>
    <row r="1424" spans="1:13" ht="17.25" customHeight="1" x14ac:dyDescent="0.2">
      <c r="A1424" s="225">
        <v>423963</v>
      </c>
      <c r="B1424" s="225" t="s">
        <v>1946</v>
      </c>
      <c r="C1424" s="225" t="s">
        <v>474</v>
      </c>
      <c r="D1424" s="225" t="s">
        <v>593</v>
      </c>
      <c r="E1424" s="225" t="s">
        <v>158</v>
      </c>
      <c r="F1424" s="225">
        <v>33164</v>
      </c>
      <c r="G1424" s="225" t="s">
        <v>313</v>
      </c>
      <c r="H1424" s="225" t="s">
        <v>336</v>
      </c>
      <c r="I1424" s="225" t="s">
        <v>374</v>
      </c>
      <c r="M1424" s="225" t="s">
        <v>291</v>
      </c>
    </row>
    <row r="1425" spans="1:13" ht="17.25" customHeight="1" x14ac:dyDescent="0.2">
      <c r="A1425" s="225">
        <v>423965</v>
      </c>
      <c r="B1425" s="225" t="s">
        <v>1094</v>
      </c>
      <c r="C1425" s="225" t="s">
        <v>1095</v>
      </c>
      <c r="D1425" s="225" t="s">
        <v>1096</v>
      </c>
      <c r="E1425" s="225" t="s">
        <v>158</v>
      </c>
      <c r="F1425" s="225">
        <v>31136</v>
      </c>
      <c r="G1425" s="225" t="s">
        <v>3087</v>
      </c>
      <c r="H1425" s="225" t="s">
        <v>335</v>
      </c>
      <c r="I1425" s="225" t="s">
        <v>374</v>
      </c>
      <c r="M1425" s="225" t="s">
        <v>317</v>
      </c>
    </row>
    <row r="1426" spans="1:13" ht="17.25" customHeight="1" x14ac:dyDescent="0.2">
      <c r="A1426" s="225">
        <v>423987</v>
      </c>
      <c r="B1426" s="225" t="s">
        <v>2658</v>
      </c>
      <c r="C1426" s="225" t="s">
        <v>72</v>
      </c>
      <c r="D1426" s="225" t="s">
        <v>2659</v>
      </c>
      <c r="E1426" s="225" t="s">
        <v>157</v>
      </c>
      <c r="F1426" s="225">
        <v>35604</v>
      </c>
      <c r="G1426" s="225" t="s">
        <v>301</v>
      </c>
      <c r="H1426" s="225" t="s">
        <v>336</v>
      </c>
      <c r="I1426" s="225" t="s">
        <v>400</v>
      </c>
      <c r="M1426" s="225" t="s">
        <v>291</v>
      </c>
    </row>
    <row r="1427" spans="1:13" ht="17.25" customHeight="1" x14ac:dyDescent="0.2">
      <c r="A1427" s="225">
        <v>423996</v>
      </c>
      <c r="B1427" s="225" t="s">
        <v>2656</v>
      </c>
      <c r="C1427" s="225" t="s">
        <v>769</v>
      </c>
      <c r="D1427" s="225" t="s">
        <v>2657</v>
      </c>
      <c r="E1427" s="225" t="s">
        <v>158</v>
      </c>
      <c r="F1427" s="225">
        <v>36272</v>
      </c>
      <c r="G1427" s="225" t="s">
        <v>3247</v>
      </c>
      <c r="H1427" s="225" t="s">
        <v>335</v>
      </c>
      <c r="I1427" s="225" t="s">
        <v>400</v>
      </c>
      <c r="M1427" s="225" t="s">
        <v>311</v>
      </c>
    </row>
    <row r="1428" spans="1:13" ht="17.25" customHeight="1" x14ac:dyDescent="0.2">
      <c r="A1428" s="225">
        <v>423997</v>
      </c>
      <c r="B1428" s="225" t="s">
        <v>1708</v>
      </c>
      <c r="C1428" s="225" t="s">
        <v>495</v>
      </c>
      <c r="D1428" s="225" t="s">
        <v>210</v>
      </c>
      <c r="E1428" s="225" t="s">
        <v>158</v>
      </c>
      <c r="F1428" s="225">
        <v>34627</v>
      </c>
      <c r="G1428" s="225" t="s">
        <v>302</v>
      </c>
      <c r="H1428" s="225" t="s">
        <v>335</v>
      </c>
      <c r="I1428" s="225" t="s">
        <v>374</v>
      </c>
      <c r="M1428" s="225" t="s">
        <v>302</v>
      </c>
    </row>
    <row r="1429" spans="1:13" ht="17.25" customHeight="1" x14ac:dyDescent="0.2">
      <c r="A1429" s="225">
        <v>424012</v>
      </c>
      <c r="B1429" s="225" t="s">
        <v>1945</v>
      </c>
      <c r="C1429" s="225" t="s">
        <v>141</v>
      </c>
      <c r="D1429" s="225" t="s">
        <v>213</v>
      </c>
      <c r="E1429" s="225" t="s">
        <v>158</v>
      </c>
      <c r="F1429" s="225">
        <v>34056</v>
      </c>
      <c r="G1429" s="225" t="s">
        <v>301</v>
      </c>
      <c r="H1429" s="225" t="s">
        <v>335</v>
      </c>
      <c r="I1429" s="225" t="s">
        <v>374</v>
      </c>
      <c r="M1429" s="225" t="s">
        <v>301</v>
      </c>
    </row>
    <row r="1430" spans="1:13" ht="17.25" customHeight="1" x14ac:dyDescent="0.2">
      <c r="A1430" s="225">
        <v>424018</v>
      </c>
      <c r="B1430" s="225" t="s">
        <v>1835</v>
      </c>
      <c r="C1430" s="225" t="s">
        <v>72</v>
      </c>
      <c r="D1430" s="225" t="s">
        <v>884</v>
      </c>
      <c r="E1430" s="225" t="s">
        <v>157</v>
      </c>
      <c r="F1430" s="225">
        <v>35065</v>
      </c>
      <c r="G1430" s="225" t="s">
        <v>324</v>
      </c>
      <c r="H1430" s="225" t="s">
        <v>335</v>
      </c>
      <c r="I1430" s="225" t="s">
        <v>374</v>
      </c>
      <c r="M1430" s="225" t="s">
        <v>327</v>
      </c>
    </row>
    <row r="1431" spans="1:13" ht="17.25" customHeight="1" x14ac:dyDescent="0.2">
      <c r="A1431" s="225">
        <v>424034</v>
      </c>
      <c r="B1431" s="225" t="s">
        <v>1943</v>
      </c>
      <c r="C1431" s="225" t="s">
        <v>1944</v>
      </c>
      <c r="D1431" s="225" t="s">
        <v>509</v>
      </c>
      <c r="E1431" s="225" t="s">
        <v>158</v>
      </c>
      <c r="F1431" s="225">
        <v>33971</v>
      </c>
      <c r="G1431" s="225" t="s">
        <v>301</v>
      </c>
      <c r="H1431" s="225" t="s">
        <v>335</v>
      </c>
      <c r="I1431" s="225" t="s">
        <v>374</v>
      </c>
      <c r="M1431" s="225" t="s">
        <v>301</v>
      </c>
    </row>
    <row r="1432" spans="1:13" ht="17.25" customHeight="1" x14ac:dyDescent="0.2">
      <c r="A1432" s="225">
        <v>424036</v>
      </c>
      <c r="B1432" s="225" t="s">
        <v>894</v>
      </c>
      <c r="C1432" s="225" t="s">
        <v>114</v>
      </c>
      <c r="D1432" s="225" t="s">
        <v>895</v>
      </c>
      <c r="E1432" s="225" t="s">
        <v>158</v>
      </c>
      <c r="F1432" s="225">
        <v>36232</v>
      </c>
      <c r="G1432" s="225" t="s">
        <v>301</v>
      </c>
      <c r="H1432" s="225" t="s">
        <v>335</v>
      </c>
      <c r="I1432" s="225" t="s">
        <v>374</v>
      </c>
      <c r="M1432" s="225" t="s">
        <v>301</v>
      </c>
    </row>
    <row r="1433" spans="1:13" ht="17.25" customHeight="1" x14ac:dyDescent="0.2">
      <c r="A1433" s="225">
        <v>424044</v>
      </c>
      <c r="B1433" s="225" t="s">
        <v>1857</v>
      </c>
      <c r="C1433" s="225" t="s">
        <v>93</v>
      </c>
      <c r="D1433" s="225" t="s">
        <v>612</v>
      </c>
      <c r="E1433" s="225" t="s">
        <v>158</v>
      </c>
      <c r="F1433" s="225">
        <v>31291</v>
      </c>
      <c r="G1433" s="225" t="s">
        <v>3058</v>
      </c>
      <c r="H1433" s="225" t="s">
        <v>335</v>
      </c>
      <c r="I1433" s="225" t="s">
        <v>374</v>
      </c>
      <c r="M1433" s="225" t="s">
        <v>311</v>
      </c>
    </row>
    <row r="1434" spans="1:13" ht="17.25" customHeight="1" x14ac:dyDescent="0.2">
      <c r="A1434" s="225">
        <v>424047</v>
      </c>
      <c r="B1434" s="225" t="s">
        <v>1942</v>
      </c>
      <c r="C1434" s="225" t="s">
        <v>835</v>
      </c>
      <c r="D1434" s="225" t="s">
        <v>286</v>
      </c>
      <c r="E1434" s="225" t="s">
        <v>158</v>
      </c>
      <c r="F1434" s="225">
        <v>35510</v>
      </c>
      <c r="G1434" s="225" t="s">
        <v>311</v>
      </c>
      <c r="H1434" s="225" t="s">
        <v>335</v>
      </c>
      <c r="I1434" s="225" t="s">
        <v>374</v>
      </c>
      <c r="M1434" s="225" t="s">
        <v>311</v>
      </c>
    </row>
    <row r="1435" spans="1:13" ht="17.25" customHeight="1" x14ac:dyDescent="0.2">
      <c r="A1435" s="225">
        <v>424048</v>
      </c>
      <c r="B1435" s="225" t="s">
        <v>1363</v>
      </c>
      <c r="C1435" s="225" t="s">
        <v>130</v>
      </c>
      <c r="D1435" s="225" t="s">
        <v>246</v>
      </c>
      <c r="E1435" s="225" t="s">
        <v>158</v>
      </c>
      <c r="F1435" s="225">
        <v>35217</v>
      </c>
      <c r="G1435" s="225" t="s">
        <v>301</v>
      </c>
      <c r="H1435" s="225" t="s">
        <v>335</v>
      </c>
      <c r="I1435" s="225" t="s">
        <v>374</v>
      </c>
      <c r="M1435" s="225" t="s">
        <v>301</v>
      </c>
    </row>
    <row r="1436" spans="1:13" ht="17.25" customHeight="1" x14ac:dyDescent="0.2">
      <c r="A1436" s="225">
        <v>424052</v>
      </c>
      <c r="B1436" s="225" t="s">
        <v>2752</v>
      </c>
      <c r="C1436" s="225" t="s">
        <v>585</v>
      </c>
      <c r="D1436" s="225" t="s">
        <v>249</v>
      </c>
      <c r="E1436" s="225" t="s">
        <v>158</v>
      </c>
      <c r="F1436" s="225">
        <v>36526</v>
      </c>
      <c r="G1436" s="225" t="s">
        <v>301</v>
      </c>
      <c r="H1436" s="225" t="s">
        <v>335</v>
      </c>
      <c r="I1436" s="225" t="s">
        <v>400</v>
      </c>
      <c r="M1436" s="225" t="s">
        <v>301</v>
      </c>
    </row>
    <row r="1437" spans="1:13" ht="17.25" customHeight="1" x14ac:dyDescent="0.2">
      <c r="A1437" s="225">
        <v>424056</v>
      </c>
      <c r="B1437" s="225" t="s">
        <v>1187</v>
      </c>
      <c r="C1437" s="225" t="s">
        <v>92</v>
      </c>
      <c r="D1437" s="225" t="s">
        <v>219</v>
      </c>
      <c r="E1437" s="225" t="s">
        <v>158</v>
      </c>
      <c r="F1437" s="225">
        <v>32901</v>
      </c>
      <c r="G1437" s="225" t="s">
        <v>3148</v>
      </c>
      <c r="H1437" s="225" t="s">
        <v>335</v>
      </c>
      <c r="I1437" s="225" t="s">
        <v>374</v>
      </c>
      <c r="M1437" s="225" t="s">
        <v>311</v>
      </c>
    </row>
    <row r="1438" spans="1:13" ht="17.25" customHeight="1" x14ac:dyDescent="0.2">
      <c r="A1438" s="225">
        <v>424061</v>
      </c>
      <c r="B1438" s="225" t="s">
        <v>1849</v>
      </c>
      <c r="C1438" s="225" t="s">
        <v>1850</v>
      </c>
      <c r="D1438" s="225" t="s">
        <v>615</v>
      </c>
      <c r="E1438" s="225" t="s">
        <v>158</v>
      </c>
      <c r="F1438" s="225">
        <v>30712</v>
      </c>
      <c r="G1438" s="225" t="s">
        <v>301</v>
      </c>
      <c r="H1438" s="225" t="s">
        <v>335</v>
      </c>
      <c r="I1438" s="225" t="s">
        <v>374</v>
      </c>
      <c r="M1438" s="225" t="s">
        <v>321</v>
      </c>
    </row>
    <row r="1439" spans="1:13" ht="17.25" customHeight="1" x14ac:dyDescent="0.2">
      <c r="A1439" s="225">
        <v>424063</v>
      </c>
      <c r="B1439" s="225" t="s">
        <v>1362</v>
      </c>
      <c r="C1439" s="225" t="s">
        <v>408</v>
      </c>
      <c r="D1439" s="225" t="s">
        <v>818</v>
      </c>
      <c r="E1439" s="225" t="s">
        <v>158</v>
      </c>
      <c r="F1439" s="225">
        <v>35084</v>
      </c>
      <c r="G1439" s="225" t="s">
        <v>303</v>
      </c>
      <c r="H1439" s="225" t="s">
        <v>335</v>
      </c>
      <c r="I1439" s="225" t="s">
        <v>374</v>
      </c>
      <c r="M1439" s="225" t="s">
        <v>311</v>
      </c>
    </row>
    <row r="1440" spans="1:13" ht="17.25" customHeight="1" x14ac:dyDescent="0.2">
      <c r="A1440" s="225">
        <v>424066</v>
      </c>
      <c r="B1440" s="225" t="s">
        <v>1665</v>
      </c>
      <c r="C1440" s="225" t="s">
        <v>123</v>
      </c>
      <c r="D1440" s="225" t="s">
        <v>218</v>
      </c>
      <c r="E1440" s="225" t="s">
        <v>158</v>
      </c>
      <c r="F1440" s="225">
        <v>36244</v>
      </c>
      <c r="G1440" s="225" t="s">
        <v>305</v>
      </c>
      <c r="H1440" s="225" t="s">
        <v>335</v>
      </c>
      <c r="I1440" s="225" t="s">
        <v>374</v>
      </c>
      <c r="M1440" s="225" t="s">
        <v>311</v>
      </c>
    </row>
    <row r="1441" spans="1:13" ht="17.25" customHeight="1" x14ac:dyDescent="0.2">
      <c r="A1441" s="225">
        <v>424069</v>
      </c>
      <c r="B1441" s="225" t="s">
        <v>1361</v>
      </c>
      <c r="C1441" s="225" t="s">
        <v>730</v>
      </c>
      <c r="D1441" s="225" t="s">
        <v>728</v>
      </c>
      <c r="E1441" s="225" t="s">
        <v>158</v>
      </c>
      <c r="F1441" s="225">
        <v>34962</v>
      </c>
      <c r="G1441" s="225" t="s">
        <v>301</v>
      </c>
      <c r="H1441" s="225" t="s">
        <v>335</v>
      </c>
      <c r="I1441" s="225" t="s">
        <v>374</v>
      </c>
      <c r="M1441" s="225" t="s">
        <v>301</v>
      </c>
    </row>
    <row r="1442" spans="1:13" ht="17.25" customHeight="1" x14ac:dyDescent="0.2">
      <c r="A1442" s="225">
        <v>424086</v>
      </c>
      <c r="B1442" s="225" t="s">
        <v>2846</v>
      </c>
      <c r="C1442" s="225" t="s">
        <v>125</v>
      </c>
      <c r="D1442" s="225" t="s">
        <v>677</v>
      </c>
      <c r="E1442" s="225" t="s">
        <v>158</v>
      </c>
      <c r="F1442" s="225">
        <v>36268</v>
      </c>
      <c r="G1442" s="225" t="s">
        <v>315</v>
      </c>
      <c r="H1442" s="225" t="s">
        <v>335</v>
      </c>
      <c r="I1442" s="225" t="s">
        <v>400</v>
      </c>
      <c r="M1442" s="225" t="s">
        <v>315</v>
      </c>
    </row>
    <row r="1443" spans="1:13" ht="17.25" customHeight="1" x14ac:dyDescent="0.2">
      <c r="A1443" s="225">
        <v>424091</v>
      </c>
      <c r="B1443" s="225" t="s">
        <v>2663</v>
      </c>
      <c r="C1443" s="225" t="s">
        <v>81</v>
      </c>
      <c r="D1443" s="225" t="s">
        <v>2664</v>
      </c>
      <c r="E1443" s="225" t="s">
        <v>158</v>
      </c>
      <c r="F1443" s="225">
        <v>34335</v>
      </c>
      <c r="G1443" s="225" t="s">
        <v>3249</v>
      </c>
      <c r="H1443" s="225" t="s">
        <v>335</v>
      </c>
      <c r="I1443" s="225" t="s">
        <v>400</v>
      </c>
      <c r="M1443" s="225" t="s">
        <v>334</v>
      </c>
    </row>
    <row r="1444" spans="1:13" ht="17.25" customHeight="1" x14ac:dyDescent="0.2">
      <c r="A1444" s="225">
        <v>424095</v>
      </c>
      <c r="B1444" s="225" t="s">
        <v>1309</v>
      </c>
      <c r="C1444" s="225" t="s">
        <v>722</v>
      </c>
      <c r="D1444" s="225" t="s">
        <v>215</v>
      </c>
      <c r="E1444" s="225" t="s">
        <v>158</v>
      </c>
      <c r="F1444" s="225">
        <v>36175</v>
      </c>
      <c r="G1444" s="225" t="s">
        <v>3034</v>
      </c>
      <c r="H1444" s="225" t="s">
        <v>335</v>
      </c>
      <c r="I1444" s="225" t="s">
        <v>374</v>
      </c>
      <c r="M1444" s="225" t="s">
        <v>311</v>
      </c>
    </row>
    <row r="1445" spans="1:13" ht="17.25" customHeight="1" x14ac:dyDescent="0.2">
      <c r="A1445" s="225">
        <v>424099</v>
      </c>
      <c r="B1445" s="225" t="s">
        <v>2595</v>
      </c>
      <c r="C1445" s="225" t="s">
        <v>435</v>
      </c>
      <c r="D1445" s="225" t="s">
        <v>2596</v>
      </c>
      <c r="E1445" s="225" t="s">
        <v>158</v>
      </c>
      <c r="F1445" s="225">
        <v>32509</v>
      </c>
      <c r="G1445" s="225" t="s">
        <v>3095</v>
      </c>
      <c r="H1445" s="225" t="s">
        <v>335</v>
      </c>
      <c r="I1445" s="225" t="s">
        <v>400</v>
      </c>
      <c r="M1445" s="225" t="s">
        <v>327</v>
      </c>
    </row>
    <row r="1446" spans="1:13" ht="17.25" customHeight="1" x14ac:dyDescent="0.2">
      <c r="A1446" s="225">
        <v>424100</v>
      </c>
      <c r="B1446" s="225" t="s">
        <v>2993</v>
      </c>
      <c r="C1446" s="225" t="s">
        <v>102</v>
      </c>
      <c r="D1446" s="225" t="s">
        <v>222</v>
      </c>
      <c r="E1446" s="225" t="s">
        <v>158</v>
      </c>
      <c r="F1446" s="225">
        <v>34880</v>
      </c>
      <c r="G1446" s="225" t="s">
        <v>3038</v>
      </c>
      <c r="H1446" s="225" t="s">
        <v>335</v>
      </c>
      <c r="I1446" s="225" t="s">
        <v>400</v>
      </c>
      <c r="M1446" s="225" t="s">
        <v>327</v>
      </c>
    </row>
    <row r="1447" spans="1:13" ht="17.25" customHeight="1" x14ac:dyDescent="0.2">
      <c r="A1447" s="225">
        <v>424107</v>
      </c>
      <c r="B1447" s="225" t="s">
        <v>1565</v>
      </c>
      <c r="C1447" s="225" t="s">
        <v>1566</v>
      </c>
      <c r="D1447" s="225" t="s">
        <v>242</v>
      </c>
      <c r="E1447" s="225" t="s">
        <v>158</v>
      </c>
      <c r="F1447" s="225">
        <v>32299</v>
      </c>
      <c r="G1447" s="225" t="s">
        <v>301</v>
      </c>
      <c r="H1447" s="225" t="s">
        <v>335</v>
      </c>
      <c r="I1447" s="225" t="s">
        <v>374</v>
      </c>
      <c r="M1447" s="225" t="s">
        <v>301</v>
      </c>
    </row>
    <row r="1448" spans="1:13" ht="17.25" customHeight="1" x14ac:dyDescent="0.2">
      <c r="A1448" s="225">
        <v>424108</v>
      </c>
      <c r="B1448" s="225" t="s">
        <v>1941</v>
      </c>
      <c r="C1448" s="225" t="s">
        <v>70</v>
      </c>
      <c r="D1448" s="225" t="s">
        <v>290</v>
      </c>
      <c r="E1448" s="225" t="s">
        <v>157</v>
      </c>
      <c r="F1448" s="225">
        <v>35065</v>
      </c>
      <c r="G1448" s="225" t="s">
        <v>301</v>
      </c>
      <c r="H1448" s="225" t="s">
        <v>335</v>
      </c>
      <c r="I1448" s="225" t="s">
        <v>374</v>
      </c>
      <c r="M1448" s="225" t="s">
        <v>301</v>
      </c>
    </row>
    <row r="1449" spans="1:13" ht="17.25" customHeight="1" x14ac:dyDescent="0.2">
      <c r="A1449" s="225">
        <v>424117</v>
      </c>
      <c r="B1449" s="225" t="s">
        <v>1707</v>
      </c>
      <c r="C1449" s="225" t="s">
        <v>547</v>
      </c>
      <c r="D1449" s="225" t="s">
        <v>241</v>
      </c>
      <c r="E1449" s="225" t="s">
        <v>158</v>
      </c>
      <c r="F1449" s="225">
        <v>32689</v>
      </c>
      <c r="G1449" s="225" t="s">
        <v>301</v>
      </c>
      <c r="H1449" s="225" t="s">
        <v>335</v>
      </c>
      <c r="I1449" s="225" t="s">
        <v>374</v>
      </c>
      <c r="M1449" s="225" t="s">
        <v>301</v>
      </c>
    </row>
    <row r="1450" spans="1:13" ht="17.25" customHeight="1" x14ac:dyDescent="0.2">
      <c r="A1450" s="225">
        <v>424136</v>
      </c>
      <c r="B1450" s="225" t="s">
        <v>1801</v>
      </c>
      <c r="C1450" s="225" t="s">
        <v>1802</v>
      </c>
      <c r="D1450" s="225" t="s">
        <v>851</v>
      </c>
      <c r="E1450" s="225" t="s">
        <v>158</v>
      </c>
      <c r="F1450" s="225">
        <v>30870</v>
      </c>
      <c r="G1450" s="225" t="s">
        <v>301</v>
      </c>
      <c r="H1450" s="225" t="s">
        <v>335</v>
      </c>
      <c r="I1450" s="225" t="s">
        <v>374</v>
      </c>
      <c r="M1450" s="225" t="s">
        <v>301</v>
      </c>
    </row>
    <row r="1451" spans="1:13" ht="17.25" customHeight="1" x14ac:dyDescent="0.2">
      <c r="A1451" s="225">
        <v>424148</v>
      </c>
      <c r="B1451" s="225" t="s">
        <v>2845</v>
      </c>
      <c r="C1451" s="225" t="s">
        <v>70</v>
      </c>
      <c r="D1451" s="225" t="s">
        <v>530</v>
      </c>
      <c r="E1451" s="225" t="s">
        <v>158</v>
      </c>
      <c r="F1451" s="225">
        <v>36526</v>
      </c>
      <c r="G1451" s="225" t="s">
        <v>301</v>
      </c>
      <c r="H1451" s="225" t="s">
        <v>335</v>
      </c>
      <c r="I1451" s="225" t="s">
        <v>400</v>
      </c>
      <c r="M1451" s="225" t="s">
        <v>301</v>
      </c>
    </row>
    <row r="1452" spans="1:13" ht="17.25" customHeight="1" x14ac:dyDescent="0.2">
      <c r="A1452" s="225">
        <v>424153</v>
      </c>
      <c r="B1452" s="225" t="s">
        <v>1308</v>
      </c>
      <c r="C1452" s="225" t="s">
        <v>74</v>
      </c>
      <c r="D1452" s="225" t="s">
        <v>524</v>
      </c>
      <c r="E1452" s="225" t="s">
        <v>158</v>
      </c>
      <c r="F1452" s="225">
        <v>31846</v>
      </c>
      <c r="G1452" s="225" t="s">
        <v>3190</v>
      </c>
      <c r="H1452" s="225" t="s">
        <v>335</v>
      </c>
      <c r="I1452" s="225" t="s">
        <v>374</v>
      </c>
      <c r="M1452" s="225" t="s">
        <v>311</v>
      </c>
    </row>
    <row r="1453" spans="1:13" ht="17.25" customHeight="1" x14ac:dyDescent="0.2">
      <c r="A1453" s="225">
        <v>424166</v>
      </c>
      <c r="B1453" s="225" t="s">
        <v>2525</v>
      </c>
      <c r="C1453" s="225" t="s">
        <v>595</v>
      </c>
      <c r="D1453" s="225" t="s">
        <v>2526</v>
      </c>
      <c r="E1453" s="225" t="s">
        <v>158</v>
      </c>
      <c r="F1453" s="225">
        <v>36526</v>
      </c>
      <c r="G1453" s="225" t="s">
        <v>301</v>
      </c>
      <c r="H1453" s="225" t="s">
        <v>335</v>
      </c>
      <c r="I1453" s="225" t="s">
        <v>400</v>
      </c>
      <c r="M1453" s="225" t="s">
        <v>301</v>
      </c>
    </row>
    <row r="1454" spans="1:13" ht="17.25" customHeight="1" x14ac:dyDescent="0.2">
      <c r="A1454" s="225">
        <v>424168</v>
      </c>
      <c r="B1454" s="225" t="s">
        <v>1122</v>
      </c>
      <c r="C1454" s="225" t="s">
        <v>98</v>
      </c>
      <c r="D1454" s="225" t="s">
        <v>1123</v>
      </c>
      <c r="E1454" s="225" t="s">
        <v>158</v>
      </c>
      <c r="F1454" s="225">
        <v>36329</v>
      </c>
      <c r="G1454" s="225" t="s">
        <v>3092</v>
      </c>
      <c r="H1454" s="225" t="s">
        <v>335</v>
      </c>
      <c r="I1454" s="225" t="s">
        <v>374</v>
      </c>
      <c r="M1454" s="225" t="s">
        <v>301</v>
      </c>
    </row>
    <row r="1455" spans="1:13" ht="17.25" customHeight="1" x14ac:dyDescent="0.2">
      <c r="A1455" s="225">
        <v>424171</v>
      </c>
      <c r="B1455" s="225" t="s">
        <v>2812</v>
      </c>
      <c r="C1455" s="225" t="s">
        <v>803</v>
      </c>
      <c r="D1455" s="225" t="s">
        <v>593</v>
      </c>
      <c r="E1455" s="225" t="s">
        <v>158</v>
      </c>
      <c r="F1455" s="225">
        <v>34332</v>
      </c>
      <c r="G1455" s="225" t="s">
        <v>301</v>
      </c>
      <c r="H1455" s="225" t="s">
        <v>336</v>
      </c>
      <c r="I1455" s="225" t="s">
        <v>400</v>
      </c>
      <c r="M1455" s="225" t="s">
        <v>291</v>
      </c>
    </row>
    <row r="1456" spans="1:13" ht="17.25" customHeight="1" x14ac:dyDescent="0.2">
      <c r="A1456" s="225">
        <v>424174</v>
      </c>
      <c r="B1456" s="225" t="s">
        <v>1760</v>
      </c>
      <c r="C1456" s="225" t="s">
        <v>72</v>
      </c>
      <c r="D1456" s="225" t="s">
        <v>248</v>
      </c>
      <c r="E1456" s="225" t="s">
        <v>158</v>
      </c>
      <c r="F1456" s="225">
        <v>30214</v>
      </c>
      <c r="G1456" s="225" t="s">
        <v>3137</v>
      </c>
      <c r="H1456" s="225" t="s">
        <v>335</v>
      </c>
      <c r="I1456" s="225" t="s">
        <v>374</v>
      </c>
      <c r="M1456" s="225" t="s">
        <v>301</v>
      </c>
    </row>
    <row r="1457" spans="1:13" ht="17.25" customHeight="1" x14ac:dyDescent="0.2">
      <c r="A1457" s="225">
        <v>424183</v>
      </c>
      <c r="B1457" s="225" t="s">
        <v>1564</v>
      </c>
      <c r="C1457" s="225" t="s">
        <v>494</v>
      </c>
      <c r="D1457" s="225" t="s">
        <v>244</v>
      </c>
      <c r="E1457" s="225" t="s">
        <v>158</v>
      </c>
      <c r="F1457" s="225">
        <v>34722</v>
      </c>
      <c r="G1457" s="225" t="s">
        <v>326</v>
      </c>
      <c r="H1457" s="225" t="s">
        <v>335</v>
      </c>
      <c r="I1457" s="225" t="s">
        <v>374</v>
      </c>
      <c r="M1457" s="225" t="s">
        <v>311</v>
      </c>
    </row>
    <row r="1458" spans="1:13" ht="17.25" customHeight="1" x14ac:dyDescent="0.2">
      <c r="A1458" s="225">
        <v>424186</v>
      </c>
      <c r="B1458" s="225" t="s">
        <v>2606</v>
      </c>
      <c r="C1458" s="225" t="s">
        <v>93</v>
      </c>
      <c r="D1458" s="225" t="s">
        <v>513</v>
      </c>
      <c r="E1458" s="225" t="s">
        <v>158</v>
      </c>
      <c r="F1458" s="225">
        <v>36360</v>
      </c>
      <c r="G1458" s="225" t="s">
        <v>301</v>
      </c>
      <c r="H1458" s="225" t="s">
        <v>335</v>
      </c>
      <c r="I1458" s="225" t="s">
        <v>400</v>
      </c>
      <c r="M1458" s="225" t="s">
        <v>301</v>
      </c>
    </row>
    <row r="1459" spans="1:13" ht="17.25" customHeight="1" x14ac:dyDescent="0.2">
      <c r="A1459" s="225">
        <v>424189</v>
      </c>
      <c r="B1459" s="225" t="s">
        <v>1939</v>
      </c>
      <c r="C1459" s="225" t="s">
        <v>418</v>
      </c>
      <c r="D1459" s="225" t="s">
        <v>1940</v>
      </c>
      <c r="E1459" s="225" t="s">
        <v>158</v>
      </c>
      <c r="F1459" s="225">
        <v>31571</v>
      </c>
      <c r="G1459" s="225" t="s">
        <v>322</v>
      </c>
      <c r="H1459" s="225" t="s">
        <v>336</v>
      </c>
      <c r="I1459" s="225" t="s">
        <v>374</v>
      </c>
      <c r="M1459" s="225" t="s">
        <v>291</v>
      </c>
    </row>
    <row r="1460" spans="1:13" ht="17.25" customHeight="1" x14ac:dyDescent="0.2">
      <c r="A1460" s="225">
        <v>424199</v>
      </c>
      <c r="B1460" s="225" t="s">
        <v>1874</v>
      </c>
      <c r="C1460" s="225" t="s">
        <v>72</v>
      </c>
      <c r="D1460" s="225" t="s">
        <v>1875</v>
      </c>
      <c r="E1460" s="225" t="s">
        <v>158</v>
      </c>
      <c r="F1460" s="225">
        <v>32051</v>
      </c>
      <c r="G1460" s="225" t="s">
        <v>3198</v>
      </c>
      <c r="H1460" s="225" t="s">
        <v>335</v>
      </c>
      <c r="I1460" s="225" t="s">
        <v>374</v>
      </c>
      <c r="M1460" s="225" t="s">
        <v>327</v>
      </c>
    </row>
    <row r="1461" spans="1:13" ht="17.25" customHeight="1" x14ac:dyDescent="0.2">
      <c r="A1461" s="225">
        <v>424214</v>
      </c>
      <c r="B1461" s="225" t="s">
        <v>1873</v>
      </c>
      <c r="C1461" s="225" t="s">
        <v>490</v>
      </c>
      <c r="D1461" s="225" t="s">
        <v>440</v>
      </c>
      <c r="E1461" s="225" t="s">
        <v>157</v>
      </c>
      <c r="F1461" s="225">
        <v>32170</v>
      </c>
      <c r="G1461" s="225" t="s">
        <v>301</v>
      </c>
      <c r="H1461" s="225" t="s">
        <v>335</v>
      </c>
      <c r="I1461" s="225" t="s">
        <v>374</v>
      </c>
      <c r="M1461" s="225" t="s">
        <v>301</v>
      </c>
    </row>
    <row r="1462" spans="1:13" ht="17.25" customHeight="1" x14ac:dyDescent="0.2">
      <c r="A1462" s="225">
        <v>424215</v>
      </c>
      <c r="B1462" s="225" t="s">
        <v>2797</v>
      </c>
      <c r="C1462" s="225" t="s">
        <v>635</v>
      </c>
      <c r="D1462" s="225" t="s">
        <v>588</v>
      </c>
      <c r="E1462" s="225" t="s">
        <v>157</v>
      </c>
      <c r="F1462" s="225">
        <v>36526</v>
      </c>
      <c r="G1462" s="225" t="s">
        <v>301</v>
      </c>
      <c r="H1462" s="225" t="s">
        <v>335</v>
      </c>
      <c r="I1462" s="225" t="s">
        <v>400</v>
      </c>
      <c r="M1462" s="225" t="s">
        <v>301</v>
      </c>
    </row>
    <row r="1463" spans="1:13" ht="17.25" customHeight="1" x14ac:dyDescent="0.2">
      <c r="A1463" s="225">
        <v>424227</v>
      </c>
      <c r="B1463" s="225" t="s">
        <v>2913</v>
      </c>
      <c r="C1463" s="225" t="s">
        <v>718</v>
      </c>
      <c r="D1463" s="225" t="s">
        <v>218</v>
      </c>
      <c r="E1463" s="225" t="s">
        <v>158</v>
      </c>
      <c r="F1463" s="225">
        <v>32423</v>
      </c>
      <c r="G1463" s="225" t="s">
        <v>301</v>
      </c>
      <c r="H1463" s="225" t="s">
        <v>335</v>
      </c>
      <c r="I1463" s="225" t="s">
        <v>400</v>
      </c>
      <c r="M1463" s="225" t="s">
        <v>301</v>
      </c>
    </row>
    <row r="1464" spans="1:13" ht="17.25" customHeight="1" x14ac:dyDescent="0.2">
      <c r="A1464" s="225">
        <v>424236</v>
      </c>
      <c r="B1464" s="225" t="s">
        <v>1834</v>
      </c>
      <c r="C1464" s="225" t="s">
        <v>131</v>
      </c>
      <c r="D1464" s="225" t="s">
        <v>573</v>
      </c>
      <c r="E1464" s="225" t="s">
        <v>158</v>
      </c>
      <c r="F1464" s="225">
        <v>34502</v>
      </c>
      <c r="G1464" s="225" t="s">
        <v>301</v>
      </c>
      <c r="H1464" s="225" t="s">
        <v>335</v>
      </c>
      <c r="I1464" s="225" t="s">
        <v>374</v>
      </c>
      <c r="M1464" s="225" t="s">
        <v>311</v>
      </c>
    </row>
    <row r="1465" spans="1:13" ht="17.25" customHeight="1" x14ac:dyDescent="0.2">
      <c r="A1465" s="225">
        <v>424241</v>
      </c>
      <c r="B1465" s="225" t="s">
        <v>430</v>
      </c>
      <c r="C1465" s="225" t="s">
        <v>113</v>
      </c>
      <c r="D1465" s="225" t="s">
        <v>431</v>
      </c>
      <c r="E1465" s="225" t="s">
        <v>158</v>
      </c>
      <c r="F1465" s="225">
        <v>33239</v>
      </c>
      <c r="G1465" s="225" t="s">
        <v>301</v>
      </c>
      <c r="H1465" s="225" t="s">
        <v>335</v>
      </c>
      <c r="I1465" s="225" t="s">
        <v>374</v>
      </c>
      <c r="M1465" s="225" t="s">
        <v>301</v>
      </c>
    </row>
    <row r="1466" spans="1:13" ht="17.25" customHeight="1" x14ac:dyDescent="0.2">
      <c r="A1466" s="225">
        <v>424249</v>
      </c>
      <c r="B1466" s="225" t="s">
        <v>1674</v>
      </c>
      <c r="C1466" s="225" t="s">
        <v>102</v>
      </c>
      <c r="D1466" s="225" t="s">
        <v>249</v>
      </c>
      <c r="E1466" s="225" t="s">
        <v>157</v>
      </c>
      <c r="F1466" s="225">
        <v>35502</v>
      </c>
      <c r="G1466" s="225" t="s">
        <v>3049</v>
      </c>
      <c r="H1466" s="225" t="s">
        <v>335</v>
      </c>
      <c r="I1466" s="225" t="s">
        <v>374</v>
      </c>
      <c r="M1466" s="225" t="s">
        <v>311</v>
      </c>
    </row>
    <row r="1467" spans="1:13" ht="17.25" customHeight="1" x14ac:dyDescent="0.2">
      <c r="A1467" s="225">
        <v>424256</v>
      </c>
      <c r="B1467" s="225" t="s">
        <v>2751</v>
      </c>
      <c r="C1467" s="225" t="s">
        <v>72</v>
      </c>
      <c r="D1467" s="225" t="s">
        <v>779</v>
      </c>
      <c r="E1467" s="225" t="s">
        <v>158</v>
      </c>
      <c r="F1467" s="225">
        <v>35105</v>
      </c>
      <c r="G1467" s="225" t="s">
        <v>301</v>
      </c>
      <c r="H1467" s="225" t="s">
        <v>335</v>
      </c>
      <c r="I1467" s="225" t="s">
        <v>400</v>
      </c>
      <c r="M1467" s="225" t="s">
        <v>306</v>
      </c>
    </row>
    <row r="1468" spans="1:13" ht="17.25" customHeight="1" x14ac:dyDescent="0.2">
      <c r="A1468" s="225">
        <v>424258</v>
      </c>
      <c r="B1468" s="225" t="s">
        <v>2839</v>
      </c>
      <c r="C1468" s="225" t="s">
        <v>70</v>
      </c>
      <c r="D1468" s="225" t="s">
        <v>573</v>
      </c>
      <c r="E1468" s="225" t="s">
        <v>157</v>
      </c>
      <c r="F1468" s="225">
        <v>36526</v>
      </c>
      <c r="G1468" s="225" t="s">
        <v>301</v>
      </c>
      <c r="H1468" s="225" t="s">
        <v>335</v>
      </c>
      <c r="I1468" s="225" t="s">
        <v>400</v>
      </c>
      <c r="M1468" s="225" t="s">
        <v>327</v>
      </c>
    </row>
    <row r="1469" spans="1:13" ht="17.25" customHeight="1" x14ac:dyDescent="0.2">
      <c r="A1469" s="225">
        <v>424260</v>
      </c>
      <c r="B1469" s="225" t="s">
        <v>1229</v>
      </c>
      <c r="C1469" s="225" t="s">
        <v>776</v>
      </c>
      <c r="D1469" s="225" t="s">
        <v>540</v>
      </c>
      <c r="E1469" s="225" t="s">
        <v>158</v>
      </c>
      <c r="F1469" s="225">
        <v>31816</v>
      </c>
      <c r="G1469" s="225" t="s">
        <v>313</v>
      </c>
      <c r="H1469" s="225" t="s">
        <v>335</v>
      </c>
      <c r="I1469" s="225" t="s">
        <v>374</v>
      </c>
      <c r="M1469" s="225" t="s">
        <v>314</v>
      </c>
    </row>
    <row r="1470" spans="1:13" ht="17.25" customHeight="1" x14ac:dyDescent="0.2">
      <c r="A1470" s="225">
        <v>424261</v>
      </c>
      <c r="B1470" s="225" t="s">
        <v>1706</v>
      </c>
      <c r="C1470" s="225" t="s">
        <v>89</v>
      </c>
      <c r="D1470" s="225" t="s">
        <v>668</v>
      </c>
      <c r="E1470" s="225" t="s">
        <v>158</v>
      </c>
      <c r="F1470" s="225">
        <v>34554</v>
      </c>
      <c r="G1470" s="225" t="s">
        <v>301</v>
      </c>
      <c r="H1470" s="225" t="s">
        <v>336</v>
      </c>
      <c r="I1470" s="225" t="s">
        <v>374</v>
      </c>
      <c r="M1470" s="225" t="s">
        <v>291</v>
      </c>
    </row>
    <row r="1471" spans="1:13" ht="17.25" customHeight="1" x14ac:dyDescent="0.2">
      <c r="A1471" s="225">
        <v>424269</v>
      </c>
      <c r="B1471" s="225" t="s">
        <v>2680</v>
      </c>
      <c r="C1471" s="225" t="s">
        <v>866</v>
      </c>
      <c r="D1471" s="225" t="s">
        <v>527</v>
      </c>
      <c r="E1471" s="225" t="s">
        <v>157</v>
      </c>
      <c r="F1471" s="225">
        <v>34114</v>
      </c>
      <c r="G1471" s="225" t="s">
        <v>306</v>
      </c>
      <c r="H1471" s="225" t="s">
        <v>335</v>
      </c>
      <c r="I1471" s="225" t="s">
        <v>400</v>
      </c>
      <c r="M1471" s="225" t="s">
        <v>334</v>
      </c>
    </row>
    <row r="1472" spans="1:13" ht="17.25" customHeight="1" x14ac:dyDescent="0.2">
      <c r="A1472" s="225">
        <v>424275</v>
      </c>
      <c r="B1472" s="225" t="s">
        <v>1832</v>
      </c>
      <c r="C1472" s="225" t="s">
        <v>1833</v>
      </c>
      <c r="D1472" s="225" t="s">
        <v>699</v>
      </c>
      <c r="E1472" s="225" t="s">
        <v>157</v>
      </c>
      <c r="F1472" s="225">
        <v>35460</v>
      </c>
      <c r="G1472" s="225" t="s">
        <v>301</v>
      </c>
      <c r="H1472" s="225" t="s">
        <v>335</v>
      </c>
      <c r="I1472" s="225" t="s">
        <v>374</v>
      </c>
      <c r="M1472" s="225" t="s">
        <v>301</v>
      </c>
    </row>
    <row r="1473" spans="1:13" ht="17.25" customHeight="1" x14ac:dyDescent="0.2">
      <c r="A1473" s="225">
        <v>424280</v>
      </c>
      <c r="B1473" s="225" t="s">
        <v>1697</v>
      </c>
      <c r="C1473" s="225" t="s">
        <v>798</v>
      </c>
      <c r="D1473" s="225" t="s">
        <v>440</v>
      </c>
      <c r="E1473" s="225" t="s">
        <v>158</v>
      </c>
      <c r="F1473" s="225">
        <v>36175</v>
      </c>
      <c r="G1473" s="225" t="s">
        <v>301</v>
      </c>
      <c r="H1473" s="225" t="s">
        <v>335</v>
      </c>
      <c r="I1473" s="225" t="s">
        <v>374</v>
      </c>
      <c r="M1473" s="225" t="s">
        <v>334</v>
      </c>
    </row>
    <row r="1474" spans="1:13" ht="17.25" customHeight="1" x14ac:dyDescent="0.2">
      <c r="A1474" s="225">
        <v>424294</v>
      </c>
      <c r="B1474" s="225" t="s">
        <v>1800</v>
      </c>
      <c r="C1474" s="225" t="s">
        <v>483</v>
      </c>
      <c r="D1474" s="225" t="s">
        <v>700</v>
      </c>
      <c r="E1474" s="225" t="s">
        <v>157</v>
      </c>
      <c r="F1474" s="225">
        <v>34496</v>
      </c>
      <c r="G1474" s="225" t="s">
        <v>3221</v>
      </c>
      <c r="H1474" s="225" t="s">
        <v>335</v>
      </c>
      <c r="I1474" s="225" t="s">
        <v>374</v>
      </c>
      <c r="M1474" s="225" t="s">
        <v>332</v>
      </c>
    </row>
    <row r="1475" spans="1:13" ht="17.25" customHeight="1" x14ac:dyDescent="0.2">
      <c r="A1475" s="225">
        <v>424297</v>
      </c>
      <c r="B1475" s="225" t="s">
        <v>1587</v>
      </c>
      <c r="C1475" s="225" t="s">
        <v>83</v>
      </c>
      <c r="D1475" s="225" t="s">
        <v>1588</v>
      </c>
      <c r="E1475" s="225" t="s">
        <v>157</v>
      </c>
      <c r="F1475" s="225">
        <v>27534</v>
      </c>
      <c r="G1475" s="225" t="s">
        <v>301</v>
      </c>
      <c r="H1475" s="225" t="s">
        <v>335</v>
      </c>
      <c r="I1475" s="225" t="s">
        <v>374</v>
      </c>
      <c r="M1475" s="225" t="s">
        <v>321</v>
      </c>
    </row>
    <row r="1476" spans="1:13" ht="17.25" customHeight="1" x14ac:dyDescent="0.2">
      <c r="A1476" s="225">
        <v>424303</v>
      </c>
      <c r="B1476" s="225" t="s">
        <v>1597</v>
      </c>
      <c r="C1476" s="225" t="s">
        <v>72</v>
      </c>
      <c r="D1476" s="225" t="s">
        <v>244</v>
      </c>
      <c r="E1476" s="225" t="s">
        <v>158</v>
      </c>
      <c r="F1476" s="225">
        <v>36244</v>
      </c>
      <c r="G1476" s="225" t="s">
        <v>301</v>
      </c>
      <c r="H1476" s="225" t="s">
        <v>335</v>
      </c>
      <c r="I1476" s="225" t="s">
        <v>374</v>
      </c>
      <c r="M1476" s="225" t="s">
        <v>301</v>
      </c>
    </row>
    <row r="1477" spans="1:13" ht="17.25" customHeight="1" x14ac:dyDescent="0.2">
      <c r="A1477" s="225">
        <v>424304</v>
      </c>
      <c r="B1477" s="225" t="s">
        <v>1938</v>
      </c>
      <c r="C1477" s="225" t="s">
        <v>589</v>
      </c>
      <c r="D1477" s="225" t="s">
        <v>250</v>
      </c>
      <c r="E1477" s="225" t="s">
        <v>158</v>
      </c>
      <c r="F1477" s="225">
        <v>34814</v>
      </c>
      <c r="G1477" s="225" t="s">
        <v>301</v>
      </c>
      <c r="H1477" s="225" t="s">
        <v>335</v>
      </c>
      <c r="I1477" s="225" t="s">
        <v>374</v>
      </c>
      <c r="M1477" s="225" t="s">
        <v>327</v>
      </c>
    </row>
    <row r="1478" spans="1:13" ht="17.25" customHeight="1" x14ac:dyDescent="0.2">
      <c r="A1478" s="225">
        <v>424310</v>
      </c>
      <c r="B1478" s="225" t="s">
        <v>1695</v>
      </c>
      <c r="C1478" s="225" t="s">
        <v>88</v>
      </c>
      <c r="D1478" s="225" t="s">
        <v>1696</v>
      </c>
      <c r="E1478" s="225" t="s">
        <v>158</v>
      </c>
      <c r="F1478" s="225">
        <v>36161</v>
      </c>
      <c r="G1478" s="225" t="s">
        <v>301</v>
      </c>
      <c r="H1478" s="225" t="s">
        <v>335</v>
      </c>
      <c r="I1478" s="225" t="s">
        <v>374</v>
      </c>
      <c r="M1478" s="225" t="s">
        <v>301</v>
      </c>
    </row>
    <row r="1479" spans="1:13" ht="17.25" customHeight="1" x14ac:dyDescent="0.2">
      <c r="A1479" s="225">
        <v>424318</v>
      </c>
      <c r="B1479" s="225" t="s">
        <v>1024</v>
      </c>
      <c r="C1479" s="225" t="s">
        <v>74</v>
      </c>
      <c r="D1479" s="225" t="s">
        <v>2992</v>
      </c>
      <c r="E1479" s="225" t="s">
        <v>157</v>
      </c>
      <c r="F1479" s="225">
        <v>29221</v>
      </c>
      <c r="G1479" s="225" t="s">
        <v>301</v>
      </c>
      <c r="H1479" s="225" t="s">
        <v>335</v>
      </c>
      <c r="I1479" s="225" t="s">
        <v>400</v>
      </c>
      <c r="M1479" s="225" t="s">
        <v>327</v>
      </c>
    </row>
    <row r="1480" spans="1:13" ht="17.25" customHeight="1" x14ac:dyDescent="0.2">
      <c r="A1480" s="225">
        <v>424319</v>
      </c>
      <c r="B1480" s="225" t="s">
        <v>2622</v>
      </c>
      <c r="C1480" s="225" t="s">
        <v>2623</v>
      </c>
      <c r="D1480" s="225" t="s">
        <v>230</v>
      </c>
      <c r="E1480" s="225" t="s">
        <v>158</v>
      </c>
      <c r="F1480" s="225">
        <v>35088</v>
      </c>
      <c r="G1480" s="225" t="s">
        <v>301</v>
      </c>
      <c r="H1480" s="225" t="s">
        <v>335</v>
      </c>
      <c r="I1480" s="225" t="s">
        <v>400</v>
      </c>
      <c r="M1480" s="225" t="s">
        <v>301</v>
      </c>
    </row>
    <row r="1481" spans="1:13" ht="17.25" customHeight="1" x14ac:dyDescent="0.2">
      <c r="A1481" s="225">
        <v>424324</v>
      </c>
      <c r="B1481" s="225" t="s">
        <v>1937</v>
      </c>
      <c r="C1481" s="225" t="s">
        <v>717</v>
      </c>
      <c r="D1481" s="225" t="s">
        <v>224</v>
      </c>
      <c r="E1481" s="225" t="s">
        <v>158</v>
      </c>
      <c r="F1481" s="225">
        <v>28915</v>
      </c>
      <c r="G1481" s="225" t="s">
        <v>301</v>
      </c>
      <c r="H1481" s="225" t="s">
        <v>335</v>
      </c>
      <c r="I1481" s="225" t="s">
        <v>374</v>
      </c>
      <c r="M1481" s="225" t="s">
        <v>301</v>
      </c>
    </row>
    <row r="1482" spans="1:13" ht="17.25" customHeight="1" x14ac:dyDescent="0.2">
      <c r="A1482" s="225">
        <v>424327</v>
      </c>
      <c r="B1482" s="225" t="s">
        <v>2621</v>
      </c>
      <c r="C1482" s="225" t="s">
        <v>359</v>
      </c>
      <c r="D1482" s="225" t="s">
        <v>574</v>
      </c>
      <c r="E1482" s="225" t="s">
        <v>158</v>
      </c>
      <c r="F1482" s="225">
        <v>35402</v>
      </c>
      <c r="G1482" s="225" t="s">
        <v>3090</v>
      </c>
      <c r="H1482" s="225" t="s">
        <v>335</v>
      </c>
      <c r="I1482" s="225" t="s">
        <v>400</v>
      </c>
      <c r="M1482" s="225" t="s">
        <v>321</v>
      </c>
    </row>
    <row r="1483" spans="1:13" ht="17.25" customHeight="1" x14ac:dyDescent="0.2">
      <c r="A1483" s="225">
        <v>424329</v>
      </c>
      <c r="B1483" s="225" t="s">
        <v>1465</v>
      </c>
      <c r="C1483" s="225" t="s">
        <v>516</v>
      </c>
      <c r="D1483" s="225" t="s">
        <v>676</v>
      </c>
      <c r="E1483" s="225" t="s">
        <v>157</v>
      </c>
      <c r="F1483" s="225">
        <v>34616</v>
      </c>
      <c r="G1483" s="225" t="s">
        <v>301</v>
      </c>
      <c r="H1483" s="225" t="s">
        <v>336</v>
      </c>
      <c r="I1483" s="225" t="s">
        <v>374</v>
      </c>
      <c r="M1483" s="225" t="s">
        <v>291</v>
      </c>
    </row>
    <row r="1484" spans="1:13" ht="17.25" customHeight="1" x14ac:dyDescent="0.2">
      <c r="A1484" s="225">
        <v>424339</v>
      </c>
      <c r="B1484" s="225" t="s">
        <v>1936</v>
      </c>
      <c r="C1484" s="225" t="s">
        <v>72</v>
      </c>
      <c r="D1484" s="225" t="s">
        <v>661</v>
      </c>
      <c r="E1484" s="225" t="s">
        <v>157</v>
      </c>
      <c r="F1484" s="225">
        <v>33250</v>
      </c>
      <c r="G1484" s="225" t="s">
        <v>301</v>
      </c>
      <c r="H1484" s="225" t="s">
        <v>336</v>
      </c>
      <c r="I1484" s="225" t="s">
        <v>374</v>
      </c>
      <c r="M1484" s="225" t="s">
        <v>291</v>
      </c>
    </row>
    <row r="1485" spans="1:13" ht="17.25" customHeight="1" x14ac:dyDescent="0.2">
      <c r="A1485" s="225">
        <v>424350</v>
      </c>
      <c r="B1485" s="225" t="s">
        <v>1935</v>
      </c>
      <c r="C1485" s="225" t="s">
        <v>858</v>
      </c>
      <c r="D1485" s="225" t="s">
        <v>235</v>
      </c>
      <c r="E1485" s="225" t="s">
        <v>158</v>
      </c>
      <c r="F1485" s="225">
        <v>35120</v>
      </c>
      <c r="G1485" s="225" t="s">
        <v>301</v>
      </c>
      <c r="H1485" s="225" t="s">
        <v>335</v>
      </c>
      <c r="I1485" s="225" t="s">
        <v>374</v>
      </c>
      <c r="M1485" s="225" t="s">
        <v>301</v>
      </c>
    </row>
    <row r="1486" spans="1:13" ht="17.25" customHeight="1" x14ac:dyDescent="0.2">
      <c r="A1486" s="225">
        <v>424356</v>
      </c>
      <c r="B1486" s="225" t="s">
        <v>1934</v>
      </c>
      <c r="C1486" s="225" t="s">
        <v>67</v>
      </c>
      <c r="D1486" s="225" t="s">
        <v>246</v>
      </c>
      <c r="E1486" s="225" t="s">
        <v>158</v>
      </c>
      <c r="F1486" s="225">
        <v>32970</v>
      </c>
      <c r="G1486" s="225" t="s">
        <v>3028</v>
      </c>
      <c r="H1486" s="225" t="s">
        <v>335</v>
      </c>
      <c r="I1486" s="225" t="s">
        <v>374</v>
      </c>
      <c r="M1486" s="225" t="s">
        <v>301</v>
      </c>
    </row>
    <row r="1487" spans="1:13" ht="17.25" customHeight="1" x14ac:dyDescent="0.2">
      <c r="A1487" s="225">
        <v>424426</v>
      </c>
      <c r="B1487" s="225" t="s">
        <v>2991</v>
      </c>
      <c r="C1487" s="225" t="s">
        <v>517</v>
      </c>
      <c r="D1487" s="225" t="s">
        <v>268</v>
      </c>
      <c r="E1487" s="225" t="s">
        <v>157</v>
      </c>
      <c r="F1487" s="225">
        <v>33508</v>
      </c>
      <c r="G1487" s="225" t="s">
        <v>301</v>
      </c>
      <c r="H1487" s="225" t="s">
        <v>335</v>
      </c>
      <c r="I1487" s="225" t="s">
        <v>400</v>
      </c>
      <c r="M1487" s="225" t="s">
        <v>320</v>
      </c>
    </row>
    <row r="1488" spans="1:13" ht="17.25" customHeight="1" x14ac:dyDescent="0.2">
      <c r="A1488" s="225">
        <v>424446</v>
      </c>
      <c r="B1488" s="225" t="s">
        <v>2990</v>
      </c>
      <c r="C1488" s="225" t="s">
        <v>79</v>
      </c>
      <c r="D1488" s="225" t="s">
        <v>620</v>
      </c>
      <c r="E1488" s="225" t="s">
        <v>157</v>
      </c>
      <c r="F1488" s="225">
        <v>35282</v>
      </c>
      <c r="G1488" s="225" t="s">
        <v>301</v>
      </c>
      <c r="H1488" s="225" t="s">
        <v>335</v>
      </c>
      <c r="I1488" s="225" t="s">
        <v>400</v>
      </c>
      <c r="M1488" s="225" t="s">
        <v>301</v>
      </c>
    </row>
    <row r="1489" spans="1:13" ht="17.25" customHeight="1" x14ac:dyDescent="0.2">
      <c r="A1489" s="225">
        <v>424456</v>
      </c>
      <c r="B1489" s="225" t="s">
        <v>1932</v>
      </c>
      <c r="C1489" s="225" t="s">
        <v>1532</v>
      </c>
      <c r="D1489" s="225" t="s">
        <v>619</v>
      </c>
      <c r="E1489" s="225" t="s">
        <v>158</v>
      </c>
      <c r="F1489" s="225">
        <v>34813</v>
      </c>
      <c r="G1489" s="225" t="s">
        <v>301</v>
      </c>
      <c r="H1489" s="225" t="s">
        <v>335</v>
      </c>
      <c r="I1489" s="225" t="s">
        <v>374</v>
      </c>
      <c r="M1489" s="225" t="s">
        <v>301</v>
      </c>
    </row>
    <row r="1490" spans="1:13" ht="17.25" customHeight="1" x14ac:dyDescent="0.2">
      <c r="A1490" s="225">
        <v>424464</v>
      </c>
      <c r="B1490" s="225" t="s">
        <v>2989</v>
      </c>
      <c r="C1490" s="225" t="s">
        <v>769</v>
      </c>
      <c r="D1490" s="225" t="s">
        <v>231</v>
      </c>
      <c r="E1490" s="225" t="s">
        <v>158</v>
      </c>
      <c r="F1490" s="225">
        <v>35929</v>
      </c>
      <c r="G1490" s="225" t="s">
        <v>301</v>
      </c>
      <c r="H1490" s="225" t="s">
        <v>335</v>
      </c>
      <c r="I1490" s="225" t="s">
        <v>400</v>
      </c>
      <c r="M1490" s="225" t="s">
        <v>301</v>
      </c>
    </row>
    <row r="1491" spans="1:13" ht="17.25" customHeight="1" x14ac:dyDescent="0.2">
      <c r="A1491" s="225">
        <v>424476</v>
      </c>
      <c r="B1491" s="225" t="s">
        <v>1931</v>
      </c>
      <c r="C1491" s="225" t="s">
        <v>88</v>
      </c>
      <c r="D1491" s="225" t="s">
        <v>215</v>
      </c>
      <c r="E1491" s="225" t="s">
        <v>158</v>
      </c>
      <c r="F1491" s="225">
        <v>34857</v>
      </c>
      <c r="G1491" s="225" t="s">
        <v>301</v>
      </c>
      <c r="H1491" s="225" t="s">
        <v>335</v>
      </c>
      <c r="I1491" s="225" t="s">
        <v>374</v>
      </c>
      <c r="M1491" s="225" t="s">
        <v>310</v>
      </c>
    </row>
    <row r="1492" spans="1:13" ht="17.25" customHeight="1" x14ac:dyDescent="0.2">
      <c r="A1492" s="225">
        <v>424484</v>
      </c>
      <c r="B1492" s="225" t="s">
        <v>2987</v>
      </c>
      <c r="C1492" s="225" t="s">
        <v>549</v>
      </c>
      <c r="D1492" s="225" t="s">
        <v>2988</v>
      </c>
      <c r="E1492" s="225" t="s">
        <v>158</v>
      </c>
      <c r="F1492" s="225">
        <v>33390</v>
      </c>
      <c r="G1492" s="225" t="s">
        <v>301</v>
      </c>
      <c r="H1492" s="225" t="s">
        <v>335</v>
      </c>
      <c r="I1492" s="225" t="s">
        <v>400</v>
      </c>
      <c r="M1492" s="225" t="s">
        <v>334</v>
      </c>
    </row>
    <row r="1493" spans="1:13" ht="17.25" customHeight="1" x14ac:dyDescent="0.2">
      <c r="A1493" s="225">
        <v>424517</v>
      </c>
      <c r="B1493" s="225" t="s">
        <v>704</v>
      </c>
      <c r="C1493" s="225" t="s">
        <v>589</v>
      </c>
      <c r="D1493" s="225" t="s">
        <v>223</v>
      </c>
      <c r="E1493" s="225" t="s">
        <v>157</v>
      </c>
      <c r="F1493" s="225">
        <v>35693</v>
      </c>
      <c r="G1493" s="225" t="s">
        <v>301</v>
      </c>
      <c r="H1493" s="225" t="s">
        <v>335</v>
      </c>
      <c r="I1493" s="225" t="s">
        <v>400</v>
      </c>
      <c r="M1493" s="225" t="s">
        <v>327</v>
      </c>
    </row>
    <row r="1494" spans="1:13" ht="17.25" customHeight="1" x14ac:dyDescent="0.2">
      <c r="A1494" s="225">
        <v>424535</v>
      </c>
      <c r="B1494" s="225" t="s">
        <v>1360</v>
      </c>
      <c r="C1494" s="225" t="s">
        <v>72</v>
      </c>
      <c r="D1494" s="225" t="s">
        <v>534</v>
      </c>
      <c r="E1494" s="225" t="s">
        <v>157</v>
      </c>
      <c r="F1494" s="225">
        <v>35364</v>
      </c>
      <c r="G1494" s="225" t="s">
        <v>3040</v>
      </c>
      <c r="H1494" s="225" t="s">
        <v>335</v>
      </c>
      <c r="I1494" s="225" t="s">
        <v>374</v>
      </c>
      <c r="M1494" s="225" t="s">
        <v>311</v>
      </c>
    </row>
    <row r="1495" spans="1:13" ht="17.25" customHeight="1" x14ac:dyDescent="0.2">
      <c r="A1495" s="225">
        <v>424536</v>
      </c>
      <c r="B1495" s="225" t="s">
        <v>2986</v>
      </c>
      <c r="C1495" s="225" t="s">
        <v>125</v>
      </c>
      <c r="D1495" s="225" t="s">
        <v>254</v>
      </c>
      <c r="E1495" s="225" t="s">
        <v>158</v>
      </c>
      <c r="F1495" s="225">
        <v>36031</v>
      </c>
      <c r="G1495" s="225" t="s">
        <v>313</v>
      </c>
      <c r="H1495" s="225" t="s">
        <v>336</v>
      </c>
      <c r="I1495" s="225" t="s">
        <v>400</v>
      </c>
      <c r="M1495" s="225" t="s">
        <v>291</v>
      </c>
    </row>
    <row r="1496" spans="1:13" ht="17.25" customHeight="1" x14ac:dyDescent="0.2">
      <c r="A1496" s="225">
        <v>424542</v>
      </c>
      <c r="B1496" s="225" t="s">
        <v>2985</v>
      </c>
      <c r="C1496" s="225" t="s">
        <v>123</v>
      </c>
      <c r="D1496" s="225" t="s">
        <v>231</v>
      </c>
      <c r="E1496" s="225" t="s">
        <v>158</v>
      </c>
      <c r="F1496" s="225">
        <v>34359</v>
      </c>
      <c r="G1496" s="225" t="s">
        <v>3043</v>
      </c>
      <c r="H1496" s="225" t="s">
        <v>335</v>
      </c>
      <c r="I1496" s="225" t="s">
        <v>400</v>
      </c>
      <c r="M1496" s="225" t="s">
        <v>327</v>
      </c>
    </row>
    <row r="1497" spans="1:13" ht="17.25" customHeight="1" x14ac:dyDescent="0.2">
      <c r="A1497" s="225">
        <v>424580</v>
      </c>
      <c r="B1497" s="225" t="s">
        <v>414</v>
      </c>
      <c r="C1497" s="225" t="s">
        <v>415</v>
      </c>
      <c r="D1497" s="225" t="s">
        <v>416</v>
      </c>
      <c r="E1497" s="225" t="s">
        <v>157</v>
      </c>
      <c r="F1497" s="225">
        <v>34789</v>
      </c>
      <c r="G1497" s="225" t="s">
        <v>305</v>
      </c>
      <c r="H1497" s="225" t="s">
        <v>335</v>
      </c>
      <c r="I1497" s="225" t="s">
        <v>374</v>
      </c>
      <c r="M1497" s="225" t="s">
        <v>311</v>
      </c>
    </row>
    <row r="1498" spans="1:13" ht="17.25" customHeight="1" x14ac:dyDescent="0.2">
      <c r="A1498" s="225">
        <v>424594</v>
      </c>
      <c r="B1498" s="225" t="s">
        <v>2891</v>
      </c>
      <c r="C1498" s="225" t="s">
        <v>2892</v>
      </c>
      <c r="D1498" s="225" t="s">
        <v>453</v>
      </c>
      <c r="E1498" s="225" t="s">
        <v>158</v>
      </c>
      <c r="F1498" s="225">
        <v>30688</v>
      </c>
      <c r="G1498" s="225" t="s">
        <v>301</v>
      </c>
      <c r="H1498" s="225" t="s">
        <v>335</v>
      </c>
      <c r="I1498" s="225" t="s">
        <v>400</v>
      </c>
      <c r="M1498" s="225" t="s">
        <v>306</v>
      </c>
    </row>
    <row r="1499" spans="1:13" ht="17.25" customHeight="1" x14ac:dyDescent="0.2">
      <c r="A1499" s="225">
        <v>424599</v>
      </c>
      <c r="B1499" s="225" t="s">
        <v>451</v>
      </c>
      <c r="C1499" s="225" t="s">
        <v>117</v>
      </c>
      <c r="D1499" s="225" t="s">
        <v>243</v>
      </c>
      <c r="E1499" s="225" t="s">
        <v>158</v>
      </c>
      <c r="F1499" s="225">
        <v>36174</v>
      </c>
      <c r="G1499" s="225" t="s">
        <v>304</v>
      </c>
      <c r="H1499" s="225" t="s">
        <v>336</v>
      </c>
      <c r="I1499" s="225" t="s">
        <v>374</v>
      </c>
      <c r="M1499" s="225" t="s">
        <v>291</v>
      </c>
    </row>
    <row r="1500" spans="1:13" ht="17.25" customHeight="1" x14ac:dyDescent="0.2">
      <c r="A1500" s="225">
        <v>424608</v>
      </c>
      <c r="B1500" s="225" t="s">
        <v>1929</v>
      </c>
      <c r="C1500" s="225" t="s">
        <v>1930</v>
      </c>
      <c r="D1500" s="225" t="s">
        <v>227</v>
      </c>
      <c r="E1500" s="225" t="s">
        <v>158</v>
      </c>
      <c r="F1500" s="225">
        <v>35498</v>
      </c>
      <c r="G1500" s="225" t="s">
        <v>3154</v>
      </c>
      <c r="H1500" s="225" t="s">
        <v>335</v>
      </c>
      <c r="I1500" s="225" t="s">
        <v>374</v>
      </c>
      <c r="M1500" s="225" t="s">
        <v>314</v>
      </c>
    </row>
    <row r="1501" spans="1:13" ht="17.25" customHeight="1" x14ac:dyDescent="0.2">
      <c r="A1501" s="225">
        <v>424656</v>
      </c>
      <c r="B1501" s="225" t="s">
        <v>2983</v>
      </c>
      <c r="C1501" s="225" t="s">
        <v>501</v>
      </c>
      <c r="D1501" s="225" t="s">
        <v>2984</v>
      </c>
      <c r="E1501" s="225" t="s">
        <v>158</v>
      </c>
      <c r="F1501" s="225">
        <v>33667</v>
      </c>
      <c r="G1501" s="225" t="s">
        <v>3264</v>
      </c>
      <c r="H1501" s="225" t="s">
        <v>335</v>
      </c>
      <c r="I1501" s="225" t="s">
        <v>400</v>
      </c>
      <c r="M1501" s="225" t="s">
        <v>321</v>
      </c>
    </row>
    <row r="1502" spans="1:13" ht="17.25" customHeight="1" x14ac:dyDescent="0.2">
      <c r="A1502" s="225">
        <v>424686</v>
      </c>
      <c r="B1502" s="225" t="s">
        <v>1928</v>
      </c>
      <c r="C1502" s="225" t="s">
        <v>107</v>
      </c>
      <c r="D1502" s="225" t="s">
        <v>250</v>
      </c>
      <c r="E1502" s="225" t="s">
        <v>158</v>
      </c>
      <c r="F1502" s="225">
        <v>34700</v>
      </c>
      <c r="G1502" s="225" t="s">
        <v>312</v>
      </c>
      <c r="H1502" s="225" t="s">
        <v>335</v>
      </c>
      <c r="I1502" s="225" t="s">
        <v>374</v>
      </c>
      <c r="M1502" s="225" t="s">
        <v>334</v>
      </c>
    </row>
    <row r="1503" spans="1:13" ht="17.25" customHeight="1" x14ac:dyDescent="0.2">
      <c r="A1503" s="225">
        <v>424701</v>
      </c>
      <c r="B1503" s="225" t="s">
        <v>2982</v>
      </c>
      <c r="C1503" s="225" t="s">
        <v>93</v>
      </c>
      <c r="D1503" s="225" t="s">
        <v>729</v>
      </c>
      <c r="E1503" s="225" t="s">
        <v>158</v>
      </c>
      <c r="F1503" s="225">
        <v>35065</v>
      </c>
      <c r="G1503" s="225" t="s">
        <v>301</v>
      </c>
      <c r="H1503" s="225" t="s">
        <v>335</v>
      </c>
      <c r="I1503" s="225" t="s">
        <v>400</v>
      </c>
      <c r="M1503" s="225" t="s">
        <v>301</v>
      </c>
    </row>
    <row r="1504" spans="1:13" ht="17.25" customHeight="1" x14ac:dyDescent="0.2">
      <c r="A1504" s="225">
        <v>424702</v>
      </c>
      <c r="B1504" s="225" t="s">
        <v>1927</v>
      </c>
      <c r="C1504" s="225" t="s">
        <v>594</v>
      </c>
      <c r="D1504" s="225" t="s">
        <v>440</v>
      </c>
      <c r="E1504" s="225" t="s">
        <v>158</v>
      </c>
      <c r="F1504" s="225">
        <v>36281</v>
      </c>
      <c r="G1504" s="225" t="s">
        <v>324</v>
      </c>
      <c r="H1504" s="225" t="s">
        <v>336</v>
      </c>
      <c r="I1504" s="225" t="s">
        <v>374</v>
      </c>
      <c r="M1504" s="225" t="s">
        <v>291</v>
      </c>
    </row>
    <row r="1505" spans="1:13" ht="17.25" customHeight="1" x14ac:dyDescent="0.2">
      <c r="A1505" s="225">
        <v>424710</v>
      </c>
      <c r="B1505" s="225" t="s">
        <v>2981</v>
      </c>
      <c r="C1505" s="225" t="s">
        <v>678</v>
      </c>
      <c r="D1505" s="225" t="s">
        <v>231</v>
      </c>
      <c r="E1505" s="225" t="s">
        <v>158</v>
      </c>
      <c r="F1505" s="225">
        <v>34843</v>
      </c>
      <c r="G1505" s="225" t="s">
        <v>301</v>
      </c>
      <c r="H1505" s="225" t="s">
        <v>335</v>
      </c>
      <c r="I1505" s="225" t="s">
        <v>400</v>
      </c>
      <c r="M1505" s="225" t="s">
        <v>301</v>
      </c>
    </row>
    <row r="1506" spans="1:13" ht="17.25" customHeight="1" x14ac:dyDescent="0.2">
      <c r="A1506" s="225">
        <v>424715</v>
      </c>
      <c r="B1506" s="225" t="s">
        <v>1926</v>
      </c>
      <c r="C1506" s="225" t="s">
        <v>83</v>
      </c>
      <c r="D1506" s="225" t="s">
        <v>248</v>
      </c>
      <c r="E1506" s="225" t="s">
        <v>157</v>
      </c>
      <c r="F1506" s="225">
        <v>32369</v>
      </c>
      <c r="G1506" s="225" t="s">
        <v>3030</v>
      </c>
      <c r="H1506" s="225" t="s">
        <v>335</v>
      </c>
      <c r="I1506" s="225" t="s">
        <v>374</v>
      </c>
      <c r="M1506" s="225" t="s">
        <v>311</v>
      </c>
    </row>
    <row r="1507" spans="1:13" ht="17.25" customHeight="1" x14ac:dyDescent="0.2">
      <c r="A1507" s="225">
        <v>424718</v>
      </c>
      <c r="B1507" s="225" t="s">
        <v>2032</v>
      </c>
      <c r="C1507" s="225" t="s">
        <v>72</v>
      </c>
      <c r="D1507" s="225" t="s">
        <v>239</v>
      </c>
      <c r="E1507" s="225" t="s">
        <v>157</v>
      </c>
      <c r="F1507" s="225">
        <v>32901</v>
      </c>
      <c r="G1507" s="225" t="s">
        <v>301</v>
      </c>
      <c r="H1507" s="225" t="s">
        <v>335</v>
      </c>
      <c r="I1507" s="225" t="s">
        <v>400</v>
      </c>
      <c r="M1507" s="225" t="s">
        <v>311</v>
      </c>
    </row>
    <row r="1508" spans="1:13" ht="17.25" customHeight="1" x14ac:dyDescent="0.2">
      <c r="A1508" s="225">
        <v>424721</v>
      </c>
      <c r="B1508" s="225" t="s">
        <v>2980</v>
      </c>
      <c r="C1508" s="225" t="s">
        <v>108</v>
      </c>
      <c r="D1508" s="225" t="s">
        <v>748</v>
      </c>
      <c r="E1508" s="225" t="s">
        <v>157</v>
      </c>
      <c r="F1508" s="225">
        <v>35804</v>
      </c>
      <c r="G1508" s="225" t="s">
        <v>3032</v>
      </c>
      <c r="H1508" s="225" t="s">
        <v>335</v>
      </c>
      <c r="I1508" s="225" t="s">
        <v>400</v>
      </c>
      <c r="M1508" s="225" t="s">
        <v>311</v>
      </c>
    </row>
    <row r="1509" spans="1:13" ht="17.25" customHeight="1" x14ac:dyDescent="0.2">
      <c r="A1509" s="225">
        <v>424751</v>
      </c>
      <c r="B1509" s="225" t="s">
        <v>2857</v>
      </c>
      <c r="C1509" s="225" t="s">
        <v>106</v>
      </c>
      <c r="D1509" s="225" t="s">
        <v>431</v>
      </c>
      <c r="E1509" s="225" t="s">
        <v>158</v>
      </c>
      <c r="F1509" s="225">
        <v>34948</v>
      </c>
      <c r="G1509" s="225" t="s">
        <v>3146</v>
      </c>
      <c r="H1509" s="225" t="s">
        <v>335</v>
      </c>
      <c r="I1509" s="225" t="s">
        <v>400</v>
      </c>
      <c r="M1509" s="225" t="s">
        <v>311</v>
      </c>
    </row>
    <row r="1510" spans="1:13" ht="17.25" customHeight="1" x14ac:dyDescent="0.2">
      <c r="A1510" s="225">
        <v>424766</v>
      </c>
      <c r="B1510" s="225" t="s">
        <v>2979</v>
      </c>
      <c r="C1510" s="225" t="s">
        <v>490</v>
      </c>
      <c r="D1510" s="225" t="s">
        <v>212</v>
      </c>
      <c r="E1510" s="225" t="s">
        <v>158</v>
      </c>
      <c r="F1510" s="225">
        <v>33989</v>
      </c>
      <c r="G1510" s="225" t="s">
        <v>301</v>
      </c>
      <c r="H1510" s="225" t="s">
        <v>335</v>
      </c>
      <c r="I1510" s="225" t="s">
        <v>400</v>
      </c>
      <c r="M1510" s="225" t="s">
        <v>301</v>
      </c>
    </row>
    <row r="1511" spans="1:13" ht="17.25" customHeight="1" x14ac:dyDescent="0.2">
      <c r="A1511" s="225">
        <v>424767</v>
      </c>
      <c r="B1511" s="225" t="s">
        <v>2978</v>
      </c>
      <c r="C1511" s="225" t="s">
        <v>91</v>
      </c>
      <c r="D1511" s="225" t="s">
        <v>286</v>
      </c>
      <c r="E1511" s="225" t="s">
        <v>158</v>
      </c>
      <c r="F1511" s="225">
        <v>29722</v>
      </c>
      <c r="G1511" s="225" t="s">
        <v>301</v>
      </c>
      <c r="H1511" s="225" t="s">
        <v>335</v>
      </c>
      <c r="I1511" s="225" t="s">
        <v>400</v>
      </c>
      <c r="M1511" s="225" t="s">
        <v>301</v>
      </c>
    </row>
    <row r="1512" spans="1:13" ht="17.25" customHeight="1" x14ac:dyDescent="0.2">
      <c r="A1512" s="225">
        <v>424779</v>
      </c>
      <c r="B1512" s="225" t="s">
        <v>2977</v>
      </c>
      <c r="C1512" s="225" t="s">
        <v>674</v>
      </c>
      <c r="D1512" s="225" t="s">
        <v>257</v>
      </c>
      <c r="E1512" s="225" t="s">
        <v>158</v>
      </c>
      <c r="F1512" s="225">
        <v>35651</v>
      </c>
      <c r="G1512" s="225" t="s">
        <v>301</v>
      </c>
      <c r="H1512" s="225" t="s">
        <v>335</v>
      </c>
      <c r="I1512" s="225" t="s">
        <v>400</v>
      </c>
      <c r="M1512" s="225" t="s">
        <v>311</v>
      </c>
    </row>
    <row r="1513" spans="1:13" ht="17.25" customHeight="1" x14ac:dyDescent="0.2">
      <c r="A1513" s="225">
        <v>424788</v>
      </c>
      <c r="B1513" s="225" t="s">
        <v>2976</v>
      </c>
      <c r="C1513" s="225" t="s">
        <v>516</v>
      </c>
      <c r="D1513" s="225" t="s">
        <v>738</v>
      </c>
      <c r="E1513" s="225" t="s">
        <v>158</v>
      </c>
      <c r="F1513" s="225">
        <v>34191</v>
      </c>
      <c r="G1513" s="225" t="s">
        <v>3032</v>
      </c>
      <c r="H1513" s="225" t="s">
        <v>335</v>
      </c>
      <c r="I1513" s="225" t="s">
        <v>400</v>
      </c>
      <c r="M1513" s="225" t="s">
        <v>311</v>
      </c>
    </row>
    <row r="1514" spans="1:13" ht="17.25" customHeight="1" x14ac:dyDescent="0.2">
      <c r="A1514" s="225">
        <v>424791</v>
      </c>
      <c r="B1514" s="225" t="s">
        <v>2975</v>
      </c>
      <c r="C1514" s="225" t="s">
        <v>122</v>
      </c>
      <c r="D1514" s="225" t="s">
        <v>243</v>
      </c>
      <c r="E1514" s="225" t="s">
        <v>157</v>
      </c>
      <c r="F1514" s="225">
        <v>35431</v>
      </c>
      <c r="G1514" s="225" t="s">
        <v>301</v>
      </c>
      <c r="H1514" s="225" t="s">
        <v>335</v>
      </c>
      <c r="I1514" s="225" t="s">
        <v>400</v>
      </c>
      <c r="M1514" s="225" t="s">
        <v>301</v>
      </c>
    </row>
    <row r="1515" spans="1:13" ht="17.25" customHeight="1" x14ac:dyDescent="0.2">
      <c r="A1515" s="225">
        <v>424803</v>
      </c>
      <c r="B1515" s="225" t="s">
        <v>1925</v>
      </c>
      <c r="C1515" s="225" t="s">
        <v>106</v>
      </c>
      <c r="D1515" s="225" t="s">
        <v>269</v>
      </c>
      <c r="E1515" s="225" t="s">
        <v>158</v>
      </c>
      <c r="F1515" s="225">
        <v>35799</v>
      </c>
      <c r="G1515" s="225" t="s">
        <v>301</v>
      </c>
      <c r="H1515" s="225" t="s">
        <v>335</v>
      </c>
      <c r="I1515" s="225" t="s">
        <v>374</v>
      </c>
      <c r="M1515" s="225" t="s">
        <v>301</v>
      </c>
    </row>
    <row r="1516" spans="1:13" ht="17.25" customHeight="1" x14ac:dyDescent="0.2">
      <c r="A1516" s="225">
        <v>424805</v>
      </c>
      <c r="B1516" s="225" t="s">
        <v>2973</v>
      </c>
      <c r="C1516" s="225" t="s">
        <v>123</v>
      </c>
      <c r="D1516" s="225" t="s">
        <v>2974</v>
      </c>
      <c r="E1516" s="225" t="s">
        <v>158</v>
      </c>
      <c r="F1516" s="225">
        <v>35981</v>
      </c>
      <c r="G1516" s="225" t="s">
        <v>301</v>
      </c>
      <c r="H1516" s="225" t="s">
        <v>336</v>
      </c>
      <c r="I1516" s="225" t="s">
        <v>400</v>
      </c>
      <c r="M1516" s="225" t="s">
        <v>291</v>
      </c>
    </row>
    <row r="1517" spans="1:13" ht="17.25" customHeight="1" x14ac:dyDescent="0.2">
      <c r="A1517" s="225">
        <v>424826</v>
      </c>
      <c r="B1517" s="225" t="s">
        <v>2972</v>
      </c>
      <c r="C1517" s="225" t="s">
        <v>73</v>
      </c>
      <c r="D1517" s="225" t="s">
        <v>473</v>
      </c>
      <c r="E1517" s="225" t="s">
        <v>158</v>
      </c>
      <c r="F1517" s="225">
        <v>35431</v>
      </c>
      <c r="G1517" s="225" t="s">
        <v>304</v>
      </c>
      <c r="H1517" s="225" t="s">
        <v>335</v>
      </c>
      <c r="I1517" s="225" t="s">
        <v>400</v>
      </c>
      <c r="M1517" s="225" t="s">
        <v>304</v>
      </c>
    </row>
    <row r="1518" spans="1:13" ht="17.25" customHeight="1" x14ac:dyDescent="0.2">
      <c r="A1518" s="225">
        <v>424846</v>
      </c>
      <c r="B1518" s="225" t="s">
        <v>2795</v>
      </c>
      <c r="C1518" s="225" t="s">
        <v>111</v>
      </c>
      <c r="D1518" s="225" t="s">
        <v>534</v>
      </c>
      <c r="E1518" s="225" t="s">
        <v>157</v>
      </c>
      <c r="F1518" s="225">
        <v>28887</v>
      </c>
      <c r="G1518" s="225" t="s">
        <v>301</v>
      </c>
      <c r="H1518" s="225" t="s">
        <v>335</v>
      </c>
      <c r="I1518" s="225" t="s">
        <v>400</v>
      </c>
      <c r="M1518" s="225" t="s">
        <v>301</v>
      </c>
    </row>
    <row r="1519" spans="1:13" ht="17.25" customHeight="1" x14ac:dyDescent="0.2">
      <c r="A1519" s="225">
        <v>424879</v>
      </c>
      <c r="B1519" s="225" t="s">
        <v>1924</v>
      </c>
      <c r="C1519" s="225" t="s">
        <v>83</v>
      </c>
      <c r="D1519" s="225" t="s">
        <v>655</v>
      </c>
      <c r="E1519" s="225" t="s">
        <v>158</v>
      </c>
      <c r="F1519" s="225">
        <v>33686</v>
      </c>
      <c r="G1519" s="225" t="s">
        <v>320</v>
      </c>
      <c r="H1519" s="225" t="s">
        <v>335</v>
      </c>
      <c r="I1519" s="225" t="s">
        <v>374</v>
      </c>
      <c r="M1519" s="225" t="s">
        <v>320</v>
      </c>
    </row>
    <row r="1520" spans="1:13" ht="17.25" customHeight="1" x14ac:dyDescent="0.2">
      <c r="A1520" s="225">
        <v>424881</v>
      </c>
      <c r="B1520" s="225" t="s">
        <v>2970</v>
      </c>
      <c r="C1520" s="225" t="s">
        <v>72</v>
      </c>
      <c r="D1520" s="225" t="s">
        <v>2971</v>
      </c>
      <c r="E1520" s="225" t="s">
        <v>158</v>
      </c>
      <c r="F1520" s="225">
        <v>32894</v>
      </c>
      <c r="G1520" s="225" t="s">
        <v>3263</v>
      </c>
      <c r="H1520" s="225" t="s">
        <v>335</v>
      </c>
      <c r="I1520" s="225" t="s">
        <v>400</v>
      </c>
      <c r="M1520" s="225" t="s">
        <v>306</v>
      </c>
    </row>
    <row r="1521" spans="1:13" ht="17.25" customHeight="1" x14ac:dyDescent="0.2">
      <c r="A1521" s="225">
        <v>424907</v>
      </c>
      <c r="B1521" s="225" t="s">
        <v>2969</v>
      </c>
      <c r="C1521" s="225" t="s">
        <v>127</v>
      </c>
      <c r="D1521" s="225" t="s">
        <v>269</v>
      </c>
      <c r="E1521" s="225" t="s">
        <v>158</v>
      </c>
      <c r="F1521" s="225">
        <v>35098</v>
      </c>
      <c r="G1521" s="225" t="s">
        <v>301</v>
      </c>
      <c r="H1521" s="225" t="s">
        <v>335</v>
      </c>
      <c r="I1521" s="225" t="s">
        <v>400</v>
      </c>
      <c r="M1521" s="225" t="s">
        <v>306</v>
      </c>
    </row>
    <row r="1522" spans="1:13" ht="17.25" customHeight="1" x14ac:dyDescent="0.2">
      <c r="A1522" s="225">
        <v>424910</v>
      </c>
      <c r="B1522" s="225" t="s">
        <v>2968</v>
      </c>
      <c r="C1522" s="225" t="s">
        <v>587</v>
      </c>
      <c r="D1522" s="225" t="s">
        <v>260</v>
      </c>
      <c r="E1522" s="225" t="s">
        <v>158</v>
      </c>
      <c r="F1522" s="225">
        <v>35355</v>
      </c>
      <c r="G1522" s="225" t="s">
        <v>301</v>
      </c>
      <c r="H1522" s="225" t="s">
        <v>335</v>
      </c>
      <c r="I1522" s="225" t="s">
        <v>400</v>
      </c>
      <c r="M1522" s="225" t="s">
        <v>301</v>
      </c>
    </row>
    <row r="1523" spans="1:13" ht="17.25" customHeight="1" x14ac:dyDescent="0.2">
      <c r="A1523" s="225">
        <v>424912</v>
      </c>
      <c r="B1523" s="225" t="s">
        <v>1923</v>
      </c>
      <c r="C1523" s="225" t="s">
        <v>91</v>
      </c>
      <c r="D1523" s="225" t="s">
        <v>557</v>
      </c>
      <c r="E1523" s="225" t="s">
        <v>158</v>
      </c>
      <c r="F1523" s="225">
        <v>35803</v>
      </c>
      <c r="G1523" s="225" t="s">
        <v>3166</v>
      </c>
      <c r="H1523" s="225" t="s">
        <v>335</v>
      </c>
      <c r="I1523" s="225" t="s">
        <v>374</v>
      </c>
      <c r="M1523" s="225" t="s">
        <v>314</v>
      </c>
    </row>
    <row r="1524" spans="1:13" ht="17.25" customHeight="1" x14ac:dyDescent="0.2">
      <c r="A1524" s="225">
        <v>424916</v>
      </c>
      <c r="B1524" s="225" t="s">
        <v>2967</v>
      </c>
      <c r="C1524" s="225" t="s">
        <v>657</v>
      </c>
      <c r="D1524" s="225" t="s">
        <v>231</v>
      </c>
      <c r="E1524" s="225" t="s">
        <v>158</v>
      </c>
      <c r="F1524" s="225">
        <v>35920</v>
      </c>
      <c r="G1524" s="225" t="s">
        <v>3065</v>
      </c>
      <c r="H1524" s="225" t="s">
        <v>335</v>
      </c>
      <c r="I1524" s="225" t="s">
        <v>400</v>
      </c>
      <c r="M1524" s="225" t="s">
        <v>306</v>
      </c>
    </row>
    <row r="1525" spans="1:13" ht="17.25" customHeight="1" x14ac:dyDescent="0.2">
      <c r="A1525" s="225">
        <v>424921</v>
      </c>
      <c r="B1525" s="225" t="s">
        <v>2966</v>
      </c>
      <c r="C1525" s="225" t="s">
        <v>108</v>
      </c>
      <c r="D1525" s="225" t="s">
        <v>426</v>
      </c>
      <c r="E1525" s="225" t="s">
        <v>157</v>
      </c>
      <c r="F1525" s="225">
        <v>34477</v>
      </c>
      <c r="G1525" s="225" t="s">
        <v>301</v>
      </c>
      <c r="H1525" s="225" t="s">
        <v>335</v>
      </c>
      <c r="I1525" s="225" t="s">
        <v>400</v>
      </c>
      <c r="M1525" s="225" t="s">
        <v>301</v>
      </c>
    </row>
    <row r="1526" spans="1:13" ht="17.25" customHeight="1" x14ac:dyDescent="0.2">
      <c r="A1526" s="225">
        <v>424927</v>
      </c>
      <c r="B1526" s="225" t="s">
        <v>2964</v>
      </c>
      <c r="C1526" s="225" t="s">
        <v>91</v>
      </c>
      <c r="D1526" s="225" t="s">
        <v>2965</v>
      </c>
      <c r="E1526" s="225" t="s">
        <v>157</v>
      </c>
      <c r="F1526" s="225">
        <v>36180</v>
      </c>
      <c r="G1526" s="225" t="s">
        <v>3102</v>
      </c>
      <c r="H1526" s="225" t="s">
        <v>335</v>
      </c>
      <c r="I1526" s="225" t="s">
        <v>400</v>
      </c>
      <c r="M1526" s="225" t="s">
        <v>311</v>
      </c>
    </row>
    <row r="1527" spans="1:13" ht="17.25" customHeight="1" x14ac:dyDescent="0.2">
      <c r="A1527" s="225">
        <v>424930</v>
      </c>
      <c r="B1527" s="225" t="s">
        <v>2963</v>
      </c>
      <c r="C1527" s="225" t="s">
        <v>104</v>
      </c>
      <c r="D1527" s="225" t="s">
        <v>663</v>
      </c>
      <c r="E1527" s="225" t="s">
        <v>157</v>
      </c>
      <c r="F1527" s="225">
        <v>36191</v>
      </c>
      <c r="G1527" s="225" t="s">
        <v>301</v>
      </c>
      <c r="H1527" s="225" t="s">
        <v>335</v>
      </c>
      <c r="I1527" s="225" t="s">
        <v>400</v>
      </c>
      <c r="M1527" s="225" t="s">
        <v>301</v>
      </c>
    </row>
    <row r="1528" spans="1:13" ht="17.25" customHeight="1" x14ac:dyDescent="0.2">
      <c r="A1528" s="225">
        <v>424950</v>
      </c>
      <c r="B1528" s="225" t="s">
        <v>2962</v>
      </c>
      <c r="C1528" s="225" t="s">
        <v>88</v>
      </c>
      <c r="D1528" s="225" t="s">
        <v>215</v>
      </c>
      <c r="E1528" s="225" t="s">
        <v>158</v>
      </c>
      <c r="F1528" s="225">
        <v>29966</v>
      </c>
      <c r="G1528" s="225" t="s">
        <v>3044</v>
      </c>
      <c r="H1528" s="225" t="s">
        <v>335</v>
      </c>
      <c r="I1528" s="225" t="s">
        <v>400</v>
      </c>
      <c r="M1528" s="225" t="s">
        <v>311</v>
      </c>
    </row>
    <row r="1529" spans="1:13" ht="17.25" customHeight="1" x14ac:dyDescent="0.2">
      <c r="A1529" s="225">
        <v>424966</v>
      </c>
      <c r="B1529" s="225" t="s">
        <v>1922</v>
      </c>
      <c r="C1529" s="225" t="s">
        <v>113</v>
      </c>
      <c r="D1529" s="225" t="s">
        <v>736</v>
      </c>
      <c r="E1529" s="225" t="s">
        <v>158</v>
      </c>
      <c r="F1529" s="225">
        <v>34927</v>
      </c>
      <c r="G1529" s="225" t="s">
        <v>3058</v>
      </c>
      <c r="H1529" s="225" t="s">
        <v>335</v>
      </c>
      <c r="I1529" s="225" t="s">
        <v>374</v>
      </c>
      <c r="M1529" s="225" t="s">
        <v>311</v>
      </c>
    </row>
    <row r="1530" spans="1:13" ht="17.25" customHeight="1" x14ac:dyDescent="0.2">
      <c r="A1530" s="225">
        <v>424977</v>
      </c>
      <c r="B1530" s="225" t="s">
        <v>1921</v>
      </c>
      <c r="C1530" s="225" t="s">
        <v>623</v>
      </c>
      <c r="D1530" s="225" t="s">
        <v>761</v>
      </c>
      <c r="E1530" s="225" t="s">
        <v>158</v>
      </c>
      <c r="F1530" s="225">
        <v>32874</v>
      </c>
      <c r="G1530" s="225" t="s">
        <v>3065</v>
      </c>
      <c r="H1530" s="225" t="s">
        <v>335</v>
      </c>
      <c r="I1530" s="225" t="s">
        <v>374</v>
      </c>
      <c r="M1530" s="225" t="s">
        <v>306</v>
      </c>
    </row>
    <row r="1531" spans="1:13" ht="17.25" customHeight="1" x14ac:dyDescent="0.2">
      <c r="A1531" s="225">
        <v>424996</v>
      </c>
      <c r="B1531" s="225" t="s">
        <v>2961</v>
      </c>
      <c r="C1531" s="225" t="s">
        <v>833</v>
      </c>
      <c r="D1531" s="225" t="s">
        <v>633</v>
      </c>
      <c r="E1531" s="225" t="s">
        <v>157</v>
      </c>
      <c r="F1531" s="225">
        <v>29787</v>
      </c>
      <c r="G1531" s="225" t="s">
        <v>301</v>
      </c>
      <c r="H1531" s="225" t="s">
        <v>335</v>
      </c>
      <c r="I1531" s="225" t="s">
        <v>400</v>
      </c>
      <c r="M1531" s="225" t="s">
        <v>301</v>
      </c>
    </row>
    <row r="1532" spans="1:13" ht="17.25" customHeight="1" x14ac:dyDescent="0.2">
      <c r="A1532" s="225">
        <v>424999</v>
      </c>
      <c r="B1532" s="225" t="s">
        <v>2960</v>
      </c>
      <c r="C1532" s="225" t="s">
        <v>70</v>
      </c>
      <c r="D1532" s="225" t="s">
        <v>750</v>
      </c>
      <c r="E1532" s="225" t="s">
        <v>158</v>
      </c>
      <c r="F1532" s="225">
        <v>36174</v>
      </c>
      <c r="G1532" s="225" t="s">
        <v>280</v>
      </c>
      <c r="H1532" s="225" t="s">
        <v>3097</v>
      </c>
      <c r="I1532" s="225" t="s">
        <v>400</v>
      </c>
      <c r="M1532" s="225" t="s">
        <v>291</v>
      </c>
    </row>
    <row r="1533" spans="1:13" ht="17.25" customHeight="1" x14ac:dyDescent="0.2">
      <c r="A1533" s="225">
        <v>425025</v>
      </c>
      <c r="B1533" s="225" t="s">
        <v>1920</v>
      </c>
      <c r="C1533" s="225" t="s">
        <v>482</v>
      </c>
      <c r="D1533" s="225" t="s">
        <v>233</v>
      </c>
      <c r="E1533" s="225" t="s">
        <v>157</v>
      </c>
      <c r="F1533" s="225">
        <v>35343</v>
      </c>
      <c r="G1533" s="225" t="s">
        <v>301</v>
      </c>
      <c r="H1533" s="225" t="s">
        <v>335</v>
      </c>
      <c r="I1533" s="225" t="s">
        <v>374</v>
      </c>
      <c r="M1533" s="225" t="s">
        <v>301</v>
      </c>
    </row>
    <row r="1534" spans="1:13" ht="17.25" customHeight="1" x14ac:dyDescent="0.2">
      <c r="A1534" s="225">
        <v>425037</v>
      </c>
      <c r="B1534" s="225" t="s">
        <v>2959</v>
      </c>
      <c r="C1534" s="225" t="s">
        <v>72</v>
      </c>
      <c r="D1534" s="225" t="s">
        <v>564</v>
      </c>
      <c r="E1534" s="225" t="s">
        <v>158</v>
      </c>
      <c r="F1534" s="225">
        <v>36161</v>
      </c>
      <c r="G1534" s="225" t="s">
        <v>301</v>
      </c>
      <c r="H1534" s="225" t="s">
        <v>335</v>
      </c>
      <c r="I1534" s="225" t="s">
        <v>400</v>
      </c>
      <c r="M1534" s="225" t="s">
        <v>301</v>
      </c>
    </row>
    <row r="1535" spans="1:13" ht="17.25" customHeight="1" x14ac:dyDescent="0.2">
      <c r="A1535" s="225">
        <v>425047</v>
      </c>
      <c r="B1535" s="225" t="s">
        <v>467</v>
      </c>
      <c r="C1535" s="225" t="s">
        <v>72</v>
      </c>
      <c r="D1535" s="225" t="s">
        <v>246</v>
      </c>
      <c r="E1535" s="225" t="s">
        <v>158</v>
      </c>
      <c r="F1535" s="225">
        <v>35303</v>
      </c>
      <c r="G1535" s="225" t="s">
        <v>3037</v>
      </c>
      <c r="H1535" s="225" t="s">
        <v>335</v>
      </c>
      <c r="I1535" s="225" t="s">
        <v>400</v>
      </c>
      <c r="M1535" s="225" t="s">
        <v>327</v>
      </c>
    </row>
    <row r="1536" spans="1:13" ht="17.25" customHeight="1" x14ac:dyDescent="0.2">
      <c r="A1536" s="225">
        <v>425051</v>
      </c>
      <c r="B1536" s="225" t="s">
        <v>2958</v>
      </c>
      <c r="C1536" s="225" t="s">
        <v>804</v>
      </c>
      <c r="D1536" s="225" t="s">
        <v>214</v>
      </c>
      <c r="E1536" s="225" t="s">
        <v>158</v>
      </c>
      <c r="F1536" s="225">
        <v>31157</v>
      </c>
      <c r="G1536" s="225" t="s">
        <v>301</v>
      </c>
      <c r="H1536" s="225" t="s">
        <v>336</v>
      </c>
      <c r="I1536" s="225" t="s">
        <v>400</v>
      </c>
      <c r="M1536" s="225" t="s">
        <v>291</v>
      </c>
    </row>
    <row r="1537" spans="1:13" ht="17.25" customHeight="1" x14ac:dyDescent="0.2">
      <c r="A1537" s="225">
        <v>425059</v>
      </c>
      <c r="B1537" s="225" t="s">
        <v>2912</v>
      </c>
      <c r="C1537" s="225" t="s">
        <v>556</v>
      </c>
      <c r="D1537" s="225" t="s">
        <v>215</v>
      </c>
      <c r="E1537" s="225" t="s">
        <v>158</v>
      </c>
      <c r="F1537" s="225">
        <v>32895</v>
      </c>
      <c r="G1537" s="225" t="s">
        <v>301</v>
      </c>
      <c r="H1537" s="225" t="s">
        <v>335</v>
      </c>
      <c r="I1537" s="225" t="s">
        <v>400</v>
      </c>
      <c r="M1537" s="225" t="s">
        <v>304</v>
      </c>
    </row>
    <row r="1538" spans="1:13" ht="17.25" customHeight="1" x14ac:dyDescent="0.2">
      <c r="A1538" s="225">
        <v>425061</v>
      </c>
      <c r="B1538" s="225" t="s">
        <v>2957</v>
      </c>
      <c r="C1538" s="225" t="s">
        <v>93</v>
      </c>
      <c r="D1538" s="225" t="s">
        <v>248</v>
      </c>
      <c r="E1538" s="225" t="s">
        <v>157</v>
      </c>
      <c r="F1538" s="225">
        <v>30682</v>
      </c>
      <c r="H1538" s="225" t="s">
        <v>335</v>
      </c>
      <c r="I1538" s="225" t="s">
        <v>400</v>
      </c>
      <c r="M1538" s="225" t="s">
        <v>327</v>
      </c>
    </row>
    <row r="1539" spans="1:13" ht="17.25" customHeight="1" x14ac:dyDescent="0.2">
      <c r="A1539" s="225">
        <v>425067</v>
      </c>
      <c r="B1539" s="225" t="s">
        <v>2956</v>
      </c>
      <c r="C1539" s="225" t="s">
        <v>696</v>
      </c>
      <c r="D1539" s="225" t="s">
        <v>614</v>
      </c>
      <c r="E1539" s="225" t="s">
        <v>158</v>
      </c>
      <c r="F1539" s="225">
        <v>33089</v>
      </c>
      <c r="G1539" s="225" t="s">
        <v>304</v>
      </c>
      <c r="H1539" s="225" t="s">
        <v>335</v>
      </c>
      <c r="I1539" s="225" t="s">
        <v>400</v>
      </c>
      <c r="M1539" s="225" t="s">
        <v>304</v>
      </c>
    </row>
    <row r="1540" spans="1:13" ht="17.25" customHeight="1" x14ac:dyDescent="0.2">
      <c r="A1540" s="225">
        <v>425070</v>
      </c>
      <c r="B1540" s="225" t="s">
        <v>2955</v>
      </c>
      <c r="C1540" s="225" t="s">
        <v>72</v>
      </c>
      <c r="D1540" s="225" t="s">
        <v>800</v>
      </c>
      <c r="E1540" s="225" t="s">
        <v>157</v>
      </c>
      <c r="F1540" s="225">
        <v>31127</v>
      </c>
      <c r="G1540" s="225" t="s">
        <v>301</v>
      </c>
      <c r="H1540" s="225" t="s">
        <v>335</v>
      </c>
      <c r="I1540" s="225" t="s">
        <v>400</v>
      </c>
      <c r="M1540" s="225" t="s">
        <v>327</v>
      </c>
    </row>
    <row r="1541" spans="1:13" ht="17.25" customHeight="1" x14ac:dyDescent="0.2">
      <c r="A1541" s="225">
        <v>425072</v>
      </c>
      <c r="B1541" s="225" t="s">
        <v>2825</v>
      </c>
      <c r="C1541" s="225" t="s">
        <v>74</v>
      </c>
      <c r="D1541" s="225" t="s">
        <v>140</v>
      </c>
      <c r="E1541" s="225" t="s">
        <v>157</v>
      </c>
      <c r="F1541" s="225">
        <v>35518</v>
      </c>
      <c r="G1541" s="225" t="s">
        <v>312</v>
      </c>
      <c r="H1541" s="225" t="s">
        <v>335</v>
      </c>
      <c r="I1541" s="225" t="s">
        <v>400</v>
      </c>
      <c r="M1541" s="225" t="s">
        <v>311</v>
      </c>
    </row>
    <row r="1542" spans="1:13" ht="17.25" customHeight="1" x14ac:dyDescent="0.2">
      <c r="A1542" s="225">
        <v>425080</v>
      </c>
      <c r="B1542" s="225" t="s">
        <v>2954</v>
      </c>
      <c r="C1542" s="225" t="s">
        <v>479</v>
      </c>
      <c r="D1542" s="225" t="s">
        <v>249</v>
      </c>
      <c r="E1542" s="225" t="s">
        <v>158</v>
      </c>
      <c r="F1542" s="225">
        <v>36161</v>
      </c>
      <c r="G1542" s="225" t="s">
        <v>3058</v>
      </c>
      <c r="H1542" s="225" t="s">
        <v>335</v>
      </c>
      <c r="I1542" s="225" t="s">
        <v>400</v>
      </c>
      <c r="M1542" s="225" t="s">
        <v>311</v>
      </c>
    </row>
    <row r="1543" spans="1:13" ht="17.25" customHeight="1" x14ac:dyDescent="0.2">
      <c r="A1543" s="225">
        <v>425135</v>
      </c>
      <c r="B1543" s="225" t="s">
        <v>2951</v>
      </c>
      <c r="C1543" s="225" t="s">
        <v>2952</v>
      </c>
      <c r="D1543" s="225" t="s">
        <v>2953</v>
      </c>
      <c r="E1543" s="225" t="s">
        <v>157</v>
      </c>
      <c r="F1543" s="225">
        <v>32908</v>
      </c>
      <c r="G1543" s="225" t="s">
        <v>301</v>
      </c>
      <c r="H1543" s="225" t="s">
        <v>335</v>
      </c>
      <c r="I1543" s="225" t="s">
        <v>400</v>
      </c>
      <c r="M1543" s="225" t="s">
        <v>301</v>
      </c>
    </row>
    <row r="1544" spans="1:13" ht="17.25" customHeight="1" x14ac:dyDescent="0.2">
      <c r="A1544" s="225">
        <v>425137</v>
      </c>
      <c r="B1544" s="225" t="s">
        <v>2950</v>
      </c>
      <c r="C1544" s="225" t="s">
        <v>69</v>
      </c>
      <c r="D1544" s="225" t="s">
        <v>219</v>
      </c>
      <c r="E1544" s="225" t="s">
        <v>157</v>
      </c>
      <c r="F1544" s="225">
        <v>34700</v>
      </c>
      <c r="G1544" s="225" t="s">
        <v>3127</v>
      </c>
      <c r="H1544" s="225" t="s">
        <v>335</v>
      </c>
      <c r="I1544" s="225" t="s">
        <v>400</v>
      </c>
      <c r="M1544" s="225" t="s">
        <v>311</v>
      </c>
    </row>
    <row r="1545" spans="1:13" ht="17.25" customHeight="1" x14ac:dyDescent="0.2">
      <c r="A1545" s="225">
        <v>425144</v>
      </c>
      <c r="B1545" s="225" t="s">
        <v>2949</v>
      </c>
      <c r="C1545" s="225" t="s">
        <v>439</v>
      </c>
      <c r="D1545" s="225" t="s">
        <v>269</v>
      </c>
      <c r="E1545" s="225" t="s">
        <v>158</v>
      </c>
      <c r="H1545" s="225" t="s">
        <v>335</v>
      </c>
      <c r="I1545" s="225" t="s">
        <v>400</v>
      </c>
      <c r="M1545" s="225" t="s">
        <v>301</v>
      </c>
    </row>
    <row r="1546" spans="1:13" ht="17.25" customHeight="1" x14ac:dyDescent="0.2">
      <c r="A1546" s="225">
        <v>425146</v>
      </c>
      <c r="B1546" s="225" t="s">
        <v>2947</v>
      </c>
      <c r="C1546" s="225" t="s">
        <v>2948</v>
      </c>
      <c r="D1546" s="225" t="s">
        <v>487</v>
      </c>
      <c r="E1546" s="225" t="s">
        <v>158</v>
      </c>
      <c r="F1546" s="225">
        <v>35679</v>
      </c>
      <c r="G1546" s="225" t="s">
        <v>301</v>
      </c>
      <c r="H1546" s="225" t="s">
        <v>335</v>
      </c>
      <c r="I1546" s="225" t="s">
        <v>400</v>
      </c>
      <c r="M1546" s="225" t="s">
        <v>301</v>
      </c>
    </row>
    <row r="1547" spans="1:13" ht="17.25" customHeight="1" x14ac:dyDescent="0.2">
      <c r="A1547" s="225">
        <v>425159</v>
      </c>
      <c r="B1547" s="225" t="s">
        <v>1919</v>
      </c>
      <c r="C1547" s="225" t="s">
        <v>777</v>
      </c>
      <c r="D1547" s="225" t="s">
        <v>242</v>
      </c>
      <c r="E1547" s="225" t="s">
        <v>158</v>
      </c>
      <c r="F1547" s="225">
        <v>35328</v>
      </c>
      <c r="G1547" s="225" t="s">
        <v>301</v>
      </c>
      <c r="H1547" s="225" t="s">
        <v>335</v>
      </c>
      <c r="I1547" s="225" t="s">
        <v>374</v>
      </c>
      <c r="M1547" s="225" t="s">
        <v>301</v>
      </c>
    </row>
    <row r="1548" spans="1:13" ht="17.25" customHeight="1" x14ac:dyDescent="0.2">
      <c r="A1548" s="225">
        <v>425168</v>
      </c>
      <c r="B1548" s="225" t="s">
        <v>1917</v>
      </c>
      <c r="C1548" s="225" t="s">
        <v>72</v>
      </c>
      <c r="D1548" s="225" t="s">
        <v>1918</v>
      </c>
      <c r="E1548" s="225" t="s">
        <v>157</v>
      </c>
      <c r="F1548" s="225">
        <v>33242</v>
      </c>
      <c r="G1548" s="225" t="s">
        <v>312</v>
      </c>
      <c r="H1548" s="225" t="s">
        <v>335</v>
      </c>
      <c r="I1548" s="225" t="s">
        <v>374</v>
      </c>
      <c r="M1548" s="225" t="s">
        <v>311</v>
      </c>
    </row>
    <row r="1549" spans="1:13" ht="17.25" customHeight="1" x14ac:dyDescent="0.2">
      <c r="A1549" s="225">
        <v>425189</v>
      </c>
      <c r="B1549" s="225" t="s">
        <v>2946</v>
      </c>
      <c r="C1549" s="225" t="s">
        <v>67</v>
      </c>
      <c r="D1549" s="225" t="s">
        <v>236</v>
      </c>
      <c r="E1549" s="225" t="s">
        <v>157</v>
      </c>
      <c r="F1549" s="225">
        <v>34768</v>
      </c>
      <c r="G1549" s="225" t="s">
        <v>301</v>
      </c>
      <c r="H1549" s="225" t="s">
        <v>335</v>
      </c>
      <c r="I1549" s="225" t="s">
        <v>400</v>
      </c>
      <c r="M1549" s="225" t="s">
        <v>327</v>
      </c>
    </row>
    <row r="1550" spans="1:13" ht="17.25" customHeight="1" x14ac:dyDescent="0.2">
      <c r="A1550" s="225">
        <v>425193</v>
      </c>
      <c r="B1550" s="225" t="s">
        <v>2945</v>
      </c>
      <c r="C1550" s="225" t="s">
        <v>116</v>
      </c>
      <c r="D1550" s="225" t="s">
        <v>142</v>
      </c>
      <c r="E1550" s="225" t="s">
        <v>157</v>
      </c>
      <c r="F1550" s="225">
        <v>35309</v>
      </c>
      <c r="G1550" s="225" t="s">
        <v>301</v>
      </c>
      <c r="H1550" s="225" t="s">
        <v>335</v>
      </c>
      <c r="I1550" s="225" t="s">
        <v>400</v>
      </c>
      <c r="M1550" s="225" t="s">
        <v>301</v>
      </c>
    </row>
    <row r="1551" spans="1:13" ht="17.25" customHeight="1" x14ac:dyDescent="0.2">
      <c r="A1551" s="225">
        <v>425213</v>
      </c>
      <c r="B1551" s="225" t="s">
        <v>2944</v>
      </c>
      <c r="C1551" s="225" t="s">
        <v>515</v>
      </c>
      <c r="D1551" s="225" t="s">
        <v>2664</v>
      </c>
      <c r="E1551" s="225" t="s">
        <v>157</v>
      </c>
      <c r="F1551" s="225">
        <v>35326</v>
      </c>
      <c r="G1551" s="225" t="s">
        <v>301</v>
      </c>
      <c r="H1551" s="225" t="s">
        <v>335</v>
      </c>
      <c r="I1551" s="225" t="s">
        <v>400</v>
      </c>
      <c r="M1551" s="225" t="s">
        <v>301</v>
      </c>
    </row>
    <row r="1552" spans="1:13" ht="17.25" customHeight="1" x14ac:dyDescent="0.2">
      <c r="A1552" s="225">
        <v>425215</v>
      </c>
      <c r="B1552" s="225" t="s">
        <v>1916</v>
      </c>
      <c r="C1552" s="225" t="s">
        <v>516</v>
      </c>
      <c r="D1552" s="225" t="s">
        <v>440</v>
      </c>
      <c r="E1552" s="225" t="s">
        <v>157</v>
      </c>
      <c r="F1552" s="225">
        <v>33447</v>
      </c>
      <c r="G1552" s="225" t="s">
        <v>3225</v>
      </c>
      <c r="H1552" s="225" t="s">
        <v>335</v>
      </c>
      <c r="I1552" s="225" t="s">
        <v>374</v>
      </c>
      <c r="M1552" s="225" t="s">
        <v>332</v>
      </c>
    </row>
    <row r="1553" spans="1:13" ht="17.25" customHeight="1" x14ac:dyDescent="0.2">
      <c r="A1553" s="225">
        <v>425252</v>
      </c>
      <c r="B1553" s="225" t="s">
        <v>2942</v>
      </c>
      <c r="C1553" s="225" t="s">
        <v>812</v>
      </c>
      <c r="D1553" s="225" t="s">
        <v>2943</v>
      </c>
      <c r="E1553" s="225" t="s">
        <v>157</v>
      </c>
      <c r="F1553" s="225">
        <v>35301</v>
      </c>
      <c r="G1553" s="225" t="s">
        <v>301</v>
      </c>
      <c r="H1553" s="225" t="s">
        <v>335</v>
      </c>
      <c r="I1553" s="225" t="s">
        <v>400</v>
      </c>
      <c r="M1553" s="225" t="s">
        <v>301</v>
      </c>
    </row>
    <row r="1554" spans="1:13" ht="17.25" customHeight="1" x14ac:dyDescent="0.2">
      <c r="A1554" s="225">
        <v>425263</v>
      </c>
      <c r="B1554" s="225" t="s">
        <v>1914</v>
      </c>
      <c r="C1554" s="225" t="s">
        <v>803</v>
      </c>
      <c r="D1554" s="225" t="s">
        <v>1915</v>
      </c>
      <c r="E1554" s="225" t="s">
        <v>158</v>
      </c>
      <c r="F1554" s="225">
        <v>35065</v>
      </c>
      <c r="G1554" s="225" t="s">
        <v>301</v>
      </c>
      <c r="H1554" s="225" t="s">
        <v>335</v>
      </c>
      <c r="I1554" s="225" t="s">
        <v>374</v>
      </c>
      <c r="M1554" s="225" t="s">
        <v>311</v>
      </c>
    </row>
    <row r="1555" spans="1:13" ht="17.25" customHeight="1" x14ac:dyDescent="0.2">
      <c r="A1555" s="225">
        <v>425295</v>
      </c>
      <c r="B1555" s="225" t="s">
        <v>1913</v>
      </c>
      <c r="C1555" s="225" t="s">
        <v>117</v>
      </c>
      <c r="D1555" s="225" t="s">
        <v>493</v>
      </c>
      <c r="E1555" s="225" t="s">
        <v>158</v>
      </c>
      <c r="F1555" s="225">
        <v>33019</v>
      </c>
      <c r="G1555" s="225" t="s">
        <v>301</v>
      </c>
      <c r="H1555" s="225" t="s">
        <v>335</v>
      </c>
      <c r="I1555" s="225" t="s">
        <v>374</v>
      </c>
      <c r="M1555" s="225" t="s">
        <v>301</v>
      </c>
    </row>
    <row r="1556" spans="1:13" ht="17.25" customHeight="1" x14ac:dyDescent="0.2">
      <c r="A1556" s="225">
        <v>425330</v>
      </c>
      <c r="B1556" s="225" t="s">
        <v>2941</v>
      </c>
      <c r="C1556" s="225" t="s">
        <v>722</v>
      </c>
      <c r="D1556" s="225" t="s">
        <v>760</v>
      </c>
      <c r="E1556" s="225" t="s">
        <v>157</v>
      </c>
      <c r="F1556" s="225">
        <v>35121</v>
      </c>
      <c r="G1556" s="225" t="s">
        <v>301</v>
      </c>
      <c r="H1556" s="225" t="s">
        <v>335</v>
      </c>
      <c r="I1556" s="225" t="s">
        <v>400</v>
      </c>
      <c r="M1556" s="225" t="s">
        <v>301</v>
      </c>
    </row>
    <row r="1557" spans="1:13" ht="17.25" customHeight="1" x14ac:dyDescent="0.2">
      <c r="A1557" s="225">
        <v>425339</v>
      </c>
      <c r="B1557" s="225" t="s">
        <v>2940</v>
      </c>
      <c r="C1557" s="225" t="s">
        <v>74</v>
      </c>
      <c r="D1557" s="225" t="s">
        <v>588</v>
      </c>
      <c r="E1557" s="225" t="s">
        <v>157</v>
      </c>
      <c r="F1557" s="225">
        <v>35096</v>
      </c>
      <c r="G1557" s="225" t="s">
        <v>301</v>
      </c>
      <c r="H1557" s="225" t="s">
        <v>335</v>
      </c>
      <c r="I1557" s="225" t="s">
        <v>400</v>
      </c>
      <c r="M1557" s="225" t="s">
        <v>311</v>
      </c>
    </row>
    <row r="1558" spans="1:13" ht="17.25" customHeight="1" x14ac:dyDescent="0.2">
      <c r="A1558" s="225">
        <v>425347</v>
      </c>
      <c r="B1558" s="225" t="s">
        <v>2939</v>
      </c>
      <c r="C1558" s="225" t="s">
        <v>87</v>
      </c>
      <c r="D1558" s="225" t="s">
        <v>246</v>
      </c>
      <c r="E1558" s="225" t="s">
        <v>158</v>
      </c>
      <c r="F1558" s="225">
        <v>32388</v>
      </c>
      <c r="G1558" s="225" t="s">
        <v>317</v>
      </c>
      <c r="H1558" s="225" t="s">
        <v>335</v>
      </c>
      <c r="I1558" s="225" t="s">
        <v>400</v>
      </c>
      <c r="M1558" s="225" t="s">
        <v>317</v>
      </c>
    </row>
    <row r="1559" spans="1:13" ht="17.25" customHeight="1" x14ac:dyDescent="0.2">
      <c r="A1559" s="225">
        <v>425351</v>
      </c>
      <c r="B1559" s="225" t="s">
        <v>1911</v>
      </c>
      <c r="C1559" s="225" t="s">
        <v>449</v>
      </c>
      <c r="D1559" s="225" t="s">
        <v>1912</v>
      </c>
      <c r="E1559" s="225" t="s">
        <v>157</v>
      </c>
      <c r="F1559" s="225">
        <v>33239</v>
      </c>
      <c r="G1559" s="225" t="s">
        <v>301</v>
      </c>
      <c r="H1559" s="225" t="s">
        <v>335</v>
      </c>
      <c r="I1559" s="225" t="s">
        <v>374</v>
      </c>
      <c r="M1559" s="225" t="s">
        <v>301</v>
      </c>
    </row>
    <row r="1560" spans="1:13" ht="17.25" customHeight="1" x14ac:dyDescent="0.2">
      <c r="A1560" s="225">
        <v>425363</v>
      </c>
      <c r="B1560" s="225" t="s">
        <v>2938</v>
      </c>
      <c r="C1560" s="225" t="s">
        <v>792</v>
      </c>
      <c r="D1560" s="225" t="s">
        <v>813</v>
      </c>
      <c r="E1560" s="225" t="s">
        <v>158</v>
      </c>
      <c r="F1560" s="225">
        <v>33059</v>
      </c>
      <c r="G1560" s="225" t="s">
        <v>301</v>
      </c>
      <c r="H1560" s="225" t="s">
        <v>335</v>
      </c>
      <c r="I1560" s="225" t="s">
        <v>400</v>
      </c>
      <c r="M1560" s="225" t="s">
        <v>301</v>
      </c>
    </row>
    <row r="1561" spans="1:13" ht="17.25" customHeight="1" x14ac:dyDescent="0.2">
      <c r="A1561" s="225">
        <v>425390</v>
      </c>
      <c r="B1561" s="225" t="s">
        <v>2937</v>
      </c>
      <c r="C1561" s="225" t="s">
        <v>123</v>
      </c>
      <c r="D1561" s="225" t="s">
        <v>226</v>
      </c>
      <c r="E1561" s="225" t="s">
        <v>158</v>
      </c>
      <c r="F1561" s="225">
        <v>36174</v>
      </c>
      <c r="G1561" s="225" t="s">
        <v>313</v>
      </c>
      <c r="H1561" s="225" t="s">
        <v>336</v>
      </c>
      <c r="I1561" s="225" t="s">
        <v>400</v>
      </c>
      <c r="M1561" s="225" t="s">
        <v>291</v>
      </c>
    </row>
    <row r="1562" spans="1:13" ht="17.25" customHeight="1" x14ac:dyDescent="0.2">
      <c r="A1562" s="225">
        <v>425428</v>
      </c>
      <c r="B1562" s="225" t="s">
        <v>2936</v>
      </c>
      <c r="C1562" s="225" t="s">
        <v>91</v>
      </c>
      <c r="D1562" s="225" t="s">
        <v>564</v>
      </c>
      <c r="E1562" s="225" t="s">
        <v>158</v>
      </c>
      <c r="F1562" s="225">
        <v>35273</v>
      </c>
      <c r="G1562" s="225" t="s">
        <v>301</v>
      </c>
      <c r="H1562" s="225" t="s">
        <v>335</v>
      </c>
      <c r="I1562" s="225" t="s">
        <v>400</v>
      </c>
      <c r="M1562" s="225" t="s">
        <v>301</v>
      </c>
    </row>
    <row r="1563" spans="1:13" ht="17.25" customHeight="1" x14ac:dyDescent="0.2">
      <c r="A1563" s="225">
        <v>425439</v>
      </c>
      <c r="B1563" s="225" t="s">
        <v>2935</v>
      </c>
      <c r="C1563" s="225" t="s">
        <v>90</v>
      </c>
      <c r="D1563" s="225" t="s">
        <v>220</v>
      </c>
      <c r="E1563" s="225" t="s">
        <v>157</v>
      </c>
      <c r="F1563" s="225">
        <v>34728</v>
      </c>
      <c r="G1563" s="225" t="s">
        <v>301</v>
      </c>
      <c r="H1563" s="225" t="s">
        <v>335</v>
      </c>
      <c r="I1563" s="225" t="s">
        <v>400</v>
      </c>
      <c r="M1563" s="225" t="s">
        <v>301</v>
      </c>
    </row>
    <row r="1564" spans="1:13" ht="17.25" customHeight="1" x14ac:dyDescent="0.2">
      <c r="A1564" s="225">
        <v>425452</v>
      </c>
      <c r="B1564" s="225" t="s">
        <v>2901</v>
      </c>
      <c r="C1564" s="225" t="s">
        <v>809</v>
      </c>
      <c r="D1564" s="225" t="s">
        <v>235</v>
      </c>
      <c r="E1564" s="225" t="s">
        <v>157</v>
      </c>
      <c r="F1564" s="225">
        <v>32874</v>
      </c>
      <c r="G1564" s="225" t="s">
        <v>3149</v>
      </c>
      <c r="H1564" s="225" t="s">
        <v>335</v>
      </c>
      <c r="I1564" s="225" t="s">
        <v>400</v>
      </c>
      <c r="M1564" s="225" t="s">
        <v>301</v>
      </c>
    </row>
    <row r="1565" spans="1:13" ht="17.25" customHeight="1" x14ac:dyDescent="0.2">
      <c r="A1565" s="225">
        <v>425460</v>
      </c>
      <c r="B1565" s="225" t="s">
        <v>2934</v>
      </c>
      <c r="C1565" s="225" t="s">
        <v>117</v>
      </c>
      <c r="D1565" s="225" t="s">
        <v>248</v>
      </c>
      <c r="E1565" s="225" t="s">
        <v>157</v>
      </c>
      <c r="F1565" s="225">
        <v>34700</v>
      </c>
      <c r="G1565" s="225" t="s">
        <v>301</v>
      </c>
      <c r="H1565" s="225" t="s">
        <v>335</v>
      </c>
      <c r="I1565" s="225" t="s">
        <v>400</v>
      </c>
      <c r="M1565" s="225" t="s">
        <v>301</v>
      </c>
    </row>
    <row r="1566" spans="1:13" ht="17.25" customHeight="1" x14ac:dyDescent="0.2">
      <c r="A1566" s="225">
        <v>425488</v>
      </c>
      <c r="B1566" s="225" t="s">
        <v>2933</v>
      </c>
      <c r="C1566" s="225" t="s">
        <v>508</v>
      </c>
      <c r="D1566" s="225" t="s">
        <v>424</v>
      </c>
      <c r="E1566" s="225" t="s">
        <v>157</v>
      </c>
      <c r="F1566" s="225">
        <v>33156</v>
      </c>
      <c r="G1566" s="225" t="s">
        <v>3039</v>
      </c>
      <c r="H1566" s="225" t="s">
        <v>335</v>
      </c>
      <c r="I1566" s="225" t="s">
        <v>400</v>
      </c>
      <c r="M1566" s="225" t="s">
        <v>311</v>
      </c>
    </row>
    <row r="1567" spans="1:13" ht="17.25" customHeight="1" x14ac:dyDescent="0.2">
      <c r="A1567" s="225">
        <v>425495</v>
      </c>
      <c r="B1567" s="225" t="s">
        <v>2932</v>
      </c>
      <c r="C1567" s="225" t="s">
        <v>434</v>
      </c>
      <c r="D1567" s="225" t="s">
        <v>263</v>
      </c>
      <c r="E1567" s="225" t="s">
        <v>158</v>
      </c>
      <c r="F1567" s="225">
        <v>33679</v>
      </c>
      <c r="G1567" s="225" t="s">
        <v>301</v>
      </c>
      <c r="H1567" s="225" t="s">
        <v>335</v>
      </c>
      <c r="I1567" s="225" t="s">
        <v>400</v>
      </c>
      <c r="M1567" s="225" t="s">
        <v>301</v>
      </c>
    </row>
    <row r="1568" spans="1:13" ht="17.25" customHeight="1" x14ac:dyDescent="0.2">
      <c r="A1568" s="225">
        <v>425506</v>
      </c>
      <c r="B1568" s="225" t="s">
        <v>2931</v>
      </c>
      <c r="C1568" s="225" t="s">
        <v>91</v>
      </c>
      <c r="D1568" s="225" t="s">
        <v>564</v>
      </c>
      <c r="E1568" s="225" t="s">
        <v>157</v>
      </c>
      <c r="F1568" s="225">
        <v>35273</v>
      </c>
      <c r="G1568" s="225" t="s">
        <v>301</v>
      </c>
      <c r="H1568" s="225" t="s">
        <v>335</v>
      </c>
      <c r="I1568" s="225" t="s">
        <v>400</v>
      </c>
      <c r="M1568" s="225" t="s">
        <v>301</v>
      </c>
    </row>
    <row r="1569" spans="1:13" ht="17.25" customHeight="1" x14ac:dyDescent="0.2">
      <c r="A1569" s="225">
        <v>425516</v>
      </c>
      <c r="B1569" s="225" t="s">
        <v>1910</v>
      </c>
      <c r="C1569" s="225" t="s">
        <v>72</v>
      </c>
      <c r="D1569" s="225" t="s">
        <v>511</v>
      </c>
      <c r="E1569" s="225" t="s">
        <v>158</v>
      </c>
      <c r="F1569" s="225">
        <v>33493</v>
      </c>
      <c r="G1569" s="225" t="s">
        <v>301</v>
      </c>
      <c r="H1569" s="225" t="s">
        <v>335</v>
      </c>
      <c r="I1569" s="225" t="s">
        <v>374</v>
      </c>
      <c r="M1569" s="225" t="s">
        <v>327</v>
      </c>
    </row>
    <row r="1570" spans="1:13" ht="17.25" customHeight="1" x14ac:dyDescent="0.2">
      <c r="A1570" s="225">
        <v>425538</v>
      </c>
      <c r="B1570" s="225" t="s">
        <v>1909</v>
      </c>
      <c r="C1570" s="225" t="s">
        <v>406</v>
      </c>
      <c r="D1570" s="225" t="s">
        <v>237</v>
      </c>
      <c r="E1570" s="225" t="s">
        <v>158</v>
      </c>
      <c r="F1570" s="225">
        <v>32298</v>
      </c>
      <c r="G1570" s="225" t="s">
        <v>301</v>
      </c>
      <c r="H1570" s="225" t="s">
        <v>335</v>
      </c>
      <c r="I1570" s="225" t="s">
        <v>374</v>
      </c>
      <c r="M1570" s="225" t="s">
        <v>301</v>
      </c>
    </row>
    <row r="1571" spans="1:13" ht="17.25" customHeight="1" x14ac:dyDescent="0.2">
      <c r="A1571" s="225">
        <v>425541</v>
      </c>
      <c r="B1571" s="225" t="s">
        <v>2702</v>
      </c>
      <c r="C1571" s="225" t="s">
        <v>104</v>
      </c>
      <c r="D1571" s="225" t="s">
        <v>2703</v>
      </c>
      <c r="E1571" s="225" t="s">
        <v>157</v>
      </c>
      <c r="F1571" s="225">
        <v>34000</v>
      </c>
      <c r="G1571" s="225" t="s">
        <v>3083</v>
      </c>
      <c r="H1571" s="225" t="s">
        <v>335</v>
      </c>
      <c r="I1571" s="225" t="s">
        <v>400</v>
      </c>
      <c r="M1571" s="225" t="s">
        <v>317</v>
      </c>
    </row>
    <row r="1572" spans="1:13" ht="17.25" customHeight="1" x14ac:dyDescent="0.2">
      <c r="A1572" s="225">
        <v>425554</v>
      </c>
      <c r="B1572" s="225" t="s">
        <v>1906</v>
      </c>
      <c r="C1572" s="225" t="s">
        <v>1907</v>
      </c>
      <c r="D1572" s="225" t="s">
        <v>1908</v>
      </c>
      <c r="E1572" s="225" t="s">
        <v>158</v>
      </c>
      <c r="F1572" s="225">
        <v>33940</v>
      </c>
      <c r="G1572" s="225" t="s">
        <v>301</v>
      </c>
      <c r="H1572" s="225" t="s">
        <v>335</v>
      </c>
      <c r="I1572" s="225" t="s">
        <v>374</v>
      </c>
      <c r="M1572" s="225" t="s">
        <v>301</v>
      </c>
    </row>
    <row r="1573" spans="1:13" ht="17.25" customHeight="1" x14ac:dyDescent="0.2">
      <c r="A1573" s="225">
        <v>425580</v>
      </c>
      <c r="B1573" s="225" t="s">
        <v>1905</v>
      </c>
      <c r="C1573" s="225" t="s">
        <v>442</v>
      </c>
      <c r="D1573" s="225" t="s">
        <v>820</v>
      </c>
      <c r="E1573" s="225" t="s">
        <v>158</v>
      </c>
      <c r="F1573" s="225">
        <v>31782</v>
      </c>
      <c r="G1573" s="225" t="s">
        <v>301</v>
      </c>
      <c r="H1573" s="225" t="s">
        <v>335</v>
      </c>
      <c r="I1573" s="225" t="s">
        <v>374</v>
      </c>
      <c r="M1573" s="225" t="s">
        <v>301</v>
      </c>
    </row>
    <row r="1574" spans="1:13" ht="17.25" customHeight="1" x14ac:dyDescent="0.2">
      <c r="A1574" s="225">
        <v>425604</v>
      </c>
      <c r="B1574" s="225" t="s">
        <v>2929</v>
      </c>
      <c r="C1574" s="225" t="s">
        <v>474</v>
      </c>
      <c r="D1574" s="225" t="s">
        <v>2930</v>
      </c>
      <c r="E1574" s="225" t="s">
        <v>157</v>
      </c>
      <c r="F1574" s="225">
        <v>36164</v>
      </c>
      <c r="G1574" s="225" t="s">
        <v>323</v>
      </c>
      <c r="H1574" s="225" t="s">
        <v>336</v>
      </c>
      <c r="I1574" s="225" t="s">
        <v>400</v>
      </c>
      <c r="M1574" s="225" t="s">
        <v>291</v>
      </c>
    </row>
    <row r="1575" spans="1:13" ht="17.25" customHeight="1" x14ac:dyDescent="0.2">
      <c r="A1575" s="225">
        <v>425616</v>
      </c>
      <c r="B1575" s="225" t="s">
        <v>1904</v>
      </c>
      <c r="C1575" s="225" t="s">
        <v>70</v>
      </c>
      <c r="D1575" s="225" t="s">
        <v>661</v>
      </c>
      <c r="E1575" s="225" t="s">
        <v>158</v>
      </c>
      <c r="F1575" s="225">
        <v>35431</v>
      </c>
      <c r="G1575" s="225" t="s">
        <v>3145</v>
      </c>
      <c r="H1575" s="225" t="s">
        <v>336</v>
      </c>
      <c r="I1575" s="225" t="s">
        <v>374</v>
      </c>
      <c r="M1575" s="225" t="s">
        <v>291</v>
      </c>
    </row>
    <row r="1576" spans="1:13" ht="17.25" customHeight="1" x14ac:dyDescent="0.2">
      <c r="A1576" s="225">
        <v>425669</v>
      </c>
      <c r="B1576" s="225" t="s">
        <v>2928</v>
      </c>
      <c r="C1576" s="225" t="s">
        <v>497</v>
      </c>
      <c r="D1576" s="225" t="s">
        <v>276</v>
      </c>
      <c r="E1576" s="225" t="s">
        <v>158</v>
      </c>
      <c r="F1576" s="225">
        <v>33126</v>
      </c>
      <c r="G1576" s="225" t="s">
        <v>301</v>
      </c>
      <c r="H1576" s="225" t="s">
        <v>335</v>
      </c>
      <c r="I1576" s="225" t="s">
        <v>400</v>
      </c>
      <c r="M1576" s="225" t="s">
        <v>301</v>
      </c>
    </row>
    <row r="1577" spans="1:13" ht="17.25" customHeight="1" x14ac:dyDescent="0.2">
      <c r="A1577" s="225">
        <v>425671</v>
      </c>
      <c r="B1577" s="225" t="s">
        <v>2927</v>
      </c>
      <c r="C1577" s="225" t="s">
        <v>863</v>
      </c>
      <c r="D1577" s="225" t="s">
        <v>222</v>
      </c>
      <c r="E1577" s="225" t="s">
        <v>158</v>
      </c>
      <c r="F1577" s="225">
        <v>35065</v>
      </c>
      <c r="G1577" s="225" t="s">
        <v>3093</v>
      </c>
      <c r="H1577" s="225" t="s">
        <v>335</v>
      </c>
      <c r="I1577" s="225" t="s">
        <v>400</v>
      </c>
      <c r="M1577" s="225" t="s">
        <v>311</v>
      </c>
    </row>
    <row r="1578" spans="1:13" ht="17.25" customHeight="1" x14ac:dyDescent="0.2">
      <c r="A1578" s="225">
        <v>425694</v>
      </c>
      <c r="B1578" s="225" t="s">
        <v>413</v>
      </c>
      <c r="C1578" s="225" t="s">
        <v>91</v>
      </c>
      <c r="D1578" s="225" t="s">
        <v>218</v>
      </c>
      <c r="E1578" s="225" t="s">
        <v>157</v>
      </c>
      <c r="F1578" s="225">
        <v>34394</v>
      </c>
      <c r="G1578" s="225" t="s">
        <v>3116</v>
      </c>
      <c r="H1578" s="225" t="s">
        <v>335</v>
      </c>
      <c r="I1578" s="225" t="s">
        <v>374</v>
      </c>
      <c r="M1578" s="225" t="s">
        <v>311</v>
      </c>
    </row>
    <row r="1579" spans="1:13" ht="17.25" customHeight="1" x14ac:dyDescent="0.2">
      <c r="A1579" s="225">
        <v>425717</v>
      </c>
      <c r="B1579" s="225" t="s">
        <v>2926</v>
      </c>
      <c r="C1579" s="225" t="s">
        <v>781</v>
      </c>
      <c r="D1579" s="225" t="s">
        <v>253</v>
      </c>
      <c r="E1579" s="225" t="s">
        <v>158</v>
      </c>
      <c r="F1579" s="225">
        <v>33121</v>
      </c>
      <c r="G1579" s="225" t="s">
        <v>305</v>
      </c>
      <c r="H1579" s="225" t="s">
        <v>335</v>
      </c>
      <c r="I1579" s="225" t="s">
        <v>400</v>
      </c>
      <c r="M1579" s="225" t="s">
        <v>311</v>
      </c>
    </row>
    <row r="1580" spans="1:13" ht="17.25" customHeight="1" x14ac:dyDescent="0.2">
      <c r="A1580" s="225">
        <v>425749</v>
      </c>
      <c r="B1580" s="225" t="s">
        <v>1903</v>
      </c>
      <c r="C1580" s="225" t="s">
        <v>114</v>
      </c>
      <c r="D1580" s="225" t="s">
        <v>487</v>
      </c>
      <c r="E1580" s="225" t="s">
        <v>157</v>
      </c>
      <c r="F1580" s="225">
        <v>35431</v>
      </c>
      <c r="G1580" s="225" t="s">
        <v>301</v>
      </c>
      <c r="H1580" s="225" t="s">
        <v>335</v>
      </c>
      <c r="I1580" s="225" t="s">
        <v>374</v>
      </c>
      <c r="M1580" s="225" t="s">
        <v>301</v>
      </c>
    </row>
    <row r="1581" spans="1:13" ht="17.25" customHeight="1" x14ac:dyDescent="0.2"/>
    <row r="1582" spans="1:13" ht="17.25" customHeight="1" x14ac:dyDescent="0.2"/>
    <row r="1583" spans="1:13" ht="17.25" customHeight="1" x14ac:dyDescent="0.2"/>
    <row r="1584" spans="1:13" ht="17.25" customHeight="1" x14ac:dyDescent="0.2"/>
    <row r="1585" ht="17.25" customHeight="1" x14ac:dyDescent="0.2"/>
    <row r="1586" ht="17.25" customHeight="1" x14ac:dyDescent="0.2"/>
    <row r="1587" ht="17.25" customHeight="1" x14ac:dyDescent="0.2"/>
    <row r="1588" ht="17.25" customHeight="1" x14ac:dyDescent="0.2"/>
    <row r="1589" ht="17.25" customHeight="1" x14ac:dyDescent="0.2"/>
    <row r="1590" ht="17.25" customHeight="1" x14ac:dyDescent="0.2"/>
    <row r="1591" ht="17.25" customHeight="1" x14ac:dyDescent="0.2"/>
    <row r="1592" ht="17.25" customHeight="1" x14ac:dyDescent="0.2"/>
    <row r="1593" ht="17.25" customHeight="1" x14ac:dyDescent="0.2"/>
    <row r="1594" ht="17.25" customHeight="1" x14ac:dyDescent="0.2"/>
    <row r="1595" ht="17.25" customHeight="1" x14ac:dyDescent="0.2"/>
    <row r="1596" ht="17.25" customHeight="1" x14ac:dyDescent="0.2"/>
    <row r="1597" ht="17.25" customHeight="1" x14ac:dyDescent="0.2"/>
    <row r="1598" ht="17.25" customHeight="1" x14ac:dyDescent="0.2"/>
    <row r="1599" ht="17.25" customHeight="1" x14ac:dyDescent="0.2"/>
    <row r="1600" ht="17.25" customHeight="1" x14ac:dyDescent="0.2"/>
    <row r="1601" ht="17.25" customHeight="1" x14ac:dyDescent="0.2"/>
    <row r="1602" ht="17.25" customHeight="1" x14ac:dyDescent="0.2"/>
    <row r="1603" ht="17.25" customHeight="1" x14ac:dyDescent="0.2"/>
    <row r="1604" ht="17.25" customHeight="1" x14ac:dyDescent="0.2"/>
    <row r="1605" ht="17.25" customHeight="1" x14ac:dyDescent="0.2"/>
    <row r="1606" ht="17.25" customHeight="1" x14ac:dyDescent="0.2"/>
    <row r="1607" ht="17.25" customHeight="1" x14ac:dyDescent="0.2"/>
    <row r="1608" ht="17.25" customHeight="1" x14ac:dyDescent="0.2"/>
    <row r="1609" ht="17.25" customHeight="1" x14ac:dyDescent="0.2"/>
    <row r="1610" ht="17.25" customHeight="1" x14ac:dyDescent="0.2"/>
    <row r="1611" ht="17.25" customHeight="1" x14ac:dyDescent="0.2"/>
    <row r="1612" ht="17.25" customHeight="1" x14ac:dyDescent="0.2"/>
    <row r="1613" ht="17.25" customHeight="1" x14ac:dyDescent="0.2"/>
    <row r="1614" ht="17.25" customHeight="1" x14ac:dyDescent="0.2"/>
    <row r="1615" ht="17.25" customHeight="1" x14ac:dyDescent="0.2"/>
    <row r="1616" ht="17.25" customHeight="1" x14ac:dyDescent="0.2"/>
    <row r="1617" ht="17.25" customHeight="1" x14ac:dyDescent="0.2"/>
    <row r="1618" ht="17.25" customHeight="1" x14ac:dyDescent="0.2"/>
    <row r="1619" ht="17.25" customHeight="1" x14ac:dyDescent="0.2"/>
    <row r="1620" ht="17.25" customHeight="1" x14ac:dyDescent="0.2"/>
    <row r="1621" ht="17.25" customHeight="1" x14ac:dyDescent="0.2"/>
    <row r="1622" ht="17.25" customHeight="1" x14ac:dyDescent="0.2"/>
    <row r="1623" ht="17.25" customHeight="1" x14ac:dyDescent="0.2"/>
    <row r="1624" ht="17.25" customHeight="1" x14ac:dyDescent="0.2"/>
    <row r="1625" ht="17.25" customHeight="1" x14ac:dyDescent="0.2"/>
    <row r="1626" ht="17.25" customHeight="1" x14ac:dyDescent="0.2"/>
    <row r="1627" ht="17.25" customHeight="1" x14ac:dyDescent="0.2"/>
    <row r="1628" ht="17.25" customHeight="1" x14ac:dyDescent="0.2"/>
    <row r="1629" ht="17.25" customHeight="1" x14ac:dyDescent="0.2"/>
    <row r="1630" ht="17.25" customHeight="1" x14ac:dyDescent="0.2"/>
    <row r="1631" ht="17.25" customHeight="1" x14ac:dyDescent="0.2"/>
    <row r="1632" ht="17.25" customHeight="1" x14ac:dyDescent="0.2"/>
    <row r="1633" ht="17.25" customHeight="1" x14ac:dyDescent="0.2"/>
    <row r="1634" ht="17.25" customHeight="1" x14ac:dyDescent="0.2"/>
    <row r="1635" ht="17.25" customHeight="1" x14ac:dyDescent="0.2"/>
    <row r="1636" ht="17.25" customHeight="1" x14ac:dyDescent="0.2"/>
    <row r="1637" ht="17.25" customHeight="1" x14ac:dyDescent="0.2"/>
    <row r="1638" ht="17.25" customHeight="1" x14ac:dyDescent="0.2"/>
    <row r="1639" ht="17.25" customHeight="1" x14ac:dyDescent="0.2"/>
    <row r="1640" ht="17.25" customHeight="1" x14ac:dyDescent="0.2"/>
    <row r="1641" ht="17.25" customHeight="1" x14ac:dyDescent="0.2"/>
    <row r="1642" ht="17.25" customHeight="1" x14ac:dyDescent="0.2"/>
    <row r="1643" ht="17.25" customHeight="1" x14ac:dyDescent="0.2"/>
    <row r="1644" ht="17.25" customHeight="1" x14ac:dyDescent="0.2"/>
    <row r="1645" ht="17.25" customHeight="1" x14ac:dyDescent="0.2"/>
    <row r="1646" ht="17.25" customHeight="1" x14ac:dyDescent="0.2"/>
    <row r="1647" ht="17.25" customHeight="1" x14ac:dyDescent="0.2"/>
    <row r="1648" ht="17.25" customHeight="1" x14ac:dyDescent="0.2"/>
    <row r="1649" ht="17.25" customHeight="1" x14ac:dyDescent="0.2"/>
    <row r="1650" ht="17.25" customHeight="1" x14ac:dyDescent="0.2"/>
    <row r="1651" ht="17.25" customHeight="1" x14ac:dyDescent="0.2"/>
    <row r="1652" ht="17.25" customHeight="1" x14ac:dyDescent="0.2"/>
    <row r="1653" ht="17.25" customHeight="1" x14ac:dyDescent="0.2"/>
    <row r="1654" ht="17.25" customHeight="1" x14ac:dyDescent="0.2"/>
    <row r="1655" ht="17.25" customHeight="1" x14ac:dyDescent="0.2"/>
    <row r="1656" ht="17.25" customHeight="1" x14ac:dyDescent="0.2"/>
    <row r="1657" ht="17.25" customHeight="1" x14ac:dyDescent="0.2"/>
    <row r="1658" ht="17.25" customHeight="1" x14ac:dyDescent="0.2"/>
    <row r="1659" ht="17.25" customHeight="1" x14ac:dyDescent="0.2"/>
    <row r="1660" ht="17.25" customHeight="1" x14ac:dyDescent="0.2"/>
    <row r="1661" ht="17.25" customHeight="1" x14ac:dyDescent="0.2"/>
    <row r="1662" ht="17.25" customHeight="1" x14ac:dyDescent="0.2"/>
    <row r="1663" ht="17.25" customHeight="1" x14ac:dyDescent="0.2"/>
    <row r="1664" ht="17.25" customHeight="1" x14ac:dyDescent="0.2"/>
    <row r="1665" ht="17.25" customHeight="1" x14ac:dyDescent="0.2"/>
    <row r="1666" ht="17.25" customHeight="1" x14ac:dyDescent="0.2"/>
    <row r="1667" ht="17.25" customHeight="1" x14ac:dyDescent="0.2"/>
    <row r="1668" ht="17.25" customHeight="1" x14ac:dyDescent="0.2"/>
    <row r="1669" ht="17.25" customHeight="1" x14ac:dyDescent="0.2"/>
    <row r="1670" ht="17.25" customHeight="1" x14ac:dyDescent="0.2"/>
    <row r="1671" ht="17.25" customHeight="1" x14ac:dyDescent="0.2"/>
    <row r="1672" ht="17.25" customHeight="1" x14ac:dyDescent="0.2"/>
    <row r="1673" ht="17.25" customHeight="1" x14ac:dyDescent="0.2"/>
    <row r="1674" ht="17.25" customHeight="1" x14ac:dyDescent="0.2"/>
    <row r="1675" ht="17.25" customHeight="1" x14ac:dyDescent="0.2"/>
    <row r="1676" ht="17.25" customHeight="1" x14ac:dyDescent="0.2"/>
    <row r="1677" ht="17.25" customHeight="1" x14ac:dyDescent="0.2"/>
    <row r="1678" ht="17.25" customHeight="1" x14ac:dyDescent="0.2"/>
    <row r="1679" ht="17.25" customHeight="1" x14ac:dyDescent="0.2"/>
    <row r="1680" ht="17.25" customHeight="1" x14ac:dyDescent="0.2"/>
    <row r="1681" ht="17.25" customHeight="1" x14ac:dyDescent="0.2"/>
    <row r="1682" ht="17.25" customHeight="1" x14ac:dyDescent="0.2"/>
    <row r="1683" ht="17.25" customHeight="1" x14ac:dyDescent="0.2"/>
    <row r="1684" ht="17.25" customHeight="1" x14ac:dyDescent="0.2"/>
    <row r="1685" ht="17.25" customHeight="1" x14ac:dyDescent="0.2"/>
    <row r="1686" ht="17.25" customHeight="1" x14ac:dyDescent="0.2"/>
    <row r="1687" ht="17.25" customHeight="1" x14ac:dyDescent="0.2"/>
    <row r="1688" ht="17.25" customHeight="1" x14ac:dyDescent="0.2"/>
    <row r="1689" ht="17.25" customHeight="1" x14ac:dyDescent="0.2"/>
    <row r="1690" ht="17.25" customHeight="1" x14ac:dyDescent="0.2"/>
    <row r="1691" ht="17.25" customHeight="1" x14ac:dyDescent="0.2"/>
    <row r="1692" ht="17.25" customHeight="1" x14ac:dyDescent="0.2"/>
    <row r="1693" ht="17.25" customHeight="1" x14ac:dyDescent="0.2"/>
    <row r="1694" ht="17.25" customHeight="1" x14ac:dyDescent="0.2"/>
    <row r="1695" ht="17.25" customHeight="1" x14ac:dyDescent="0.2"/>
    <row r="1696" ht="17.25" customHeight="1" x14ac:dyDescent="0.2"/>
    <row r="1697" ht="17.25" customHeight="1" x14ac:dyDescent="0.2"/>
    <row r="1698" ht="17.25" customHeight="1" x14ac:dyDescent="0.2"/>
    <row r="1699" ht="17.25" customHeight="1" x14ac:dyDescent="0.2"/>
    <row r="1700" ht="17.25" customHeight="1" x14ac:dyDescent="0.2"/>
    <row r="1701" ht="17.25" customHeight="1" x14ac:dyDescent="0.2"/>
    <row r="1702" ht="17.25" customHeight="1" x14ac:dyDescent="0.2"/>
    <row r="1703" ht="17.25" customHeight="1" x14ac:dyDescent="0.2"/>
    <row r="1704" ht="17.25" customHeight="1" x14ac:dyDescent="0.2"/>
    <row r="1705" ht="17.25" customHeight="1" x14ac:dyDescent="0.2"/>
    <row r="1706" ht="17.25" customHeight="1" x14ac:dyDescent="0.2"/>
    <row r="1707" ht="17.25" customHeight="1" x14ac:dyDescent="0.2"/>
    <row r="1708" ht="17.25" customHeight="1" x14ac:dyDescent="0.2"/>
    <row r="1709" ht="17.25" customHeight="1" x14ac:dyDescent="0.2"/>
    <row r="1710" ht="17.25" customHeight="1" x14ac:dyDescent="0.2"/>
    <row r="1711" ht="17.25" customHeight="1" x14ac:dyDescent="0.2"/>
    <row r="1712" ht="17.25" customHeight="1" x14ac:dyDescent="0.2"/>
    <row r="1713" ht="17.25" customHeight="1" x14ac:dyDescent="0.2"/>
    <row r="1714" ht="17.25" customHeight="1" x14ac:dyDescent="0.2"/>
    <row r="1715" ht="17.25" customHeight="1" x14ac:dyDescent="0.2"/>
    <row r="1716" ht="17.25" customHeight="1" x14ac:dyDescent="0.2"/>
    <row r="1717" ht="17.25" customHeight="1" x14ac:dyDescent="0.2"/>
    <row r="1718" ht="17.25" customHeight="1" x14ac:dyDescent="0.2"/>
    <row r="1719" ht="17.25" customHeight="1" x14ac:dyDescent="0.2"/>
    <row r="1720" ht="17.25" customHeight="1" x14ac:dyDescent="0.2"/>
    <row r="1721" ht="17.25" customHeight="1" x14ac:dyDescent="0.2"/>
    <row r="1722" ht="17.25" customHeight="1" x14ac:dyDescent="0.2"/>
    <row r="1723" ht="17.25" customHeight="1" x14ac:dyDescent="0.2"/>
    <row r="1724" ht="17.25" customHeight="1" x14ac:dyDescent="0.2"/>
    <row r="1725" ht="17.25" customHeight="1" x14ac:dyDescent="0.2"/>
    <row r="1726" ht="17.25" customHeight="1" x14ac:dyDescent="0.2"/>
    <row r="1727" ht="17.25" customHeight="1" x14ac:dyDescent="0.2"/>
    <row r="1728" ht="17.25" customHeight="1" x14ac:dyDescent="0.2"/>
    <row r="1729" ht="17.25" customHeight="1" x14ac:dyDescent="0.2"/>
    <row r="1730" ht="17.25" customHeight="1" x14ac:dyDescent="0.2"/>
    <row r="1731" ht="17.25" customHeight="1" x14ac:dyDescent="0.2"/>
    <row r="1732" ht="17.25" customHeight="1" x14ac:dyDescent="0.2"/>
    <row r="1733" ht="17.25" customHeight="1" x14ac:dyDescent="0.2"/>
    <row r="1734" ht="17.25" customHeight="1" x14ac:dyDescent="0.2"/>
    <row r="1735" ht="17.25" customHeight="1" x14ac:dyDescent="0.2"/>
    <row r="1736" ht="17.25" customHeight="1" x14ac:dyDescent="0.2"/>
    <row r="1737" ht="17.25" customHeight="1" x14ac:dyDescent="0.2"/>
    <row r="1738" ht="17.25" customHeight="1" x14ac:dyDescent="0.2"/>
    <row r="1739" ht="17.25" customHeight="1" x14ac:dyDescent="0.2"/>
    <row r="1740" ht="17.25" customHeight="1" x14ac:dyDescent="0.2"/>
    <row r="1741" ht="17.25" customHeight="1" x14ac:dyDescent="0.2"/>
    <row r="1742" ht="17.25" customHeight="1" x14ac:dyDescent="0.2"/>
    <row r="1743" ht="17.25" customHeight="1" x14ac:dyDescent="0.2"/>
    <row r="1744" ht="17.25" customHeight="1" x14ac:dyDescent="0.2"/>
    <row r="1745" ht="17.25" customHeight="1" x14ac:dyDescent="0.2"/>
    <row r="1746" ht="17.25" customHeight="1" x14ac:dyDescent="0.2"/>
    <row r="1747" ht="17.25" customHeight="1" x14ac:dyDescent="0.2"/>
    <row r="1748" ht="17.25" customHeight="1" x14ac:dyDescent="0.2"/>
    <row r="1749" ht="17.25" customHeight="1" x14ac:dyDescent="0.2"/>
    <row r="1750" ht="17.25" customHeight="1" x14ac:dyDescent="0.2"/>
    <row r="1751" ht="17.25" customHeight="1" x14ac:dyDescent="0.2"/>
    <row r="1752" ht="17.25" customHeight="1" x14ac:dyDescent="0.2"/>
    <row r="1753" ht="17.25" customHeight="1" x14ac:dyDescent="0.2"/>
    <row r="1754" ht="17.25" customHeight="1" x14ac:dyDescent="0.2"/>
    <row r="1755" ht="17.25" customHeight="1" x14ac:dyDescent="0.2"/>
    <row r="1756" ht="17.25" customHeight="1" x14ac:dyDescent="0.2"/>
    <row r="1757" ht="17.25" customHeight="1" x14ac:dyDescent="0.2"/>
    <row r="1758" ht="17.25" customHeight="1" x14ac:dyDescent="0.2"/>
    <row r="1759" ht="17.25" customHeight="1" x14ac:dyDescent="0.2"/>
    <row r="1760" ht="17.25" customHeight="1" x14ac:dyDescent="0.2"/>
    <row r="1761" ht="17.25" customHeight="1" x14ac:dyDescent="0.2"/>
    <row r="1762" ht="17.25" customHeight="1" x14ac:dyDescent="0.2"/>
    <row r="1763" ht="17.25" customHeight="1" x14ac:dyDescent="0.2"/>
    <row r="1764" ht="17.25" customHeight="1" x14ac:dyDescent="0.2"/>
    <row r="1765" ht="17.25" customHeight="1" x14ac:dyDescent="0.2"/>
    <row r="1766" ht="17.25" customHeight="1" x14ac:dyDescent="0.2"/>
    <row r="1767" ht="17.25" customHeight="1" x14ac:dyDescent="0.2"/>
    <row r="1768" ht="17.25" customHeight="1" x14ac:dyDescent="0.2"/>
    <row r="1769" ht="17.25" customHeight="1" x14ac:dyDescent="0.2"/>
    <row r="1770" ht="17.25" customHeight="1" x14ac:dyDescent="0.2"/>
    <row r="1771" ht="17.25" customHeight="1" x14ac:dyDescent="0.2"/>
    <row r="1772" ht="17.25" customHeight="1" x14ac:dyDescent="0.2"/>
    <row r="1773" ht="17.25" customHeight="1" x14ac:dyDescent="0.2"/>
    <row r="1774" ht="17.25" customHeight="1" x14ac:dyDescent="0.2"/>
    <row r="1775" ht="17.25" customHeight="1" x14ac:dyDescent="0.2"/>
    <row r="1776" ht="17.25" customHeight="1" x14ac:dyDescent="0.2"/>
    <row r="1777" ht="17.25" customHeight="1" x14ac:dyDescent="0.2"/>
    <row r="1778" ht="17.25" customHeight="1" x14ac:dyDescent="0.2"/>
    <row r="1779" ht="17.25" customHeight="1" x14ac:dyDescent="0.2"/>
    <row r="1780" ht="17.25" customHeight="1" x14ac:dyDescent="0.2"/>
    <row r="1781" ht="17.25" customHeight="1" x14ac:dyDescent="0.2"/>
    <row r="1782" ht="17.25" customHeight="1" x14ac:dyDescent="0.2"/>
    <row r="1783" ht="17.25" customHeight="1" x14ac:dyDescent="0.2"/>
    <row r="1784" ht="17.25" customHeight="1" x14ac:dyDescent="0.2"/>
    <row r="1785" ht="17.25" customHeight="1" x14ac:dyDescent="0.2"/>
    <row r="1786" ht="17.25" customHeight="1" x14ac:dyDescent="0.2"/>
    <row r="1787" ht="17.25" customHeight="1" x14ac:dyDescent="0.2"/>
    <row r="1788" ht="17.25" customHeight="1" x14ac:dyDescent="0.2"/>
    <row r="1789" ht="17.25" customHeight="1" x14ac:dyDescent="0.2"/>
    <row r="1790" ht="17.25" customHeight="1" x14ac:dyDescent="0.2"/>
    <row r="1791" ht="17.25" customHeight="1" x14ac:dyDescent="0.2"/>
    <row r="1792" ht="17.25" customHeight="1" x14ac:dyDescent="0.2"/>
    <row r="1793" ht="17.25" customHeight="1" x14ac:dyDescent="0.2"/>
    <row r="1794" ht="17.25" customHeight="1" x14ac:dyDescent="0.2"/>
    <row r="1795" ht="17.25" customHeight="1" x14ac:dyDescent="0.2"/>
    <row r="1796" ht="17.25" customHeight="1" x14ac:dyDescent="0.2"/>
    <row r="1797" ht="17.25" customHeight="1" x14ac:dyDescent="0.2"/>
    <row r="1798" ht="17.25" customHeight="1" x14ac:dyDescent="0.2"/>
    <row r="1799" ht="17.25" customHeight="1" x14ac:dyDescent="0.2"/>
    <row r="1800" ht="17.25" customHeight="1" x14ac:dyDescent="0.2"/>
    <row r="1801" ht="17.25" customHeight="1" x14ac:dyDescent="0.2"/>
    <row r="1802" ht="17.25" customHeight="1" x14ac:dyDescent="0.2"/>
    <row r="1803" ht="17.25" customHeight="1" x14ac:dyDescent="0.2"/>
    <row r="1804" ht="17.25" customHeight="1" x14ac:dyDescent="0.2"/>
    <row r="1805" ht="17.25" customHeight="1" x14ac:dyDescent="0.2"/>
    <row r="1806" ht="17.25" customHeight="1" x14ac:dyDescent="0.2"/>
    <row r="1807" ht="17.25" customHeight="1" x14ac:dyDescent="0.2"/>
    <row r="1808" ht="17.25" customHeight="1" x14ac:dyDescent="0.2"/>
    <row r="1809" ht="17.25" customHeight="1" x14ac:dyDescent="0.2"/>
    <row r="1810" ht="17.25" customHeight="1" x14ac:dyDescent="0.2"/>
    <row r="1811" ht="17.25" customHeight="1" x14ac:dyDescent="0.2"/>
    <row r="1812" ht="17.25" customHeight="1" x14ac:dyDescent="0.2"/>
    <row r="1813" ht="17.25" customHeight="1" x14ac:dyDescent="0.2"/>
    <row r="1814" ht="17.25" customHeight="1" x14ac:dyDescent="0.2"/>
    <row r="1815" ht="17.25" customHeight="1" x14ac:dyDescent="0.2"/>
    <row r="1816" ht="17.25" customHeight="1" x14ac:dyDescent="0.2"/>
    <row r="1817" ht="17.25" customHeight="1" x14ac:dyDescent="0.2"/>
    <row r="1818" ht="17.25" customHeight="1" x14ac:dyDescent="0.2"/>
    <row r="1819" ht="17.25" customHeight="1" x14ac:dyDescent="0.2"/>
    <row r="1820" ht="17.25" customHeight="1" x14ac:dyDescent="0.2"/>
    <row r="1821" ht="17.25" customHeight="1" x14ac:dyDescent="0.2"/>
    <row r="1822" ht="17.25" customHeight="1" x14ac:dyDescent="0.2"/>
    <row r="1823" ht="17.25" customHeight="1" x14ac:dyDescent="0.2"/>
    <row r="1824" ht="17.25" customHeight="1" x14ac:dyDescent="0.2"/>
    <row r="1825" ht="17.25" customHeight="1" x14ac:dyDescent="0.2"/>
    <row r="1826" ht="17.25" customHeight="1" x14ac:dyDescent="0.2"/>
    <row r="1827" ht="17.25" customHeight="1" x14ac:dyDescent="0.2"/>
    <row r="1828" ht="17.25" customHeight="1" x14ac:dyDescent="0.2"/>
    <row r="1829" ht="17.25" customHeight="1" x14ac:dyDescent="0.2"/>
    <row r="1830" ht="17.25" customHeight="1" x14ac:dyDescent="0.2"/>
    <row r="1831" ht="17.25" customHeight="1" x14ac:dyDescent="0.2"/>
    <row r="1832" ht="17.25" customHeight="1" x14ac:dyDescent="0.2"/>
    <row r="1833" ht="17.25" customHeight="1" x14ac:dyDescent="0.2"/>
    <row r="1834" ht="17.25" customHeight="1" x14ac:dyDescent="0.2"/>
    <row r="1835" ht="17.25" customHeight="1" x14ac:dyDescent="0.2"/>
    <row r="1836" ht="17.25" customHeight="1" x14ac:dyDescent="0.2"/>
    <row r="1837" ht="17.25" customHeight="1" x14ac:dyDescent="0.2"/>
    <row r="1838" ht="17.25" customHeight="1" x14ac:dyDescent="0.2"/>
    <row r="1839" ht="17.25" customHeight="1" x14ac:dyDescent="0.2"/>
    <row r="1840" ht="17.25" customHeight="1" x14ac:dyDescent="0.2"/>
    <row r="1841" ht="17.25" customHeight="1" x14ac:dyDescent="0.2"/>
    <row r="1842" ht="17.25" customHeight="1" x14ac:dyDescent="0.2"/>
    <row r="1843" ht="17.25" customHeight="1" x14ac:dyDescent="0.2"/>
    <row r="1844" ht="17.25" customHeight="1" x14ac:dyDescent="0.2"/>
    <row r="1845" ht="17.25" customHeight="1" x14ac:dyDescent="0.2"/>
    <row r="1846" ht="17.25" customHeight="1" x14ac:dyDescent="0.2"/>
    <row r="1847" ht="17.25" customHeight="1" x14ac:dyDescent="0.2"/>
    <row r="1848" ht="17.25" customHeight="1" x14ac:dyDescent="0.2"/>
    <row r="1849" ht="17.25" customHeight="1" x14ac:dyDescent="0.2"/>
    <row r="1850" ht="17.25" customHeight="1" x14ac:dyDescent="0.2"/>
    <row r="1851" ht="17.25" customHeight="1" x14ac:dyDescent="0.2"/>
    <row r="1852" ht="17.25" customHeight="1" x14ac:dyDescent="0.2"/>
    <row r="1853" ht="17.25" customHeight="1" x14ac:dyDescent="0.2"/>
    <row r="1854" ht="17.25" customHeight="1" x14ac:dyDescent="0.2"/>
    <row r="1855" ht="17.25" customHeight="1" x14ac:dyDescent="0.2"/>
    <row r="1856" ht="17.25" customHeight="1" x14ac:dyDescent="0.2"/>
    <row r="1857" ht="17.25" customHeight="1" x14ac:dyDescent="0.2"/>
    <row r="1858" ht="17.25" customHeight="1" x14ac:dyDescent="0.2"/>
    <row r="1859" ht="17.25" customHeight="1" x14ac:dyDescent="0.2"/>
    <row r="1860" ht="17.25" customHeight="1" x14ac:dyDescent="0.2"/>
    <row r="1861" ht="17.25" customHeight="1" x14ac:dyDescent="0.2"/>
    <row r="1862" ht="17.25" customHeight="1" x14ac:dyDescent="0.2"/>
    <row r="1863" ht="17.25" customHeight="1" x14ac:dyDescent="0.2"/>
    <row r="1864" ht="17.25" customHeight="1" x14ac:dyDescent="0.2"/>
    <row r="1865" ht="17.25" customHeight="1" x14ac:dyDescent="0.2"/>
    <row r="1866" ht="17.25" customHeight="1" x14ac:dyDescent="0.2"/>
    <row r="1867" ht="17.25" customHeight="1" x14ac:dyDescent="0.2"/>
    <row r="1868" ht="17.25" customHeight="1" x14ac:dyDescent="0.2"/>
    <row r="1869" ht="17.25" customHeight="1" x14ac:dyDescent="0.2"/>
    <row r="1870" ht="17.25" customHeight="1" x14ac:dyDescent="0.2"/>
    <row r="1871" ht="17.25" customHeight="1" x14ac:dyDescent="0.2"/>
    <row r="1872" ht="17.25" customHeight="1" x14ac:dyDescent="0.2"/>
    <row r="1873" ht="17.25" customHeight="1" x14ac:dyDescent="0.2"/>
    <row r="1874" ht="17.25" customHeight="1" x14ac:dyDescent="0.2"/>
    <row r="1875" ht="17.25" customHeight="1" x14ac:dyDescent="0.2"/>
    <row r="1876" ht="17.25" customHeight="1" x14ac:dyDescent="0.2"/>
    <row r="1877" ht="17.25" customHeight="1" x14ac:dyDescent="0.2"/>
    <row r="1878" ht="17.25" customHeight="1" x14ac:dyDescent="0.2"/>
    <row r="1879" ht="17.25" customHeight="1" x14ac:dyDescent="0.2"/>
    <row r="1880" ht="17.25" customHeight="1" x14ac:dyDescent="0.2"/>
    <row r="1881" ht="17.25" customHeight="1" x14ac:dyDescent="0.2"/>
    <row r="1882" ht="17.25" customHeight="1" x14ac:dyDescent="0.2"/>
    <row r="1883" ht="17.25" customHeight="1" x14ac:dyDescent="0.2"/>
    <row r="1884" ht="17.25" customHeight="1" x14ac:dyDescent="0.2"/>
    <row r="1885" ht="17.25" customHeight="1" x14ac:dyDescent="0.2"/>
    <row r="1886" ht="17.25" customHeight="1" x14ac:dyDescent="0.2"/>
    <row r="1887" ht="17.25" customHeight="1" x14ac:dyDescent="0.2"/>
    <row r="1888" ht="17.25" customHeight="1" x14ac:dyDescent="0.2"/>
    <row r="1889" ht="17.25" customHeight="1" x14ac:dyDescent="0.2"/>
    <row r="1890" ht="17.25" customHeight="1" x14ac:dyDescent="0.2"/>
    <row r="1891" ht="17.25" customHeight="1" x14ac:dyDescent="0.2"/>
    <row r="1892" ht="17.25" customHeight="1" x14ac:dyDescent="0.2"/>
    <row r="1893" ht="17.25" customHeight="1" x14ac:dyDescent="0.2"/>
    <row r="1894" ht="17.25" customHeight="1" x14ac:dyDescent="0.2"/>
    <row r="1895" ht="17.25" customHeight="1" x14ac:dyDescent="0.2"/>
    <row r="1896" ht="17.25" customHeight="1" x14ac:dyDescent="0.2"/>
    <row r="1897" ht="17.25" customHeight="1" x14ac:dyDescent="0.2"/>
    <row r="1898" ht="17.25" customHeight="1" x14ac:dyDescent="0.2"/>
    <row r="1899" ht="17.25" customHeight="1" x14ac:dyDescent="0.2"/>
    <row r="1900" ht="17.25" customHeight="1" x14ac:dyDescent="0.2"/>
    <row r="1901" ht="17.25" customHeight="1" x14ac:dyDescent="0.2"/>
    <row r="1902" ht="17.25" customHeight="1" x14ac:dyDescent="0.2"/>
    <row r="1903" ht="17.25" customHeight="1" x14ac:dyDescent="0.2"/>
    <row r="1904" ht="17.25" customHeight="1" x14ac:dyDescent="0.2"/>
    <row r="1905" ht="17.25" customHeight="1" x14ac:dyDescent="0.2"/>
    <row r="1906" ht="17.25" customHeight="1" x14ac:dyDescent="0.2"/>
    <row r="1907" ht="17.25" customHeight="1" x14ac:dyDescent="0.2"/>
    <row r="1908" ht="17.25" customHeight="1" x14ac:dyDescent="0.2"/>
    <row r="1909" ht="17.25" customHeight="1" x14ac:dyDescent="0.2"/>
    <row r="1910" ht="17.25" customHeight="1" x14ac:dyDescent="0.2"/>
    <row r="1911" ht="17.25" customHeight="1" x14ac:dyDescent="0.2"/>
    <row r="1912" ht="17.25" customHeight="1" x14ac:dyDescent="0.2"/>
    <row r="1913" ht="17.25" customHeight="1" x14ac:dyDescent="0.2"/>
    <row r="1914" ht="17.25" customHeight="1" x14ac:dyDescent="0.2"/>
    <row r="1915" ht="17.25" customHeight="1" x14ac:dyDescent="0.2"/>
    <row r="1916" ht="17.25" customHeight="1" x14ac:dyDescent="0.2"/>
    <row r="1917" ht="17.25" customHeight="1" x14ac:dyDescent="0.2"/>
    <row r="1918" ht="17.25" customHeight="1" x14ac:dyDescent="0.2"/>
    <row r="1919" ht="17.25" customHeight="1" x14ac:dyDescent="0.2"/>
    <row r="1920" ht="17.25" customHeight="1" x14ac:dyDescent="0.2"/>
    <row r="1921" ht="17.25" customHeight="1" x14ac:dyDescent="0.2"/>
    <row r="1922" ht="17.25" customHeight="1" x14ac:dyDescent="0.2"/>
    <row r="1923" ht="17.25" customHeight="1" x14ac:dyDescent="0.2"/>
    <row r="1924" ht="17.25" customHeight="1" x14ac:dyDescent="0.2"/>
    <row r="1925" ht="17.25" customHeight="1" x14ac:dyDescent="0.2"/>
    <row r="1926" ht="17.25" customHeight="1" x14ac:dyDescent="0.2"/>
    <row r="1927" ht="17.25" customHeight="1" x14ac:dyDescent="0.2"/>
    <row r="1928" ht="17.25" customHeight="1" x14ac:dyDescent="0.2"/>
    <row r="1929" ht="17.25" customHeight="1" x14ac:dyDescent="0.2"/>
    <row r="1930" ht="17.25" customHeight="1" x14ac:dyDescent="0.2"/>
    <row r="1931" ht="17.25" customHeight="1" x14ac:dyDescent="0.2"/>
    <row r="1932" ht="17.25" customHeight="1" x14ac:dyDescent="0.2"/>
    <row r="1933" ht="17.25" customHeight="1" x14ac:dyDescent="0.2"/>
    <row r="1934" ht="17.25" customHeight="1" x14ac:dyDescent="0.2"/>
    <row r="1935" ht="17.25" customHeight="1" x14ac:dyDescent="0.2"/>
    <row r="1936" ht="17.25" customHeight="1" x14ac:dyDescent="0.2"/>
    <row r="1937" ht="17.25" customHeight="1" x14ac:dyDescent="0.2"/>
    <row r="1938" ht="17.25" customHeight="1" x14ac:dyDescent="0.2"/>
    <row r="1939" ht="17.25" customHeight="1" x14ac:dyDescent="0.2"/>
    <row r="1940" ht="17.25" customHeight="1" x14ac:dyDescent="0.2"/>
    <row r="1941" ht="17.25" customHeight="1" x14ac:dyDescent="0.2"/>
    <row r="1942" ht="17.25" customHeight="1" x14ac:dyDescent="0.2"/>
    <row r="1943" ht="17.25" customHeight="1" x14ac:dyDescent="0.2"/>
    <row r="1944" ht="17.25" customHeight="1" x14ac:dyDescent="0.2"/>
    <row r="1945" ht="17.25" customHeight="1" x14ac:dyDescent="0.2"/>
    <row r="1946" ht="17.25" customHeight="1" x14ac:dyDescent="0.2"/>
    <row r="1947" ht="17.25" customHeight="1" x14ac:dyDescent="0.2"/>
    <row r="1948" ht="17.25" customHeight="1" x14ac:dyDescent="0.2"/>
    <row r="1949" ht="17.25" customHeight="1" x14ac:dyDescent="0.2"/>
    <row r="1950" ht="17.25" customHeight="1" x14ac:dyDescent="0.2"/>
    <row r="1951" ht="17.25" customHeight="1" x14ac:dyDescent="0.2"/>
    <row r="1952" ht="17.25" customHeight="1" x14ac:dyDescent="0.2"/>
    <row r="1953" ht="17.25" customHeight="1" x14ac:dyDescent="0.2"/>
    <row r="1954" ht="17.25" customHeight="1" x14ac:dyDescent="0.2"/>
    <row r="1955" ht="17.25" customHeight="1" x14ac:dyDescent="0.2"/>
    <row r="1956" ht="17.25" customHeight="1" x14ac:dyDescent="0.2"/>
    <row r="1957" ht="17.25" customHeight="1" x14ac:dyDescent="0.2"/>
    <row r="1958" ht="17.25" customHeight="1" x14ac:dyDescent="0.2"/>
    <row r="1959" ht="17.25" customHeight="1" x14ac:dyDescent="0.2"/>
    <row r="1960" ht="17.25" customHeight="1" x14ac:dyDescent="0.2"/>
    <row r="1961" ht="17.25" customHeight="1" x14ac:dyDescent="0.2"/>
    <row r="1962" ht="17.25" customHeight="1" x14ac:dyDescent="0.2"/>
    <row r="1963" ht="17.25" customHeight="1" x14ac:dyDescent="0.2"/>
    <row r="1964" ht="17.25" customHeight="1" x14ac:dyDescent="0.2"/>
    <row r="1965" ht="17.25" customHeight="1" x14ac:dyDescent="0.2"/>
    <row r="1966" ht="17.25" customHeight="1" x14ac:dyDescent="0.2"/>
    <row r="1967" ht="17.25" customHeight="1" x14ac:dyDescent="0.2"/>
    <row r="1968" ht="17.25" customHeight="1" x14ac:dyDescent="0.2"/>
    <row r="1969" ht="17.25" customHeight="1" x14ac:dyDescent="0.2"/>
    <row r="1970" ht="17.25" customHeight="1" x14ac:dyDescent="0.2"/>
    <row r="1971" ht="17.25" customHeight="1" x14ac:dyDescent="0.2"/>
    <row r="1972" ht="17.25" customHeight="1" x14ac:dyDescent="0.2"/>
    <row r="1973" ht="17.25" customHeight="1" x14ac:dyDescent="0.2"/>
    <row r="1974" ht="17.25" customHeight="1" x14ac:dyDescent="0.2"/>
    <row r="1975" ht="17.25" customHeight="1" x14ac:dyDescent="0.2"/>
    <row r="1976" ht="17.25" customHeight="1" x14ac:dyDescent="0.2"/>
    <row r="1977" ht="17.25" customHeight="1" x14ac:dyDescent="0.2"/>
    <row r="1978" ht="17.25" customHeight="1" x14ac:dyDescent="0.2"/>
    <row r="1979" ht="17.25" customHeight="1" x14ac:dyDescent="0.2"/>
    <row r="1980" ht="17.25" customHeight="1" x14ac:dyDescent="0.2"/>
    <row r="1981" ht="17.25" customHeight="1" x14ac:dyDescent="0.2"/>
    <row r="1982" ht="17.25" customHeight="1" x14ac:dyDescent="0.2"/>
    <row r="1983" ht="17.25" customHeight="1" x14ac:dyDescent="0.2"/>
    <row r="1984" ht="17.25" customHeight="1" x14ac:dyDescent="0.2"/>
    <row r="1985" ht="17.25" customHeight="1" x14ac:dyDescent="0.2"/>
    <row r="1986" ht="17.25" customHeight="1" x14ac:dyDescent="0.2"/>
    <row r="1987" ht="17.25" customHeight="1" x14ac:dyDescent="0.2"/>
    <row r="1988" ht="17.25" customHeight="1" x14ac:dyDescent="0.2"/>
    <row r="1989" ht="17.25" customHeight="1" x14ac:dyDescent="0.2"/>
    <row r="1990" ht="17.25" customHeight="1" x14ac:dyDescent="0.2"/>
    <row r="1991" ht="17.25" customHeight="1" x14ac:dyDescent="0.2"/>
    <row r="1992" ht="17.25" customHeight="1" x14ac:dyDescent="0.2"/>
    <row r="1993" ht="17.25" customHeight="1" x14ac:dyDescent="0.2"/>
    <row r="1994" ht="17.25" customHeight="1" x14ac:dyDescent="0.2"/>
    <row r="1995" ht="17.25" customHeight="1" x14ac:dyDescent="0.2"/>
    <row r="1996" ht="17.25" customHeight="1" x14ac:dyDescent="0.2"/>
    <row r="1997" ht="17.25" customHeight="1" x14ac:dyDescent="0.2"/>
    <row r="1998" ht="17.25" customHeight="1" x14ac:dyDescent="0.2"/>
    <row r="1999" ht="17.25" customHeight="1" x14ac:dyDescent="0.2"/>
    <row r="2000" ht="17.25" customHeight="1" x14ac:dyDescent="0.2"/>
    <row r="2001" ht="17.25" customHeight="1" x14ac:dyDescent="0.2"/>
    <row r="2002" ht="17.25" customHeight="1" x14ac:dyDescent="0.2"/>
    <row r="2003" ht="17.25" customHeight="1" x14ac:dyDescent="0.2"/>
    <row r="2004" ht="17.25" customHeight="1" x14ac:dyDescent="0.2"/>
    <row r="2005" ht="17.25" customHeight="1" x14ac:dyDescent="0.2"/>
    <row r="2006" ht="17.25" customHeight="1" x14ac:dyDescent="0.2"/>
    <row r="2007" ht="17.25" customHeight="1" x14ac:dyDescent="0.2"/>
    <row r="2008" ht="17.25" customHeight="1" x14ac:dyDescent="0.2"/>
    <row r="2009" ht="17.25" customHeight="1" x14ac:dyDescent="0.2"/>
    <row r="2010" ht="17.25" customHeight="1" x14ac:dyDescent="0.2"/>
    <row r="2011" ht="17.25" customHeight="1" x14ac:dyDescent="0.2"/>
    <row r="2012" ht="17.25" customHeight="1" x14ac:dyDescent="0.2"/>
    <row r="2013" ht="17.25" customHeight="1" x14ac:dyDescent="0.2"/>
    <row r="2014" ht="17.25" customHeight="1" x14ac:dyDescent="0.2"/>
    <row r="2015" ht="17.25" customHeight="1" x14ac:dyDescent="0.2"/>
    <row r="2016" ht="17.25" customHeight="1" x14ac:dyDescent="0.2"/>
    <row r="2017" ht="17.25" customHeight="1" x14ac:dyDescent="0.2"/>
    <row r="2018" ht="17.25" customHeight="1" x14ac:dyDescent="0.2"/>
    <row r="2019" ht="17.25" customHeight="1" x14ac:dyDescent="0.2"/>
    <row r="2020" ht="17.25" customHeight="1" x14ac:dyDescent="0.2"/>
    <row r="2021" ht="17.25" customHeight="1" x14ac:dyDescent="0.2"/>
    <row r="2022" ht="17.25" customHeight="1" x14ac:dyDescent="0.2"/>
    <row r="2023" ht="17.25" customHeight="1" x14ac:dyDescent="0.2"/>
    <row r="2024" ht="17.25" customHeight="1" x14ac:dyDescent="0.2"/>
    <row r="2025" ht="17.25" customHeight="1" x14ac:dyDescent="0.2"/>
    <row r="2026" ht="17.25" customHeight="1" x14ac:dyDescent="0.2"/>
    <row r="2027" ht="17.25" customHeight="1" x14ac:dyDescent="0.2"/>
    <row r="2028" ht="17.25" customHeight="1" x14ac:dyDescent="0.2"/>
    <row r="2029" ht="17.25" customHeight="1" x14ac:dyDescent="0.2"/>
    <row r="2030" ht="17.25" customHeight="1" x14ac:dyDescent="0.2"/>
    <row r="2031" ht="17.25" customHeight="1" x14ac:dyDescent="0.2"/>
    <row r="2032" ht="17.25" customHeight="1" x14ac:dyDescent="0.2"/>
    <row r="2033" ht="17.25" customHeight="1" x14ac:dyDescent="0.2"/>
    <row r="2034" ht="17.25" customHeight="1" x14ac:dyDescent="0.2"/>
    <row r="2035" ht="17.25" customHeight="1" x14ac:dyDescent="0.2"/>
    <row r="2036" ht="17.25" customHeight="1" x14ac:dyDescent="0.2"/>
    <row r="2037" ht="17.25" customHeight="1" x14ac:dyDescent="0.2"/>
    <row r="2038" ht="17.25" customHeight="1" x14ac:dyDescent="0.2"/>
    <row r="2039" ht="17.25" customHeight="1" x14ac:dyDescent="0.2"/>
    <row r="2040" ht="17.25" customHeight="1" x14ac:dyDescent="0.2"/>
    <row r="2041" ht="17.25" customHeight="1" x14ac:dyDescent="0.2"/>
    <row r="2042" ht="17.25" customHeight="1" x14ac:dyDescent="0.2"/>
    <row r="2043" ht="17.25" customHeight="1" x14ac:dyDescent="0.2"/>
    <row r="2044" ht="17.25" customHeight="1" x14ac:dyDescent="0.2"/>
    <row r="2045" ht="17.25" customHeight="1" x14ac:dyDescent="0.2"/>
    <row r="2046" ht="17.25" customHeight="1" x14ac:dyDescent="0.2"/>
    <row r="2047" ht="17.25" customHeight="1" x14ac:dyDescent="0.2"/>
    <row r="2048" ht="17.25" customHeight="1" x14ac:dyDescent="0.2"/>
    <row r="2049" ht="17.25" customHeight="1" x14ac:dyDescent="0.2"/>
    <row r="2050" ht="17.25" customHeight="1" x14ac:dyDescent="0.2"/>
    <row r="2051" ht="17.25" customHeight="1" x14ac:dyDescent="0.2"/>
    <row r="2052" ht="17.25" customHeight="1" x14ac:dyDescent="0.2"/>
    <row r="2053" ht="17.25" customHeight="1" x14ac:dyDescent="0.2"/>
    <row r="2054" ht="17.25" customHeight="1" x14ac:dyDescent="0.2"/>
    <row r="2055" ht="17.25" customHeight="1" x14ac:dyDescent="0.2"/>
    <row r="2056" ht="17.25" customHeight="1" x14ac:dyDescent="0.2"/>
    <row r="2057" ht="17.25" customHeight="1" x14ac:dyDescent="0.2"/>
    <row r="2058" ht="17.25" customHeight="1" x14ac:dyDescent="0.2"/>
    <row r="2059" ht="17.25" customHeight="1" x14ac:dyDescent="0.2"/>
    <row r="2060" ht="17.25" customHeight="1" x14ac:dyDescent="0.2"/>
    <row r="2061" ht="17.25" customHeight="1" x14ac:dyDescent="0.2"/>
    <row r="2062" ht="17.25" customHeight="1" x14ac:dyDescent="0.2"/>
    <row r="2063" ht="17.25" customHeight="1" x14ac:dyDescent="0.2"/>
    <row r="2064" ht="17.25" customHeight="1" x14ac:dyDescent="0.2"/>
    <row r="2065" ht="17.25" customHeight="1" x14ac:dyDescent="0.2"/>
    <row r="2066" ht="17.25" customHeight="1" x14ac:dyDescent="0.2"/>
    <row r="2067" ht="17.25" customHeight="1" x14ac:dyDescent="0.2"/>
    <row r="2068" ht="17.25" customHeight="1" x14ac:dyDescent="0.2"/>
    <row r="2069" ht="17.25" customHeight="1" x14ac:dyDescent="0.2"/>
    <row r="2070" ht="17.25" customHeight="1" x14ac:dyDescent="0.2"/>
    <row r="2071" ht="17.25" customHeight="1" x14ac:dyDescent="0.2"/>
    <row r="2072" ht="17.25" customHeight="1" x14ac:dyDescent="0.2"/>
    <row r="2073" ht="17.25" customHeight="1" x14ac:dyDescent="0.2"/>
    <row r="2074" ht="17.25" customHeight="1" x14ac:dyDescent="0.2"/>
    <row r="2075" ht="17.25" customHeight="1" x14ac:dyDescent="0.2"/>
    <row r="2076" ht="17.25" customHeight="1" x14ac:dyDescent="0.2"/>
    <row r="2077" ht="17.25" customHeight="1" x14ac:dyDescent="0.2"/>
    <row r="2078" ht="17.25" customHeight="1" x14ac:dyDescent="0.2"/>
    <row r="2079" ht="17.25" customHeight="1" x14ac:dyDescent="0.2"/>
    <row r="2080" ht="17.25" customHeight="1" x14ac:dyDescent="0.2"/>
    <row r="2081" ht="17.25" customHeight="1" x14ac:dyDescent="0.2"/>
    <row r="2082" ht="17.25" customHeight="1" x14ac:dyDescent="0.2"/>
    <row r="2083" ht="17.25" customHeight="1" x14ac:dyDescent="0.2"/>
    <row r="2084" ht="17.25" customHeight="1" x14ac:dyDescent="0.2"/>
    <row r="2085" ht="17.25" customHeight="1" x14ac:dyDescent="0.2"/>
    <row r="2086" ht="17.25" customHeight="1" x14ac:dyDescent="0.2"/>
    <row r="2087" ht="17.25" customHeight="1" x14ac:dyDescent="0.2"/>
    <row r="2088" ht="17.25" customHeight="1" x14ac:dyDescent="0.2"/>
    <row r="2089" ht="17.25" customHeight="1" x14ac:dyDescent="0.2"/>
    <row r="2090" ht="17.25" customHeight="1" x14ac:dyDescent="0.2"/>
    <row r="2091" ht="17.25" customHeight="1" x14ac:dyDescent="0.2"/>
    <row r="2092" ht="17.25" customHeight="1" x14ac:dyDescent="0.2"/>
    <row r="2093" ht="17.25" customHeight="1" x14ac:dyDescent="0.2"/>
    <row r="2094" ht="17.25" customHeight="1" x14ac:dyDescent="0.2"/>
    <row r="2095" ht="17.25" customHeight="1" x14ac:dyDescent="0.2"/>
    <row r="2096" ht="17.25" customHeight="1" x14ac:dyDescent="0.2"/>
    <row r="2097" ht="17.25" customHeight="1" x14ac:dyDescent="0.2"/>
    <row r="2098" ht="17.25" customHeight="1" x14ac:dyDescent="0.2"/>
    <row r="2099" ht="17.25" customHeight="1" x14ac:dyDescent="0.2"/>
    <row r="2100" ht="17.25" customHeight="1" x14ac:dyDescent="0.2"/>
    <row r="2101" ht="17.25" customHeight="1" x14ac:dyDescent="0.2"/>
    <row r="2102" ht="17.25" customHeight="1" x14ac:dyDescent="0.2"/>
    <row r="2103" ht="17.25" customHeight="1" x14ac:dyDescent="0.2"/>
    <row r="2104" ht="17.25" customHeight="1" x14ac:dyDescent="0.2"/>
    <row r="2105" ht="17.25" customHeight="1" x14ac:dyDescent="0.2"/>
    <row r="2106" ht="17.25" customHeight="1" x14ac:dyDescent="0.2"/>
    <row r="2107" ht="17.25" customHeight="1" x14ac:dyDescent="0.2"/>
    <row r="2108" ht="17.25" customHeight="1" x14ac:dyDescent="0.2"/>
    <row r="2109" ht="17.25" customHeight="1" x14ac:dyDescent="0.2"/>
    <row r="2110" ht="17.25" customHeight="1" x14ac:dyDescent="0.2"/>
    <row r="2111" ht="17.25" customHeight="1" x14ac:dyDescent="0.2"/>
    <row r="2112" ht="17.25" customHeight="1" x14ac:dyDescent="0.2"/>
    <row r="2113" ht="17.25" customHeight="1" x14ac:dyDescent="0.2"/>
    <row r="2114" ht="17.25" customHeight="1" x14ac:dyDescent="0.2"/>
    <row r="2115" ht="17.25" customHeight="1" x14ac:dyDescent="0.2"/>
    <row r="2116" ht="17.25" customHeight="1" x14ac:dyDescent="0.2"/>
    <row r="2117" ht="17.25" customHeight="1" x14ac:dyDescent="0.2"/>
    <row r="2118" ht="17.25" customHeight="1" x14ac:dyDescent="0.2"/>
    <row r="2119" ht="17.25" customHeight="1" x14ac:dyDescent="0.2"/>
    <row r="2120" ht="17.25" customHeight="1" x14ac:dyDescent="0.2"/>
    <row r="2121" ht="17.25" customHeight="1" x14ac:dyDescent="0.2"/>
    <row r="2122" ht="17.25" customHeight="1" x14ac:dyDescent="0.2"/>
    <row r="2123" ht="17.25" customHeight="1" x14ac:dyDescent="0.2"/>
    <row r="2124" ht="17.25" customHeight="1" x14ac:dyDescent="0.2"/>
    <row r="2125" ht="17.25" customHeight="1" x14ac:dyDescent="0.2"/>
    <row r="2126" ht="17.25" customHeight="1" x14ac:dyDescent="0.2"/>
    <row r="2127" ht="17.25" customHeight="1" x14ac:dyDescent="0.2"/>
    <row r="2128" ht="17.25" customHeight="1" x14ac:dyDescent="0.2"/>
    <row r="2129" ht="17.25" customHeight="1" x14ac:dyDescent="0.2"/>
    <row r="2130" ht="17.25" customHeight="1" x14ac:dyDescent="0.2"/>
    <row r="2131" ht="17.25" customHeight="1" x14ac:dyDescent="0.2"/>
    <row r="2132" ht="17.25" customHeight="1" x14ac:dyDescent="0.2"/>
    <row r="2133" ht="17.25" customHeight="1" x14ac:dyDescent="0.2"/>
    <row r="2134" ht="17.25" customHeight="1" x14ac:dyDescent="0.2"/>
    <row r="2135" ht="17.25" customHeight="1" x14ac:dyDescent="0.2"/>
    <row r="2136" ht="17.25" customHeight="1" x14ac:dyDescent="0.2"/>
    <row r="2137" ht="17.25" customHeight="1" x14ac:dyDescent="0.2"/>
    <row r="2138" ht="17.25" customHeight="1" x14ac:dyDescent="0.2"/>
    <row r="2139" ht="17.25" customHeight="1" x14ac:dyDescent="0.2"/>
    <row r="2140" ht="17.25" customHeight="1" x14ac:dyDescent="0.2"/>
    <row r="2141" ht="17.25" customHeight="1" x14ac:dyDescent="0.2"/>
    <row r="2142" ht="17.25" customHeight="1" x14ac:dyDescent="0.2"/>
    <row r="2143" ht="17.25" customHeight="1" x14ac:dyDescent="0.2"/>
    <row r="2144" ht="17.25" customHeight="1" x14ac:dyDescent="0.2"/>
    <row r="2145" ht="17.25" customHeight="1" x14ac:dyDescent="0.2"/>
    <row r="2146" ht="17.25" customHeight="1" x14ac:dyDescent="0.2"/>
    <row r="2147" ht="17.25" customHeight="1" x14ac:dyDescent="0.2"/>
    <row r="2148" ht="17.25" customHeight="1" x14ac:dyDescent="0.2"/>
    <row r="2149" ht="17.25" customHeight="1" x14ac:dyDescent="0.2"/>
    <row r="2150" ht="17.25" customHeight="1" x14ac:dyDescent="0.2"/>
    <row r="2151" ht="17.25" customHeight="1" x14ac:dyDescent="0.2"/>
    <row r="2152" ht="17.25" customHeight="1" x14ac:dyDescent="0.2"/>
    <row r="2153" ht="17.25" customHeight="1" x14ac:dyDescent="0.2"/>
    <row r="2154" ht="17.25" customHeight="1" x14ac:dyDescent="0.2"/>
    <row r="2155" ht="17.25" customHeight="1" x14ac:dyDescent="0.2"/>
    <row r="2156" ht="17.25" customHeight="1" x14ac:dyDescent="0.2"/>
    <row r="2157" ht="17.25" customHeight="1" x14ac:dyDescent="0.2"/>
    <row r="2158" ht="17.25" customHeight="1" x14ac:dyDescent="0.2"/>
    <row r="2159" ht="17.25" customHeight="1" x14ac:dyDescent="0.2"/>
    <row r="2160" ht="17.25" customHeight="1" x14ac:dyDescent="0.2"/>
    <row r="2161" ht="17.25" customHeight="1" x14ac:dyDescent="0.2"/>
    <row r="2162" ht="17.25" customHeight="1" x14ac:dyDescent="0.2"/>
    <row r="2163" ht="17.25" customHeight="1" x14ac:dyDescent="0.2"/>
    <row r="2164" ht="17.25" customHeight="1" x14ac:dyDescent="0.2"/>
    <row r="2165" ht="17.25" customHeight="1" x14ac:dyDescent="0.2"/>
    <row r="2166" ht="17.25" customHeight="1" x14ac:dyDescent="0.2"/>
    <row r="2167" ht="17.25" customHeight="1" x14ac:dyDescent="0.2"/>
    <row r="2168" ht="17.25" customHeight="1" x14ac:dyDescent="0.2"/>
    <row r="2169" ht="17.25" customHeight="1" x14ac:dyDescent="0.2"/>
    <row r="2170" ht="17.25" customHeight="1" x14ac:dyDescent="0.2"/>
    <row r="2171" ht="17.25" customHeight="1" x14ac:dyDescent="0.2"/>
    <row r="2172" ht="17.25" customHeight="1" x14ac:dyDescent="0.2"/>
    <row r="2173" ht="17.25" customHeight="1" x14ac:dyDescent="0.2"/>
    <row r="2174" ht="17.25" customHeight="1" x14ac:dyDescent="0.2"/>
    <row r="2175" ht="17.25" customHeight="1" x14ac:dyDescent="0.2"/>
    <row r="2176" ht="17.25" customHeight="1" x14ac:dyDescent="0.2"/>
    <row r="2177" ht="17.25" customHeight="1" x14ac:dyDescent="0.2"/>
    <row r="2178" ht="17.25" customHeight="1" x14ac:dyDescent="0.2"/>
    <row r="2179" ht="17.25" customHeight="1" x14ac:dyDescent="0.2"/>
    <row r="2180" ht="17.25" customHeight="1" x14ac:dyDescent="0.2"/>
    <row r="2181" ht="17.25" customHeight="1" x14ac:dyDescent="0.2"/>
    <row r="2182" ht="17.25" customHeight="1" x14ac:dyDescent="0.2"/>
    <row r="2183" ht="17.25" customHeight="1" x14ac:dyDescent="0.2"/>
    <row r="2184" ht="17.25" customHeight="1" x14ac:dyDescent="0.2"/>
    <row r="2185" ht="17.25" customHeight="1" x14ac:dyDescent="0.2"/>
    <row r="2186" ht="17.25" customHeight="1" x14ac:dyDescent="0.2"/>
    <row r="2187" ht="17.25" customHeight="1" x14ac:dyDescent="0.2"/>
    <row r="2188" ht="17.25" customHeight="1" x14ac:dyDescent="0.2"/>
    <row r="2189" ht="17.25" customHeight="1" x14ac:dyDescent="0.2"/>
    <row r="2190" ht="17.25" customHeight="1" x14ac:dyDescent="0.2"/>
    <row r="2191" ht="17.25" customHeight="1" x14ac:dyDescent="0.2"/>
    <row r="2192" ht="17.25" customHeight="1" x14ac:dyDescent="0.2"/>
    <row r="2193" ht="17.25" customHeight="1" x14ac:dyDescent="0.2"/>
    <row r="2194" ht="17.25" customHeight="1" x14ac:dyDescent="0.2"/>
    <row r="2195" ht="17.25" customHeight="1" x14ac:dyDescent="0.2"/>
    <row r="2196" ht="17.25" customHeight="1" x14ac:dyDescent="0.2"/>
    <row r="2197" ht="17.25" customHeight="1" x14ac:dyDescent="0.2"/>
    <row r="2198" ht="17.25" customHeight="1" x14ac:dyDescent="0.2"/>
    <row r="2199" ht="17.25" customHeight="1" x14ac:dyDescent="0.2"/>
    <row r="2200" ht="17.25" customHeight="1" x14ac:dyDescent="0.2"/>
    <row r="2201" ht="17.25" customHeight="1" x14ac:dyDescent="0.2"/>
    <row r="2202" ht="17.25" customHeight="1" x14ac:dyDescent="0.2"/>
    <row r="2203" ht="17.25" customHeight="1" x14ac:dyDescent="0.2"/>
    <row r="2204" ht="17.25" customHeight="1" x14ac:dyDescent="0.2"/>
    <row r="2205" ht="17.25" customHeight="1" x14ac:dyDescent="0.2"/>
    <row r="2206" ht="17.25" customHeight="1" x14ac:dyDescent="0.2"/>
    <row r="2207" ht="17.25" customHeight="1" x14ac:dyDescent="0.2"/>
    <row r="2208" ht="17.25" customHeight="1" x14ac:dyDescent="0.2"/>
    <row r="2209" ht="17.25" customHeight="1" x14ac:dyDescent="0.2"/>
    <row r="2210" ht="17.25" customHeight="1" x14ac:dyDescent="0.2"/>
    <row r="2211" ht="17.25" customHeight="1" x14ac:dyDescent="0.2"/>
    <row r="2212" ht="17.25" customHeight="1" x14ac:dyDescent="0.2"/>
    <row r="2213" ht="17.25" customHeight="1" x14ac:dyDescent="0.2"/>
    <row r="2214" ht="17.25" customHeight="1" x14ac:dyDescent="0.2"/>
    <row r="2215" ht="17.25" customHeight="1" x14ac:dyDescent="0.2"/>
    <row r="2216" ht="17.25" customHeight="1" x14ac:dyDescent="0.2"/>
    <row r="2217" ht="17.25" customHeight="1" x14ac:dyDescent="0.2"/>
    <row r="2218" ht="17.25" customHeight="1" x14ac:dyDescent="0.2"/>
    <row r="2219" ht="17.25" customHeight="1" x14ac:dyDescent="0.2"/>
    <row r="2220" ht="17.25" customHeight="1" x14ac:dyDescent="0.2"/>
    <row r="2221" ht="17.25" customHeight="1" x14ac:dyDescent="0.2"/>
    <row r="2222" ht="17.25" customHeight="1" x14ac:dyDescent="0.2"/>
    <row r="2223" ht="17.25" customHeight="1" x14ac:dyDescent="0.2"/>
    <row r="2224" ht="17.25" customHeight="1" x14ac:dyDescent="0.2"/>
    <row r="2225" ht="17.25" customHeight="1" x14ac:dyDescent="0.2"/>
    <row r="2226" ht="17.25" customHeight="1" x14ac:dyDescent="0.2"/>
    <row r="2227" ht="17.25" customHeight="1" x14ac:dyDescent="0.2"/>
    <row r="2228" ht="17.25" customHeight="1" x14ac:dyDescent="0.2"/>
    <row r="2229" ht="17.25" customHeight="1" x14ac:dyDescent="0.2"/>
    <row r="2230" ht="17.25" customHeight="1" x14ac:dyDescent="0.2"/>
    <row r="2231" ht="17.25" customHeight="1" x14ac:dyDescent="0.2"/>
    <row r="2232" ht="17.25" customHeight="1" x14ac:dyDescent="0.2"/>
    <row r="2233" ht="17.25" customHeight="1" x14ac:dyDescent="0.2"/>
    <row r="2234" ht="17.25" customHeight="1" x14ac:dyDescent="0.2"/>
    <row r="2235" ht="17.25" customHeight="1" x14ac:dyDescent="0.2"/>
    <row r="2236" ht="17.25" customHeight="1" x14ac:dyDescent="0.2"/>
    <row r="2237" ht="17.25" customHeight="1" x14ac:dyDescent="0.2"/>
    <row r="2238" ht="17.25" customHeight="1" x14ac:dyDescent="0.2"/>
    <row r="2239" ht="17.25" customHeight="1" x14ac:dyDescent="0.2"/>
    <row r="2240" ht="17.25" customHeight="1" x14ac:dyDescent="0.2"/>
    <row r="2241" ht="17.25" customHeight="1" x14ac:dyDescent="0.2"/>
    <row r="2242" ht="17.25" customHeight="1" x14ac:dyDescent="0.2"/>
    <row r="2243" ht="17.25" customHeight="1" x14ac:dyDescent="0.2"/>
    <row r="2244" ht="17.25" customHeight="1" x14ac:dyDescent="0.2"/>
    <row r="2245" ht="17.25" customHeight="1" x14ac:dyDescent="0.2"/>
    <row r="2246" ht="17.25" customHeight="1" x14ac:dyDescent="0.2"/>
    <row r="2247" ht="17.25" customHeight="1" x14ac:dyDescent="0.2"/>
    <row r="2248" ht="17.25" customHeight="1" x14ac:dyDescent="0.2"/>
    <row r="2249" ht="17.25" customHeight="1" x14ac:dyDescent="0.2"/>
    <row r="2250" ht="17.25" customHeight="1" x14ac:dyDescent="0.2"/>
    <row r="2251" ht="17.25" customHeight="1" x14ac:dyDescent="0.2"/>
    <row r="2252" ht="17.25" customHeight="1" x14ac:dyDescent="0.2"/>
    <row r="2253" ht="17.25" customHeight="1" x14ac:dyDescent="0.2"/>
    <row r="2254" ht="17.25" customHeight="1" x14ac:dyDescent="0.2"/>
    <row r="2255" ht="17.25" customHeight="1" x14ac:dyDescent="0.2"/>
    <row r="2256" ht="17.25" customHeight="1" x14ac:dyDescent="0.2"/>
    <row r="2257" ht="17.25" customHeight="1" x14ac:dyDescent="0.2"/>
    <row r="2258" ht="17.25" customHeight="1" x14ac:dyDescent="0.2"/>
    <row r="2259" ht="17.25" customHeight="1" x14ac:dyDescent="0.2"/>
    <row r="2260" ht="17.25" customHeight="1" x14ac:dyDescent="0.2"/>
    <row r="2261" ht="17.25" customHeight="1" x14ac:dyDescent="0.2"/>
    <row r="2262" ht="17.25" customHeight="1" x14ac:dyDescent="0.2"/>
    <row r="2263" ht="17.25" customHeight="1" x14ac:dyDescent="0.2"/>
    <row r="2264" ht="17.25" customHeight="1" x14ac:dyDescent="0.2"/>
    <row r="2265" ht="17.25" customHeight="1" x14ac:dyDescent="0.2"/>
    <row r="2266" ht="17.25" customHeight="1" x14ac:dyDescent="0.2"/>
    <row r="2267" ht="17.25" customHeight="1" x14ac:dyDescent="0.2"/>
    <row r="2268" ht="17.25" customHeight="1" x14ac:dyDescent="0.2"/>
    <row r="2269" ht="17.25" customHeight="1" x14ac:dyDescent="0.2"/>
    <row r="2270" ht="17.25" customHeight="1" x14ac:dyDescent="0.2"/>
    <row r="2271" ht="17.25" customHeight="1" x14ac:dyDescent="0.2"/>
    <row r="2272" ht="17.25" customHeight="1" x14ac:dyDescent="0.2"/>
    <row r="2273" ht="17.25" customHeight="1" x14ac:dyDescent="0.2"/>
    <row r="2274" ht="17.25" customHeight="1" x14ac:dyDescent="0.2"/>
    <row r="2275" ht="17.25" customHeight="1" x14ac:dyDescent="0.2"/>
    <row r="2276" ht="17.25" customHeight="1" x14ac:dyDescent="0.2"/>
    <row r="2277" ht="17.25" customHeight="1" x14ac:dyDescent="0.2"/>
    <row r="2278" ht="17.25" customHeight="1" x14ac:dyDescent="0.2"/>
    <row r="2279" ht="17.25" customHeight="1" x14ac:dyDescent="0.2"/>
    <row r="2280" ht="17.25" customHeight="1" x14ac:dyDescent="0.2"/>
    <row r="2281" ht="17.25" customHeight="1" x14ac:dyDescent="0.2"/>
    <row r="2282" ht="17.25" customHeight="1" x14ac:dyDescent="0.2"/>
    <row r="2283" ht="17.25" customHeight="1" x14ac:dyDescent="0.2"/>
    <row r="2284" ht="17.25" customHeight="1" x14ac:dyDescent="0.2"/>
    <row r="2285" ht="17.25" customHeight="1" x14ac:dyDescent="0.2"/>
    <row r="2286" ht="17.25" customHeight="1" x14ac:dyDescent="0.2"/>
    <row r="2287" ht="17.25" customHeight="1" x14ac:dyDescent="0.2"/>
    <row r="2288" ht="17.25" customHeight="1" x14ac:dyDescent="0.2"/>
    <row r="2289" ht="17.25" customHeight="1" x14ac:dyDescent="0.2"/>
    <row r="2290" ht="17.25" customHeight="1" x14ac:dyDescent="0.2"/>
    <row r="2291" ht="17.25" customHeight="1" x14ac:dyDescent="0.2"/>
    <row r="2292" ht="17.25" customHeight="1" x14ac:dyDescent="0.2"/>
    <row r="2293" ht="17.25" customHeight="1" x14ac:dyDescent="0.2"/>
    <row r="2294" ht="17.25" customHeight="1" x14ac:dyDescent="0.2"/>
    <row r="2295" ht="17.25" customHeight="1" x14ac:dyDescent="0.2"/>
    <row r="2296" ht="17.25" customHeight="1" x14ac:dyDescent="0.2"/>
    <row r="2297" ht="17.25" customHeight="1" x14ac:dyDescent="0.2"/>
    <row r="2298" ht="17.25" customHeight="1" x14ac:dyDescent="0.2"/>
    <row r="2299" ht="17.25" customHeight="1" x14ac:dyDescent="0.2"/>
    <row r="2300" ht="17.25" customHeight="1" x14ac:dyDescent="0.2"/>
    <row r="2301" ht="17.25" customHeight="1" x14ac:dyDescent="0.2"/>
    <row r="2302" ht="17.25" customHeight="1" x14ac:dyDescent="0.2"/>
    <row r="2303" ht="17.25" customHeight="1" x14ac:dyDescent="0.2"/>
    <row r="2304" ht="17.25" customHeight="1" x14ac:dyDescent="0.2"/>
    <row r="2305" ht="17.25" customHeight="1" x14ac:dyDescent="0.2"/>
    <row r="2306" ht="17.25" customHeight="1" x14ac:dyDescent="0.2"/>
    <row r="2307" ht="17.25" customHeight="1" x14ac:dyDescent="0.2"/>
    <row r="2308" ht="17.25" customHeight="1" x14ac:dyDescent="0.2"/>
    <row r="2309" ht="17.25" customHeight="1" x14ac:dyDescent="0.2"/>
    <row r="2310" ht="17.25" customHeight="1" x14ac:dyDescent="0.2"/>
    <row r="2311" ht="17.25" customHeight="1" x14ac:dyDescent="0.2"/>
    <row r="2312" ht="17.25" customHeight="1" x14ac:dyDescent="0.2"/>
    <row r="2313" ht="17.25" customHeight="1" x14ac:dyDescent="0.2"/>
    <row r="2314" ht="17.25" customHeight="1" x14ac:dyDescent="0.2"/>
    <row r="2315" ht="17.25" customHeight="1" x14ac:dyDescent="0.2"/>
    <row r="2316" ht="17.25" customHeight="1" x14ac:dyDescent="0.2"/>
    <row r="2317" ht="17.25" customHeight="1" x14ac:dyDescent="0.2"/>
    <row r="2318" ht="17.25" customHeight="1" x14ac:dyDescent="0.2"/>
    <row r="2319" ht="17.25" customHeight="1" x14ac:dyDescent="0.2"/>
    <row r="2320" ht="17.25" customHeight="1" x14ac:dyDescent="0.2"/>
    <row r="2321" ht="17.25" customHeight="1" x14ac:dyDescent="0.2"/>
    <row r="2322" ht="17.25" customHeight="1" x14ac:dyDescent="0.2"/>
    <row r="2323" ht="17.25" customHeight="1" x14ac:dyDescent="0.2"/>
    <row r="2324" ht="17.25" customHeight="1" x14ac:dyDescent="0.2"/>
    <row r="2325" ht="17.25" customHeight="1" x14ac:dyDescent="0.2"/>
    <row r="2326" ht="17.25" customHeight="1" x14ac:dyDescent="0.2"/>
    <row r="2327" ht="17.25" customHeight="1" x14ac:dyDescent="0.2"/>
    <row r="2328" ht="17.25" customHeight="1" x14ac:dyDescent="0.2"/>
    <row r="2329" ht="17.25" customHeight="1" x14ac:dyDescent="0.2"/>
    <row r="2330" ht="17.25" customHeight="1" x14ac:dyDescent="0.2"/>
    <row r="2331" ht="17.25" customHeight="1" x14ac:dyDescent="0.2"/>
    <row r="2332" ht="17.25" customHeight="1" x14ac:dyDescent="0.2"/>
    <row r="2333" ht="17.25" customHeight="1" x14ac:dyDescent="0.2"/>
    <row r="2334" ht="17.25" customHeight="1" x14ac:dyDescent="0.2"/>
    <row r="2335" ht="17.25" customHeight="1" x14ac:dyDescent="0.2"/>
    <row r="2336" ht="17.25" customHeight="1" x14ac:dyDescent="0.2"/>
    <row r="2337" ht="17.25" customHeight="1" x14ac:dyDescent="0.2"/>
    <row r="2338" ht="17.25" customHeight="1" x14ac:dyDescent="0.2"/>
    <row r="2339" ht="17.25" customHeight="1" x14ac:dyDescent="0.2"/>
    <row r="2340" ht="17.25" customHeight="1" x14ac:dyDescent="0.2"/>
    <row r="2341" ht="17.25" customHeight="1" x14ac:dyDescent="0.2"/>
    <row r="2342" ht="17.25" customHeight="1" x14ac:dyDescent="0.2"/>
    <row r="2343" ht="17.25" customHeight="1" x14ac:dyDescent="0.2"/>
    <row r="2344" ht="17.25" customHeight="1" x14ac:dyDescent="0.2"/>
    <row r="2345" ht="17.25" customHeight="1" x14ac:dyDescent="0.2"/>
    <row r="2346" ht="17.25" customHeight="1" x14ac:dyDescent="0.2"/>
    <row r="2347" ht="17.25" customHeight="1" x14ac:dyDescent="0.2"/>
    <row r="2348" ht="17.25" customHeight="1" x14ac:dyDescent="0.2"/>
    <row r="2349" ht="17.25" customHeight="1" x14ac:dyDescent="0.2"/>
    <row r="2350" ht="17.25" customHeight="1" x14ac:dyDescent="0.2"/>
    <row r="2351" ht="17.25" customHeight="1" x14ac:dyDescent="0.2"/>
    <row r="2352" ht="17.25" customHeight="1" x14ac:dyDescent="0.2"/>
    <row r="2353" ht="17.25" customHeight="1" x14ac:dyDescent="0.2"/>
    <row r="2354" ht="17.25" customHeight="1" x14ac:dyDescent="0.2"/>
    <row r="2355" ht="17.25" customHeight="1" x14ac:dyDescent="0.2"/>
    <row r="2356" ht="17.25" customHeight="1" x14ac:dyDescent="0.2"/>
    <row r="2357" ht="17.25" customHeight="1" x14ac:dyDescent="0.2"/>
    <row r="2358" ht="17.25" customHeight="1" x14ac:dyDescent="0.2"/>
    <row r="2359" ht="17.25" customHeight="1" x14ac:dyDescent="0.2"/>
    <row r="2360" ht="17.25" customHeight="1" x14ac:dyDescent="0.2"/>
    <row r="2361" ht="17.25" customHeight="1" x14ac:dyDescent="0.2"/>
    <row r="2362" ht="17.25" customHeight="1" x14ac:dyDescent="0.2"/>
    <row r="2363" ht="17.25" customHeight="1" x14ac:dyDescent="0.2"/>
    <row r="2364" ht="17.25" customHeight="1" x14ac:dyDescent="0.2"/>
    <row r="2365" ht="17.25" customHeight="1" x14ac:dyDescent="0.2"/>
    <row r="2366" ht="17.25" customHeight="1" x14ac:dyDescent="0.2"/>
    <row r="2367" ht="17.25" customHeight="1" x14ac:dyDescent="0.2"/>
    <row r="2368" ht="17.25" customHeight="1" x14ac:dyDescent="0.2"/>
    <row r="2369" ht="17.25" customHeight="1" x14ac:dyDescent="0.2"/>
    <row r="2370" ht="17.25" customHeight="1" x14ac:dyDescent="0.2"/>
    <row r="2371" ht="17.25" customHeight="1" x14ac:dyDescent="0.2"/>
    <row r="2372" ht="17.25" customHeight="1" x14ac:dyDescent="0.2"/>
    <row r="2373" ht="17.25" customHeight="1" x14ac:dyDescent="0.2"/>
    <row r="2374" ht="17.25" customHeight="1" x14ac:dyDescent="0.2"/>
    <row r="2375" ht="17.25" customHeight="1" x14ac:dyDescent="0.2"/>
    <row r="2376" ht="17.25" customHeight="1" x14ac:dyDescent="0.2"/>
    <row r="2377" ht="17.25" customHeight="1" x14ac:dyDescent="0.2"/>
    <row r="2378" ht="17.25" customHeight="1" x14ac:dyDescent="0.2"/>
    <row r="2379" ht="17.25" customHeight="1" x14ac:dyDescent="0.2"/>
    <row r="2380" ht="17.25" customHeight="1" x14ac:dyDescent="0.2"/>
    <row r="2381" ht="17.25" customHeight="1" x14ac:dyDescent="0.2"/>
    <row r="2382" ht="17.25" customHeight="1" x14ac:dyDescent="0.2"/>
    <row r="2383" ht="17.25" customHeight="1" x14ac:dyDescent="0.2"/>
    <row r="2384" ht="17.25" customHeight="1" x14ac:dyDescent="0.2"/>
    <row r="2385" ht="17.25" customHeight="1" x14ac:dyDescent="0.2"/>
    <row r="2386" ht="17.25" customHeight="1" x14ac:dyDescent="0.2"/>
    <row r="2387" ht="17.25" customHeight="1" x14ac:dyDescent="0.2"/>
    <row r="2388" ht="17.25" customHeight="1" x14ac:dyDescent="0.2"/>
    <row r="2389" ht="17.25" customHeight="1" x14ac:dyDescent="0.2"/>
    <row r="2390" ht="17.25" customHeight="1" x14ac:dyDescent="0.2"/>
    <row r="2391" ht="17.25" customHeight="1" x14ac:dyDescent="0.2"/>
    <row r="2392" ht="17.25" customHeight="1" x14ac:dyDescent="0.2"/>
    <row r="2393" ht="17.25" customHeight="1" x14ac:dyDescent="0.2"/>
    <row r="2394" ht="17.25" customHeight="1" x14ac:dyDescent="0.2"/>
    <row r="2395" ht="17.25" customHeight="1" x14ac:dyDescent="0.2"/>
    <row r="2396" ht="17.25" customHeight="1" x14ac:dyDescent="0.2"/>
    <row r="2397" ht="17.25" customHeight="1" x14ac:dyDescent="0.2"/>
    <row r="2398" ht="17.25" customHeight="1" x14ac:dyDescent="0.2"/>
    <row r="2399" ht="17.25" customHeight="1" x14ac:dyDescent="0.2"/>
    <row r="2400" ht="17.25" customHeight="1" x14ac:dyDescent="0.2"/>
    <row r="2401" ht="17.25" customHeight="1" x14ac:dyDescent="0.2"/>
    <row r="2402" ht="17.25" customHeight="1" x14ac:dyDescent="0.2"/>
    <row r="2403" ht="17.25" customHeight="1" x14ac:dyDescent="0.2"/>
    <row r="2404" ht="17.25" customHeight="1" x14ac:dyDescent="0.2"/>
    <row r="2405" ht="17.25" customHeight="1" x14ac:dyDescent="0.2"/>
    <row r="2406" ht="17.25" customHeight="1" x14ac:dyDescent="0.2"/>
    <row r="2407" ht="17.25" customHeight="1" x14ac:dyDescent="0.2"/>
    <row r="2408" ht="17.25" customHeight="1" x14ac:dyDescent="0.2"/>
    <row r="2409" ht="17.25" customHeight="1" x14ac:dyDescent="0.2"/>
    <row r="2410" ht="17.25" customHeight="1" x14ac:dyDescent="0.2"/>
    <row r="2411" ht="17.25" customHeight="1" x14ac:dyDescent="0.2"/>
    <row r="2412" ht="17.25" customHeight="1" x14ac:dyDescent="0.2"/>
    <row r="2413" ht="17.25" customHeight="1" x14ac:dyDescent="0.2"/>
    <row r="2414" ht="17.25" customHeight="1" x14ac:dyDescent="0.2"/>
    <row r="2415" ht="17.25" customHeight="1" x14ac:dyDescent="0.2"/>
    <row r="2416" ht="17.25" customHeight="1" x14ac:dyDescent="0.2"/>
    <row r="2417" ht="17.25" customHeight="1" x14ac:dyDescent="0.2"/>
    <row r="2418" ht="17.25" customHeight="1" x14ac:dyDescent="0.2"/>
    <row r="2419" ht="17.25" customHeight="1" x14ac:dyDescent="0.2"/>
    <row r="2420" ht="17.25" customHeight="1" x14ac:dyDescent="0.2"/>
    <row r="2421" ht="17.25" customHeight="1" x14ac:dyDescent="0.2"/>
    <row r="2422" ht="17.25" customHeight="1" x14ac:dyDescent="0.2"/>
    <row r="2423" ht="17.25" customHeight="1" x14ac:dyDescent="0.2"/>
    <row r="2424" ht="17.25" customHeight="1" x14ac:dyDescent="0.2"/>
    <row r="2425" ht="17.25" customHeight="1" x14ac:dyDescent="0.2"/>
    <row r="2426" ht="17.25" customHeight="1" x14ac:dyDescent="0.2"/>
    <row r="2427" ht="17.25" customHeight="1" x14ac:dyDescent="0.2"/>
    <row r="2428" ht="17.25" customHeight="1" x14ac:dyDescent="0.2"/>
    <row r="2429" ht="17.25" customHeight="1" x14ac:dyDescent="0.2"/>
    <row r="2430" ht="17.25" customHeight="1" x14ac:dyDescent="0.2"/>
    <row r="2431" ht="17.25" customHeight="1" x14ac:dyDescent="0.2"/>
    <row r="2432" ht="17.25" customHeight="1" x14ac:dyDescent="0.2"/>
    <row r="2433" ht="17.25" customHeight="1" x14ac:dyDescent="0.2"/>
    <row r="2434" ht="17.25" customHeight="1" x14ac:dyDescent="0.2"/>
    <row r="2435" ht="17.25" customHeight="1" x14ac:dyDescent="0.2"/>
    <row r="2436" ht="17.25" customHeight="1" x14ac:dyDescent="0.2"/>
    <row r="2437" ht="17.25" customHeight="1" x14ac:dyDescent="0.2"/>
    <row r="2438" ht="17.25" customHeight="1" x14ac:dyDescent="0.2"/>
    <row r="2439" ht="17.25" customHeight="1" x14ac:dyDescent="0.2"/>
    <row r="2440" ht="17.25" customHeight="1" x14ac:dyDescent="0.2"/>
    <row r="2441" ht="17.25" customHeight="1" x14ac:dyDescent="0.2"/>
    <row r="2442" ht="17.25" customHeight="1" x14ac:dyDescent="0.2"/>
    <row r="2443" ht="17.25" customHeight="1" x14ac:dyDescent="0.2"/>
    <row r="2444" ht="17.25" customHeight="1" x14ac:dyDescent="0.2"/>
    <row r="2445" ht="17.25" customHeight="1" x14ac:dyDescent="0.2"/>
    <row r="2446" ht="17.25" customHeight="1" x14ac:dyDescent="0.2"/>
    <row r="2447" ht="17.25" customHeight="1" x14ac:dyDescent="0.2"/>
    <row r="2448" ht="17.25" customHeight="1" x14ac:dyDescent="0.2"/>
    <row r="2449" ht="17.25" customHeight="1" x14ac:dyDescent="0.2"/>
    <row r="2450" ht="17.25" customHeight="1" x14ac:dyDescent="0.2"/>
    <row r="2451" ht="17.25" customHeight="1" x14ac:dyDescent="0.2"/>
    <row r="2452" ht="17.25" customHeight="1" x14ac:dyDescent="0.2"/>
    <row r="2453" ht="17.25" customHeight="1" x14ac:dyDescent="0.2"/>
    <row r="2454" ht="17.25" customHeight="1" x14ac:dyDescent="0.2"/>
    <row r="2455" ht="17.25" customHeight="1" x14ac:dyDescent="0.2"/>
    <row r="2456" ht="17.25" customHeight="1" x14ac:dyDescent="0.2"/>
    <row r="2457" ht="17.25" customHeight="1" x14ac:dyDescent="0.2"/>
    <row r="2458" ht="17.25" customHeight="1" x14ac:dyDescent="0.2"/>
    <row r="2459" ht="17.25" customHeight="1" x14ac:dyDescent="0.2"/>
    <row r="2460" ht="17.25" customHeight="1" x14ac:dyDescent="0.2"/>
    <row r="2461" ht="17.25" customHeight="1" x14ac:dyDescent="0.2"/>
    <row r="2462" ht="17.25" customHeight="1" x14ac:dyDescent="0.2"/>
    <row r="2463" ht="17.25" customHeight="1" x14ac:dyDescent="0.2"/>
    <row r="2464" ht="17.25" customHeight="1" x14ac:dyDescent="0.2"/>
    <row r="2465" ht="17.25" customHeight="1" x14ac:dyDescent="0.2"/>
    <row r="2466" ht="17.25" customHeight="1" x14ac:dyDescent="0.2"/>
    <row r="2467" ht="17.25" customHeight="1" x14ac:dyDescent="0.2"/>
    <row r="2468" ht="17.25" customHeight="1" x14ac:dyDescent="0.2"/>
    <row r="2469" ht="17.25" customHeight="1" x14ac:dyDescent="0.2"/>
    <row r="2470" ht="17.25" customHeight="1" x14ac:dyDescent="0.2"/>
    <row r="2471" ht="17.25" customHeight="1" x14ac:dyDescent="0.2"/>
    <row r="2472" ht="17.25" customHeight="1" x14ac:dyDescent="0.2"/>
    <row r="2473" ht="17.25" customHeight="1" x14ac:dyDescent="0.2"/>
    <row r="2474" ht="17.25" customHeight="1" x14ac:dyDescent="0.2"/>
    <row r="2475" ht="17.25" customHeight="1" x14ac:dyDescent="0.2"/>
    <row r="2476" ht="17.25" customHeight="1" x14ac:dyDescent="0.2"/>
    <row r="2477" ht="17.25" customHeight="1" x14ac:dyDescent="0.2"/>
    <row r="2478" ht="17.25" customHeight="1" x14ac:dyDescent="0.2"/>
    <row r="2479" ht="17.25" customHeight="1" x14ac:dyDescent="0.2"/>
    <row r="2480" ht="17.25" customHeight="1" x14ac:dyDescent="0.2"/>
    <row r="2481" ht="17.25" customHeight="1" x14ac:dyDescent="0.2"/>
    <row r="2482" ht="17.25" customHeight="1" x14ac:dyDescent="0.2"/>
    <row r="2483" ht="17.25" customHeight="1" x14ac:dyDescent="0.2"/>
    <row r="2484" ht="17.25" customHeight="1" x14ac:dyDescent="0.2"/>
    <row r="2485" ht="17.25" customHeight="1" x14ac:dyDescent="0.2"/>
    <row r="2486" ht="17.25" customHeight="1" x14ac:dyDescent="0.2"/>
    <row r="2487" ht="17.25" customHeight="1" x14ac:dyDescent="0.2"/>
    <row r="2488" ht="17.25" customHeight="1" x14ac:dyDescent="0.2"/>
    <row r="2489" ht="17.25" customHeight="1" x14ac:dyDescent="0.2"/>
    <row r="2490" ht="17.25" customHeight="1" x14ac:dyDescent="0.2"/>
    <row r="2491" ht="17.25" customHeight="1" x14ac:dyDescent="0.2"/>
    <row r="2492" ht="17.25" customHeight="1" x14ac:dyDescent="0.2"/>
    <row r="2493" ht="17.25" customHeight="1" x14ac:dyDescent="0.2"/>
    <row r="2494" ht="17.25" customHeight="1" x14ac:dyDescent="0.2"/>
    <row r="2495" ht="17.25" customHeight="1" x14ac:dyDescent="0.2"/>
    <row r="2496" ht="17.25" customHeight="1" x14ac:dyDescent="0.2"/>
    <row r="2497" ht="17.25" customHeight="1" x14ac:dyDescent="0.2"/>
    <row r="2498" ht="17.25" customHeight="1" x14ac:dyDescent="0.2"/>
    <row r="2499" ht="17.25" customHeight="1" x14ac:dyDescent="0.2"/>
    <row r="2500" ht="17.25" customHeight="1" x14ac:dyDescent="0.2"/>
    <row r="2501" ht="17.25" customHeight="1" x14ac:dyDescent="0.2"/>
    <row r="2502" ht="17.25" customHeight="1" x14ac:dyDescent="0.2"/>
    <row r="2503" ht="17.25" customHeight="1" x14ac:dyDescent="0.2"/>
    <row r="2504" ht="17.25" customHeight="1" x14ac:dyDescent="0.2"/>
    <row r="2505" ht="17.25" customHeight="1" x14ac:dyDescent="0.2"/>
    <row r="2506" ht="17.25" customHeight="1" x14ac:dyDescent="0.2"/>
    <row r="2507" ht="17.25" customHeight="1" x14ac:dyDescent="0.2"/>
    <row r="2508" ht="17.25" customHeight="1" x14ac:dyDescent="0.2"/>
    <row r="2509" ht="17.25" customHeight="1" x14ac:dyDescent="0.2"/>
    <row r="2510" ht="17.25" customHeight="1" x14ac:dyDescent="0.2"/>
    <row r="2511" ht="17.25" customHeight="1" x14ac:dyDescent="0.2"/>
    <row r="2512" ht="17.25" customHeight="1" x14ac:dyDescent="0.2"/>
    <row r="2513" ht="17.25" customHeight="1" x14ac:dyDescent="0.2"/>
    <row r="2514" ht="17.25" customHeight="1" x14ac:dyDescent="0.2"/>
    <row r="2515" ht="17.25" customHeight="1" x14ac:dyDescent="0.2"/>
    <row r="2516" ht="17.25" customHeight="1" x14ac:dyDescent="0.2"/>
    <row r="2517" ht="17.25" customHeight="1" x14ac:dyDescent="0.2"/>
    <row r="2518" ht="17.25" customHeight="1" x14ac:dyDescent="0.2"/>
    <row r="2519" ht="17.25" customHeight="1" x14ac:dyDescent="0.2"/>
    <row r="2520" ht="17.25" customHeight="1" x14ac:dyDescent="0.2"/>
    <row r="2521" ht="17.25" customHeight="1" x14ac:dyDescent="0.2"/>
    <row r="2522" ht="17.25" customHeight="1" x14ac:dyDescent="0.2"/>
    <row r="2523" ht="17.25" customHeight="1" x14ac:dyDescent="0.2"/>
    <row r="2524" ht="17.25" customHeight="1" x14ac:dyDescent="0.2"/>
    <row r="2525" ht="17.25" customHeight="1" x14ac:dyDescent="0.2"/>
    <row r="2526" ht="17.25" customHeight="1" x14ac:dyDescent="0.2"/>
    <row r="2527" ht="17.25" customHeight="1" x14ac:dyDescent="0.2"/>
    <row r="2528" ht="17.25" customHeight="1" x14ac:dyDescent="0.2"/>
    <row r="2529" ht="17.25" customHeight="1" x14ac:dyDescent="0.2"/>
    <row r="2530" ht="17.25" customHeight="1" x14ac:dyDescent="0.2"/>
    <row r="2531" ht="17.25" customHeight="1" x14ac:dyDescent="0.2"/>
    <row r="2532" ht="17.25" customHeight="1" x14ac:dyDescent="0.2"/>
    <row r="2533" ht="17.25" customHeight="1" x14ac:dyDescent="0.2"/>
    <row r="2534" ht="17.25" customHeight="1" x14ac:dyDescent="0.2"/>
    <row r="2535" ht="17.25" customHeight="1" x14ac:dyDescent="0.2"/>
    <row r="2536" ht="17.25" customHeight="1" x14ac:dyDescent="0.2"/>
    <row r="2537" ht="17.25" customHeight="1" x14ac:dyDescent="0.2"/>
    <row r="2538" ht="17.25" customHeight="1" x14ac:dyDescent="0.2"/>
    <row r="2539" ht="17.25" customHeight="1" x14ac:dyDescent="0.2"/>
    <row r="2540" ht="17.25" customHeight="1" x14ac:dyDescent="0.2"/>
    <row r="2541" ht="17.25" customHeight="1" x14ac:dyDescent="0.2"/>
    <row r="2542" ht="17.25" customHeight="1" x14ac:dyDescent="0.2"/>
    <row r="2543" ht="17.25" customHeight="1" x14ac:dyDescent="0.2"/>
    <row r="2544" ht="17.25" customHeight="1" x14ac:dyDescent="0.2"/>
    <row r="2545" ht="17.25" customHeight="1" x14ac:dyDescent="0.2"/>
    <row r="2546" ht="17.25" customHeight="1" x14ac:dyDescent="0.2"/>
    <row r="2547" ht="17.25" customHeight="1" x14ac:dyDescent="0.2"/>
    <row r="2548" ht="17.25" customHeight="1" x14ac:dyDescent="0.2"/>
    <row r="2549" ht="17.25" customHeight="1" x14ac:dyDescent="0.2"/>
    <row r="2550" ht="17.25" customHeight="1" x14ac:dyDescent="0.2"/>
    <row r="2551" ht="17.25" customHeight="1" x14ac:dyDescent="0.2"/>
    <row r="2552" ht="17.25" customHeight="1" x14ac:dyDescent="0.2"/>
    <row r="2553" ht="17.25" customHeight="1" x14ac:dyDescent="0.2"/>
    <row r="2554" ht="17.25" customHeight="1" x14ac:dyDescent="0.2"/>
    <row r="2555" ht="17.25" customHeight="1" x14ac:dyDescent="0.2"/>
    <row r="2556" ht="17.25" customHeight="1" x14ac:dyDescent="0.2"/>
    <row r="2557" ht="17.25" customHeight="1" x14ac:dyDescent="0.2"/>
    <row r="2558" ht="17.25" customHeight="1" x14ac:dyDescent="0.2"/>
    <row r="2559" ht="17.25" customHeight="1" x14ac:dyDescent="0.2"/>
    <row r="2560" ht="17.25" customHeight="1" x14ac:dyDescent="0.2"/>
    <row r="2561" ht="17.25" customHeight="1" x14ac:dyDescent="0.2"/>
    <row r="2562" ht="17.25" customHeight="1" x14ac:dyDescent="0.2"/>
    <row r="2563" ht="17.25" customHeight="1" x14ac:dyDescent="0.2"/>
    <row r="2564" ht="17.25" customHeight="1" x14ac:dyDescent="0.2"/>
    <row r="2565" ht="17.25" customHeight="1" x14ac:dyDescent="0.2"/>
    <row r="2566" ht="17.25" customHeight="1" x14ac:dyDescent="0.2"/>
    <row r="2567" ht="17.25" customHeight="1" x14ac:dyDescent="0.2"/>
    <row r="2568" ht="17.25" customHeight="1" x14ac:dyDescent="0.2"/>
    <row r="2569" ht="17.25" customHeight="1" x14ac:dyDescent="0.2"/>
    <row r="2570" ht="17.25" customHeight="1" x14ac:dyDescent="0.2"/>
    <row r="2571" ht="17.25" customHeight="1" x14ac:dyDescent="0.2"/>
    <row r="2572" ht="17.25" customHeight="1" x14ac:dyDescent="0.2"/>
    <row r="2573" ht="17.25" customHeight="1" x14ac:dyDescent="0.2"/>
    <row r="2574" ht="17.25" customHeight="1" x14ac:dyDescent="0.2"/>
    <row r="2575" ht="17.25" customHeight="1" x14ac:dyDescent="0.2"/>
    <row r="2576" ht="17.25" customHeight="1" x14ac:dyDescent="0.2"/>
    <row r="2577" ht="17.25" customHeight="1" x14ac:dyDescent="0.2"/>
    <row r="2578" ht="17.25" customHeight="1" x14ac:dyDescent="0.2"/>
    <row r="2579" ht="17.25" customHeight="1" x14ac:dyDescent="0.2"/>
    <row r="2580" ht="17.25" customHeight="1" x14ac:dyDescent="0.2"/>
    <row r="2581" ht="17.25" customHeight="1" x14ac:dyDescent="0.2"/>
    <row r="2582" ht="17.25" customHeight="1" x14ac:dyDescent="0.2"/>
    <row r="2583" ht="17.25" customHeight="1" x14ac:dyDescent="0.2"/>
    <row r="2584" ht="17.25" customHeight="1" x14ac:dyDescent="0.2"/>
    <row r="2585" ht="17.25" customHeight="1" x14ac:dyDescent="0.2"/>
    <row r="2586" ht="17.25" customHeight="1" x14ac:dyDescent="0.2"/>
    <row r="2587" ht="17.25" customHeight="1" x14ac:dyDescent="0.2"/>
    <row r="2588" ht="17.25" customHeight="1" x14ac:dyDescent="0.2"/>
    <row r="2589" ht="17.25" customHeight="1" x14ac:dyDescent="0.2"/>
    <row r="2590" ht="17.25" customHeight="1" x14ac:dyDescent="0.2"/>
    <row r="2591" ht="17.25" customHeight="1" x14ac:dyDescent="0.2"/>
    <row r="2592" ht="17.25" customHeight="1" x14ac:dyDescent="0.2"/>
    <row r="2593" ht="17.25" customHeight="1" x14ac:dyDescent="0.2"/>
    <row r="2594" ht="17.25" customHeight="1" x14ac:dyDescent="0.2"/>
    <row r="2595" ht="17.25" customHeight="1" x14ac:dyDescent="0.2"/>
    <row r="2596" ht="17.25" customHeight="1" x14ac:dyDescent="0.2"/>
    <row r="2597" ht="17.25" customHeight="1" x14ac:dyDescent="0.2"/>
    <row r="2598" ht="17.25" customHeight="1" x14ac:dyDescent="0.2"/>
    <row r="2599" ht="17.25" customHeight="1" x14ac:dyDescent="0.2"/>
    <row r="2600" ht="17.25" customHeight="1" x14ac:dyDescent="0.2"/>
    <row r="2601" ht="17.25" customHeight="1" x14ac:dyDescent="0.2"/>
    <row r="2602" ht="17.25" customHeight="1" x14ac:dyDescent="0.2"/>
    <row r="2603" ht="17.25" customHeight="1" x14ac:dyDescent="0.2"/>
    <row r="2604" ht="17.25" customHeight="1" x14ac:dyDescent="0.2"/>
    <row r="2605" ht="17.25" customHeight="1" x14ac:dyDescent="0.2"/>
    <row r="2606" ht="17.25" customHeight="1" x14ac:dyDescent="0.2"/>
    <row r="2607" ht="17.25" customHeight="1" x14ac:dyDescent="0.2"/>
    <row r="2608" ht="17.25" customHeight="1" x14ac:dyDescent="0.2"/>
    <row r="2609" ht="17.25" customHeight="1" x14ac:dyDescent="0.2"/>
    <row r="2610" ht="17.25" customHeight="1" x14ac:dyDescent="0.2"/>
    <row r="2611" ht="17.25" customHeight="1" x14ac:dyDescent="0.2"/>
    <row r="2612" ht="17.25" customHeight="1" x14ac:dyDescent="0.2"/>
    <row r="2613" ht="17.25" customHeight="1" x14ac:dyDescent="0.2"/>
    <row r="2614" ht="17.25" customHeight="1" x14ac:dyDescent="0.2"/>
    <row r="2615" ht="17.25" customHeight="1" x14ac:dyDescent="0.2"/>
    <row r="2616" ht="17.25" customHeight="1" x14ac:dyDescent="0.2"/>
    <row r="2617" ht="17.25" customHeight="1" x14ac:dyDescent="0.2"/>
    <row r="2618" ht="17.25" customHeight="1" x14ac:dyDescent="0.2"/>
    <row r="2619" ht="17.25" customHeight="1" x14ac:dyDescent="0.2"/>
    <row r="2620" ht="17.25" customHeight="1" x14ac:dyDescent="0.2"/>
    <row r="2621" ht="17.25" customHeight="1" x14ac:dyDescent="0.2"/>
    <row r="2622" ht="17.25" customHeight="1" x14ac:dyDescent="0.2"/>
    <row r="2623" ht="17.25" customHeight="1" x14ac:dyDescent="0.2"/>
    <row r="2624" ht="17.25" customHeight="1" x14ac:dyDescent="0.2"/>
    <row r="2625" ht="17.25" customHeight="1" x14ac:dyDescent="0.2"/>
    <row r="2626" ht="17.25" customHeight="1" x14ac:dyDescent="0.2"/>
    <row r="2627" ht="17.25" customHeight="1" x14ac:dyDescent="0.2"/>
    <row r="2628" ht="17.25" customHeight="1" x14ac:dyDescent="0.2"/>
    <row r="2629" ht="17.25" customHeight="1" x14ac:dyDescent="0.2"/>
    <row r="2630" ht="17.25" customHeight="1" x14ac:dyDescent="0.2"/>
    <row r="2631" ht="17.25" customHeight="1" x14ac:dyDescent="0.2"/>
    <row r="2632" ht="17.25" customHeight="1" x14ac:dyDescent="0.2"/>
    <row r="2633" ht="17.25" customHeight="1" x14ac:dyDescent="0.2"/>
    <row r="2634" ht="17.25" customHeight="1" x14ac:dyDescent="0.2"/>
    <row r="2635" ht="17.25" customHeight="1" x14ac:dyDescent="0.2"/>
    <row r="2636" ht="17.25" customHeight="1" x14ac:dyDescent="0.2"/>
    <row r="2637" ht="17.25" customHeight="1" x14ac:dyDescent="0.2"/>
    <row r="2638" ht="17.25" customHeight="1" x14ac:dyDescent="0.2"/>
    <row r="2639" ht="17.25" customHeight="1" x14ac:dyDescent="0.2"/>
    <row r="2640" ht="17.25" customHeight="1" x14ac:dyDescent="0.2"/>
    <row r="2641" ht="17.25" customHeight="1" x14ac:dyDescent="0.2"/>
    <row r="2642" ht="17.25" customHeight="1" x14ac:dyDescent="0.2"/>
    <row r="2643" ht="17.25" customHeight="1" x14ac:dyDescent="0.2"/>
    <row r="2644" ht="17.25" customHeight="1" x14ac:dyDescent="0.2"/>
    <row r="2645" ht="17.25" customHeight="1" x14ac:dyDescent="0.2"/>
    <row r="2646" ht="17.25" customHeight="1" x14ac:dyDescent="0.2"/>
    <row r="2647" ht="17.25" customHeight="1" x14ac:dyDescent="0.2"/>
    <row r="2648" ht="17.25" customHeight="1" x14ac:dyDescent="0.2"/>
    <row r="2649" ht="17.25" customHeight="1" x14ac:dyDescent="0.2"/>
    <row r="2650" ht="17.25" customHeight="1" x14ac:dyDescent="0.2"/>
    <row r="2651" ht="17.25" customHeight="1" x14ac:dyDescent="0.2"/>
    <row r="2652" ht="17.25" customHeight="1" x14ac:dyDescent="0.2"/>
    <row r="2653" ht="17.25" customHeight="1" x14ac:dyDescent="0.2"/>
    <row r="2654" ht="17.25" customHeight="1" x14ac:dyDescent="0.2"/>
    <row r="2655" ht="17.25" customHeight="1" x14ac:dyDescent="0.2"/>
    <row r="2656" ht="17.25" customHeight="1" x14ac:dyDescent="0.2"/>
    <row r="2657" ht="17.25" customHeight="1" x14ac:dyDescent="0.2"/>
    <row r="2658" ht="17.25" customHeight="1" x14ac:dyDescent="0.2"/>
    <row r="2659" ht="17.25" customHeight="1" x14ac:dyDescent="0.2"/>
    <row r="2660" ht="17.25" customHeight="1" x14ac:dyDescent="0.2"/>
    <row r="2661" ht="17.25" customHeight="1" x14ac:dyDescent="0.2"/>
    <row r="2662" ht="17.25" customHeight="1" x14ac:dyDescent="0.2"/>
    <row r="2663" ht="17.25" customHeight="1" x14ac:dyDescent="0.2"/>
    <row r="2664" ht="17.25" customHeight="1" x14ac:dyDescent="0.2"/>
    <row r="2665" ht="17.25" customHeight="1" x14ac:dyDescent="0.2"/>
    <row r="2666" ht="17.25" customHeight="1" x14ac:dyDescent="0.2"/>
    <row r="2667" ht="17.25" customHeight="1" x14ac:dyDescent="0.2"/>
    <row r="2668" ht="17.25" customHeight="1" x14ac:dyDescent="0.2"/>
    <row r="2669" ht="17.25" customHeight="1" x14ac:dyDescent="0.2"/>
    <row r="2670" ht="17.25" customHeight="1" x14ac:dyDescent="0.2"/>
    <row r="2671" ht="17.25" customHeight="1" x14ac:dyDescent="0.2"/>
    <row r="2672" ht="17.25" customHeight="1" x14ac:dyDescent="0.2"/>
    <row r="2673" ht="17.25" customHeight="1" x14ac:dyDescent="0.2"/>
    <row r="2674" ht="17.25" customHeight="1" x14ac:dyDescent="0.2"/>
    <row r="2675" ht="17.25" customHeight="1" x14ac:dyDescent="0.2"/>
    <row r="2676" ht="17.25" customHeight="1" x14ac:dyDescent="0.2"/>
    <row r="2677" ht="17.25" customHeight="1" x14ac:dyDescent="0.2"/>
    <row r="2678" ht="17.25" customHeight="1" x14ac:dyDescent="0.2"/>
    <row r="2679" ht="17.25" customHeight="1" x14ac:dyDescent="0.2"/>
    <row r="2680" ht="17.25" customHeight="1" x14ac:dyDescent="0.2"/>
    <row r="2681" ht="17.25" customHeight="1" x14ac:dyDescent="0.2"/>
    <row r="2682" ht="17.25" customHeight="1" x14ac:dyDescent="0.2"/>
    <row r="2683" ht="17.25" customHeight="1" x14ac:dyDescent="0.2"/>
    <row r="2684" ht="17.25" customHeight="1" x14ac:dyDescent="0.2"/>
    <row r="2685" ht="17.25" customHeight="1" x14ac:dyDescent="0.2"/>
    <row r="2686" ht="17.25" customHeight="1" x14ac:dyDescent="0.2"/>
    <row r="2687" ht="17.25" customHeight="1" x14ac:dyDescent="0.2"/>
    <row r="2688" ht="17.25" customHeight="1" x14ac:dyDescent="0.2"/>
    <row r="2689" ht="17.25" customHeight="1" x14ac:dyDescent="0.2"/>
    <row r="2690" ht="17.25" customHeight="1" x14ac:dyDescent="0.2"/>
    <row r="2691" ht="17.25" customHeight="1" x14ac:dyDescent="0.2"/>
    <row r="2692" ht="17.25" customHeight="1" x14ac:dyDescent="0.2"/>
    <row r="2693" ht="17.25" customHeight="1" x14ac:dyDescent="0.2"/>
    <row r="2694" ht="17.25" customHeight="1" x14ac:dyDescent="0.2"/>
    <row r="2695" ht="17.25" customHeight="1" x14ac:dyDescent="0.2"/>
    <row r="2696" ht="17.25" customHeight="1" x14ac:dyDescent="0.2"/>
    <row r="2697" ht="17.25" customHeight="1" x14ac:dyDescent="0.2"/>
    <row r="2698" ht="17.25" customHeight="1" x14ac:dyDescent="0.2"/>
    <row r="2699" ht="17.25" customHeight="1" x14ac:dyDescent="0.2"/>
    <row r="2700" ht="17.25" customHeight="1" x14ac:dyDescent="0.2"/>
    <row r="2701" ht="17.25" customHeight="1" x14ac:dyDescent="0.2"/>
    <row r="2702" ht="17.25" customHeight="1" x14ac:dyDescent="0.2"/>
    <row r="2703" ht="17.25" customHeight="1" x14ac:dyDescent="0.2"/>
    <row r="2704" ht="17.25" customHeight="1" x14ac:dyDescent="0.2"/>
    <row r="2705" ht="17.25" customHeight="1" x14ac:dyDescent="0.2"/>
    <row r="2706" ht="17.25" customHeight="1" x14ac:dyDescent="0.2"/>
    <row r="2707" ht="17.25" customHeight="1" x14ac:dyDescent="0.2"/>
    <row r="2708" ht="17.25" customHeight="1" x14ac:dyDescent="0.2"/>
    <row r="2709" ht="17.25" customHeight="1" x14ac:dyDescent="0.2"/>
    <row r="2710" ht="17.25" customHeight="1" x14ac:dyDescent="0.2"/>
    <row r="2711" ht="17.25" customHeight="1" x14ac:dyDescent="0.2"/>
    <row r="2712" ht="17.25" customHeight="1" x14ac:dyDescent="0.2"/>
    <row r="2713" ht="17.25" customHeight="1" x14ac:dyDescent="0.2"/>
    <row r="2714" ht="17.25" customHeight="1" x14ac:dyDescent="0.2"/>
    <row r="2715" ht="17.25" customHeight="1" x14ac:dyDescent="0.2"/>
    <row r="2716" ht="17.25" customHeight="1" x14ac:dyDescent="0.2"/>
    <row r="2717" ht="17.25" customHeight="1" x14ac:dyDescent="0.2"/>
    <row r="2718" ht="17.25" customHeight="1" x14ac:dyDescent="0.2"/>
    <row r="2719" ht="17.25" customHeight="1" x14ac:dyDescent="0.2"/>
    <row r="2720" ht="17.25" customHeight="1" x14ac:dyDescent="0.2"/>
    <row r="2721" ht="17.25" customHeight="1" x14ac:dyDescent="0.2"/>
    <row r="2722" ht="17.25" customHeight="1" x14ac:dyDescent="0.2"/>
    <row r="2723" ht="17.25" customHeight="1" x14ac:dyDescent="0.2"/>
    <row r="2724" ht="17.25" customHeight="1" x14ac:dyDescent="0.2"/>
    <row r="2725" ht="17.25" customHeight="1" x14ac:dyDescent="0.2"/>
    <row r="2726" ht="17.25" customHeight="1" x14ac:dyDescent="0.2"/>
    <row r="2727" ht="17.25" customHeight="1" x14ac:dyDescent="0.2"/>
    <row r="2728" ht="17.25" customHeight="1" x14ac:dyDescent="0.2"/>
    <row r="2729" ht="17.25" customHeight="1" x14ac:dyDescent="0.2"/>
    <row r="2730" ht="17.25" customHeight="1" x14ac:dyDescent="0.2"/>
    <row r="2731" ht="17.25" customHeight="1" x14ac:dyDescent="0.2"/>
    <row r="2732" ht="17.25" customHeight="1" x14ac:dyDescent="0.2"/>
    <row r="2733" ht="17.25" customHeight="1" x14ac:dyDescent="0.2"/>
    <row r="2734" ht="17.25" customHeight="1" x14ac:dyDescent="0.2"/>
    <row r="2735" ht="17.25" customHeight="1" x14ac:dyDescent="0.2"/>
    <row r="2736" ht="17.25" customHeight="1" x14ac:dyDescent="0.2"/>
    <row r="2737" ht="17.25" customHeight="1" x14ac:dyDescent="0.2"/>
    <row r="2738" ht="17.25" customHeight="1" x14ac:dyDescent="0.2"/>
    <row r="2739" ht="17.25" customHeight="1" x14ac:dyDescent="0.2"/>
    <row r="2740" ht="17.25" customHeight="1" x14ac:dyDescent="0.2"/>
    <row r="2741" ht="17.25" customHeight="1" x14ac:dyDescent="0.2"/>
    <row r="2742" ht="17.25" customHeight="1" x14ac:dyDescent="0.2"/>
    <row r="2743" ht="17.25" customHeight="1" x14ac:dyDescent="0.2"/>
    <row r="2744" ht="17.25" customHeight="1" x14ac:dyDescent="0.2"/>
    <row r="2745" ht="17.25" customHeight="1" x14ac:dyDescent="0.2"/>
    <row r="2746" ht="17.25" customHeight="1" x14ac:dyDescent="0.2"/>
    <row r="2747" ht="17.25" customHeight="1" x14ac:dyDescent="0.2"/>
    <row r="2748" ht="17.25" customHeight="1" x14ac:dyDescent="0.2"/>
    <row r="2749" ht="17.25" customHeight="1" x14ac:dyDescent="0.2"/>
    <row r="2750" ht="17.25" customHeight="1" x14ac:dyDescent="0.2"/>
    <row r="2751" ht="17.25" customHeight="1" x14ac:dyDescent="0.2"/>
    <row r="2752" ht="17.25" customHeight="1" x14ac:dyDescent="0.2"/>
    <row r="2753" ht="17.25" customHeight="1" x14ac:dyDescent="0.2"/>
    <row r="2754" ht="17.25" customHeight="1" x14ac:dyDescent="0.2"/>
    <row r="2755" ht="17.25" customHeight="1" x14ac:dyDescent="0.2"/>
    <row r="2756" ht="17.25" customHeight="1" x14ac:dyDescent="0.2"/>
    <row r="2757" ht="17.25" customHeight="1" x14ac:dyDescent="0.2"/>
    <row r="2758" ht="17.25" customHeight="1" x14ac:dyDescent="0.2"/>
    <row r="2759" ht="17.25" customHeight="1" x14ac:dyDescent="0.2"/>
    <row r="2760" ht="17.25" customHeight="1" x14ac:dyDescent="0.2"/>
    <row r="2761" ht="17.25" customHeight="1" x14ac:dyDescent="0.2"/>
    <row r="2762" ht="17.25" customHeight="1" x14ac:dyDescent="0.2"/>
    <row r="2763" ht="17.25" customHeight="1" x14ac:dyDescent="0.2"/>
    <row r="2764" ht="17.25" customHeight="1" x14ac:dyDescent="0.2"/>
    <row r="2765" ht="17.25" customHeight="1" x14ac:dyDescent="0.2"/>
    <row r="2766" ht="17.25" customHeight="1" x14ac:dyDescent="0.2"/>
    <row r="2767" ht="17.25" customHeight="1" x14ac:dyDescent="0.2"/>
    <row r="2768" ht="17.25" customHeight="1" x14ac:dyDescent="0.2"/>
    <row r="2769" ht="17.25" customHeight="1" x14ac:dyDescent="0.2"/>
    <row r="2770" ht="17.25" customHeight="1" x14ac:dyDescent="0.2"/>
    <row r="2771" ht="17.25" customHeight="1" x14ac:dyDescent="0.2"/>
    <row r="2772" ht="17.25" customHeight="1" x14ac:dyDescent="0.2"/>
    <row r="2773" ht="17.25" customHeight="1" x14ac:dyDescent="0.2"/>
    <row r="2774" ht="17.25" customHeight="1" x14ac:dyDescent="0.2"/>
    <row r="2775" ht="17.25" customHeight="1" x14ac:dyDescent="0.2"/>
    <row r="2776" ht="17.25" customHeight="1" x14ac:dyDescent="0.2"/>
    <row r="2777" ht="17.25" customHeight="1" x14ac:dyDescent="0.2"/>
    <row r="2778" ht="17.25" customHeight="1" x14ac:dyDescent="0.2"/>
    <row r="2779" ht="17.25" customHeight="1" x14ac:dyDescent="0.2"/>
    <row r="2780" ht="17.25" customHeight="1" x14ac:dyDescent="0.2"/>
    <row r="2781" ht="17.25" customHeight="1" x14ac:dyDescent="0.2"/>
    <row r="2782" ht="17.25" customHeight="1" x14ac:dyDescent="0.2"/>
    <row r="2783" ht="17.25" customHeight="1" x14ac:dyDescent="0.2"/>
    <row r="2784" ht="17.25" customHeight="1" x14ac:dyDescent="0.2"/>
    <row r="2785" ht="17.25" customHeight="1" x14ac:dyDescent="0.2"/>
    <row r="2786" ht="17.25" customHeight="1" x14ac:dyDescent="0.2"/>
    <row r="2787" ht="17.25" customHeight="1" x14ac:dyDescent="0.2"/>
    <row r="2788" ht="17.25" customHeight="1" x14ac:dyDescent="0.2"/>
    <row r="2789" ht="17.25" customHeight="1" x14ac:dyDescent="0.2"/>
    <row r="2790" ht="17.25" customHeight="1" x14ac:dyDescent="0.2"/>
    <row r="2791" ht="17.25" customHeight="1" x14ac:dyDescent="0.2"/>
    <row r="2792" ht="17.25" customHeight="1" x14ac:dyDescent="0.2"/>
    <row r="2793" ht="17.25" customHeight="1" x14ac:dyDescent="0.2"/>
    <row r="2794" ht="17.25" customHeight="1" x14ac:dyDescent="0.2"/>
    <row r="2795" ht="17.25" customHeight="1" x14ac:dyDescent="0.2"/>
    <row r="2796" ht="17.25" customHeight="1" x14ac:dyDescent="0.2"/>
    <row r="2797" ht="17.25" customHeight="1" x14ac:dyDescent="0.2"/>
    <row r="2798" ht="17.25" customHeight="1" x14ac:dyDescent="0.2"/>
    <row r="2799" ht="17.25" customHeight="1" x14ac:dyDescent="0.2"/>
    <row r="2800" ht="17.25" customHeight="1" x14ac:dyDescent="0.2"/>
    <row r="2801" ht="17.25" customHeight="1" x14ac:dyDescent="0.2"/>
    <row r="2802" ht="17.25" customHeight="1" x14ac:dyDescent="0.2"/>
    <row r="2803" ht="17.25" customHeight="1" x14ac:dyDescent="0.2"/>
    <row r="2804" ht="17.25" customHeight="1" x14ac:dyDescent="0.2"/>
    <row r="2805" ht="17.25" customHeight="1" x14ac:dyDescent="0.2"/>
    <row r="2806" ht="17.25" customHeight="1" x14ac:dyDescent="0.2"/>
    <row r="2807" ht="17.25" customHeight="1" x14ac:dyDescent="0.2"/>
    <row r="2808" ht="17.25" customHeight="1" x14ac:dyDescent="0.2"/>
    <row r="2809" ht="17.25" customHeight="1" x14ac:dyDescent="0.2"/>
    <row r="2810" ht="17.25" customHeight="1" x14ac:dyDescent="0.2"/>
    <row r="2811" ht="17.25" customHeight="1" x14ac:dyDescent="0.2"/>
    <row r="2812" ht="17.25" customHeight="1" x14ac:dyDescent="0.2"/>
    <row r="2813" ht="17.25" customHeight="1" x14ac:dyDescent="0.2"/>
    <row r="2814" ht="17.25" customHeight="1" x14ac:dyDescent="0.2"/>
    <row r="2815" ht="17.25" customHeight="1" x14ac:dyDescent="0.2"/>
    <row r="2816" ht="17.25" customHeight="1" x14ac:dyDescent="0.2"/>
    <row r="2817" ht="17.25" customHeight="1" x14ac:dyDescent="0.2"/>
    <row r="2818" ht="17.25" customHeight="1" x14ac:dyDescent="0.2"/>
    <row r="2819" ht="17.25" customHeight="1" x14ac:dyDescent="0.2"/>
    <row r="2820" ht="17.25" customHeight="1" x14ac:dyDescent="0.2"/>
    <row r="2821" ht="17.25" customHeight="1" x14ac:dyDescent="0.2"/>
    <row r="2822" ht="17.25" customHeight="1" x14ac:dyDescent="0.2"/>
    <row r="2823" ht="17.25" customHeight="1" x14ac:dyDescent="0.2"/>
    <row r="2824" ht="17.25" customHeight="1" x14ac:dyDescent="0.2"/>
    <row r="2825" ht="17.25" customHeight="1" x14ac:dyDescent="0.2"/>
    <row r="2826" ht="17.25" customHeight="1" x14ac:dyDescent="0.2"/>
    <row r="2827" ht="17.25" customHeight="1" x14ac:dyDescent="0.2"/>
    <row r="2828" ht="17.25" customHeight="1" x14ac:dyDescent="0.2"/>
    <row r="2829" ht="17.25" customHeight="1" x14ac:dyDescent="0.2"/>
    <row r="2830" ht="17.25" customHeight="1" x14ac:dyDescent="0.2"/>
    <row r="2831" ht="17.25" customHeight="1" x14ac:dyDescent="0.2"/>
    <row r="2832" ht="17.25" customHeight="1" x14ac:dyDescent="0.2"/>
    <row r="2833" ht="17.25" customHeight="1" x14ac:dyDescent="0.2"/>
    <row r="2834" ht="17.25" customHeight="1" x14ac:dyDescent="0.2"/>
    <row r="2835" ht="17.25" customHeight="1" x14ac:dyDescent="0.2"/>
    <row r="2836" ht="17.25" customHeight="1" x14ac:dyDescent="0.2"/>
    <row r="2837" ht="17.25" customHeight="1" x14ac:dyDescent="0.2"/>
    <row r="2838" ht="17.25" customHeight="1" x14ac:dyDescent="0.2"/>
    <row r="2839" ht="17.25" customHeight="1" x14ac:dyDescent="0.2"/>
    <row r="2840" ht="17.25" customHeight="1" x14ac:dyDescent="0.2"/>
    <row r="2841" ht="17.25" customHeight="1" x14ac:dyDescent="0.2"/>
    <row r="2842" ht="17.25" customHeight="1" x14ac:dyDescent="0.2"/>
    <row r="2843" ht="17.25" customHeight="1" x14ac:dyDescent="0.2"/>
    <row r="2844" ht="17.25" customHeight="1" x14ac:dyDescent="0.2"/>
    <row r="2845" ht="17.25" customHeight="1" x14ac:dyDescent="0.2"/>
    <row r="2846" ht="17.25" customHeight="1" x14ac:dyDescent="0.2"/>
    <row r="2847" ht="17.25" customHeight="1" x14ac:dyDescent="0.2"/>
    <row r="2848" ht="17.25" customHeight="1" x14ac:dyDescent="0.2"/>
    <row r="2849" ht="17.25" customHeight="1" x14ac:dyDescent="0.2"/>
    <row r="2850" ht="17.25" customHeight="1" x14ac:dyDescent="0.2"/>
    <row r="2851" ht="17.25" customHeight="1" x14ac:dyDescent="0.2"/>
    <row r="2852" ht="17.25" customHeight="1" x14ac:dyDescent="0.2"/>
    <row r="2853" ht="17.25" customHeight="1" x14ac:dyDescent="0.2"/>
    <row r="2854" ht="17.25" customHeight="1" x14ac:dyDescent="0.2"/>
    <row r="2855" ht="17.25" customHeight="1" x14ac:dyDescent="0.2"/>
    <row r="2856" ht="17.25" customHeight="1" x14ac:dyDescent="0.2"/>
    <row r="2857" ht="17.25" customHeight="1" x14ac:dyDescent="0.2"/>
    <row r="2858" ht="17.25" customHeight="1" x14ac:dyDescent="0.2"/>
    <row r="2859" ht="17.25" customHeight="1" x14ac:dyDescent="0.2"/>
    <row r="2860" ht="17.25" customHeight="1" x14ac:dyDescent="0.2"/>
    <row r="2861" ht="17.25" customHeight="1" x14ac:dyDescent="0.2"/>
    <row r="2862" ht="17.25" customHeight="1" x14ac:dyDescent="0.2"/>
    <row r="2863" ht="17.25" customHeight="1" x14ac:dyDescent="0.2"/>
    <row r="2864" ht="17.25" customHeight="1" x14ac:dyDescent="0.2"/>
    <row r="2865" ht="17.25" customHeight="1" x14ac:dyDescent="0.2"/>
    <row r="2866" ht="17.25" customHeight="1" x14ac:dyDescent="0.2"/>
    <row r="2867" ht="17.25" customHeight="1" x14ac:dyDescent="0.2"/>
    <row r="2868" ht="17.25" customHeight="1" x14ac:dyDescent="0.2"/>
    <row r="2869" ht="17.25" customHeight="1" x14ac:dyDescent="0.2"/>
    <row r="2870" ht="17.25" customHeight="1" x14ac:dyDescent="0.2"/>
    <row r="2871" ht="17.25" customHeight="1" x14ac:dyDescent="0.2"/>
    <row r="2872" ht="17.25" customHeight="1" x14ac:dyDescent="0.2"/>
    <row r="2873" ht="17.25" customHeight="1" x14ac:dyDescent="0.2"/>
    <row r="2874" ht="17.25" customHeight="1" x14ac:dyDescent="0.2"/>
    <row r="2875" ht="17.25" customHeight="1" x14ac:dyDescent="0.2"/>
    <row r="2876" ht="17.25" customHeight="1" x14ac:dyDescent="0.2"/>
    <row r="2877" ht="17.25" customHeight="1" x14ac:dyDescent="0.2"/>
    <row r="2878" ht="17.25" customHeight="1" x14ac:dyDescent="0.2"/>
    <row r="2879" ht="17.25" customHeight="1" x14ac:dyDescent="0.2"/>
    <row r="2880" ht="17.25" customHeight="1" x14ac:dyDescent="0.2"/>
    <row r="2881" ht="17.25" customHeight="1" x14ac:dyDescent="0.2"/>
    <row r="2882" ht="17.25" customHeight="1" x14ac:dyDescent="0.2"/>
    <row r="2883" ht="17.25" customHeight="1" x14ac:dyDescent="0.2"/>
    <row r="2884" ht="17.25" customHeight="1" x14ac:dyDescent="0.2"/>
    <row r="2885" ht="17.25" customHeight="1" x14ac:dyDescent="0.2"/>
    <row r="2886" ht="17.25" customHeight="1" x14ac:dyDescent="0.2"/>
    <row r="2887" ht="17.25" customHeight="1" x14ac:dyDescent="0.2"/>
    <row r="2888" ht="17.25" customHeight="1" x14ac:dyDescent="0.2"/>
    <row r="2889" ht="17.25" customHeight="1" x14ac:dyDescent="0.2"/>
    <row r="2890" ht="17.25" customHeight="1" x14ac:dyDescent="0.2"/>
    <row r="2891" ht="17.25" customHeight="1" x14ac:dyDescent="0.2"/>
    <row r="2892" ht="17.25" customHeight="1" x14ac:dyDescent="0.2"/>
    <row r="2893" ht="17.25" customHeight="1" x14ac:dyDescent="0.2"/>
    <row r="2894" ht="17.25" customHeight="1" x14ac:dyDescent="0.2"/>
    <row r="2895" ht="17.25" customHeight="1" x14ac:dyDescent="0.2"/>
    <row r="2896" ht="17.25" customHeight="1" x14ac:dyDescent="0.2"/>
    <row r="2897" ht="17.25" customHeight="1" x14ac:dyDescent="0.2"/>
    <row r="2898" ht="17.25" customHeight="1" x14ac:dyDescent="0.2"/>
    <row r="2899" ht="17.25" customHeight="1" x14ac:dyDescent="0.2"/>
    <row r="2900" ht="17.25" customHeight="1" x14ac:dyDescent="0.2"/>
    <row r="2901" ht="17.25" customHeight="1" x14ac:dyDescent="0.2"/>
    <row r="2902" ht="17.25" customHeight="1" x14ac:dyDescent="0.2"/>
    <row r="2903" ht="17.25" customHeight="1" x14ac:dyDescent="0.2"/>
    <row r="2904" ht="17.25" customHeight="1" x14ac:dyDescent="0.2"/>
    <row r="2905" ht="17.25" customHeight="1" x14ac:dyDescent="0.2"/>
    <row r="2906" ht="17.25" customHeight="1" x14ac:dyDescent="0.2"/>
    <row r="2907" ht="17.25" customHeight="1" x14ac:dyDescent="0.2"/>
    <row r="2908" ht="17.25" customHeight="1" x14ac:dyDescent="0.2"/>
    <row r="2909" ht="17.25" customHeight="1" x14ac:dyDescent="0.2"/>
    <row r="2910" ht="17.25" customHeight="1" x14ac:dyDescent="0.2"/>
    <row r="2911" ht="17.25" customHeight="1" x14ac:dyDescent="0.2"/>
    <row r="2912" ht="17.25" customHeight="1" x14ac:dyDescent="0.2"/>
    <row r="2913" ht="17.25" customHeight="1" x14ac:dyDescent="0.2"/>
    <row r="2914" ht="17.25" customHeight="1" x14ac:dyDescent="0.2"/>
    <row r="2915" ht="17.25" customHeight="1" x14ac:dyDescent="0.2"/>
    <row r="2916" ht="17.25" customHeight="1" x14ac:dyDescent="0.2"/>
    <row r="2917" ht="17.25" customHeight="1" x14ac:dyDescent="0.2"/>
    <row r="2918" ht="17.25" customHeight="1" x14ac:dyDescent="0.2"/>
    <row r="2919" ht="17.25" customHeight="1" x14ac:dyDescent="0.2"/>
    <row r="2920" ht="17.25" customHeight="1" x14ac:dyDescent="0.2"/>
    <row r="2921" ht="17.25" customHeight="1" x14ac:dyDescent="0.2"/>
    <row r="2922" ht="17.25" customHeight="1" x14ac:dyDescent="0.2"/>
    <row r="2923" ht="17.25" customHeight="1" x14ac:dyDescent="0.2"/>
    <row r="2924" ht="17.25" customHeight="1" x14ac:dyDescent="0.2"/>
    <row r="2925" ht="17.25" customHeight="1" x14ac:dyDescent="0.2"/>
    <row r="2926" ht="17.25" customHeight="1" x14ac:dyDescent="0.2"/>
    <row r="2927" ht="17.25" customHeight="1" x14ac:dyDescent="0.2"/>
    <row r="2928" ht="17.25" customHeight="1" x14ac:dyDescent="0.2"/>
    <row r="2929" ht="17.25" customHeight="1" x14ac:dyDescent="0.2"/>
    <row r="2930" ht="17.25" customHeight="1" x14ac:dyDescent="0.2"/>
    <row r="2931" ht="17.25" customHeight="1" x14ac:dyDescent="0.2"/>
    <row r="2932" ht="17.25" customHeight="1" x14ac:dyDescent="0.2"/>
    <row r="2933" ht="17.25" customHeight="1" x14ac:dyDescent="0.2"/>
    <row r="2934" ht="17.25" customHeight="1" x14ac:dyDescent="0.2"/>
    <row r="2935" ht="17.25" customHeight="1" x14ac:dyDescent="0.2"/>
    <row r="2936" ht="17.25" customHeight="1" x14ac:dyDescent="0.2"/>
    <row r="2937" ht="17.25" customHeight="1" x14ac:dyDescent="0.2"/>
    <row r="2938" ht="17.25" customHeight="1" x14ac:dyDescent="0.2"/>
    <row r="2939" ht="17.25" customHeight="1" x14ac:dyDescent="0.2"/>
    <row r="2940" ht="17.25" customHeight="1" x14ac:dyDescent="0.2"/>
    <row r="2941" ht="17.25" customHeight="1" x14ac:dyDescent="0.2"/>
    <row r="2942" ht="17.25" customHeight="1" x14ac:dyDescent="0.2"/>
    <row r="2943" ht="17.25" customHeight="1" x14ac:dyDescent="0.2"/>
    <row r="2944" ht="17.25" customHeight="1" x14ac:dyDescent="0.2"/>
    <row r="2945" ht="17.25" customHeight="1" x14ac:dyDescent="0.2"/>
    <row r="2946" ht="17.25" customHeight="1" x14ac:dyDescent="0.2"/>
    <row r="2947" ht="17.25" customHeight="1" x14ac:dyDescent="0.2"/>
    <row r="2948" ht="17.25" customHeight="1" x14ac:dyDescent="0.2"/>
    <row r="2949" ht="17.25" customHeight="1" x14ac:dyDescent="0.2"/>
    <row r="2950" ht="17.25" customHeight="1" x14ac:dyDescent="0.2"/>
    <row r="2951" ht="17.25" customHeight="1" x14ac:dyDescent="0.2"/>
    <row r="2952" ht="17.25" customHeight="1" x14ac:dyDescent="0.2"/>
    <row r="2953" ht="17.25" customHeight="1" x14ac:dyDescent="0.2"/>
    <row r="2954" ht="17.25" customHeight="1" x14ac:dyDescent="0.2"/>
    <row r="2955" ht="17.25" customHeight="1" x14ac:dyDescent="0.2"/>
    <row r="2956" ht="17.25" customHeight="1" x14ac:dyDescent="0.2"/>
    <row r="2957" ht="17.25" customHeight="1" x14ac:dyDescent="0.2"/>
    <row r="2958" ht="17.25" customHeight="1" x14ac:dyDescent="0.2"/>
    <row r="2959" ht="17.25" customHeight="1" x14ac:dyDescent="0.2"/>
    <row r="2960" ht="17.25" customHeight="1" x14ac:dyDescent="0.2"/>
    <row r="2961" ht="17.25" customHeight="1" x14ac:dyDescent="0.2"/>
    <row r="2962" ht="17.25" customHeight="1" x14ac:dyDescent="0.2"/>
    <row r="2963" ht="17.25" customHeight="1" x14ac:dyDescent="0.2"/>
    <row r="2964" ht="17.25" customHeight="1" x14ac:dyDescent="0.2"/>
    <row r="2965" ht="17.25" customHeight="1" x14ac:dyDescent="0.2"/>
    <row r="2966" ht="17.25" customHeight="1" x14ac:dyDescent="0.2"/>
    <row r="2967" ht="17.25" customHeight="1" x14ac:dyDescent="0.2"/>
    <row r="2968" ht="17.25" customHeight="1" x14ac:dyDescent="0.2"/>
    <row r="2969" ht="17.25" customHeight="1" x14ac:dyDescent="0.2"/>
    <row r="2970" ht="17.25" customHeight="1" x14ac:dyDescent="0.2"/>
    <row r="2971" ht="17.25" customHeight="1" x14ac:dyDescent="0.2"/>
    <row r="2972" ht="17.25" customHeight="1" x14ac:dyDescent="0.2"/>
    <row r="2973" ht="17.25" customHeight="1" x14ac:dyDescent="0.2"/>
    <row r="2974" ht="17.25" customHeight="1" x14ac:dyDescent="0.2"/>
    <row r="2975" ht="17.25" customHeight="1" x14ac:dyDescent="0.2"/>
    <row r="2976" ht="17.25" customHeight="1" x14ac:dyDescent="0.2"/>
    <row r="2977" ht="17.25" customHeight="1" x14ac:dyDescent="0.2"/>
    <row r="2978" ht="17.25" customHeight="1" x14ac:dyDescent="0.2"/>
    <row r="2979" ht="17.25" customHeight="1" x14ac:dyDescent="0.2"/>
    <row r="2980" ht="17.25" customHeight="1" x14ac:dyDescent="0.2"/>
    <row r="2981" ht="17.25" customHeight="1" x14ac:dyDescent="0.2"/>
    <row r="2982" ht="17.25" customHeight="1" x14ac:dyDescent="0.2"/>
    <row r="2983" ht="17.25" customHeight="1" x14ac:dyDescent="0.2"/>
    <row r="2984" ht="17.25" customHeight="1" x14ac:dyDescent="0.2"/>
    <row r="2985" ht="17.25" customHeight="1" x14ac:dyDescent="0.2"/>
    <row r="2986" ht="17.25" customHeight="1" x14ac:dyDescent="0.2"/>
    <row r="2987" ht="17.25" customHeight="1" x14ac:dyDescent="0.2"/>
    <row r="2988" ht="17.25" customHeight="1" x14ac:dyDescent="0.2"/>
    <row r="2989" ht="17.25" customHeight="1" x14ac:dyDescent="0.2"/>
    <row r="2990" ht="17.25" customHeight="1" x14ac:dyDescent="0.2"/>
    <row r="2991" ht="17.25" customHeight="1" x14ac:dyDescent="0.2"/>
    <row r="2992" ht="17.25" customHeight="1" x14ac:dyDescent="0.2"/>
    <row r="2993" ht="17.25" customHeight="1" x14ac:dyDescent="0.2"/>
    <row r="2994" ht="17.25" customHeight="1" x14ac:dyDescent="0.2"/>
    <row r="2995" ht="17.25" customHeight="1" x14ac:dyDescent="0.2"/>
    <row r="2996" ht="17.25" customHeight="1" x14ac:dyDescent="0.2"/>
    <row r="2997" ht="17.25" customHeight="1" x14ac:dyDescent="0.2"/>
    <row r="2998" ht="17.25" customHeight="1" x14ac:dyDescent="0.2"/>
    <row r="2999" ht="17.25" customHeight="1" x14ac:dyDescent="0.2"/>
    <row r="3000" ht="17.25" customHeight="1" x14ac:dyDescent="0.2"/>
    <row r="3001" ht="17.25" customHeight="1" x14ac:dyDescent="0.2"/>
    <row r="3002" ht="17.25" customHeight="1" x14ac:dyDescent="0.2"/>
    <row r="3003" ht="17.25" customHeight="1" x14ac:dyDescent="0.2"/>
    <row r="3004" ht="17.25" customHeight="1" x14ac:dyDescent="0.2"/>
    <row r="3005" ht="17.25" customHeight="1" x14ac:dyDescent="0.2"/>
    <row r="3006" ht="17.25" customHeight="1" x14ac:dyDescent="0.2"/>
    <row r="3007" ht="17.25" customHeight="1" x14ac:dyDescent="0.2"/>
    <row r="3008" ht="17.25" customHeight="1" x14ac:dyDescent="0.2"/>
    <row r="3009" ht="17.25" customHeight="1" x14ac:dyDescent="0.2"/>
    <row r="3010" ht="17.25" customHeight="1" x14ac:dyDescent="0.2"/>
    <row r="3011" ht="17.25" customHeight="1" x14ac:dyDescent="0.2"/>
    <row r="3012" ht="17.25" customHeight="1" x14ac:dyDescent="0.2"/>
    <row r="3013" ht="17.25" customHeight="1" x14ac:dyDescent="0.2"/>
    <row r="3014" ht="17.25" customHeight="1" x14ac:dyDescent="0.2"/>
    <row r="3015" ht="17.25" customHeight="1" x14ac:dyDescent="0.2"/>
    <row r="3016" ht="17.25" customHeight="1" x14ac:dyDescent="0.2"/>
    <row r="3017" ht="17.25" customHeight="1" x14ac:dyDescent="0.2"/>
    <row r="3018" ht="17.25" customHeight="1" x14ac:dyDescent="0.2"/>
    <row r="3019" ht="17.25" customHeight="1" x14ac:dyDescent="0.2"/>
    <row r="3020" ht="17.25" customHeight="1" x14ac:dyDescent="0.2"/>
    <row r="3021" ht="17.25" customHeight="1" x14ac:dyDescent="0.2"/>
    <row r="3022" ht="17.25" customHeight="1" x14ac:dyDescent="0.2"/>
    <row r="3023" ht="17.25" customHeight="1" x14ac:dyDescent="0.2"/>
    <row r="3024" ht="17.25" customHeight="1" x14ac:dyDescent="0.2"/>
    <row r="3025" ht="17.25" customHeight="1" x14ac:dyDescent="0.2"/>
    <row r="3026" ht="17.25" customHeight="1" x14ac:dyDescent="0.2"/>
    <row r="3027" ht="17.25" customHeight="1" x14ac:dyDescent="0.2"/>
    <row r="3028" ht="17.25" customHeight="1" x14ac:dyDescent="0.2"/>
    <row r="3029" ht="17.25" customHeight="1" x14ac:dyDescent="0.2"/>
    <row r="3030" ht="17.25" customHeight="1" x14ac:dyDescent="0.2"/>
    <row r="3031" ht="17.25" customHeight="1" x14ac:dyDescent="0.2"/>
    <row r="3032" ht="17.25" customHeight="1" x14ac:dyDescent="0.2"/>
    <row r="3033" ht="17.25" customHeight="1" x14ac:dyDescent="0.2"/>
    <row r="3034" ht="17.25" customHeight="1" x14ac:dyDescent="0.2"/>
    <row r="3035" ht="17.25" customHeight="1" x14ac:dyDescent="0.2"/>
    <row r="3036" ht="17.25" customHeight="1" x14ac:dyDescent="0.2"/>
    <row r="3037" ht="17.25" customHeight="1" x14ac:dyDescent="0.2"/>
    <row r="3038" ht="17.25" customHeight="1" x14ac:dyDescent="0.2"/>
    <row r="3039" ht="17.25" customHeight="1" x14ac:dyDescent="0.2"/>
    <row r="3040" ht="17.25" customHeight="1" x14ac:dyDescent="0.2"/>
    <row r="3041" ht="17.25" customHeight="1" x14ac:dyDescent="0.2"/>
    <row r="3042" ht="17.25" customHeight="1" x14ac:dyDescent="0.2"/>
    <row r="3043" ht="17.25" customHeight="1" x14ac:dyDescent="0.2"/>
    <row r="3044" ht="17.25" customHeight="1" x14ac:dyDescent="0.2"/>
    <row r="3045" ht="17.25" customHeight="1" x14ac:dyDescent="0.2"/>
    <row r="3046" ht="17.25" customHeight="1" x14ac:dyDescent="0.2"/>
    <row r="3047" ht="17.25" customHeight="1" x14ac:dyDescent="0.2"/>
    <row r="3048" ht="17.25" customHeight="1" x14ac:dyDescent="0.2"/>
    <row r="3049" ht="17.25" customHeight="1" x14ac:dyDescent="0.2"/>
    <row r="3050" ht="17.25" customHeight="1" x14ac:dyDescent="0.2"/>
    <row r="3051" ht="17.25" customHeight="1" x14ac:dyDescent="0.2"/>
    <row r="3052" ht="17.25" customHeight="1" x14ac:dyDescent="0.2"/>
    <row r="3053" ht="17.25" customHeight="1" x14ac:dyDescent="0.2"/>
    <row r="3054" ht="17.25" customHeight="1" x14ac:dyDescent="0.2"/>
    <row r="3055" ht="17.25" customHeight="1" x14ac:dyDescent="0.2"/>
    <row r="3056" ht="17.25" customHeight="1" x14ac:dyDescent="0.2"/>
    <row r="3057" ht="17.25" customHeight="1" x14ac:dyDescent="0.2"/>
    <row r="3058" ht="17.25" customHeight="1" x14ac:dyDescent="0.2"/>
    <row r="3059" ht="17.25" customHeight="1" x14ac:dyDescent="0.2"/>
    <row r="3060" ht="17.25" customHeight="1" x14ac:dyDescent="0.2"/>
    <row r="3061" ht="17.25" customHeight="1" x14ac:dyDescent="0.2"/>
    <row r="3062" ht="17.25" customHeight="1" x14ac:dyDescent="0.2"/>
    <row r="3063" ht="17.25" customHeight="1" x14ac:dyDescent="0.2"/>
    <row r="3064" ht="17.25" customHeight="1" x14ac:dyDescent="0.2"/>
    <row r="3065" ht="17.25" customHeight="1" x14ac:dyDescent="0.2"/>
    <row r="3066" ht="17.25" customHeight="1" x14ac:dyDescent="0.2"/>
    <row r="3067" ht="17.25" customHeight="1" x14ac:dyDescent="0.2"/>
    <row r="3068" ht="17.25" customHeight="1" x14ac:dyDescent="0.2"/>
    <row r="3069" ht="17.25" customHeight="1" x14ac:dyDescent="0.2"/>
    <row r="3070" ht="17.25" customHeight="1" x14ac:dyDescent="0.2"/>
    <row r="3071" ht="17.25" customHeight="1" x14ac:dyDescent="0.2"/>
    <row r="3072" ht="17.25" customHeight="1" x14ac:dyDescent="0.2"/>
    <row r="3073" ht="17.25" customHeight="1" x14ac:dyDescent="0.2"/>
    <row r="3074" ht="17.25" customHeight="1" x14ac:dyDescent="0.2"/>
    <row r="3075" ht="17.25" customHeight="1" x14ac:dyDescent="0.2"/>
    <row r="3076" ht="17.25" customHeight="1" x14ac:dyDescent="0.2"/>
    <row r="3077" ht="17.25" customHeight="1" x14ac:dyDescent="0.2"/>
    <row r="3078" ht="17.25" customHeight="1" x14ac:dyDescent="0.2"/>
    <row r="3079" ht="17.25" customHeight="1" x14ac:dyDescent="0.2"/>
    <row r="3080" ht="17.25" customHeight="1" x14ac:dyDescent="0.2"/>
    <row r="3081" ht="17.25" customHeight="1" x14ac:dyDescent="0.2"/>
    <row r="3082" ht="17.25" customHeight="1" x14ac:dyDescent="0.2"/>
    <row r="3083" ht="17.25" customHeight="1" x14ac:dyDescent="0.2"/>
    <row r="3084" ht="17.25" customHeight="1" x14ac:dyDescent="0.2"/>
    <row r="3085" ht="17.25" customHeight="1" x14ac:dyDescent="0.2"/>
    <row r="3086" ht="17.25" customHeight="1" x14ac:dyDescent="0.2"/>
    <row r="3087" ht="17.25" customHeight="1" x14ac:dyDescent="0.2"/>
    <row r="3088" ht="17.25" customHeight="1" x14ac:dyDescent="0.2"/>
    <row r="3089" ht="17.25" customHeight="1" x14ac:dyDescent="0.2"/>
    <row r="3090" ht="17.25" customHeight="1" x14ac:dyDescent="0.2"/>
    <row r="3091" ht="17.25" customHeight="1" x14ac:dyDescent="0.2"/>
    <row r="3092" ht="17.25" customHeight="1" x14ac:dyDescent="0.2"/>
    <row r="3093" ht="17.25" customHeight="1" x14ac:dyDescent="0.2"/>
    <row r="3094" ht="17.25" customHeight="1" x14ac:dyDescent="0.2"/>
    <row r="3095" ht="17.25" customHeight="1" x14ac:dyDescent="0.2"/>
    <row r="3096" ht="17.25" customHeight="1" x14ac:dyDescent="0.2"/>
    <row r="3097" ht="17.25" customHeight="1" x14ac:dyDescent="0.2"/>
    <row r="3098" ht="17.25" customHeight="1" x14ac:dyDescent="0.2"/>
    <row r="3099" ht="17.25" customHeight="1" x14ac:dyDescent="0.2"/>
    <row r="3100" ht="17.25" customHeight="1" x14ac:dyDescent="0.2"/>
    <row r="3101" ht="17.25" customHeight="1" x14ac:dyDescent="0.2"/>
    <row r="3102" ht="17.25" customHeight="1" x14ac:dyDescent="0.2"/>
    <row r="3103" ht="17.25" customHeight="1" x14ac:dyDescent="0.2"/>
    <row r="3104" ht="17.25" customHeight="1" x14ac:dyDescent="0.2"/>
    <row r="3105" ht="17.25" customHeight="1" x14ac:dyDescent="0.2"/>
    <row r="3106" ht="17.25" customHeight="1" x14ac:dyDescent="0.2"/>
    <row r="3107" ht="17.25" customHeight="1" x14ac:dyDescent="0.2"/>
    <row r="3108" ht="17.25" customHeight="1" x14ac:dyDescent="0.2"/>
    <row r="3109" ht="17.25" customHeight="1" x14ac:dyDescent="0.2"/>
    <row r="3110" ht="17.25" customHeight="1" x14ac:dyDescent="0.2"/>
    <row r="3111" ht="17.25" customHeight="1" x14ac:dyDescent="0.2"/>
    <row r="3112" ht="17.25" customHeight="1" x14ac:dyDescent="0.2"/>
    <row r="3113" ht="17.25" customHeight="1" x14ac:dyDescent="0.2"/>
    <row r="3114" ht="17.25" customHeight="1" x14ac:dyDescent="0.2"/>
    <row r="3115" ht="17.25" customHeight="1" x14ac:dyDescent="0.2"/>
    <row r="3116" ht="17.25" customHeight="1" x14ac:dyDescent="0.2"/>
    <row r="3117" ht="17.25" customHeight="1" x14ac:dyDescent="0.2"/>
    <row r="3118" ht="17.25" customHeight="1" x14ac:dyDescent="0.2"/>
    <row r="3119" ht="17.25" customHeight="1" x14ac:dyDescent="0.2"/>
    <row r="3120" ht="17.25" customHeight="1" x14ac:dyDescent="0.2"/>
    <row r="3121" ht="17.25" customHeight="1" x14ac:dyDescent="0.2"/>
    <row r="3122" ht="17.25" customHeight="1" x14ac:dyDescent="0.2"/>
    <row r="3123" ht="17.25" customHeight="1" x14ac:dyDescent="0.2"/>
    <row r="3124" ht="17.25" customHeight="1" x14ac:dyDescent="0.2"/>
    <row r="3125" ht="17.25" customHeight="1" x14ac:dyDescent="0.2"/>
    <row r="3126" ht="17.25" customHeight="1" x14ac:dyDescent="0.2"/>
    <row r="3127" ht="17.25" customHeight="1" x14ac:dyDescent="0.2"/>
    <row r="3128" ht="17.25" customHeight="1" x14ac:dyDescent="0.2"/>
    <row r="3129" ht="17.25" customHeight="1" x14ac:dyDescent="0.2"/>
    <row r="3130" ht="17.25" customHeight="1" x14ac:dyDescent="0.2"/>
    <row r="3131" ht="17.25" customHeight="1" x14ac:dyDescent="0.2"/>
    <row r="3132" ht="17.25" customHeight="1" x14ac:dyDescent="0.2"/>
    <row r="3133" ht="17.25" customHeight="1" x14ac:dyDescent="0.2"/>
    <row r="3134" ht="17.25" customHeight="1" x14ac:dyDescent="0.2"/>
    <row r="3135" ht="17.25" customHeight="1" x14ac:dyDescent="0.2"/>
    <row r="3136" ht="17.25" customHeight="1" x14ac:dyDescent="0.2"/>
    <row r="3137" ht="17.25" customHeight="1" x14ac:dyDescent="0.2"/>
    <row r="3138" ht="17.25" customHeight="1" x14ac:dyDescent="0.2"/>
    <row r="3139" ht="17.25" customHeight="1" x14ac:dyDescent="0.2"/>
    <row r="3140" ht="17.25" customHeight="1" x14ac:dyDescent="0.2"/>
    <row r="3141" ht="17.25" customHeight="1" x14ac:dyDescent="0.2"/>
    <row r="3142" ht="17.25" customHeight="1" x14ac:dyDescent="0.2"/>
    <row r="3143" ht="17.25" customHeight="1" x14ac:dyDescent="0.2"/>
    <row r="3144" ht="17.25" customHeight="1" x14ac:dyDescent="0.2"/>
    <row r="3145" ht="17.25" customHeight="1" x14ac:dyDescent="0.2"/>
    <row r="3146" ht="17.25" customHeight="1" x14ac:dyDescent="0.2"/>
    <row r="3147" ht="17.25" customHeight="1" x14ac:dyDescent="0.2"/>
    <row r="3148" ht="17.25" customHeight="1" x14ac:dyDescent="0.2"/>
    <row r="3149" ht="17.25" customHeight="1" x14ac:dyDescent="0.2"/>
    <row r="3150" ht="17.25" customHeight="1" x14ac:dyDescent="0.2"/>
    <row r="3151" ht="17.25" customHeight="1" x14ac:dyDescent="0.2"/>
    <row r="3152" ht="17.25" customHeight="1" x14ac:dyDescent="0.2"/>
    <row r="3153" ht="17.25" customHeight="1" x14ac:dyDescent="0.2"/>
    <row r="3154" ht="17.25" customHeight="1" x14ac:dyDescent="0.2"/>
    <row r="3155" ht="17.25" customHeight="1" x14ac:dyDescent="0.2"/>
    <row r="3156" ht="17.25" customHeight="1" x14ac:dyDescent="0.2"/>
    <row r="3157" ht="17.25" customHeight="1" x14ac:dyDescent="0.2"/>
    <row r="3158" ht="17.25" customHeight="1" x14ac:dyDescent="0.2"/>
    <row r="3159" ht="17.25" customHeight="1" x14ac:dyDescent="0.2"/>
    <row r="3160" ht="17.25" customHeight="1" x14ac:dyDescent="0.2"/>
    <row r="3161" ht="17.25" customHeight="1" x14ac:dyDescent="0.2"/>
    <row r="3162" ht="17.25" customHeight="1" x14ac:dyDescent="0.2"/>
    <row r="3163" ht="17.25" customHeight="1" x14ac:dyDescent="0.2"/>
    <row r="3164" ht="17.25" customHeight="1" x14ac:dyDescent="0.2"/>
    <row r="3165" ht="17.25" customHeight="1" x14ac:dyDescent="0.2"/>
    <row r="3166" ht="17.25" customHeight="1" x14ac:dyDescent="0.2"/>
    <row r="3167" ht="17.25" customHeight="1" x14ac:dyDescent="0.2"/>
    <row r="3168" ht="17.25" customHeight="1" x14ac:dyDescent="0.2"/>
    <row r="3169" ht="17.25" customHeight="1" x14ac:dyDescent="0.2"/>
    <row r="3170" ht="17.25" customHeight="1" x14ac:dyDescent="0.2"/>
    <row r="3171" ht="17.25" customHeight="1" x14ac:dyDescent="0.2"/>
    <row r="3172" ht="17.25" customHeight="1" x14ac:dyDescent="0.2"/>
    <row r="3173" ht="17.25" customHeight="1" x14ac:dyDescent="0.2"/>
    <row r="3174" ht="17.25" customHeight="1" x14ac:dyDescent="0.2"/>
    <row r="3175" ht="17.25" customHeight="1" x14ac:dyDescent="0.2"/>
    <row r="3176" ht="17.25" customHeight="1" x14ac:dyDescent="0.2"/>
    <row r="3177" ht="17.25" customHeight="1" x14ac:dyDescent="0.2"/>
    <row r="3178" ht="17.25" customHeight="1" x14ac:dyDescent="0.2"/>
    <row r="3179" ht="17.25" customHeight="1" x14ac:dyDescent="0.2"/>
    <row r="3180" ht="17.25" customHeight="1" x14ac:dyDescent="0.2"/>
    <row r="3181" ht="17.25" customHeight="1" x14ac:dyDescent="0.2"/>
    <row r="3182" ht="17.25" customHeight="1" x14ac:dyDescent="0.2"/>
    <row r="3183" ht="17.25" customHeight="1" x14ac:dyDescent="0.2"/>
    <row r="3184" ht="17.25" customHeight="1" x14ac:dyDescent="0.2"/>
    <row r="3185" ht="17.25" customHeight="1" x14ac:dyDescent="0.2"/>
    <row r="3186" ht="17.25" customHeight="1" x14ac:dyDescent="0.2"/>
    <row r="3187" ht="17.25" customHeight="1" x14ac:dyDescent="0.2"/>
    <row r="3188" ht="17.25" customHeight="1" x14ac:dyDescent="0.2"/>
    <row r="3189" ht="17.25" customHeight="1" x14ac:dyDescent="0.2"/>
    <row r="3190" ht="17.25" customHeight="1" x14ac:dyDescent="0.2"/>
    <row r="3191" ht="17.25" customHeight="1" x14ac:dyDescent="0.2"/>
    <row r="3192" ht="17.25" customHeight="1" x14ac:dyDescent="0.2"/>
    <row r="3193" ht="17.25" customHeight="1" x14ac:dyDescent="0.2"/>
    <row r="3194" ht="17.25" customHeight="1" x14ac:dyDescent="0.2"/>
    <row r="3195" ht="17.25" customHeight="1" x14ac:dyDescent="0.2"/>
    <row r="3196" ht="17.25" customHeight="1" x14ac:dyDescent="0.2"/>
    <row r="3197" ht="17.25" customHeight="1" x14ac:dyDescent="0.2"/>
    <row r="3198" ht="17.25" customHeight="1" x14ac:dyDescent="0.2"/>
    <row r="3199" ht="17.25" customHeight="1" x14ac:dyDescent="0.2"/>
    <row r="3200" ht="17.25" customHeight="1" x14ac:dyDescent="0.2"/>
    <row r="3201" ht="17.25" customHeight="1" x14ac:dyDescent="0.2"/>
    <row r="3202" ht="17.25" customHeight="1" x14ac:dyDescent="0.2"/>
    <row r="3203" ht="17.25" customHeight="1" x14ac:dyDescent="0.2"/>
    <row r="3204" ht="17.25" customHeight="1" x14ac:dyDescent="0.2"/>
    <row r="3205" ht="17.25" customHeight="1" x14ac:dyDescent="0.2"/>
    <row r="3206" ht="17.25" customHeight="1" x14ac:dyDescent="0.2"/>
    <row r="3207" ht="17.25" customHeight="1" x14ac:dyDescent="0.2"/>
    <row r="3208" ht="17.25" customHeight="1" x14ac:dyDescent="0.2"/>
    <row r="3209" ht="17.25" customHeight="1" x14ac:dyDescent="0.2"/>
    <row r="3210" ht="17.25" customHeight="1" x14ac:dyDescent="0.2"/>
    <row r="3211" ht="17.25" customHeight="1" x14ac:dyDescent="0.2"/>
    <row r="3212" ht="17.25" customHeight="1" x14ac:dyDescent="0.2"/>
    <row r="3213" ht="17.25" customHeight="1" x14ac:dyDescent="0.2"/>
    <row r="3214" ht="17.25" customHeight="1" x14ac:dyDescent="0.2"/>
    <row r="3215" ht="17.25" customHeight="1" x14ac:dyDescent="0.2"/>
    <row r="3216" ht="17.25" customHeight="1" x14ac:dyDescent="0.2"/>
    <row r="3217" ht="17.25" customHeight="1" x14ac:dyDescent="0.2"/>
    <row r="3218" ht="17.25" customHeight="1" x14ac:dyDescent="0.2"/>
    <row r="3219" ht="17.25" customHeight="1" x14ac:dyDescent="0.2"/>
    <row r="3220" ht="17.25" customHeight="1" x14ac:dyDescent="0.2"/>
    <row r="3221" ht="17.25" customHeight="1" x14ac:dyDescent="0.2"/>
    <row r="3222" ht="17.25" customHeight="1" x14ac:dyDescent="0.2"/>
    <row r="3223" ht="17.25" customHeight="1" x14ac:dyDescent="0.2"/>
    <row r="3224" ht="17.25" customHeight="1" x14ac:dyDescent="0.2"/>
    <row r="3225" ht="17.25" customHeight="1" x14ac:dyDescent="0.2"/>
    <row r="3226" ht="17.25" customHeight="1" x14ac:dyDescent="0.2"/>
    <row r="3227" ht="17.25" customHeight="1" x14ac:dyDescent="0.2"/>
    <row r="3228" ht="17.25" customHeight="1" x14ac:dyDescent="0.2"/>
    <row r="3229" ht="17.25" customHeight="1" x14ac:dyDescent="0.2"/>
    <row r="3230" ht="17.25" customHeight="1" x14ac:dyDescent="0.2"/>
    <row r="3231" ht="17.25" customHeight="1" x14ac:dyDescent="0.2"/>
    <row r="3232" ht="17.25" customHeight="1" x14ac:dyDescent="0.2"/>
    <row r="3233" ht="17.25" customHeight="1" x14ac:dyDescent="0.2"/>
    <row r="3234" ht="17.25" customHeight="1" x14ac:dyDescent="0.2"/>
    <row r="3235" ht="17.25" customHeight="1" x14ac:dyDescent="0.2"/>
    <row r="3236" ht="17.25" customHeight="1" x14ac:dyDescent="0.2"/>
    <row r="3237" ht="17.25" customHeight="1" x14ac:dyDescent="0.2"/>
    <row r="3238" ht="17.25" customHeight="1" x14ac:dyDescent="0.2"/>
    <row r="3239" ht="17.25" customHeight="1" x14ac:dyDescent="0.2"/>
    <row r="3240" ht="17.25" customHeight="1" x14ac:dyDescent="0.2"/>
    <row r="3241" ht="17.25" customHeight="1" x14ac:dyDescent="0.2"/>
    <row r="3242" ht="17.25" customHeight="1" x14ac:dyDescent="0.2"/>
    <row r="3243" ht="17.25" customHeight="1" x14ac:dyDescent="0.2"/>
    <row r="3244" ht="17.25" customHeight="1" x14ac:dyDescent="0.2"/>
    <row r="3245" ht="17.25" customHeight="1" x14ac:dyDescent="0.2"/>
    <row r="3246" ht="17.25" customHeight="1" x14ac:dyDescent="0.2"/>
    <row r="3247" ht="17.25" customHeight="1" x14ac:dyDescent="0.2"/>
    <row r="3248" ht="17.25" customHeight="1" x14ac:dyDescent="0.2"/>
    <row r="3249" ht="17.25" customHeight="1" x14ac:dyDescent="0.2"/>
    <row r="3250" ht="17.25" customHeight="1" x14ac:dyDescent="0.2"/>
    <row r="3251" ht="17.25" customHeight="1" x14ac:dyDescent="0.2"/>
    <row r="3252" ht="17.25" customHeight="1" x14ac:dyDescent="0.2"/>
    <row r="3253" ht="17.25" customHeight="1" x14ac:dyDescent="0.2"/>
    <row r="3254" ht="17.25" customHeight="1" x14ac:dyDescent="0.2"/>
    <row r="3255" ht="17.25" customHeight="1" x14ac:dyDescent="0.2"/>
    <row r="3256" ht="17.25" customHeight="1" x14ac:dyDescent="0.2"/>
    <row r="3257" ht="17.25" customHeight="1" x14ac:dyDescent="0.2"/>
    <row r="3258" ht="17.25" customHeight="1" x14ac:dyDescent="0.2"/>
    <row r="3259" ht="17.25" customHeight="1" x14ac:dyDescent="0.2"/>
    <row r="3260" ht="17.25" customHeight="1" x14ac:dyDescent="0.2"/>
    <row r="3261" ht="17.25" customHeight="1" x14ac:dyDescent="0.2"/>
    <row r="3262" ht="17.25" customHeight="1" x14ac:dyDescent="0.2"/>
    <row r="3263" ht="17.25" customHeight="1" x14ac:dyDescent="0.2"/>
    <row r="3264" ht="17.25" customHeight="1" x14ac:dyDescent="0.2"/>
    <row r="3265" ht="17.25" customHeight="1" x14ac:dyDescent="0.2"/>
    <row r="3266" ht="17.25" customHeight="1" x14ac:dyDescent="0.2"/>
    <row r="3267" ht="17.25" customHeight="1" x14ac:dyDescent="0.2"/>
    <row r="3268" ht="17.25" customHeight="1" x14ac:dyDescent="0.2"/>
    <row r="3269" ht="17.25" customHeight="1" x14ac:dyDescent="0.2"/>
    <row r="3270" ht="17.25" customHeight="1" x14ac:dyDescent="0.2"/>
    <row r="3271" ht="17.25" customHeight="1" x14ac:dyDescent="0.2"/>
    <row r="3272" ht="17.25" customHeight="1" x14ac:dyDescent="0.2"/>
    <row r="3273" ht="17.25" customHeight="1" x14ac:dyDescent="0.2"/>
    <row r="3274" ht="17.25" customHeight="1" x14ac:dyDescent="0.2"/>
    <row r="3275" ht="17.25" customHeight="1" x14ac:dyDescent="0.2"/>
    <row r="3276" ht="17.25" customHeight="1" x14ac:dyDescent="0.2"/>
    <row r="3277" ht="17.25" customHeight="1" x14ac:dyDescent="0.2"/>
    <row r="3278" ht="17.25" customHeight="1" x14ac:dyDescent="0.2"/>
    <row r="3279" ht="17.25" customHeight="1" x14ac:dyDescent="0.2"/>
    <row r="3280" ht="17.25" customHeight="1" x14ac:dyDescent="0.2"/>
    <row r="3281" ht="17.25" customHeight="1" x14ac:dyDescent="0.2"/>
    <row r="3282" ht="17.25" customHeight="1" x14ac:dyDescent="0.2"/>
    <row r="3283" ht="17.25" customHeight="1" x14ac:dyDescent="0.2"/>
    <row r="3284" ht="17.25" customHeight="1" x14ac:dyDescent="0.2"/>
    <row r="3285" ht="17.25" customHeight="1" x14ac:dyDescent="0.2"/>
    <row r="3286" ht="17.25" customHeight="1" x14ac:dyDescent="0.2"/>
    <row r="3287" ht="17.25" customHeight="1" x14ac:dyDescent="0.2"/>
    <row r="3288" ht="17.25" customHeight="1" x14ac:dyDescent="0.2"/>
    <row r="3289" ht="17.25" customHeight="1" x14ac:dyDescent="0.2"/>
    <row r="3290" ht="17.25" customHeight="1" x14ac:dyDescent="0.2"/>
    <row r="3291" ht="17.25" customHeight="1" x14ac:dyDescent="0.2"/>
    <row r="3292" ht="17.25" customHeight="1" x14ac:dyDescent="0.2"/>
    <row r="3293" ht="17.25" customHeight="1" x14ac:dyDescent="0.2"/>
    <row r="3294" ht="17.25" customHeight="1" x14ac:dyDescent="0.2"/>
    <row r="3295" ht="17.25" customHeight="1" x14ac:dyDescent="0.2"/>
    <row r="3296" ht="17.25" customHeight="1" x14ac:dyDescent="0.2"/>
    <row r="3297" ht="17.25" customHeight="1" x14ac:dyDescent="0.2"/>
    <row r="3298" ht="17.25" customHeight="1" x14ac:dyDescent="0.2"/>
    <row r="3299" ht="17.25" customHeight="1" x14ac:dyDescent="0.2"/>
    <row r="3300" ht="17.25" customHeight="1" x14ac:dyDescent="0.2"/>
    <row r="3301" ht="17.25" customHeight="1" x14ac:dyDescent="0.2"/>
    <row r="3302" ht="17.25" customHeight="1" x14ac:dyDescent="0.2"/>
    <row r="3303" ht="17.25" customHeight="1" x14ac:dyDescent="0.2"/>
    <row r="3304" ht="17.25" customHeight="1" x14ac:dyDescent="0.2"/>
    <row r="3305" ht="17.25" customHeight="1" x14ac:dyDescent="0.2"/>
    <row r="3306" ht="17.25" customHeight="1" x14ac:dyDescent="0.2"/>
    <row r="3307" ht="17.25" customHeight="1" x14ac:dyDescent="0.2"/>
    <row r="3308" ht="17.25" customHeight="1" x14ac:dyDescent="0.2"/>
    <row r="3309" ht="17.25" customHeight="1" x14ac:dyDescent="0.2"/>
    <row r="3310" ht="17.25" customHeight="1" x14ac:dyDescent="0.2"/>
    <row r="3311" ht="17.25" customHeight="1" x14ac:dyDescent="0.2"/>
    <row r="3312" ht="17.25" customHeight="1" x14ac:dyDescent="0.2"/>
    <row r="3313" ht="17.25" customHeight="1" x14ac:dyDescent="0.2"/>
    <row r="3314" ht="17.25" customHeight="1" x14ac:dyDescent="0.2"/>
    <row r="3315" ht="17.25" customHeight="1" x14ac:dyDescent="0.2"/>
    <row r="3316" ht="17.25" customHeight="1" x14ac:dyDescent="0.2"/>
    <row r="3317" ht="17.25" customHeight="1" x14ac:dyDescent="0.2"/>
    <row r="3318" ht="17.25" customHeight="1" x14ac:dyDescent="0.2"/>
    <row r="3319" ht="17.25" customHeight="1" x14ac:dyDescent="0.2"/>
    <row r="3320" ht="17.25" customHeight="1" x14ac:dyDescent="0.2"/>
    <row r="3321" ht="17.25" customHeight="1" x14ac:dyDescent="0.2"/>
    <row r="3322" ht="17.25" customHeight="1" x14ac:dyDescent="0.2"/>
    <row r="3323" ht="17.25" customHeight="1" x14ac:dyDescent="0.2"/>
    <row r="3324" ht="17.25" customHeight="1" x14ac:dyDescent="0.2"/>
    <row r="3325" ht="17.25" customHeight="1" x14ac:dyDescent="0.2"/>
    <row r="3326" ht="17.25" customHeight="1" x14ac:dyDescent="0.2"/>
    <row r="3327" ht="17.25" customHeight="1" x14ac:dyDescent="0.2"/>
    <row r="3328" ht="17.25" customHeight="1" x14ac:dyDescent="0.2"/>
    <row r="3329" ht="17.25" customHeight="1" x14ac:dyDescent="0.2"/>
    <row r="3330" ht="17.25" customHeight="1" x14ac:dyDescent="0.2"/>
    <row r="3331" ht="17.25" customHeight="1" x14ac:dyDescent="0.2"/>
    <row r="3332" ht="17.25" customHeight="1" x14ac:dyDescent="0.2"/>
    <row r="3333" ht="17.25" customHeight="1" x14ac:dyDescent="0.2"/>
    <row r="3334" ht="17.25" customHeight="1" x14ac:dyDescent="0.2"/>
    <row r="3335" ht="17.25" customHeight="1" x14ac:dyDescent="0.2"/>
    <row r="3336" ht="17.25" customHeight="1" x14ac:dyDescent="0.2"/>
    <row r="3337" ht="17.25" customHeight="1" x14ac:dyDescent="0.2"/>
    <row r="3338" ht="17.25" customHeight="1" x14ac:dyDescent="0.2"/>
    <row r="3339" ht="17.25" customHeight="1" x14ac:dyDescent="0.2"/>
    <row r="3340" ht="17.25" customHeight="1" x14ac:dyDescent="0.2"/>
    <row r="3341" ht="17.25" customHeight="1" x14ac:dyDescent="0.2"/>
    <row r="3342" ht="17.25" customHeight="1" x14ac:dyDescent="0.2"/>
    <row r="3343" ht="17.25" customHeight="1" x14ac:dyDescent="0.2"/>
    <row r="3344" ht="17.25" customHeight="1" x14ac:dyDescent="0.2"/>
    <row r="3345" ht="17.25" customHeight="1" x14ac:dyDescent="0.2"/>
    <row r="3346" ht="17.25" customHeight="1" x14ac:dyDescent="0.2"/>
    <row r="3347" ht="17.25" customHeight="1" x14ac:dyDescent="0.2"/>
    <row r="3348" ht="17.25" customHeight="1" x14ac:dyDescent="0.2"/>
    <row r="3349" ht="17.25" customHeight="1" x14ac:dyDescent="0.2"/>
    <row r="3350" ht="17.25" customHeight="1" x14ac:dyDescent="0.2"/>
    <row r="3351" ht="17.25" customHeight="1" x14ac:dyDescent="0.2"/>
    <row r="3352" ht="17.25" customHeight="1" x14ac:dyDescent="0.2"/>
    <row r="3353" ht="17.25" customHeight="1" x14ac:dyDescent="0.2"/>
    <row r="3354" ht="17.25" customHeight="1" x14ac:dyDescent="0.2"/>
    <row r="3355" ht="17.25" customHeight="1" x14ac:dyDescent="0.2"/>
    <row r="3356" ht="17.25" customHeight="1" x14ac:dyDescent="0.2"/>
    <row r="3357" ht="17.25" customHeight="1" x14ac:dyDescent="0.2"/>
    <row r="3358" ht="17.25" customHeight="1" x14ac:dyDescent="0.2"/>
    <row r="3359" ht="17.25" customHeight="1" x14ac:dyDescent="0.2"/>
    <row r="3360" ht="17.25" customHeight="1" x14ac:dyDescent="0.2"/>
    <row r="3361" ht="17.25" customHeight="1" x14ac:dyDescent="0.2"/>
    <row r="3362" ht="17.25" customHeight="1" x14ac:dyDescent="0.2"/>
    <row r="3363" ht="17.25" customHeight="1" x14ac:dyDescent="0.2"/>
    <row r="3364" ht="17.25" customHeight="1" x14ac:dyDescent="0.2"/>
    <row r="3365" ht="17.25" customHeight="1" x14ac:dyDescent="0.2"/>
    <row r="3366" ht="17.25" customHeight="1" x14ac:dyDescent="0.2"/>
    <row r="3367" ht="17.25" customHeight="1" x14ac:dyDescent="0.2"/>
    <row r="3368" ht="17.25" customHeight="1" x14ac:dyDescent="0.2"/>
    <row r="3369" ht="17.25" customHeight="1" x14ac:dyDescent="0.2"/>
    <row r="3370" ht="17.25" customHeight="1" x14ac:dyDescent="0.2"/>
    <row r="3371" ht="17.25" customHeight="1" x14ac:dyDescent="0.2"/>
    <row r="3372" ht="17.25" customHeight="1" x14ac:dyDescent="0.2"/>
    <row r="3373" ht="17.25" customHeight="1" x14ac:dyDescent="0.2"/>
    <row r="3374" ht="17.25" customHeight="1" x14ac:dyDescent="0.2"/>
    <row r="3375" ht="17.25" customHeight="1" x14ac:dyDescent="0.2"/>
    <row r="3376" ht="17.25" customHeight="1" x14ac:dyDescent="0.2"/>
    <row r="3377" ht="17.25" customHeight="1" x14ac:dyDescent="0.2"/>
    <row r="3378" ht="17.25" customHeight="1" x14ac:dyDescent="0.2"/>
    <row r="3379" ht="17.25" customHeight="1" x14ac:dyDescent="0.2"/>
    <row r="3380" ht="17.25" customHeight="1" x14ac:dyDescent="0.2"/>
    <row r="3381" ht="17.25" customHeight="1" x14ac:dyDescent="0.2"/>
    <row r="3382" ht="17.25" customHeight="1" x14ac:dyDescent="0.2"/>
    <row r="3383" ht="17.25" customHeight="1" x14ac:dyDescent="0.2"/>
    <row r="3384" ht="17.25" customHeight="1" x14ac:dyDescent="0.2"/>
    <row r="3385" ht="17.25" customHeight="1" x14ac:dyDescent="0.2"/>
    <row r="3386" ht="17.25" customHeight="1" x14ac:dyDescent="0.2"/>
    <row r="3387" ht="17.25" customHeight="1" x14ac:dyDescent="0.2"/>
    <row r="3388" ht="17.25" customHeight="1" x14ac:dyDescent="0.2"/>
    <row r="3389" ht="17.25" customHeight="1" x14ac:dyDescent="0.2"/>
    <row r="3390" ht="17.25" customHeight="1" x14ac:dyDescent="0.2"/>
    <row r="3391" ht="17.25" customHeight="1" x14ac:dyDescent="0.2"/>
    <row r="3392" ht="17.25" customHeight="1" x14ac:dyDescent="0.2"/>
    <row r="3393" ht="17.25" customHeight="1" x14ac:dyDescent="0.2"/>
    <row r="3394" ht="17.25" customHeight="1" x14ac:dyDescent="0.2"/>
    <row r="3395" ht="17.25" customHeight="1" x14ac:dyDescent="0.2"/>
    <row r="3396" ht="17.25" customHeight="1" x14ac:dyDescent="0.2"/>
    <row r="3397" ht="17.25" customHeight="1" x14ac:dyDescent="0.2"/>
    <row r="3398" ht="17.25" customHeight="1" x14ac:dyDescent="0.2"/>
    <row r="3399" ht="17.25" customHeight="1" x14ac:dyDescent="0.2"/>
    <row r="3400" ht="17.25" customHeight="1" x14ac:dyDescent="0.2"/>
    <row r="3401" ht="17.25" customHeight="1" x14ac:dyDescent="0.2"/>
    <row r="3402" ht="17.25" customHeight="1" x14ac:dyDescent="0.2"/>
    <row r="3403" ht="17.25" customHeight="1" x14ac:dyDescent="0.2"/>
    <row r="3404" ht="17.25" customHeight="1" x14ac:dyDescent="0.2"/>
    <row r="3405" ht="17.25" customHeight="1" x14ac:dyDescent="0.2"/>
    <row r="3406" ht="17.25" customHeight="1" x14ac:dyDescent="0.2"/>
    <row r="3407" ht="17.25" customHeight="1" x14ac:dyDescent="0.2"/>
    <row r="3408" ht="17.25" customHeight="1" x14ac:dyDescent="0.2"/>
    <row r="3409" ht="17.25" customHeight="1" x14ac:dyDescent="0.2"/>
    <row r="3410" ht="17.25" customHeight="1" x14ac:dyDescent="0.2"/>
    <row r="3411" ht="17.25" customHeight="1" x14ac:dyDescent="0.2"/>
    <row r="3412" ht="17.25" customHeight="1" x14ac:dyDescent="0.2"/>
    <row r="3413" ht="17.25" customHeight="1" x14ac:dyDescent="0.2"/>
    <row r="3414" ht="17.25" customHeight="1" x14ac:dyDescent="0.2"/>
    <row r="3415" ht="17.25" customHeight="1" x14ac:dyDescent="0.2"/>
    <row r="3416" ht="17.25" customHeight="1" x14ac:dyDescent="0.2"/>
    <row r="3417" ht="17.25" customHeight="1" x14ac:dyDescent="0.2"/>
    <row r="3418" ht="17.25" customHeight="1" x14ac:dyDescent="0.2"/>
    <row r="3419" ht="17.25" customHeight="1" x14ac:dyDescent="0.2"/>
    <row r="3420" ht="17.25" customHeight="1" x14ac:dyDescent="0.2"/>
    <row r="3421" ht="17.25" customHeight="1" x14ac:dyDescent="0.2"/>
    <row r="3422" ht="17.25" customHeight="1" x14ac:dyDescent="0.2"/>
    <row r="3423" ht="17.25" customHeight="1" x14ac:dyDescent="0.2"/>
    <row r="3424" ht="17.25" customHeight="1" x14ac:dyDescent="0.2"/>
    <row r="3425" ht="17.25" customHeight="1" x14ac:dyDescent="0.2"/>
    <row r="3426" ht="17.25" customHeight="1" x14ac:dyDescent="0.2"/>
    <row r="3427" ht="17.25" customHeight="1" x14ac:dyDescent="0.2"/>
    <row r="3428" ht="17.25" customHeight="1" x14ac:dyDescent="0.2"/>
    <row r="3429" ht="17.25" customHeight="1" x14ac:dyDescent="0.2"/>
    <row r="3430" ht="17.25" customHeight="1" x14ac:dyDescent="0.2"/>
    <row r="3431" ht="17.25" customHeight="1" x14ac:dyDescent="0.2"/>
    <row r="3432" ht="17.25" customHeight="1" x14ac:dyDescent="0.2"/>
    <row r="3433" ht="17.25" customHeight="1" x14ac:dyDescent="0.2"/>
    <row r="3434" ht="17.25" customHeight="1" x14ac:dyDescent="0.2"/>
    <row r="3435" ht="17.25" customHeight="1" x14ac:dyDescent="0.2"/>
    <row r="3436" ht="17.25" customHeight="1" x14ac:dyDescent="0.2"/>
    <row r="3437" ht="17.25" customHeight="1" x14ac:dyDescent="0.2"/>
    <row r="3438" ht="17.25" customHeight="1" x14ac:dyDescent="0.2"/>
    <row r="3439" ht="17.25" customHeight="1" x14ac:dyDescent="0.2"/>
    <row r="3440" ht="17.25" customHeight="1" x14ac:dyDescent="0.2"/>
    <row r="3441" ht="17.25" customHeight="1" x14ac:dyDescent="0.2"/>
    <row r="3442" ht="17.25" customHeight="1" x14ac:dyDescent="0.2"/>
    <row r="3443" ht="17.25" customHeight="1" x14ac:dyDescent="0.2"/>
    <row r="3444" ht="17.25" customHeight="1" x14ac:dyDescent="0.2"/>
    <row r="3445" ht="17.25" customHeight="1" x14ac:dyDescent="0.2"/>
    <row r="3446" ht="17.25" customHeight="1" x14ac:dyDescent="0.2"/>
    <row r="3447" ht="17.25" customHeight="1" x14ac:dyDescent="0.2"/>
    <row r="3448" ht="17.25" customHeight="1" x14ac:dyDescent="0.2"/>
    <row r="3449" ht="17.25" customHeight="1" x14ac:dyDescent="0.2"/>
    <row r="3450" ht="17.25" customHeight="1" x14ac:dyDescent="0.2"/>
    <row r="3451" ht="17.25" customHeight="1" x14ac:dyDescent="0.2"/>
    <row r="3452" ht="17.25" customHeight="1" x14ac:dyDescent="0.2"/>
    <row r="3453" ht="17.25" customHeight="1" x14ac:dyDescent="0.2"/>
    <row r="3454" ht="17.25" customHeight="1" x14ac:dyDescent="0.2"/>
    <row r="3455" ht="17.25" customHeight="1" x14ac:dyDescent="0.2"/>
    <row r="3456" ht="17.25" customHeight="1" x14ac:dyDescent="0.2"/>
    <row r="3457" ht="17.25" customHeight="1" x14ac:dyDescent="0.2"/>
    <row r="3458" ht="17.25" customHeight="1" x14ac:dyDescent="0.2"/>
    <row r="3459" ht="17.25" customHeight="1" x14ac:dyDescent="0.2"/>
    <row r="3460" ht="17.25" customHeight="1" x14ac:dyDescent="0.2"/>
    <row r="3461" ht="17.25" customHeight="1" x14ac:dyDescent="0.2"/>
    <row r="3462" ht="17.25" customHeight="1" x14ac:dyDescent="0.2"/>
    <row r="3463" ht="17.25" customHeight="1" x14ac:dyDescent="0.2"/>
    <row r="3464" ht="17.25" customHeight="1" x14ac:dyDescent="0.2"/>
    <row r="3465" ht="17.25" customHeight="1" x14ac:dyDescent="0.2"/>
    <row r="3466" ht="17.25" customHeight="1" x14ac:dyDescent="0.2"/>
    <row r="3467" ht="17.25" customHeight="1" x14ac:dyDescent="0.2"/>
    <row r="3468" ht="17.25" customHeight="1" x14ac:dyDescent="0.2"/>
    <row r="3469" ht="17.25" customHeight="1" x14ac:dyDescent="0.2"/>
    <row r="3470" ht="17.25" customHeight="1" x14ac:dyDescent="0.2"/>
    <row r="3471" ht="17.25" customHeight="1" x14ac:dyDescent="0.2"/>
    <row r="3472" ht="17.25" customHeight="1" x14ac:dyDescent="0.2"/>
    <row r="3473" ht="17.25" customHeight="1" x14ac:dyDescent="0.2"/>
    <row r="3474" ht="17.25" customHeight="1" x14ac:dyDescent="0.2"/>
    <row r="3475" ht="17.25" customHeight="1" x14ac:dyDescent="0.2"/>
    <row r="3476" ht="17.25" customHeight="1" x14ac:dyDescent="0.2"/>
    <row r="3477" ht="17.25" customHeight="1" x14ac:dyDescent="0.2"/>
    <row r="3478" ht="17.25" customHeight="1" x14ac:dyDescent="0.2"/>
    <row r="3479" ht="17.25" customHeight="1" x14ac:dyDescent="0.2"/>
    <row r="3480" ht="17.25" customHeight="1" x14ac:dyDescent="0.2"/>
    <row r="3481" ht="17.25" customHeight="1" x14ac:dyDescent="0.2"/>
    <row r="3482" ht="17.25" customHeight="1" x14ac:dyDescent="0.2"/>
    <row r="3483" ht="17.25" customHeight="1" x14ac:dyDescent="0.2"/>
    <row r="3484" ht="17.25" customHeight="1" x14ac:dyDescent="0.2"/>
    <row r="3485" ht="17.25" customHeight="1" x14ac:dyDescent="0.2"/>
    <row r="3486" ht="17.25" customHeight="1" x14ac:dyDescent="0.2"/>
    <row r="3487" ht="17.25" customHeight="1" x14ac:dyDescent="0.2"/>
    <row r="3488" ht="17.25" customHeight="1" x14ac:dyDescent="0.2"/>
    <row r="3489" ht="17.25" customHeight="1" x14ac:dyDescent="0.2"/>
    <row r="3490" ht="17.25" customHeight="1" x14ac:dyDescent="0.2"/>
    <row r="3491" ht="17.25" customHeight="1" x14ac:dyDescent="0.2"/>
    <row r="3492" ht="17.25" customHeight="1" x14ac:dyDescent="0.2"/>
    <row r="3493" ht="17.25" customHeight="1" x14ac:dyDescent="0.2"/>
    <row r="3494" ht="17.25" customHeight="1" x14ac:dyDescent="0.2"/>
    <row r="3495" ht="17.25" customHeight="1" x14ac:dyDescent="0.2"/>
    <row r="3496" ht="17.25" customHeight="1" x14ac:dyDescent="0.2"/>
    <row r="3497" ht="17.25" customHeight="1" x14ac:dyDescent="0.2"/>
    <row r="3498" ht="17.25" customHeight="1" x14ac:dyDescent="0.2"/>
    <row r="3499" ht="17.25" customHeight="1" x14ac:dyDescent="0.2"/>
    <row r="3500" ht="17.25" customHeight="1" x14ac:dyDescent="0.2"/>
    <row r="3501" ht="17.25" customHeight="1" x14ac:dyDescent="0.2"/>
    <row r="3502" ht="17.25" customHeight="1" x14ac:dyDescent="0.2"/>
    <row r="3503" ht="17.25" customHeight="1" x14ac:dyDescent="0.2"/>
    <row r="3504" ht="17.25" customHeight="1" x14ac:dyDescent="0.2"/>
    <row r="3505" ht="17.25" customHeight="1" x14ac:dyDescent="0.2"/>
    <row r="3506" ht="17.25" customHeight="1" x14ac:dyDescent="0.2"/>
    <row r="3507" ht="17.25" customHeight="1" x14ac:dyDescent="0.2"/>
    <row r="3508" ht="17.25" customHeight="1" x14ac:dyDescent="0.2"/>
    <row r="3509" ht="17.25" customHeight="1" x14ac:dyDescent="0.2"/>
    <row r="3510" ht="17.25" customHeight="1" x14ac:dyDescent="0.2"/>
    <row r="3511" ht="17.25" customHeight="1" x14ac:dyDescent="0.2"/>
    <row r="3512" ht="17.25" customHeight="1" x14ac:dyDescent="0.2"/>
    <row r="3513" ht="17.25" customHeight="1" x14ac:dyDescent="0.2"/>
    <row r="3514" ht="17.25" customHeight="1" x14ac:dyDescent="0.2"/>
    <row r="3515" ht="17.25" customHeight="1" x14ac:dyDescent="0.2"/>
    <row r="3516" ht="17.25" customHeight="1" x14ac:dyDescent="0.2"/>
    <row r="3517" ht="17.25" customHeight="1" x14ac:dyDescent="0.2"/>
    <row r="3518" ht="17.25" customHeight="1" x14ac:dyDescent="0.2"/>
    <row r="3519" ht="17.25" customHeight="1" x14ac:dyDescent="0.2"/>
    <row r="3520" ht="17.25" customHeight="1" x14ac:dyDescent="0.2"/>
    <row r="3521" ht="17.25" customHeight="1" x14ac:dyDescent="0.2"/>
    <row r="3522" ht="17.25" customHeight="1" x14ac:dyDescent="0.2"/>
    <row r="3523" ht="17.25" customHeight="1" x14ac:dyDescent="0.2"/>
    <row r="3524" ht="17.25" customHeight="1" x14ac:dyDescent="0.2"/>
    <row r="3525" ht="17.25" customHeight="1" x14ac:dyDescent="0.2"/>
    <row r="3526" ht="17.25" customHeight="1" x14ac:dyDescent="0.2"/>
    <row r="3527" ht="17.25" customHeight="1" x14ac:dyDescent="0.2"/>
    <row r="3528" ht="17.25" customHeight="1" x14ac:dyDescent="0.2"/>
    <row r="3529" ht="17.25" customHeight="1" x14ac:dyDescent="0.2"/>
    <row r="3530" ht="17.25" customHeight="1" x14ac:dyDescent="0.2"/>
    <row r="3531" ht="17.25" customHeight="1" x14ac:dyDescent="0.2"/>
    <row r="3532" ht="17.25" customHeight="1" x14ac:dyDescent="0.2"/>
    <row r="3533" ht="17.25" customHeight="1" x14ac:dyDescent="0.2"/>
    <row r="3534" ht="17.25" customHeight="1" x14ac:dyDescent="0.2"/>
    <row r="3535" ht="17.25" customHeight="1" x14ac:dyDescent="0.2"/>
    <row r="3536" ht="17.25" customHeight="1" x14ac:dyDescent="0.2"/>
    <row r="3537" ht="17.25" customHeight="1" x14ac:dyDescent="0.2"/>
    <row r="3538" ht="17.25" customHeight="1" x14ac:dyDescent="0.2"/>
    <row r="3539" ht="17.25" customHeight="1" x14ac:dyDescent="0.2"/>
    <row r="3540" ht="17.25" customHeight="1" x14ac:dyDescent="0.2"/>
    <row r="3541" ht="17.25" customHeight="1" x14ac:dyDescent="0.2"/>
    <row r="3542" ht="17.25" customHeight="1" x14ac:dyDescent="0.2"/>
    <row r="3543" ht="17.25" customHeight="1" x14ac:dyDescent="0.2"/>
    <row r="3544" ht="17.25" customHeight="1" x14ac:dyDescent="0.2"/>
    <row r="3545" ht="17.25" customHeight="1" x14ac:dyDescent="0.2"/>
    <row r="3546" ht="17.25" customHeight="1" x14ac:dyDescent="0.2"/>
    <row r="3547" ht="17.25" customHeight="1" x14ac:dyDescent="0.2"/>
    <row r="3548" ht="17.25" customHeight="1" x14ac:dyDescent="0.2"/>
    <row r="3549" ht="17.25" customHeight="1" x14ac:dyDescent="0.2"/>
    <row r="3550" ht="17.25" customHeight="1" x14ac:dyDescent="0.2"/>
    <row r="3551" ht="17.25" customHeight="1" x14ac:dyDescent="0.2"/>
    <row r="3552" ht="17.25" customHeight="1" x14ac:dyDescent="0.2"/>
    <row r="3553" ht="17.25" customHeight="1" x14ac:dyDescent="0.2"/>
    <row r="3554" ht="17.25" customHeight="1" x14ac:dyDescent="0.2"/>
    <row r="3555" ht="17.25" customHeight="1" x14ac:dyDescent="0.2"/>
    <row r="3556" ht="17.25" customHeight="1" x14ac:dyDescent="0.2"/>
    <row r="3557" ht="17.25" customHeight="1" x14ac:dyDescent="0.2"/>
    <row r="3558" ht="17.25" customHeight="1" x14ac:dyDescent="0.2"/>
    <row r="3559" ht="17.25" customHeight="1" x14ac:dyDescent="0.2"/>
    <row r="3560" ht="17.25" customHeight="1" x14ac:dyDescent="0.2"/>
    <row r="3561" ht="17.25" customHeight="1" x14ac:dyDescent="0.2"/>
    <row r="3562" ht="17.25" customHeight="1" x14ac:dyDescent="0.2"/>
    <row r="3563" ht="17.25" customHeight="1" x14ac:dyDescent="0.2"/>
    <row r="3564" ht="17.25" customHeight="1" x14ac:dyDescent="0.2"/>
    <row r="3565" ht="17.25" customHeight="1" x14ac:dyDescent="0.2"/>
    <row r="3566" ht="17.25" customHeight="1" x14ac:dyDescent="0.2"/>
    <row r="3567" ht="17.25" customHeight="1" x14ac:dyDescent="0.2"/>
    <row r="3568" ht="17.25" customHeight="1" x14ac:dyDescent="0.2"/>
    <row r="3569" ht="17.25" customHeight="1" x14ac:dyDescent="0.2"/>
    <row r="3570" ht="17.25" customHeight="1" x14ac:dyDescent="0.2"/>
    <row r="3571" ht="17.25" customHeight="1" x14ac:dyDescent="0.2"/>
    <row r="3572" ht="17.25" customHeight="1" x14ac:dyDescent="0.2"/>
    <row r="3573" ht="17.25" customHeight="1" x14ac:dyDescent="0.2"/>
    <row r="3574" ht="17.25" customHeight="1" x14ac:dyDescent="0.2"/>
    <row r="3575" ht="17.25" customHeight="1" x14ac:dyDescent="0.2"/>
    <row r="3576" ht="17.25" customHeight="1" x14ac:dyDescent="0.2"/>
    <row r="3577" ht="17.25" customHeight="1" x14ac:dyDescent="0.2"/>
    <row r="3578" ht="17.25" customHeight="1" x14ac:dyDescent="0.2"/>
    <row r="3579" ht="17.25" customHeight="1" x14ac:dyDescent="0.2"/>
    <row r="3580" ht="17.25" customHeight="1" x14ac:dyDescent="0.2"/>
    <row r="3581" ht="17.25" customHeight="1" x14ac:dyDescent="0.2"/>
    <row r="3582" ht="17.25" customHeight="1" x14ac:dyDescent="0.2"/>
    <row r="3583" ht="17.25" customHeight="1" x14ac:dyDescent="0.2"/>
    <row r="3584" ht="17.25" customHeight="1" x14ac:dyDescent="0.2"/>
    <row r="3585" ht="17.25" customHeight="1" x14ac:dyDescent="0.2"/>
    <row r="3586" ht="17.25" customHeight="1" x14ac:dyDescent="0.2"/>
    <row r="3587" ht="17.25" customHeight="1" x14ac:dyDescent="0.2"/>
    <row r="3588" ht="17.25" customHeight="1" x14ac:dyDescent="0.2"/>
    <row r="3589" ht="17.25" customHeight="1" x14ac:dyDescent="0.2"/>
    <row r="3590" ht="17.25" customHeight="1" x14ac:dyDescent="0.2"/>
    <row r="3591" ht="17.25" customHeight="1" x14ac:dyDescent="0.2"/>
    <row r="3592" ht="17.25" customHeight="1" x14ac:dyDescent="0.2"/>
    <row r="3593" ht="17.25" customHeight="1" x14ac:dyDescent="0.2"/>
    <row r="3594" ht="17.25" customHeight="1" x14ac:dyDescent="0.2"/>
    <row r="3595" ht="17.25" customHeight="1" x14ac:dyDescent="0.2"/>
    <row r="3596" ht="17.25" customHeight="1" x14ac:dyDescent="0.2"/>
    <row r="3597" ht="17.25" customHeight="1" x14ac:dyDescent="0.2"/>
    <row r="3598" ht="17.25" customHeight="1" x14ac:dyDescent="0.2"/>
    <row r="3599" ht="17.25" customHeight="1" x14ac:dyDescent="0.2"/>
    <row r="3600" ht="17.25" customHeight="1" x14ac:dyDescent="0.2"/>
    <row r="3601" ht="17.25" customHeight="1" x14ac:dyDescent="0.2"/>
    <row r="3602" ht="17.25" customHeight="1" x14ac:dyDescent="0.2"/>
    <row r="3603" ht="17.25" customHeight="1" x14ac:dyDescent="0.2"/>
    <row r="3604" ht="17.25" customHeight="1" x14ac:dyDescent="0.2"/>
    <row r="3605" ht="17.25" customHeight="1" x14ac:dyDescent="0.2"/>
    <row r="3606" ht="17.25" customHeight="1" x14ac:dyDescent="0.2"/>
    <row r="3607" ht="17.25" customHeight="1" x14ac:dyDescent="0.2"/>
    <row r="3608" ht="17.25" customHeight="1" x14ac:dyDescent="0.2"/>
    <row r="3609" ht="17.25" customHeight="1" x14ac:dyDescent="0.2"/>
    <row r="3610" ht="17.25" customHeight="1" x14ac:dyDescent="0.2"/>
    <row r="3611" ht="17.25" customHeight="1" x14ac:dyDescent="0.2"/>
    <row r="3612" ht="17.25" customHeight="1" x14ac:dyDescent="0.2"/>
    <row r="3613" ht="17.25" customHeight="1" x14ac:dyDescent="0.2"/>
    <row r="3614" ht="17.25" customHeight="1" x14ac:dyDescent="0.2"/>
    <row r="3615" ht="17.25" customHeight="1" x14ac:dyDescent="0.2"/>
    <row r="3616" ht="17.25" customHeight="1" x14ac:dyDescent="0.2"/>
    <row r="3617" ht="17.25" customHeight="1" x14ac:dyDescent="0.2"/>
    <row r="3618" ht="17.25" customHeight="1" x14ac:dyDescent="0.2"/>
    <row r="3619" ht="17.25" customHeight="1" x14ac:dyDescent="0.2"/>
    <row r="3620" ht="17.25" customHeight="1" x14ac:dyDescent="0.2"/>
    <row r="3621" ht="17.25" customHeight="1" x14ac:dyDescent="0.2"/>
    <row r="3622" ht="17.25" customHeight="1" x14ac:dyDescent="0.2"/>
    <row r="3623" ht="17.25" customHeight="1" x14ac:dyDescent="0.2"/>
    <row r="3624" ht="17.25" customHeight="1" x14ac:dyDescent="0.2"/>
    <row r="3625" ht="17.25" customHeight="1" x14ac:dyDescent="0.2"/>
    <row r="3626" ht="17.25" customHeight="1" x14ac:dyDescent="0.2"/>
    <row r="3627" ht="17.25" customHeight="1" x14ac:dyDescent="0.2"/>
    <row r="3628" ht="17.25" customHeight="1" x14ac:dyDescent="0.2"/>
    <row r="3629" ht="17.25" customHeight="1" x14ac:dyDescent="0.2"/>
    <row r="3630" ht="17.25" customHeight="1" x14ac:dyDescent="0.2"/>
    <row r="3631" ht="17.25" customHeight="1" x14ac:dyDescent="0.2"/>
    <row r="3632" ht="17.25" customHeight="1" x14ac:dyDescent="0.2"/>
    <row r="3633" ht="17.25" customHeight="1" x14ac:dyDescent="0.2"/>
    <row r="3634" ht="17.25" customHeight="1" x14ac:dyDescent="0.2"/>
    <row r="3635" ht="17.25" customHeight="1" x14ac:dyDescent="0.2"/>
    <row r="3636" ht="17.25" customHeight="1" x14ac:dyDescent="0.2"/>
    <row r="3637" ht="17.25" customHeight="1" x14ac:dyDescent="0.2"/>
    <row r="3638" ht="17.25" customHeight="1" x14ac:dyDescent="0.2"/>
    <row r="3639" ht="17.25" customHeight="1" x14ac:dyDescent="0.2"/>
    <row r="3640" ht="17.25" customHeight="1" x14ac:dyDescent="0.2"/>
    <row r="3641" ht="17.25" customHeight="1" x14ac:dyDescent="0.2"/>
    <row r="3642" ht="17.25" customHeight="1" x14ac:dyDescent="0.2"/>
    <row r="3643" ht="17.25" customHeight="1" x14ac:dyDescent="0.2"/>
    <row r="3644" ht="17.25" customHeight="1" x14ac:dyDescent="0.2"/>
    <row r="3645" ht="17.25" customHeight="1" x14ac:dyDescent="0.2"/>
    <row r="3646" ht="17.25" customHeight="1" x14ac:dyDescent="0.2"/>
    <row r="3647" ht="17.25" customHeight="1" x14ac:dyDescent="0.2"/>
    <row r="3648" ht="17.25" customHeight="1" x14ac:dyDescent="0.2"/>
    <row r="3649" ht="17.25" customHeight="1" x14ac:dyDescent="0.2"/>
    <row r="3650" ht="17.25" customHeight="1" x14ac:dyDescent="0.2"/>
    <row r="3651" ht="17.25" customHeight="1" x14ac:dyDescent="0.2"/>
    <row r="3652" ht="17.25" customHeight="1" x14ac:dyDescent="0.2"/>
    <row r="3653" ht="17.25" customHeight="1" x14ac:dyDescent="0.2"/>
    <row r="3654" ht="17.25" customHeight="1" x14ac:dyDescent="0.2"/>
    <row r="3655" ht="17.25" customHeight="1" x14ac:dyDescent="0.2"/>
    <row r="3656" ht="17.25" customHeight="1" x14ac:dyDescent="0.2"/>
    <row r="3657" ht="17.25" customHeight="1" x14ac:dyDescent="0.2"/>
    <row r="3658" ht="17.25" customHeight="1" x14ac:dyDescent="0.2"/>
    <row r="3659" ht="17.25" customHeight="1" x14ac:dyDescent="0.2"/>
    <row r="3660" ht="17.25" customHeight="1" x14ac:dyDescent="0.2"/>
    <row r="3661" ht="17.25" customHeight="1" x14ac:dyDescent="0.2"/>
    <row r="3662" ht="17.25" customHeight="1" x14ac:dyDescent="0.2"/>
    <row r="3663" ht="17.25" customHeight="1" x14ac:dyDescent="0.2"/>
    <row r="3664" ht="17.25" customHeight="1" x14ac:dyDescent="0.2"/>
    <row r="3665" ht="17.25" customHeight="1" x14ac:dyDescent="0.2"/>
    <row r="3666" ht="17.25" customHeight="1" x14ac:dyDescent="0.2"/>
    <row r="3667" ht="17.25" customHeight="1" x14ac:dyDescent="0.2"/>
    <row r="3668" ht="17.25" customHeight="1" x14ac:dyDescent="0.2"/>
    <row r="3669" ht="17.25" customHeight="1" x14ac:dyDescent="0.2"/>
    <row r="3670" ht="17.25" customHeight="1" x14ac:dyDescent="0.2"/>
    <row r="3671" ht="17.25" customHeight="1" x14ac:dyDescent="0.2"/>
    <row r="3672" ht="17.25" customHeight="1" x14ac:dyDescent="0.2"/>
    <row r="3673" ht="17.25" customHeight="1" x14ac:dyDescent="0.2"/>
    <row r="3674" ht="17.25" customHeight="1" x14ac:dyDescent="0.2"/>
    <row r="3675" ht="17.25" customHeight="1" x14ac:dyDescent="0.2"/>
    <row r="3676" ht="17.25" customHeight="1" x14ac:dyDescent="0.2"/>
    <row r="3677" ht="17.25" customHeight="1" x14ac:dyDescent="0.2"/>
    <row r="3678" ht="17.25" customHeight="1" x14ac:dyDescent="0.2"/>
    <row r="3679" ht="17.25" customHeight="1" x14ac:dyDescent="0.2"/>
    <row r="3680" ht="17.25" customHeight="1" x14ac:dyDescent="0.2"/>
    <row r="3681" ht="17.25" customHeight="1" x14ac:dyDescent="0.2"/>
    <row r="3682" ht="17.25" customHeight="1" x14ac:dyDescent="0.2"/>
    <row r="3683" ht="17.25" customHeight="1" x14ac:dyDescent="0.2"/>
    <row r="3684" ht="17.25" customHeight="1" x14ac:dyDescent="0.2"/>
    <row r="3685" ht="17.25" customHeight="1" x14ac:dyDescent="0.2"/>
    <row r="3686" ht="17.25" customHeight="1" x14ac:dyDescent="0.2"/>
    <row r="3687" ht="17.25" customHeight="1" x14ac:dyDescent="0.2"/>
    <row r="3688" ht="17.25" customHeight="1" x14ac:dyDescent="0.2"/>
    <row r="3689" ht="17.25" customHeight="1" x14ac:dyDescent="0.2"/>
    <row r="3690" ht="17.25" customHeight="1" x14ac:dyDescent="0.2"/>
    <row r="3691" ht="17.25" customHeight="1" x14ac:dyDescent="0.2"/>
    <row r="3692" ht="17.25" customHeight="1" x14ac:dyDescent="0.2"/>
    <row r="3693" ht="17.25" customHeight="1" x14ac:dyDescent="0.2"/>
    <row r="3694" ht="17.25" customHeight="1" x14ac:dyDescent="0.2"/>
    <row r="3695" ht="17.25" customHeight="1" x14ac:dyDescent="0.2"/>
    <row r="3696" ht="17.25" customHeight="1" x14ac:dyDescent="0.2"/>
    <row r="3697" ht="17.25" customHeight="1" x14ac:dyDescent="0.2"/>
    <row r="3698" ht="17.25" customHeight="1" x14ac:dyDescent="0.2"/>
    <row r="3699" ht="17.25" customHeight="1" x14ac:dyDescent="0.2"/>
    <row r="3700" ht="17.25" customHeight="1" x14ac:dyDescent="0.2"/>
    <row r="3701" ht="17.25" customHeight="1" x14ac:dyDescent="0.2"/>
    <row r="3702" ht="17.25" customHeight="1" x14ac:dyDescent="0.2"/>
    <row r="3703" ht="17.25" customHeight="1" x14ac:dyDescent="0.2"/>
    <row r="3704" ht="17.25" customHeight="1" x14ac:dyDescent="0.2"/>
    <row r="3705" ht="17.25" customHeight="1" x14ac:dyDescent="0.2"/>
    <row r="3706" ht="17.25" customHeight="1" x14ac:dyDescent="0.2"/>
    <row r="3707" ht="17.25" customHeight="1" x14ac:dyDescent="0.2"/>
    <row r="3708" ht="17.25" customHeight="1" x14ac:dyDescent="0.2"/>
    <row r="3709" ht="17.25" customHeight="1" x14ac:dyDescent="0.2"/>
    <row r="3710" ht="17.25" customHeight="1" x14ac:dyDescent="0.2"/>
    <row r="3711" ht="17.25" customHeight="1" x14ac:dyDescent="0.2"/>
    <row r="3712" ht="17.25" customHeight="1" x14ac:dyDescent="0.2"/>
    <row r="3713" ht="17.25" customHeight="1" x14ac:dyDescent="0.2"/>
    <row r="3714" ht="17.25" customHeight="1" x14ac:dyDescent="0.2"/>
    <row r="3715" ht="17.25" customHeight="1" x14ac:dyDescent="0.2"/>
    <row r="3716" ht="17.25" customHeight="1" x14ac:dyDescent="0.2"/>
    <row r="3717" ht="17.25" customHeight="1" x14ac:dyDescent="0.2"/>
    <row r="3718" ht="17.25" customHeight="1" x14ac:dyDescent="0.2"/>
    <row r="3719" ht="17.25" customHeight="1" x14ac:dyDescent="0.2"/>
    <row r="3720" ht="17.25" customHeight="1" x14ac:dyDescent="0.2"/>
    <row r="3721" ht="17.25" customHeight="1" x14ac:dyDescent="0.2"/>
    <row r="3722" ht="17.25" customHeight="1" x14ac:dyDescent="0.2"/>
    <row r="3723" ht="17.25" customHeight="1" x14ac:dyDescent="0.2"/>
    <row r="3724" ht="17.25" customHeight="1" x14ac:dyDescent="0.2"/>
    <row r="3725" ht="17.25" customHeight="1" x14ac:dyDescent="0.2"/>
    <row r="3726" ht="17.25" customHeight="1" x14ac:dyDescent="0.2"/>
    <row r="3727" ht="17.25" customHeight="1" x14ac:dyDescent="0.2"/>
    <row r="3728" ht="17.25" customHeight="1" x14ac:dyDescent="0.2"/>
    <row r="3729" ht="17.25" customHeight="1" x14ac:dyDescent="0.2"/>
    <row r="3730" ht="17.25" customHeight="1" x14ac:dyDescent="0.2"/>
    <row r="3731" ht="17.25" customHeight="1" x14ac:dyDescent="0.2"/>
    <row r="3732" ht="17.25" customHeight="1" x14ac:dyDescent="0.2"/>
    <row r="3733" ht="17.25" customHeight="1" x14ac:dyDescent="0.2"/>
    <row r="3734" ht="17.25" customHeight="1" x14ac:dyDescent="0.2"/>
    <row r="3735" ht="17.25" customHeight="1" x14ac:dyDescent="0.2"/>
    <row r="3736" ht="17.25" customHeight="1" x14ac:dyDescent="0.2"/>
    <row r="3737" ht="17.25" customHeight="1" x14ac:dyDescent="0.2"/>
    <row r="3738" ht="17.25" customHeight="1" x14ac:dyDescent="0.2"/>
    <row r="3739" ht="17.25" customHeight="1" x14ac:dyDescent="0.2"/>
    <row r="3740" ht="17.25" customHeight="1" x14ac:dyDescent="0.2"/>
    <row r="3741" ht="17.25" customHeight="1" x14ac:dyDescent="0.2"/>
    <row r="3742" ht="17.25" customHeight="1" x14ac:dyDescent="0.2"/>
    <row r="3743" ht="17.25" customHeight="1" x14ac:dyDescent="0.2"/>
    <row r="3744" ht="17.25" customHeight="1" x14ac:dyDescent="0.2"/>
    <row r="3745" ht="17.25" customHeight="1" x14ac:dyDescent="0.2"/>
    <row r="3746" ht="17.25" customHeight="1" x14ac:dyDescent="0.2"/>
    <row r="3747" ht="17.25" customHeight="1" x14ac:dyDescent="0.2"/>
    <row r="3748" ht="17.25" customHeight="1" x14ac:dyDescent="0.2"/>
    <row r="3749" ht="17.25" customHeight="1" x14ac:dyDescent="0.2"/>
    <row r="3750" ht="17.25" customHeight="1" x14ac:dyDescent="0.2"/>
    <row r="3751" ht="17.25" customHeight="1" x14ac:dyDescent="0.2"/>
    <row r="3752" ht="17.25" customHeight="1" x14ac:dyDescent="0.2"/>
    <row r="3753" ht="17.25" customHeight="1" x14ac:dyDescent="0.2"/>
    <row r="3754" ht="17.25" customHeight="1" x14ac:dyDescent="0.2"/>
    <row r="3755" ht="17.25" customHeight="1" x14ac:dyDescent="0.2"/>
    <row r="3756" ht="17.25" customHeight="1" x14ac:dyDescent="0.2"/>
    <row r="3757" ht="17.25" customHeight="1" x14ac:dyDescent="0.2"/>
    <row r="3758" ht="17.25" customHeight="1" x14ac:dyDescent="0.2"/>
    <row r="3759" ht="17.25" customHeight="1" x14ac:dyDescent="0.2"/>
    <row r="3760" ht="17.25" customHeight="1" x14ac:dyDescent="0.2"/>
    <row r="3761" ht="17.25" customHeight="1" x14ac:dyDescent="0.2"/>
    <row r="3762" ht="17.25" customHeight="1" x14ac:dyDescent="0.2"/>
    <row r="3763" ht="17.25" customHeight="1" x14ac:dyDescent="0.2"/>
    <row r="3764" ht="17.25" customHeight="1" x14ac:dyDescent="0.2"/>
    <row r="3765" ht="17.25" customHeight="1" x14ac:dyDescent="0.2"/>
    <row r="3766" ht="17.25" customHeight="1" x14ac:dyDescent="0.2"/>
    <row r="3767" ht="17.25" customHeight="1" x14ac:dyDescent="0.2"/>
    <row r="3768" ht="17.25" customHeight="1" x14ac:dyDescent="0.2"/>
    <row r="3769" ht="17.25" customHeight="1" x14ac:dyDescent="0.2"/>
    <row r="3770" ht="17.25" customHeight="1" x14ac:dyDescent="0.2"/>
    <row r="3771" ht="17.25" customHeight="1" x14ac:dyDescent="0.2"/>
    <row r="3772" ht="17.25" customHeight="1" x14ac:dyDescent="0.2"/>
    <row r="3773" ht="17.25" customHeight="1" x14ac:dyDescent="0.2"/>
    <row r="3774" ht="17.25" customHeight="1" x14ac:dyDescent="0.2"/>
    <row r="3775" ht="17.25" customHeight="1" x14ac:dyDescent="0.2"/>
    <row r="3776" ht="17.25" customHeight="1" x14ac:dyDescent="0.2"/>
    <row r="3777" ht="17.25" customHeight="1" x14ac:dyDescent="0.2"/>
    <row r="3778" ht="17.25" customHeight="1" x14ac:dyDescent="0.2"/>
    <row r="3779" ht="17.25" customHeight="1" x14ac:dyDescent="0.2"/>
    <row r="3780" ht="17.25" customHeight="1" x14ac:dyDescent="0.2"/>
    <row r="3781" ht="17.25" customHeight="1" x14ac:dyDescent="0.2"/>
    <row r="3782" ht="17.25" customHeight="1" x14ac:dyDescent="0.2"/>
    <row r="3783" ht="17.25" customHeight="1" x14ac:dyDescent="0.2"/>
    <row r="3784" ht="17.25" customHeight="1" x14ac:dyDescent="0.2"/>
    <row r="3785" ht="17.25" customHeight="1" x14ac:dyDescent="0.2"/>
    <row r="3786" ht="17.25" customHeight="1" x14ac:dyDescent="0.2"/>
    <row r="3787" ht="17.25" customHeight="1" x14ac:dyDescent="0.2"/>
    <row r="3788" ht="17.25" customHeight="1" x14ac:dyDescent="0.2"/>
    <row r="3789" ht="17.25" customHeight="1" x14ac:dyDescent="0.2"/>
    <row r="3790" ht="17.25" customHeight="1" x14ac:dyDescent="0.2"/>
    <row r="3791" ht="17.25" customHeight="1" x14ac:dyDescent="0.2"/>
    <row r="3792" ht="17.25" customHeight="1" x14ac:dyDescent="0.2"/>
    <row r="3793" ht="17.25" customHeight="1" x14ac:dyDescent="0.2"/>
    <row r="3794" ht="17.25" customHeight="1" x14ac:dyDescent="0.2"/>
    <row r="3795" ht="17.25" customHeight="1" x14ac:dyDescent="0.2"/>
    <row r="3796" ht="17.25" customHeight="1" x14ac:dyDescent="0.2"/>
    <row r="3797" ht="17.25" customHeight="1" x14ac:dyDescent="0.2"/>
    <row r="3798" ht="17.25" customHeight="1" x14ac:dyDescent="0.2"/>
    <row r="3799" ht="17.25" customHeight="1" x14ac:dyDescent="0.2"/>
    <row r="3800" ht="17.25" customHeight="1" x14ac:dyDescent="0.2"/>
    <row r="3801" ht="17.25" customHeight="1" x14ac:dyDescent="0.2"/>
    <row r="3802" ht="17.25" customHeight="1" x14ac:dyDescent="0.2"/>
    <row r="3803" ht="17.25" customHeight="1" x14ac:dyDescent="0.2"/>
    <row r="3804" ht="17.25" customHeight="1" x14ac:dyDescent="0.2"/>
    <row r="3805" ht="17.25" customHeight="1" x14ac:dyDescent="0.2"/>
    <row r="3806" ht="17.25" customHeight="1" x14ac:dyDescent="0.2"/>
    <row r="3807" ht="17.25" customHeight="1" x14ac:dyDescent="0.2"/>
    <row r="3808" ht="17.25" customHeight="1" x14ac:dyDescent="0.2"/>
    <row r="3809" ht="17.25" customHeight="1" x14ac:dyDescent="0.2"/>
    <row r="3810" ht="17.25" customHeight="1" x14ac:dyDescent="0.2"/>
    <row r="3811" ht="17.25" customHeight="1" x14ac:dyDescent="0.2"/>
    <row r="3812" ht="17.25" customHeight="1" x14ac:dyDescent="0.2"/>
    <row r="3813" ht="17.25" customHeight="1" x14ac:dyDescent="0.2"/>
    <row r="3814" ht="17.25" customHeight="1" x14ac:dyDescent="0.2"/>
    <row r="3815" ht="17.25" customHeight="1" x14ac:dyDescent="0.2"/>
    <row r="3816" ht="17.25" customHeight="1" x14ac:dyDescent="0.2"/>
    <row r="3817" ht="17.25" customHeight="1" x14ac:dyDescent="0.2"/>
    <row r="3818" ht="17.25" customHeight="1" x14ac:dyDescent="0.2"/>
    <row r="3819" ht="17.25" customHeight="1" x14ac:dyDescent="0.2"/>
    <row r="3820" ht="17.25" customHeight="1" x14ac:dyDescent="0.2"/>
    <row r="3821" ht="17.25" customHeight="1" x14ac:dyDescent="0.2"/>
    <row r="3822" ht="17.25" customHeight="1" x14ac:dyDescent="0.2"/>
    <row r="3823" ht="17.25" customHeight="1" x14ac:dyDescent="0.2"/>
    <row r="3824" ht="17.25" customHeight="1" x14ac:dyDescent="0.2"/>
    <row r="3825" ht="17.25" customHeight="1" x14ac:dyDescent="0.2"/>
    <row r="3826" ht="17.25" customHeight="1" x14ac:dyDescent="0.2"/>
    <row r="3827" ht="17.25" customHeight="1" x14ac:dyDescent="0.2"/>
    <row r="3828" ht="17.25" customHeight="1" x14ac:dyDescent="0.2"/>
    <row r="3829" ht="17.25" customHeight="1" x14ac:dyDescent="0.2"/>
    <row r="3830" ht="17.25" customHeight="1" x14ac:dyDescent="0.2"/>
    <row r="3831" ht="17.25" customHeight="1" x14ac:dyDescent="0.2"/>
    <row r="3832" ht="17.25" customHeight="1" x14ac:dyDescent="0.2"/>
    <row r="3833" ht="17.25" customHeight="1" x14ac:dyDescent="0.2"/>
    <row r="3834" ht="17.25" customHeight="1" x14ac:dyDescent="0.2"/>
    <row r="3835" ht="17.25" customHeight="1" x14ac:dyDescent="0.2"/>
    <row r="3836" ht="17.25" customHeight="1" x14ac:dyDescent="0.2"/>
    <row r="3837" ht="17.25" customHeight="1" x14ac:dyDescent="0.2"/>
    <row r="3838" ht="17.25" customHeight="1" x14ac:dyDescent="0.2"/>
    <row r="3839" ht="17.25" customHeight="1" x14ac:dyDescent="0.2"/>
    <row r="3840" ht="17.25" customHeight="1" x14ac:dyDescent="0.2"/>
    <row r="3841" ht="17.25" customHeight="1" x14ac:dyDescent="0.2"/>
    <row r="3842" ht="17.25" customHeight="1" x14ac:dyDescent="0.2"/>
    <row r="3843" ht="17.25" customHeight="1" x14ac:dyDescent="0.2"/>
    <row r="3844" ht="17.25" customHeight="1" x14ac:dyDescent="0.2"/>
    <row r="3845" ht="17.25" customHeight="1" x14ac:dyDescent="0.2"/>
    <row r="3846" ht="17.25" customHeight="1" x14ac:dyDescent="0.2"/>
    <row r="3847" ht="17.25" customHeight="1" x14ac:dyDescent="0.2"/>
    <row r="3848" ht="17.25" customHeight="1" x14ac:dyDescent="0.2"/>
    <row r="3849" ht="17.25" customHeight="1" x14ac:dyDescent="0.2"/>
    <row r="3850" ht="17.25" customHeight="1" x14ac:dyDescent="0.2"/>
    <row r="3851" ht="17.25" customHeight="1" x14ac:dyDescent="0.2"/>
    <row r="3852" ht="17.25" customHeight="1" x14ac:dyDescent="0.2"/>
    <row r="3853" ht="17.25" customHeight="1" x14ac:dyDescent="0.2"/>
    <row r="3854" ht="17.25" customHeight="1" x14ac:dyDescent="0.2"/>
    <row r="3855" ht="17.25" customHeight="1" x14ac:dyDescent="0.2"/>
    <row r="3856" ht="17.25" customHeight="1" x14ac:dyDescent="0.2"/>
    <row r="3857" ht="17.25" customHeight="1" x14ac:dyDescent="0.2"/>
    <row r="3858" ht="17.25" customHeight="1" x14ac:dyDescent="0.2"/>
    <row r="3859" ht="17.25" customHeight="1" x14ac:dyDescent="0.2"/>
    <row r="3860" ht="17.25" customHeight="1" x14ac:dyDescent="0.2"/>
    <row r="3861" ht="17.25" customHeight="1" x14ac:dyDescent="0.2"/>
    <row r="3862" ht="17.25" customHeight="1" x14ac:dyDescent="0.2"/>
    <row r="3863" ht="17.25" customHeight="1" x14ac:dyDescent="0.2"/>
    <row r="3864" ht="17.25" customHeight="1" x14ac:dyDescent="0.2"/>
    <row r="3865" ht="17.25" customHeight="1" x14ac:dyDescent="0.2"/>
    <row r="3866" ht="17.25" customHeight="1" x14ac:dyDescent="0.2"/>
    <row r="3867" ht="17.25" customHeight="1" x14ac:dyDescent="0.2"/>
    <row r="3868" ht="17.25" customHeight="1" x14ac:dyDescent="0.2"/>
    <row r="3869" ht="17.25" customHeight="1" x14ac:dyDescent="0.2"/>
    <row r="3870" ht="17.25" customHeight="1" x14ac:dyDescent="0.2"/>
    <row r="3871" ht="17.25" customHeight="1" x14ac:dyDescent="0.2"/>
    <row r="3872" ht="17.25" customHeight="1" x14ac:dyDescent="0.2"/>
    <row r="3873" ht="17.25" customHeight="1" x14ac:dyDescent="0.2"/>
    <row r="3874" ht="17.25" customHeight="1" x14ac:dyDescent="0.2"/>
    <row r="3875" ht="17.25" customHeight="1" x14ac:dyDescent="0.2"/>
    <row r="3876" ht="17.25" customHeight="1" x14ac:dyDescent="0.2"/>
    <row r="3877" ht="17.25" customHeight="1" x14ac:dyDescent="0.2"/>
    <row r="3878" ht="17.25" customHeight="1" x14ac:dyDescent="0.2"/>
    <row r="3879" ht="17.25" customHeight="1" x14ac:dyDescent="0.2"/>
    <row r="3880" ht="17.25" customHeight="1" x14ac:dyDescent="0.2"/>
    <row r="3881" ht="17.25" customHeight="1" x14ac:dyDescent="0.2"/>
    <row r="3882" ht="17.25" customHeight="1" x14ac:dyDescent="0.2"/>
    <row r="3883" ht="17.25" customHeight="1" x14ac:dyDescent="0.2"/>
    <row r="3884" ht="17.25" customHeight="1" x14ac:dyDescent="0.2"/>
    <row r="3885" ht="17.25" customHeight="1" x14ac:dyDescent="0.2"/>
    <row r="3886" ht="17.25" customHeight="1" x14ac:dyDescent="0.2"/>
    <row r="3887" ht="17.25" customHeight="1" x14ac:dyDescent="0.2"/>
    <row r="3888" ht="17.25" customHeight="1" x14ac:dyDescent="0.2"/>
    <row r="3889" ht="17.25" customHeight="1" x14ac:dyDescent="0.2"/>
    <row r="3890" ht="17.25" customHeight="1" x14ac:dyDescent="0.2"/>
    <row r="3891" ht="17.25" customHeight="1" x14ac:dyDescent="0.2"/>
    <row r="3892" ht="17.25" customHeight="1" x14ac:dyDescent="0.2"/>
    <row r="3893" ht="17.25" customHeight="1" x14ac:dyDescent="0.2"/>
    <row r="3894" ht="17.25" customHeight="1" x14ac:dyDescent="0.2"/>
    <row r="3895" ht="17.25" customHeight="1" x14ac:dyDescent="0.2"/>
    <row r="3896" ht="17.25" customHeight="1" x14ac:dyDescent="0.2"/>
    <row r="3897" ht="17.25" customHeight="1" x14ac:dyDescent="0.2"/>
    <row r="3898" ht="17.25" customHeight="1" x14ac:dyDescent="0.2"/>
    <row r="3899" ht="17.25" customHeight="1" x14ac:dyDescent="0.2"/>
    <row r="3900" ht="17.25" customHeight="1" x14ac:dyDescent="0.2"/>
    <row r="3901" ht="17.25" customHeight="1" x14ac:dyDescent="0.2"/>
    <row r="3902" ht="17.25" customHeight="1" x14ac:dyDescent="0.2"/>
    <row r="3903" ht="17.25" customHeight="1" x14ac:dyDescent="0.2"/>
    <row r="3904" ht="17.25" customHeight="1" x14ac:dyDescent="0.2"/>
    <row r="3905" ht="17.25" customHeight="1" x14ac:dyDescent="0.2"/>
    <row r="3906" ht="17.25" customHeight="1" x14ac:dyDescent="0.2"/>
    <row r="3907" ht="17.25" customHeight="1" x14ac:dyDescent="0.2"/>
    <row r="3908" ht="17.25" customHeight="1" x14ac:dyDescent="0.2"/>
    <row r="3909" ht="17.25" customHeight="1" x14ac:dyDescent="0.2"/>
    <row r="3910" ht="17.25" customHeight="1" x14ac:dyDescent="0.2"/>
    <row r="3911" ht="17.25" customHeight="1" x14ac:dyDescent="0.2"/>
    <row r="3912" ht="17.25" customHeight="1" x14ac:dyDescent="0.2"/>
    <row r="3913" ht="17.25" customHeight="1" x14ac:dyDescent="0.2"/>
    <row r="3914" ht="17.25" customHeight="1" x14ac:dyDescent="0.2"/>
    <row r="3915" ht="17.25" customHeight="1" x14ac:dyDescent="0.2"/>
    <row r="3916" ht="17.25" customHeight="1" x14ac:dyDescent="0.2"/>
    <row r="3917" ht="17.25" customHeight="1" x14ac:dyDescent="0.2"/>
    <row r="3918" ht="17.25" customHeight="1" x14ac:dyDescent="0.2"/>
    <row r="3919" ht="17.25" customHeight="1" x14ac:dyDescent="0.2"/>
    <row r="3920" ht="17.25" customHeight="1" x14ac:dyDescent="0.2"/>
    <row r="3921" ht="17.25" customHeight="1" x14ac:dyDescent="0.2"/>
    <row r="3922" ht="17.25" customHeight="1" x14ac:dyDescent="0.2"/>
    <row r="3923" ht="17.25" customHeight="1" x14ac:dyDescent="0.2"/>
    <row r="3924" ht="17.25" customHeight="1" x14ac:dyDescent="0.2"/>
    <row r="3925" ht="17.25" customHeight="1" x14ac:dyDescent="0.2"/>
    <row r="3926" ht="17.25" customHeight="1" x14ac:dyDescent="0.2"/>
    <row r="3927" ht="17.25" customHeight="1" x14ac:dyDescent="0.2"/>
    <row r="3928" ht="17.25" customHeight="1" x14ac:dyDescent="0.2"/>
    <row r="3929" ht="17.25" customHeight="1" x14ac:dyDescent="0.2"/>
    <row r="3930" ht="17.25" customHeight="1" x14ac:dyDescent="0.2"/>
    <row r="3931" ht="17.25" customHeight="1" x14ac:dyDescent="0.2"/>
    <row r="3932" ht="17.25" customHeight="1" x14ac:dyDescent="0.2"/>
    <row r="3933" ht="17.25" customHeight="1" x14ac:dyDescent="0.2"/>
    <row r="3934" ht="17.25" customHeight="1" x14ac:dyDescent="0.2"/>
    <row r="3935" ht="17.25" customHeight="1" x14ac:dyDescent="0.2"/>
    <row r="3936" ht="17.25" customHeight="1" x14ac:dyDescent="0.2"/>
    <row r="3937" ht="17.25" customHeight="1" x14ac:dyDescent="0.2"/>
    <row r="3938" ht="17.25" customHeight="1" x14ac:dyDescent="0.2"/>
    <row r="3939" ht="17.25" customHeight="1" x14ac:dyDescent="0.2"/>
    <row r="3940" ht="17.25" customHeight="1" x14ac:dyDescent="0.2"/>
    <row r="3941" ht="17.25" customHeight="1" x14ac:dyDescent="0.2"/>
    <row r="3942" ht="17.25" customHeight="1" x14ac:dyDescent="0.2"/>
    <row r="3943" ht="17.25" customHeight="1" x14ac:dyDescent="0.2"/>
    <row r="3944" ht="17.25" customHeight="1" x14ac:dyDescent="0.2"/>
    <row r="3945" ht="17.25" customHeight="1" x14ac:dyDescent="0.2"/>
    <row r="3946" ht="17.25" customHeight="1" x14ac:dyDescent="0.2"/>
    <row r="3947" ht="17.25" customHeight="1" x14ac:dyDescent="0.2"/>
    <row r="3948" ht="17.25" customHeight="1" x14ac:dyDescent="0.2"/>
    <row r="3949" ht="17.25" customHeight="1" x14ac:dyDescent="0.2"/>
    <row r="3950" ht="17.25" customHeight="1" x14ac:dyDescent="0.2"/>
    <row r="3951" ht="17.25" customHeight="1" x14ac:dyDescent="0.2"/>
    <row r="3952" ht="17.25" customHeight="1" x14ac:dyDescent="0.2"/>
    <row r="3953" ht="17.25" customHeight="1" x14ac:dyDescent="0.2"/>
    <row r="3954" ht="17.25" customHeight="1" x14ac:dyDescent="0.2"/>
    <row r="3955" ht="17.25" customHeight="1" x14ac:dyDescent="0.2"/>
    <row r="3956" ht="17.25" customHeight="1" x14ac:dyDescent="0.2"/>
    <row r="3957" ht="17.25" customHeight="1" x14ac:dyDescent="0.2"/>
    <row r="3958" ht="17.25" customHeight="1" x14ac:dyDescent="0.2"/>
    <row r="3959" ht="17.25" customHeight="1" x14ac:dyDescent="0.2"/>
    <row r="3960" ht="17.25" customHeight="1" x14ac:dyDescent="0.2"/>
    <row r="3961" ht="17.25" customHeight="1" x14ac:dyDescent="0.2"/>
    <row r="3962" ht="17.25" customHeight="1" x14ac:dyDescent="0.2"/>
    <row r="3963" ht="17.25" customHeight="1" x14ac:dyDescent="0.2"/>
    <row r="3964" ht="17.25" customHeight="1" x14ac:dyDescent="0.2"/>
    <row r="3965" ht="17.25" customHeight="1" x14ac:dyDescent="0.2"/>
    <row r="3966" ht="17.25" customHeight="1" x14ac:dyDescent="0.2"/>
    <row r="3967" ht="17.25" customHeight="1" x14ac:dyDescent="0.2"/>
    <row r="3968" ht="17.25" customHeight="1" x14ac:dyDescent="0.2"/>
    <row r="3969" ht="17.25" customHeight="1" x14ac:dyDescent="0.2"/>
    <row r="3970" ht="17.25" customHeight="1" x14ac:dyDescent="0.2"/>
    <row r="3971" ht="17.25" customHeight="1" x14ac:dyDescent="0.2"/>
    <row r="3972" ht="17.25" customHeight="1" x14ac:dyDescent="0.2"/>
    <row r="3973" ht="17.25" customHeight="1" x14ac:dyDescent="0.2"/>
    <row r="3974" ht="17.25" customHeight="1" x14ac:dyDescent="0.2"/>
    <row r="3975" ht="17.25" customHeight="1" x14ac:dyDescent="0.2"/>
    <row r="3976" ht="17.25" customHeight="1" x14ac:dyDescent="0.2"/>
    <row r="3977" ht="17.25" customHeight="1" x14ac:dyDescent="0.2"/>
    <row r="3978" ht="17.25" customHeight="1" x14ac:dyDescent="0.2"/>
    <row r="3979" ht="17.25" customHeight="1" x14ac:dyDescent="0.2"/>
    <row r="3980" ht="17.25" customHeight="1" x14ac:dyDescent="0.2"/>
    <row r="3981" ht="17.25" customHeight="1" x14ac:dyDescent="0.2"/>
    <row r="3982" ht="17.25" customHeight="1" x14ac:dyDescent="0.2"/>
    <row r="3983" ht="17.25" customHeight="1" x14ac:dyDescent="0.2"/>
    <row r="3984" ht="17.25" customHeight="1" x14ac:dyDescent="0.2"/>
    <row r="3985" ht="17.25" customHeight="1" x14ac:dyDescent="0.2"/>
    <row r="3986" ht="17.25" customHeight="1" x14ac:dyDescent="0.2"/>
    <row r="3987" ht="17.25" customHeight="1" x14ac:dyDescent="0.2"/>
    <row r="3988" ht="17.25" customHeight="1" x14ac:dyDescent="0.2"/>
    <row r="3989" ht="17.25" customHeight="1" x14ac:dyDescent="0.2"/>
    <row r="3990" ht="17.25" customHeight="1" x14ac:dyDescent="0.2"/>
    <row r="3991" ht="17.25" customHeight="1" x14ac:dyDescent="0.2"/>
    <row r="3992" ht="17.25" customHeight="1" x14ac:dyDescent="0.2"/>
    <row r="3993" ht="17.25" customHeight="1" x14ac:dyDescent="0.2"/>
    <row r="3994" ht="17.25" customHeight="1" x14ac:dyDescent="0.2"/>
    <row r="3995" ht="17.25" customHeight="1" x14ac:dyDescent="0.2"/>
    <row r="3996" ht="17.25" customHeight="1" x14ac:dyDescent="0.2"/>
    <row r="3997" ht="17.25" customHeight="1" x14ac:dyDescent="0.2"/>
    <row r="3998" ht="17.25" customHeight="1" x14ac:dyDescent="0.2"/>
    <row r="3999" ht="17.25" customHeight="1" x14ac:dyDescent="0.2"/>
    <row r="4000" ht="17.25" customHeight="1" x14ac:dyDescent="0.2"/>
    <row r="4001" ht="17.25" customHeight="1" x14ac:dyDescent="0.2"/>
    <row r="4002" ht="17.25" customHeight="1" x14ac:dyDescent="0.2"/>
    <row r="4003" ht="17.25" customHeight="1" x14ac:dyDescent="0.2"/>
    <row r="4004" ht="17.25" customHeight="1" x14ac:dyDescent="0.2"/>
    <row r="4005" ht="17.25" customHeight="1" x14ac:dyDescent="0.2"/>
    <row r="4006" ht="17.25" customHeight="1" x14ac:dyDescent="0.2"/>
    <row r="4007" ht="17.25" customHeight="1" x14ac:dyDescent="0.2"/>
    <row r="4008" ht="17.25" customHeight="1" x14ac:dyDescent="0.2"/>
    <row r="4009" ht="17.25" customHeight="1" x14ac:dyDescent="0.2"/>
    <row r="4010" ht="17.25" customHeight="1" x14ac:dyDescent="0.2"/>
    <row r="4011" ht="17.25" customHeight="1" x14ac:dyDescent="0.2"/>
    <row r="4012" ht="17.25" customHeight="1" x14ac:dyDescent="0.2"/>
    <row r="4013" ht="17.25" customHeight="1" x14ac:dyDescent="0.2"/>
    <row r="4014" ht="17.25" customHeight="1" x14ac:dyDescent="0.2"/>
    <row r="4015" ht="17.25" customHeight="1" x14ac:dyDescent="0.2"/>
    <row r="4016" ht="17.25" customHeight="1" x14ac:dyDescent="0.2"/>
    <row r="4017" ht="17.25" customHeight="1" x14ac:dyDescent="0.2"/>
    <row r="4018" ht="17.25" customHeight="1" x14ac:dyDescent="0.2"/>
    <row r="4019" ht="17.25" customHeight="1" x14ac:dyDescent="0.2"/>
    <row r="4020" ht="17.25" customHeight="1" x14ac:dyDescent="0.2"/>
    <row r="4021" ht="17.25" customHeight="1" x14ac:dyDescent="0.2"/>
    <row r="4022" ht="17.25" customHeight="1" x14ac:dyDescent="0.2"/>
    <row r="4023" ht="17.25" customHeight="1" x14ac:dyDescent="0.2"/>
    <row r="4024" ht="17.25" customHeight="1" x14ac:dyDescent="0.2"/>
    <row r="4025" ht="17.25" customHeight="1" x14ac:dyDescent="0.2"/>
    <row r="4026" ht="17.25" customHeight="1" x14ac:dyDescent="0.2"/>
    <row r="4027" ht="17.25" customHeight="1" x14ac:dyDescent="0.2"/>
    <row r="4028" ht="17.25" customHeight="1" x14ac:dyDescent="0.2"/>
    <row r="4029" ht="17.25" customHeight="1" x14ac:dyDescent="0.2"/>
    <row r="4030" ht="17.25" customHeight="1" x14ac:dyDescent="0.2"/>
    <row r="4031" ht="17.25" customHeight="1" x14ac:dyDescent="0.2"/>
    <row r="4032" ht="17.25" customHeight="1" x14ac:dyDescent="0.2"/>
    <row r="4033" ht="17.25" customHeight="1" x14ac:dyDescent="0.2"/>
    <row r="4034" ht="17.25" customHeight="1" x14ac:dyDescent="0.2"/>
    <row r="4035" ht="17.25" customHeight="1" x14ac:dyDescent="0.2"/>
    <row r="4036" ht="17.25" customHeight="1" x14ac:dyDescent="0.2"/>
    <row r="4037" ht="17.25" customHeight="1" x14ac:dyDescent="0.2"/>
    <row r="4038" ht="17.25" customHeight="1" x14ac:dyDescent="0.2"/>
    <row r="4039" ht="17.25" customHeight="1" x14ac:dyDescent="0.2"/>
    <row r="4040" ht="17.25" customHeight="1" x14ac:dyDescent="0.2"/>
    <row r="4041" ht="17.25" customHeight="1" x14ac:dyDescent="0.2"/>
    <row r="4042" ht="17.25" customHeight="1" x14ac:dyDescent="0.2"/>
    <row r="4043" ht="17.25" customHeight="1" x14ac:dyDescent="0.2"/>
    <row r="4044" ht="17.25" customHeight="1" x14ac:dyDescent="0.2"/>
    <row r="4045" ht="17.25" customHeight="1" x14ac:dyDescent="0.2"/>
    <row r="4046" ht="17.25" customHeight="1" x14ac:dyDescent="0.2"/>
    <row r="4047" ht="17.25" customHeight="1" x14ac:dyDescent="0.2"/>
    <row r="4048" ht="17.25" customHeight="1" x14ac:dyDescent="0.2"/>
    <row r="4049" ht="17.25" customHeight="1" x14ac:dyDescent="0.2"/>
    <row r="4050" ht="17.25" customHeight="1" x14ac:dyDescent="0.2"/>
    <row r="4051" ht="17.25" customHeight="1" x14ac:dyDescent="0.2"/>
    <row r="4052" ht="17.25" customHeight="1" x14ac:dyDescent="0.2"/>
    <row r="4053" ht="17.25" customHeight="1" x14ac:dyDescent="0.2"/>
    <row r="4054" ht="17.25" customHeight="1" x14ac:dyDescent="0.2"/>
    <row r="4055" ht="17.25" customHeight="1" x14ac:dyDescent="0.2"/>
    <row r="4056" ht="17.25" customHeight="1" x14ac:dyDescent="0.2"/>
    <row r="4057" ht="17.25" customHeight="1" x14ac:dyDescent="0.2"/>
    <row r="4058" ht="17.25" customHeight="1" x14ac:dyDescent="0.2"/>
    <row r="4059" ht="17.25" customHeight="1" x14ac:dyDescent="0.2"/>
    <row r="4060" ht="17.25" customHeight="1" x14ac:dyDescent="0.2"/>
    <row r="4061" ht="17.25" customHeight="1" x14ac:dyDescent="0.2"/>
    <row r="4062" ht="17.25" customHeight="1" x14ac:dyDescent="0.2"/>
    <row r="4063" ht="17.25" customHeight="1" x14ac:dyDescent="0.2"/>
    <row r="4064" ht="17.25" customHeight="1" x14ac:dyDescent="0.2"/>
    <row r="4065" ht="17.25" customHeight="1" x14ac:dyDescent="0.2"/>
    <row r="4066" ht="17.25" customHeight="1" x14ac:dyDescent="0.2"/>
    <row r="4067" ht="17.25" customHeight="1" x14ac:dyDescent="0.2"/>
    <row r="4068" ht="17.25" customHeight="1" x14ac:dyDescent="0.2"/>
    <row r="4069" ht="17.25" customHeight="1" x14ac:dyDescent="0.2"/>
    <row r="4070" ht="17.25" customHeight="1" x14ac:dyDescent="0.2"/>
    <row r="4071" ht="17.25" customHeight="1" x14ac:dyDescent="0.2"/>
    <row r="4072" ht="17.25" customHeight="1" x14ac:dyDescent="0.2"/>
    <row r="4073" ht="17.25" customHeight="1" x14ac:dyDescent="0.2"/>
    <row r="4074" ht="17.25" customHeight="1" x14ac:dyDescent="0.2"/>
    <row r="4075" ht="17.25" customHeight="1" x14ac:dyDescent="0.2"/>
    <row r="4076" ht="17.25" customHeight="1" x14ac:dyDescent="0.2"/>
    <row r="4077" ht="17.25" customHeight="1" x14ac:dyDescent="0.2"/>
    <row r="4078" ht="17.25" customHeight="1" x14ac:dyDescent="0.2"/>
    <row r="4079" ht="17.25" customHeight="1" x14ac:dyDescent="0.2"/>
    <row r="4080" ht="17.25" customHeight="1" x14ac:dyDescent="0.2"/>
    <row r="4081" ht="17.25" customHeight="1" x14ac:dyDescent="0.2"/>
    <row r="4082" ht="17.25" customHeight="1" x14ac:dyDescent="0.2"/>
    <row r="4083" ht="17.25" customHeight="1" x14ac:dyDescent="0.2"/>
    <row r="4084" ht="17.25" customHeight="1" x14ac:dyDescent="0.2"/>
    <row r="4085" ht="17.25" customHeight="1" x14ac:dyDescent="0.2"/>
    <row r="4086" ht="17.25" customHeight="1" x14ac:dyDescent="0.2"/>
    <row r="4087" ht="17.25" customHeight="1" x14ac:dyDescent="0.2"/>
    <row r="4088" ht="17.25" customHeight="1" x14ac:dyDescent="0.2"/>
    <row r="4089" ht="17.25" customHeight="1" x14ac:dyDescent="0.2"/>
    <row r="4090" ht="17.25" customHeight="1" x14ac:dyDescent="0.2"/>
    <row r="4091" ht="17.25" customHeight="1" x14ac:dyDescent="0.2"/>
    <row r="4092" ht="17.25" customHeight="1" x14ac:dyDescent="0.2"/>
    <row r="4093" ht="17.25" customHeight="1" x14ac:dyDescent="0.2"/>
    <row r="4094" ht="17.25" customHeight="1" x14ac:dyDescent="0.2"/>
    <row r="4095" ht="17.25" customHeight="1" x14ac:dyDescent="0.2"/>
    <row r="4096" ht="17.25" customHeight="1" x14ac:dyDescent="0.2"/>
    <row r="4097" ht="17.25" customHeight="1" x14ac:dyDescent="0.2"/>
    <row r="4098" ht="17.25" customHeight="1" x14ac:dyDescent="0.2"/>
    <row r="4099" ht="17.25" customHeight="1" x14ac:dyDescent="0.2"/>
    <row r="4100" ht="17.25" customHeight="1" x14ac:dyDescent="0.2"/>
    <row r="4101" ht="17.25" customHeight="1" x14ac:dyDescent="0.2"/>
    <row r="4102" ht="17.25" customHeight="1" x14ac:dyDescent="0.2"/>
    <row r="4103" ht="17.25" customHeight="1" x14ac:dyDescent="0.2"/>
    <row r="4104" ht="17.25" customHeight="1" x14ac:dyDescent="0.2"/>
    <row r="4105" ht="17.25" customHeight="1" x14ac:dyDescent="0.2"/>
    <row r="4106" ht="17.25" customHeight="1" x14ac:dyDescent="0.2"/>
    <row r="4107" ht="17.25" customHeight="1" x14ac:dyDescent="0.2"/>
    <row r="4108" ht="17.25" customHeight="1" x14ac:dyDescent="0.2"/>
    <row r="4109" ht="17.25" customHeight="1" x14ac:dyDescent="0.2"/>
    <row r="4110" ht="17.25" customHeight="1" x14ac:dyDescent="0.2"/>
    <row r="4111" ht="17.25" customHeight="1" x14ac:dyDescent="0.2"/>
    <row r="4112" ht="17.25" customHeight="1" x14ac:dyDescent="0.2"/>
    <row r="4113" ht="17.25" customHeight="1" x14ac:dyDescent="0.2"/>
    <row r="4114" ht="17.25" customHeight="1" x14ac:dyDescent="0.2"/>
    <row r="4115" ht="17.25" customHeight="1" x14ac:dyDescent="0.2"/>
    <row r="4116" ht="17.25" customHeight="1" x14ac:dyDescent="0.2"/>
    <row r="4117" ht="17.25" customHeight="1" x14ac:dyDescent="0.2"/>
    <row r="4118" ht="17.25" customHeight="1" x14ac:dyDescent="0.2"/>
    <row r="4119" ht="17.25" customHeight="1" x14ac:dyDescent="0.2"/>
    <row r="4120" ht="17.25" customHeight="1" x14ac:dyDescent="0.2"/>
    <row r="4121" ht="17.25" customHeight="1" x14ac:dyDescent="0.2"/>
    <row r="4122" ht="17.25" customHeight="1" x14ac:dyDescent="0.2"/>
    <row r="4123" ht="17.25" customHeight="1" x14ac:dyDescent="0.2"/>
    <row r="4124" ht="17.25" customHeight="1" x14ac:dyDescent="0.2"/>
    <row r="4125" ht="17.25" customHeight="1" x14ac:dyDescent="0.2"/>
    <row r="4126" ht="17.25" customHeight="1" x14ac:dyDescent="0.2"/>
    <row r="4127" ht="17.25" customHeight="1" x14ac:dyDescent="0.2"/>
    <row r="4128" ht="17.25" customHeight="1" x14ac:dyDescent="0.2"/>
    <row r="4129" ht="17.25" customHeight="1" x14ac:dyDescent="0.2"/>
    <row r="4130" ht="17.25" customHeight="1" x14ac:dyDescent="0.2"/>
    <row r="4131" ht="17.25" customHeight="1" x14ac:dyDescent="0.2"/>
    <row r="4132" ht="17.25" customHeight="1" x14ac:dyDescent="0.2"/>
    <row r="4133" ht="17.25" customHeight="1" x14ac:dyDescent="0.2"/>
    <row r="4134" ht="17.25" customHeight="1" x14ac:dyDescent="0.2"/>
    <row r="4135" ht="17.25" customHeight="1" x14ac:dyDescent="0.2"/>
    <row r="4136" ht="17.25" customHeight="1" x14ac:dyDescent="0.2"/>
    <row r="4137" ht="17.25" customHeight="1" x14ac:dyDescent="0.2"/>
    <row r="4138" ht="17.25" customHeight="1" x14ac:dyDescent="0.2"/>
    <row r="4139" ht="17.25" customHeight="1" x14ac:dyDescent="0.2"/>
    <row r="4140" ht="17.25" customHeight="1" x14ac:dyDescent="0.2"/>
    <row r="4141" ht="17.25" customHeight="1" x14ac:dyDescent="0.2"/>
    <row r="4142" ht="17.25" customHeight="1" x14ac:dyDescent="0.2"/>
    <row r="4143" ht="17.25" customHeight="1" x14ac:dyDescent="0.2"/>
    <row r="4144" ht="17.25" customHeight="1" x14ac:dyDescent="0.2"/>
    <row r="4145" ht="17.25" customHeight="1" x14ac:dyDescent="0.2"/>
    <row r="4146" ht="17.25" customHeight="1" x14ac:dyDescent="0.2"/>
    <row r="4147" ht="17.25" customHeight="1" x14ac:dyDescent="0.2"/>
    <row r="4148" ht="17.25" customHeight="1" x14ac:dyDescent="0.2"/>
    <row r="4149" ht="17.25" customHeight="1" x14ac:dyDescent="0.2"/>
    <row r="4150" ht="17.25" customHeight="1" x14ac:dyDescent="0.2"/>
    <row r="4151" ht="17.25" customHeight="1" x14ac:dyDescent="0.2"/>
    <row r="4152" ht="17.25" customHeight="1" x14ac:dyDescent="0.2"/>
    <row r="4153" ht="17.25" customHeight="1" x14ac:dyDescent="0.2"/>
    <row r="4154" ht="17.25" customHeight="1" x14ac:dyDescent="0.2"/>
    <row r="4155" ht="17.25" customHeight="1" x14ac:dyDescent="0.2"/>
    <row r="4156" ht="17.25" customHeight="1" x14ac:dyDescent="0.2"/>
    <row r="4157" ht="17.25" customHeight="1" x14ac:dyDescent="0.2"/>
    <row r="4158" ht="17.25" customHeight="1" x14ac:dyDescent="0.2"/>
    <row r="4159" ht="17.25" customHeight="1" x14ac:dyDescent="0.2"/>
    <row r="4160" ht="17.25" customHeight="1" x14ac:dyDescent="0.2"/>
    <row r="4161" ht="17.25" customHeight="1" x14ac:dyDescent="0.2"/>
    <row r="4162" ht="17.25" customHeight="1" x14ac:dyDescent="0.2"/>
    <row r="4163" ht="17.25" customHeight="1" x14ac:dyDescent="0.2"/>
    <row r="4164" ht="17.25" customHeight="1" x14ac:dyDescent="0.2"/>
    <row r="4165" ht="17.25" customHeight="1" x14ac:dyDescent="0.2"/>
    <row r="4166" ht="17.25" customHeight="1" x14ac:dyDescent="0.2"/>
    <row r="4167" ht="17.25" customHeight="1" x14ac:dyDescent="0.2"/>
    <row r="4168" ht="17.25" customHeight="1" x14ac:dyDescent="0.2"/>
    <row r="4169" ht="17.25" customHeight="1" x14ac:dyDescent="0.2"/>
    <row r="4170" ht="17.25" customHeight="1" x14ac:dyDescent="0.2"/>
    <row r="4171" ht="17.25" customHeight="1" x14ac:dyDescent="0.2"/>
    <row r="4172" ht="17.25" customHeight="1" x14ac:dyDescent="0.2"/>
    <row r="4173" ht="17.25" customHeight="1" x14ac:dyDescent="0.2"/>
    <row r="4174" ht="17.25" customHeight="1" x14ac:dyDescent="0.2"/>
    <row r="4175" ht="17.25" customHeight="1" x14ac:dyDescent="0.2"/>
    <row r="4176" ht="17.25" customHeight="1" x14ac:dyDescent="0.2"/>
    <row r="4177" ht="17.25" customHeight="1" x14ac:dyDescent="0.2"/>
    <row r="4178" ht="17.25" customHeight="1" x14ac:dyDescent="0.2"/>
    <row r="4179" ht="17.25" customHeight="1" x14ac:dyDescent="0.2"/>
    <row r="4180" ht="17.25" customHeight="1" x14ac:dyDescent="0.2"/>
    <row r="4181" ht="17.25" customHeight="1" x14ac:dyDescent="0.2"/>
    <row r="4182" ht="17.25" customHeight="1" x14ac:dyDescent="0.2"/>
    <row r="4183" ht="17.25" customHeight="1" x14ac:dyDescent="0.2"/>
    <row r="4184" ht="17.25" customHeight="1" x14ac:dyDescent="0.2"/>
    <row r="4185" ht="17.25" customHeight="1" x14ac:dyDescent="0.2"/>
    <row r="4186" ht="17.25" customHeight="1" x14ac:dyDescent="0.2"/>
    <row r="4187" ht="17.25" customHeight="1" x14ac:dyDescent="0.2"/>
    <row r="4188" ht="17.25" customHeight="1" x14ac:dyDescent="0.2"/>
    <row r="4189" ht="17.25" customHeight="1" x14ac:dyDescent="0.2"/>
    <row r="4190" ht="17.25" customHeight="1" x14ac:dyDescent="0.2"/>
    <row r="4191" ht="17.25" customHeight="1" x14ac:dyDescent="0.2"/>
    <row r="4192" ht="17.25" customHeight="1" x14ac:dyDescent="0.2"/>
    <row r="4193" ht="17.25" customHeight="1" x14ac:dyDescent="0.2"/>
    <row r="4194" ht="17.25" customHeight="1" x14ac:dyDescent="0.2"/>
    <row r="4195" ht="17.25" customHeight="1" x14ac:dyDescent="0.2"/>
    <row r="4196" ht="17.25" customHeight="1" x14ac:dyDescent="0.2"/>
    <row r="4197" ht="17.25" customHeight="1" x14ac:dyDescent="0.2"/>
    <row r="4198" ht="17.25" customHeight="1" x14ac:dyDescent="0.2"/>
    <row r="4199" ht="17.25" customHeight="1" x14ac:dyDescent="0.2"/>
    <row r="4200" ht="17.25" customHeight="1" x14ac:dyDescent="0.2"/>
    <row r="4201" ht="17.25" customHeight="1" x14ac:dyDescent="0.2"/>
    <row r="4202" ht="17.25" customHeight="1" x14ac:dyDescent="0.2"/>
    <row r="4203" ht="17.25" customHeight="1" x14ac:dyDescent="0.2"/>
    <row r="4204" ht="17.25" customHeight="1" x14ac:dyDescent="0.2"/>
    <row r="4205" ht="17.25" customHeight="1" x14ac:dyDescent="0.2"/>
    <row r="4206" ht="17.25" customHeight="1" x14ac:dyDescent="0.2"/>
    <row r="4207" ht="17.25" customHeight="1" x14ac:dyDescent="0.2"/>
    <row r="4208" ht="17.25" customHeight="1" x14ac:dyDescent="0.2"/>
    <row r="4209" ht="17.25" customHeight="1" x14ac:dyDescent="0.2"/>
    <row r="4210" ht="17.25" customHeight="1" x14ac:dyDescent="0.2"/>
    <row r="4211" ht="17.25" customHeight="1" x14ac:dyDescent="0.2"/>
    <row r="4212" ht="17.25" customHeight="1" x14ac:dyDescent="0.2"/>
    <row r="4213" ht="17.25" customHeight="1" x14ac:dyDescent="0.2"/>
    <row r="4214" ht="17.25" customHeight="1" x14ac:dyDescent="0.2"/>
    <row r="4215" ht="17.25" customHeight="1" x14ac:dyDescent="0.2"/>
    <row r="4216" ht="17.25" customHeight="1" x14ac:dyDescent="0.2"/>
    <row r="4217" ht="17.25" customHeight="1" x14ac:dyDescent="0.2"/>
    <row r="4218" ht="17.25" customHeight="1" x14ac:dyDescent="0.2"/>
    <row r="4219" ht="17.25" customHeight="1" x14ac:dyDescent="0.2"/>
    <row r="4220" ht="17.25" customHeight="1" x14ac:dyDescent="0.2"/>
    <row r="4221" ht="17.25" customHeight="1" x14ac:dyDescent="0.2"/>
    <row r="4222" ht="17.25" customHeight="1" x14ac:dyDescent="0.2"/>
    <row r="4223" ht="17.25" customHeight="1" x14ac:dyDescent="0.2"/>
    <row r="4224" ht="17.25" customHeight="1" x14ac:dyDescent="0.2"/>
    <row r="4225" ht="17.25" customHeight="1" x14ac:dyDescent="0.2"/>
    <row r="4226" ht="17.25" customHeight="1" x14ac:dyDescent="0.2"/>
    <row r="4227" ht="17.25" customHeight="1" x14ac:dyDescent="0.2"/>
    <row r="4228" ht="17.25" customHeight="1" x14ac:dyDescent="0.2"/>
    <row r="4229" ht="17.25" customHeight="1" x14ac:dyDescent="0.2"/>
    <row r="4230" ht="17.25" customHeight="1" x14ac:dyDescent="0.2"/>
    <row r="4231" ht="17.25" customHeight="1" x14ac:dyDescent="0.2"/>
    <row r="4232" ht="17.25" customHeight="1" x14ac:dyDescent="0.2"/>
    <row r="4233" ht="17.25" customHeight="1" x14ac:dyDescent="0.2"/>
    <row r="4234" ht="17.25" customHeight="1" x14ac:dyDescent="0.2"/>
    <row r="4235" ht="17.25" customHeight="1" x14ac:dyDescent="0.2"/>
    <row r="4236" ht="17.25" customHeight="1" x14ac:dyDescent="0.2"/>
    <row r="4237" ht="17.25" customHeight="1" x14ac:dyDescent="0.2"/>
    <row r="4238" ht="17.25" customHeight="1" x14ac:dyDescent="0.2"/>
    <row r="4239" ht="17.25" customHeight="1" x14ac:dyDescent="0.2"/>
    <row r="4240" ht="17.25" customHeight="1" x14ac:dyDescent="0.2"/>
    <row r="4241" ht="17.25" customHeight="1" x14ac:dyDescent="0.2"/>
    <row r="4242" ht="17.25" customHeight="1" x14ac:dyDescent="0.2"/>
    <row r="4243" ht="17.25" customHeight="1" x14ac:dyDescent="0.2"/>
    <row r="4244" ht="17.25" customHeight="1" x14ac:dyDescent="0.2"/>
    <row r="4245" ht="17.25" customHeight="1" x14ac:dyDescent="0.2"/>
    <row r="4246" ht="17.25" customHeight="1" x14ac:dyDescent="0.2"/>
    <row r="4247" ht="17.25" customHeight="1" x14ac:dyDescent="0.2"/>
    <row r="4248" ht="17.25" customHeight="1" x14ac:dyDescent="0.2"/>
    <row r="4249" ht="17.25" customHeight="1" x14ac:dyDescent="0.2"/>
    <row r="4250" ht="17.25" customHeight="1" x14ac:dyDescent="0.2"/>
    <row r="4251" ht="17.25" customHeight="1" x14ac:dyDescent="0.2"/>
    <row r="4252" ht="17.25" customHeight="1" x14ac:dyDescent="0.2"/>
    <row r="4253" ht="17.25" customHeight="1" x14ac:dyDescent="0.2"/>
    <row r="4254" ht="17.25" customHeight="1" x14ac:dyDescent="0.2"/>
    <row r="4255" ht="17.25" customHeight="1" x14ac:dyDescent="0.2"/>
    <row r="4256" ht="17.25" customHeight="1" x14ac:dyDescent="0.2"/>
    <row r="4257" ht="17.25" customHeight="1" x14ac:dyDescent="0.2"/>
    <row r="4258" ht="17.25" customHeight="1" x14ac:dyDescent="0.2"/>
    <row r="4259" ht="17.25" customHeight="1" x14ac:dyDescent="0.2"/>
    <row r="4260" ht="17.25" customHeight="1" x14ac:dyDescent="0.2"/>
    <row r="4261" ht="17.25" customHeight="1" x14ac:dyDescent="0.2"/>
    <row r="4262" ht="17.25" customHeight="1" x14ac:dyDescent="0.2"/>
    <row r="4263" ht="17.25" customHeight="1" x14ac:dyDescent="0.2"/>
    <row r="4264" ht="17.25" customHeight="1" x14ac:dyDescent="0.2"/>
    <row r="4265" ht="17.25" customHeight="1" x14ac:dyDescent="0.2"/>
    <row r="4266" ht="17.25" customHeight="1" x14ac:dyDescent="0.2"/>
    <row r="4267" ht="17.25" customHeight="1" x14ac:dyDescent="0.2"/>
    <row r="4268" ht="17.25" customHeight="1" x14ac:dyDescent="0.2"/>
    <row r="4269" ht="17.25" customHeight="1" x14ac:dyDescent="0.2"/>
    <row r="4270" ht="17.25" customHeight="1" x14ac:dyDescent="0.2"/>
    <row r="4271" ht="17.25" customHeight="1" x14ac:dyDescent="0.2"/>
    <row r="4272" ht="17.25" customHeight="1" x14ac:dyDescent="0.2"/>
    <row r="4273" ht="17.25" customHeight="1" x14ac:dyDescent="0.2"/>
    <row r="4274" ht="17.25" customHeight="1" x14ac:dyDescent="0.2"/>
    <row r="4275" ht="17.25" customHeight="1" x14ac:dyDescent="0.2"/>
    <row r="4276" ht="17.25" customHeight="1" x14ac:dyDescent="0.2"/>
    <row r="4277" ht="17.25" customHeight="1" x14ac:dyDescent="0.2"/>
    <row r="4278" ht="17.25" customHeight="1" x14ac:dyDescent="0.2"/>
    <row r="4279" ht="17.25" customHeight="1" x14ac:dyDescent="0.2"/>
    <row r="4280" ht="17.25" customHeight="1" x14ac:dyDescent="0.2"/>
    <row r="4281" ht="17.25" customHeight="1" x14ac:dyDescent="0.2"/>
    <row r="4282" ht="17.25" customHeight="1" x14ac:dyDescent="0.2"/>
    <row r="4283" ht="17.25" customHeight="1" x14ac:dyDescent="0.2"/>
    <row r="4284" ht="17.25" customHeight="1" x14ac:dyDescent="0.2"/>
    <row r="4285" ht="17.25" customHeight="1" x14ac:dyDescent="0.2"/>
    <row r="4286" ht="17.25" customHeight="1" x14ac:dyDescent="0.2"/>
    <row r="4287" ht="17.25" customHeight="1" x14ac:dyDescent="0.2"/>
    <row r="4288" ht="17.25" customHeight="1" x14ac:dyDescent="0.2"/>
    <row r="4289" ht="17.25" customHeight="1" x14ac:dyDescent="0.2"/>
    <row r="4290" ht="17.25" customHeight="1" x14ac:dyDescent="0.2"/>
    <row r="4291" ht="17.25" customHeight="1" x14ac:dyDescent="0.2"/>
    <row r="4292" ht="17.25" customHeight="1" x14ac:dyDescent="0.2"/>
    <row r="4293" ht="17.25" customHeight="1" x14ac:dyDescent="0.2"/>
    <row r="4294" ht="17.25" customHeight="1" x14ac:dyDescent="0.2"/>
    <row r="4295" ht="17.25" customHeight="1" x14ac:dyDescent="0.2"/>
    <row r="4296" ht="17.25" customHeight="1" x14ac:dyDescent="0.2"/>
    <row r="4297" ht="17.25" customHeight="1" x14ac:dyDescent="0.2"/>
    <row r="4298" ht="17.25" customHeight="1" x14ac:dyDescent="0.2"/>
    <row r="4299" ht="17.25" customHeight="1" x14ac:dyDescent="0.2"/>
    <row r="4300" ht="17.25" customHeight="1" x14ac:dyDescent="0.2"/>
    <row r="4301" ht="17.25" customHeight="1" x14ac:dyDescent="0.2"/>
    <row r="4302" ht="17.25" customHeight="1" x14ac:dyDescent="0.2"/>
    <row r="4303" ht="17.25" customHeight="1" x14ac:dyDescent="0.2"/>
    <row r="4304" ht="17.25" customHeight="1" x14ac:dyDescent="0.2"/>
    <row r="4305" ht="17.25" customHeight="1" x14ac:dyDescent="0.2"/>
    <row r="4306" ht="17.25" customHeight="1" x14ac:dyDescent="0.2"/>
    <row r="4307" ht="17.25" customHeight="1" x14ac:dyDescent="0.2"/>
    <row r="4308" ht="17.25" customHeight="1" x14ac:dyDescent="0.2"/>
    <row r="4309" ht="17.25" customHeight="1" x14ac:dyDescent="0.2"/>
    <row r="4310" ht="17.25" customHeight="1" x14ac:dyDescent="0.2"/>
    <row r="4311" ht="17.25" customHeight="1" x14ac:dyDescent="0.2"/>
    <row r="4312" ht="17.25" customHeight="1" x14ac:dyDescent="0.2"/>
    <row r="4313" ht="17.25" customHeight="1" x14ac:dyDescent="0.2"/>
    <row r="4314" ht="17.25" customHeight="1" x14ac:dyDescent="0.2"/>
    <row r="4315" ht="17.25" customHeight="1" x14ac:dyDescent="0.2"/>
    <row r="4316" ht="17.25" customHeight="1" x14ac:dyDescent="0.2"/>
    <row r="4317" ht="17.25" customHeight="1" x14ac:dyDescent="0.2"/>
    <row r="4318" ht="17.25" customHeight="1" x14ac:dyDescent="0.2"/>
    <row r="4319" ht="17.25" customHeight="1" x14ac:dyDescent="0.2"/>
    <row r="4320" ht="17.25" customHeight="1" x14ac:dyDescent="0.2"/>
    <row r="4321" ht="17.25" customHeight="1" x14ac:dyDescent="0.2"/>
    <row r="4322" ht="17.25" customHeight="1" x14ac:dyDescent="0.2"/>
    <row r="4323" ht="17.25" customHeight="1" x14ac:dyDescent="0.2"/>
    <row r="4324" ht="17.25" customHeight="1" x14ac:dyDescent="0.2"/>
    <row r="4325" ht="17.25" customHeight="1" x14ac:dyDescent="0.2"/>
    <row r="4326" ht="17.25" customHeight="1" x14ac:dyDescent="0.2"/>
    <row r="4327" ht="17.25" customHeight="1" x14ac:dyDescent="0.2"/>
    <row r="4328" ht="17.25" customHeight="1" x14ac:dyDescent="0.2"/>
    <row r="4329" ht="17.25" customHeight="1" x14ac:dyDescent="0.2"/>
    <row r="4330" ht="17.25" customHeight="1" x14ac:dyDescent="0.2"/>
    <row r="4331" ht="17.25" customHeight="1" x14ac:dyDescent="0.2"/>
    <row r="4332" ht="17.25" customHeight="1" x14ac:dyDescent="0.2"/>
    <row r="4333" ht="17.25" customHeight="1" x14ac:dyDescent="0.2"/>
    <row r="4334" ht="17.25" customHeight="1" x14ac:dyDescent="0.2"/>
    <row r="4335" ht="17.25" customHeight="1" x14ac:dyDescent="0.2"/>
    <row r="4336" ht="17.25" customHeight="1" x14ac:dyDescent="0.2"/>
    <row r="4337" ht="17.25" customHeight="1" x14ac:dyDescent="0.2"/>
    <row r="4338" ht="17.25" customHeight="1" x14ac:dyDescent="0.2"/>
    <row r="4339" ht="17.25" customHeight="1" x14ac:dyDescent="0.2"/>
    <row r="4340" ht="17.25" customHeight="1" x14ac:dyDescent="0.2"/>
    <row r="4341" ht="17.25" customHeight="1" x14ac:dyDescent="0.2"/>
    <row r="4342" ht="17.25" customHeight="1" x14ac:dyDescent="0.2"/>
    <row r="4343" ht="17.25" customHeight="1" x14ac:dyDescent="0.2"/>
    <row r="4344" ht="17.25" customHeight="1" x14ac:dyDescent="0.2"/>
    <row r="4345" ht="17.25" customHeight="1" x14ac:dyDescent="0.2"/>
    <row r="4346" ht="17.25" customHeight="1" x14ac:dyDescent="0.2"/>
    <row r="4347" ht="17.25" customHeight="1" x14ac:dyDescent="0.2"/>
    <row r="4348" ht="17.25" customHeight="1" x14ac:dyDescent="0.2"/>
    <row r="4349" ht="17.25" customHeight="1" x14ac:dyDescent="0.2"/>
    <row r="4350" ht="17.25" customHeight="1" x14ac:dyDescent="0.2"/>
    <row r="4351" ht="17.25" customHeight="1" x14ac:dyDescent="0.2"/>
    <row r="4352" ht="17.25" customHeight="1" x14ac:dyDescent="0.2"/>
    <row r="4353" ht="17.25" customHeight="1" x14ac:dyDescent="0.2"/>
    <row r="4354" ht="17.25" customHeight="1" x14ac:dyDescent="0.2"/>
    <row r="4355" ht="17.25" customHeight="1" x14ac:dyDescent="0.2"/>
    <row r="4356" ht="17.25" customHeight="1" x14ac:dyDescent="0.2"/>
    <row r="4357" ht="17.25" customHeight="1" x14ac:dyDescent="0.2"/>
    <row r="4358" ht="17.25" customHeight="1" x14ac:dyDescent="0.2"/>
    <row r="4359" ht="17.25" customHeight="1" x14ac:dyDescent="0.2"/>
    <row r="4360" ht="17.25" customHeight="1" x14ac:dyDescent="0.2"/>
    <row r="4361" ht="17.25" customHeight="1" x14ac:dyDescent="0.2"/>
    <row r="4362" ht="17.25" customHeight="1" x14ac:dyDescent="0.2"/>
    <row r="4363" ht="17.25" customHeight="1" x14ac:dyDescent="0.2"/>
    <row r="4364" ht="17.25" customHeight="1" x14ac:dyDescent="0.2"/>
    <row r="4365" ht="17.25" customHeight="1" x14ac:dyDescent="0.2"/>
    <row r="4366" ht="17.25" customHeight="1" x14ac:dyDescent="0.2"/>
    <row r="4367" ht="17.25" customHeight="1" x14ac:dyDescent="0.2"/>
    <row r="4368" ht="17.25" customHeight="1" x14ac:dyDescent="0.2"/>
    <row r="4369" ht="17.25" customHeight="1" x14ac:dyDescent="0.2"/>
    <row r="4370" ht="17.25" customHeight="1" x14ac:dyDescent="0.2"/>
    <row r="4371" ht="17.25" customHeight="1" x14ac:dyDescent="0.2"/>
    <row r="4372" ht="17.25" customHeight="1" x14ac:dyDescent="0.2"/>
    <row r="4373" ht="17.25" customHeight="1" x14ac:dyDescent="0.2"/>
    <row r="4374" ht="17.25" customHeight="1" x14ac:dyDescent="0.2"/>
    <row r="4375" ht="17.25" customHeight="1" x14ac:dyDescent="0.2"/>
    <row r="4376" ht="17.25" customHeight="1" x14ac:dyDescent="0.2"/>
    <row r="4377" ht="17.25" customHeight="1" x14ac:dyDescent="0.2"/>
    <row r="4378" ht="17.25" customHeight="1" x14ac:dyDescent="0.2"/>
    <row r="4379" ht="17.25" customHeight="1" x14ac:dyDescent="0.2"/>
    <row r="4380" ht="17.25" customHeight="1" x14ac:dyDescent="0.2"/>
    <row r="4381" ht="17.25" customHeight="1" x14ac:dyDescent="0.2"/>
    <row r="4382" ht="17.25" customHeight="1" x14ac:dyDescent="0.2"/>
    <row r="4383" ht="17.25" customHeight="1" x14ac:dyDescent="0.2"/>
    <row r="4384" ht="17.25" customHeight="1" x14ac:dyDescent="0.2"/>
    <row r="4385" ht="17.25" customHeight="1" x14ac:dyDescent="0.2"/>
    <row r="4386" ht="17.25" customHeight="1" x14ac:dyDescent="0.2"/>
    <row r="4387" ht="17.25" customHeight="1" x14ac:dyDescent="0.2"/>
    <row r="4388" ht="17.25" customHeight="1" x14ac:dyDescent="0.2"/>
    <row r="4389" ht="17.25" customHeight="1" x14ac:dyDescent="0.2"/>
    <row r="4390" ht="17.25" customHeight="1" x14ac:dyDescent="0.2"/>
    <row r="4391" ht="17.25" customHeight="1" x14ac:dyDescent="0.2"/>
    <row r="4392" ht="17.25" customHeight="1" x14ac:dyDescent="0.2"/>
    <row r="4393" ht="17.25" customHeight="1" x14ac:dyDescent="0.2"/>
    <row r="4394" ht="17.25" customHeight="1" x14ac:dyDescent="0.2"/>
    <row r="4395" ht="17.25" customHeight="1" x14ac:dyDescent="0.2"/>
    <row r="4396" ht="17.25" customHeight="1" x14ac:dyDescent="0.2"/>
    <row r="4397" ht="17.25" customHeight="1" x14ac:dyDescent="0.2"/>
    <row r="4398" ht="17.25" customHeight="1" x14ac:dyDescent="0.2"/>
    <row r="4399" ht="17.25" customHeight="1" x14ac:dyDescent="0.2"/>
    <row r="4400" ht="17.25" customHeight="1" x14ac:dyDescent="0.2"/>
    <row r="4401" ht="17.25" customHeight="1" x14ac:dyDescent="0.2"/>
    <row r="4402" ht="17.25" customHeight="1" x14ac:dyDescent="0.2"/>
    <row r="4403" ht="17.25" customHeight="1" x14ac:dyDescent="0.2"/>
    <row r="4404" ht="17.25" customHeight="1" x14ac:dyDescent="0.2"/>
    <row r="4405" ht="17.25" customHeight="1" x14ac:dyDescent="0.2"/>
    <row r="4406" ht="17.25" customHeight="1" x14ac:dyDescent="0.2"/>
    <row r="4407" ht="17.25" customHeight="1" x14ac:dyDescent="0.2"/>
    <row r="4408" ht="17.25" customHeight="1" x14ac:dyDescent="0.2"/>
    <row r="4409" ht="17.25" customHeight="1" x14ac:dyDescent="0.2"/>
    <row r="4410" ht="17.25" customHeight="1" x14ac:dyDescent="0.2"/>
    <row r="4411" ht="17.25" customHeight="1" x14ac:dyDescent="0.2"/>
    <row r="4412" ht="17.25" customHeight="1" x14ac:dyDescent="0.2"/>
    <row r="4413" ht="17.25" customHeight="1" x14ac:dyDescent="0.2"/>
    <row r="4414" ht="17.25" customHeight="1" x14ac:dyDescent="0.2"/>
    <row r="4415" ht="17.25" customHeight="1" x14ac:dyDescent="0.2"/>
    <row r="4416" ht="17.25" customHeight="1" x14ac:dyDescent="0.2"/>
    <row r="4417" ht="17.25" customHeight="1" x14ac:dyDescent="0.2"/>
    <row r="4418" ht="17.25" customHeight="1" x14ac:dyDescent="0.2"/>
    <row r="4419" ht="17.25" customHeight="1" x14ac:dyDescent="0.2"/>
    <row r="4420" ht="17.25" customHeight="1" x14ac:dyDescent="0.2"/>
    <row r="4421" ht="17.25" customHeight="1" x14ac:dyDescent="0.2"/>
    <row r="4422" ht="17.25" customHeight="1" x14ac:dyDescent="0.2"/>
    <row r="4423" ht="17.25" customHeight="1" x14ac:dyDescent="0.2"/>
    <row r="4424" ht="17.25" customHeight="1" x14ac:dyDescent="0.2"/>
    <row r="4425" ht="17.25" customHeight="1" x14ac:dyDescent="0.2"/>
    <row r="4426" ht="17.25" customHeight="1" x14ac:dyDescent="0.2"/>
    <row r="4427" ht="17.25" customHeight="1" x14ac:dyDescent="0.2"/>
    <row r="4428" ht="17.25" customHeight="1" x14ac:dyDescent="0.2"/>
    <row r="4429" ht="17.25" customHeight="1" x14ac:dyDescent="0.2"/>
    <row r="4430" ht="17.25" customHeight="1" x14ac:dyDescent="0.2"/>
    <row r="4431" ht="17.25" customHeight="1" x14ac:dyDescent="0.2"/>
    <row r="4432" ht="17.25" customHeight="1" x14ac:dyDescent="0.2"/>
    <row r="4433" ht="17.25" customHeight="1" x14ac:dyDescent="0.2"/>
    <row r="4434" ht="17.25" customHeight="1" x14ac:dyDescent="0.2"/>
    <row r="4435" ht="17.25" customHeight="1" x14ac:dyDescent="0.2"/>
    <row r="4436" ht="17.25" customHeight="1" x14ac:dyDescent="0.2"/>
    <row r="4437" ht="17.25" customHeight="1" x14ac:dyDescent="0.2"/>
    <row r="4438" ht="17.25" customHeight="1" x14ac:dyDescent="0.2"/>
    <row r="4439" ht="17.25" customHeight="1" x14ac:dyDescent="0.2"/>
    <row r="4440" ht="17.25" customHeight="1" x14ac:dyDescent="0.2"/>
    <row r="4441" ht="17.25" customHeight="1" x14ac:dyDescent="0.2"/>
    <row r="4442" ht="17.25" customHeight="1" x14ac:dyDescent="0.2"/>
    <row r="4443" ht="17.25" customHeight="1" x14ac:dyDescent="0.2"/>
    <row r="4444" ht="17.25" customHeight="1" x14ac:dyDescent="0.2"/>
    <row r="4445" ht="17.25" customHeight="1" x14ac:dyDescent="0.2"/>
    <row r="4446" ht="17.25" customHeight="1" x14ac:dyDescent="0.2"/>
    <row r="4447" ht="17.25" customHeight="1" x14ac:dyDescent="0.2"/>
    <row r="4448" ht="17.25" customHeight="1" x14ac:dyDescent="0.2"/>
    <row r="4449" ht="17.25" customHeight="1" x14ac:dyDescent="0.2"/>
    <row r="4450" ht="17.25" customHeight="1" x14ac:dyDescent="0.2"/>
    <row r="4451" ht="17.25" customHeight="1" x14ac:dyDescent="0.2"/>
    <row r="4452" ht="17.25" customHeight="1" x14ac:dyDescent="0.2"/>
    <row r="4453" ht="17.25" customHeight="1" x14ac:dyDescent="0.2"/>
    <row r="4454" ht="17.25" customHeight="1" x14ac:dyDescent="0.2"/>
    <row r="4455" ht="17.25" customHeight="1" x14ac:dyDescent="0.2"/>
    <row r="4456" ht="17.25" customHeight="1" x14ac:dyDescent="0.2"/>
    <row r="4457" ht="17.25" customHeight="1" x14ac:dyDescent="0.2"/>
    <row r="4458" ht="17.25" customHeight="1" x14ac:dyDescent="0.2"/>
    <row r="4459" ht="17.25" customHeight="1" x14ac:dyDescent="0.2"/>
    <row r="4460" ht="17.25" customHeight="1" x14ac:dyDescent="0.2"/>
    <row r="4461" ht="17.25" customHeight="1" x14ac:dyDescent="0.2"/>
    <row r="4462" ht="17.25" customHeight="1" x14ac:dyDescent="0.2"/>
    <row r="4463" ht="17.25" customHeight="1" x14ac:dyDescent="0.2"/>
    <row r="4464" ht="17.25" customHeight="1" x14ac:dyDescent="0.2"/>
    <row r="4465" ht="17.25" customHeight="1" x14ac:dyDescent="0.2"/>
    <row r="4466" ht="17.25" customHeight="1" x14ac:dyDescent="0.2"/>
    <row r="4467" ht="17.25" customHeight="1" x14ac:dyDescent="0.2"/>
    <row r="4468" ht="17.25" customHeight="1" x14ac:dyDescent="0.2"/>
    <row r="4469" ht="17.25" customHeight="1" x14ac:dyDescent="0.2"/>
    <row r="4470" ht="17.25" customHeight="1" x14ac:dyDescent="0.2"/>
    <row r="4471" ht="17.25" customHeight="1" x14ac:dyDescent="0.2"/>
    <row r="4472" ht="17.25" customHeight="1" x14ac:dyDescent="0.2"/>
    <row r="4473" ht="17.25" customHeight="1" x14ac:dyDescent="0.2"/>
    <row r="4474" ht="17.25" customHeight="1" x14ac:dyDescent="0.2"/>
    <row r="4475" ht="17.25" customHeight="1" x14ac:dyDescent="0.2"/>
    <row r="4476" ht="17.25" customHeight="1" x14ac:dyDescent="0.2"/>
    <row r="4477" ht="17.25" customHeight="1" x14ac:dyDescent="0.2"/>
    <row r="4478" ht="17.25" customHeight="1" x14ac:dyDescent="0.2"/>
    <row r="4479" ht="17.25" customHeight="1" x14ac:dyDescent="0.2"/>
    <row r="4480" ht="17.25" customHeight="1" x14ac:dyDescent="0.2"/>
    <row r="4481" ht="17.25" customHeight="1" x14ac:dyDescent="0.2"/>
    <row r="4482" ht="17.25" customHeight="1" x14ac:dyDescent="0.2"/>
    <row r="4483" ht="17.25" customHeight="1" x14ac:dyDescent="0.2"/>
    <row r="4484" ht="17.25" customHeight="1" x14ac:dyDescent="0.2"/>
    <row r="4485" ht="17.25" customHeight="1" x14ac:dyDescent="0.2"/>
    <row r="4486" ht="17.25" customHeight="1" x14ac:dyDescent="0.2"/>
    <row r="4487" ht="17.25" customHeight="1" x14ac:dyDescent="0.2"/>
    <row r="4488" ht="17.25" customHeight="1" x14ac:dyDescent="0.2"/>
    <row r="4489" ht="17.25" customHeight="1" x14ac:dyDescent="0.2"/>
    <row r="4490" ht="17.25" customHeight="1" x14ac:dyDescent="0.2"/>
    <row r="4491" ht="17.25" customHeight="1" x14ac:dyDescent="0.2"/>
    <row r="4492" ht="17.25" customHeight="1" x14ac:dyDescent="0.2"/>
    <row r="4493" ht="17.25" customHeight="1" x14ac:dyDescent="0.2"/>
    <row r="4494" ht="17.25" customHeight="1" x14ac:dyDescent="0.2"/>
    <row r="4495" ht="17.25" customHeight="1" x14ac:dyDescent="0.2"/>
    <row r="4496" ht="17.25" customHeight="1" x14ac:dyDescent="0.2"/>
    <row r="4497" ht="17.25" customHeight="1" x14ac:dyDescent="0.2"/>
    <row r="4498" ht="17.25" customHeight="1" x14ac:dyDescent="0.2"/>
    <row r="4499" ht="17.25" customHeight="1" x14ac:dyDescent="0.2"/>
    <row r="4500" ht="17.25" customHeight="1" x14ac:dyDescent="0.2"/>
    <row r="4501" ht="17.25" customHeight="1" x14ac:dyDescent="0.2"/>
    <row r="4502" ht="17.25" customHeight="1" x14ac:dyDescent="0.2"/>
    <row r="4503" ht="17.25" customHeight="1" x14ac:dyDescent="0.2"/>
    <row r="4504" ht="17.25" customHeight="1" x14ac:dyDescent="0.2"/>
    <row r="4505" ht="17.25" customHeight="1" x14ac:dyDescent="0.2"/>
    <row r="4506" ht="17.25" customHeight="1" x14ac:dyDescent="0.2"/>
    <row r="4507" ht="17.25" customHeight="1" x14ac:dyDescent="0.2"/>
    <row r="4508" ht="17.25" customHeight="1" x14ac:dyDescent="0.2"/>
    <row r="4509" ht="17.25" customHeight="1" x14ac:dyDescent="0.2"/>
    <row r="4510" ht="17.25" customHeight="1" x14ac:dyDescent="0.2"/>
    <row r="4511" ht="17.25" customHeight="1" x14ac:dyDescent="0.2"/>
    <row r="4512" ht="17.25" customHeight="1" x14ac:dyDescent="0.2"/>
    <row r="4513" ht="17.25" customHeight="1" x14ac:dyDescent="0.2"/>
    <row r="4514" ht="17.25" customHeight="1" x14ac:dyDescent="0.2"/>
    <row r="4515" ht="17.25" customHeight="1" x14ac:dyDescent="0.2"/>
    <row r="4516" ht="17.25" customHeight="1" x14ac:dyDescent="0.2"/>
    <row r="4517" ht="17.25" customHeight="1" x14ac:dyDescent="0.2"/>
    <row r="4518" ht="17.25" customHeight="1" x14ac:dyDescent="0.2"/>
    <row r="4519" ht="17.25" customHeight="1" x14ac:dyDescent="0.2"/>
    <row r="4520" ht="17.25" customHeight="1" x14ac:dyDescent="0.2"/>
    <row r="4521" ht="17.25" customHeight="1" x14ac:dyDescent="0.2"/>
    <row r="4522" ht="17.25" customHeight="1" x14ac:dyDescent="0.2"/>
    <row r="4523" ht="17.25" customHeight="1" x14ac:dyDescent="0.2"/>
    <row r="4524" ht="17.25" customHeight="1" x14ac:dyDescent="0.2"/>
    <row r="4525" ht="17.25" customHeight="1" x14ac:dyDescent="0.2"/>
    <row r="4526" ht="17.25" customHeight="1" x14ac:dyDescent="0.2"/>
    <row r="4527" ht="17.25" customHeight="1" x14ac:dyDescent="0.2"/>
    <row r="4528" ht="17.25" customHeight="1" x14ac:dyDescent="0.2"/>
    <row r="4529" ht="17.25" customHeight="1" x14ac:dyDescent="0.2"/>
    <row r="4530" ht="17.25" customHeight="1" x14ac:dyDescent="0.2"/>
    <row r="4531" ht="17.25" customHeight="1" x14ac:dyDescent="0.2"/>
    <row r="4532" ht="17.25" customHeight="1" x14ac:dyDescent="0.2"/>
    <row r="4533" ht="17.25" customHeight="1" x14ac:dyDescent="0.2"/>
    <row r="4534" ht="17.25" customHeight="1" x14ac:dyDescent="0.2"/>
    <row r="4535" ht="17.25" customHeight="1" x14ac:dyDescent="0.2"/>
    <row r="4536" ht="17.25" customHeight="1" x14ac:dyDescent="0.2"/>
    <row r="4537" ht="17.25" customHeight="1" x14ac:dyDescent="0.2"/>
    <row r="4538" ht="17.25" customHeight="1" x14ac:dyDescent="0.2"/>
    <row r="4539" ht="17.25" customHeight="1" x14ac:dyDescent="0.2"/>
    <row r="4540" ht="17.25" customHeight="1" x14ac:dyDescent="0.2"/>
    <row r="4541" ht="17.25" customHeight="1" x14ac:dyDescent="0.2"/>
    <row r="4542" ht="17.25" customHeight="1" x14ac:dyDescent="0.2"/>
    <row r="4543" ht="17.25" customHeight="1" x14ac:dyDescent="0.2"/>
    <row r="4544" ht="17.25" customHeight="1" x14ac:dyDescent="0.2"/>
    <row r="4545" ht="17.25" customHeight="1" x14ac:dyDescent="0.2"/>
    <row r="4546" ht="17.25" customHeight="1" x14ac:dyDescent="0.2"/>
    <row r="4547" ht="17.25" customHeight="1" x14ac:dyDescent="0.2"/>
    <row r="4548" ht="17.25" customHeight="1" x14ac:dyDescent="0.2"/>
    <row r="4549" ht="17.25" customHeight="1" x14ac:dyDescent="0.2"/>
    <row r="4550" ht="17.25" customHeight="1" x14ac:dyDescent="0.2"/>
    <row r="4551" ht="17.25" customHeight="1" x14ac:dyDescent="0.2"/>
    <row r="4552" ht="17.25" customHeight="1" x14ac:dyDescent="0.2"/>
    <row r="4553" ht="17.25" customHeight="1" x14ac:dyDescent="0.2"/>
    <row r="4554" ht="17.25" customHeight="1" x14ac:dyDescent="0.2"/>
    <row r="4555" ht="17.25" customHeight="1" x14ac:dyDescent="0.2"/>
    <row r="4556" ht="17.25" customHeight="1" x14ac:dyDescent="0.2"/>
    <row r="4557" ht="17.25" customHeight="1" x14ac:dyDescent="0.2"/>
    <row r="4558" ht="17.25" customHeight="1" x14ac:dyDescent="0.2"/>
    <row r="4559" ht="17.25" customHeight="1" x14ac:dyDescent="0.2"/>
    <row r="4560" ht="17.25" customHeight="1" x14ac:dyDescent="0.2"/>
    <row r="4561" spans="9:9" ht="17.25" customHeight="1" x14ac:dyDescent="0.2"/>
    <row r="4562" spans="9:9" ht="17.25" customHeight="1" x14ac:dyDescent="0.2"/>
    <row r="4563" spans="9:9" ht="17.25" customHeight="1" x14ac:dyDescent="0.2"/>
    <row r="4564" spans="9:9" ht="17.25" customHeight="1" x14ac:dyDescent="0.2"/>
    <row r="4565" spans="9:9" ht="17.25" customHeight="1" x14ac:dyDescent="0.2"/>
    <row r="4566" spans="9:9" ht="17.25" customHeight="1" x14ac:dyDescent="0.2"/>
    <row r="4567" spans="9:9" ht="17.25" customHeight="1" x14ac:dyDescent="0.2"/>
    <row r="4568" spans="9:9" ht="17.25" customHeight="1" x14ac:dyDescent="0.2"/>
    <row r="4569" spans="9:9" ht="17.25" customHeight="1" x14ac:dyDescent="0.2"/>
    <row r="4570" spans="9:9" ht="17.25" customHeight="1" x14ac:dyDescent="0.2"/>
    <row r="4571" spans="9:9" x14ac:dyDescent="0.2">
      <c r="I4571" s="225" t="s">
        <v>291</v>
      </c>
    </row>
    <row r="4572" spans="9:9" x14ac:dyDescent="0.2">
      <c r="I4572" s="225" t="s">
        <v>291</v>
      </c>
    </row>
    <row r="4573" spans="9:9" x14ac:dyDescent="0.2">
      <c r="I4573" s="225" t="s">
        <v>291</v>
      </c>
    </row>
    <row r="4574" spans="9:9" x14ac:dyDescent="0.2">
      <c r="I4574" s="225" t="s">
        <v>291</v>
      </c>
    </row>
    <row r="4575" spans="9:9" x14ac:dyDescent="0.2">
      <c r="I4575" s="225" t="s">
        <v>291</v>
      </c>
    </row>
    <row r="4576" spans="9:9" x14ac:dyDescent="0.2">
      <c r="I4576" s="225" t="s">
        <v>291</v>
      </c>
    </row>
    <row r="4577" spans="9:9" x14ac:dyDescent="0.2">
      <c r="I4577" s="225" t="s">
        <v>291</v>
      </c>
    </row>
    <row r="4578" spans="9:9" x14ac:dyDescent="0.2">
      <c r="I4578" s="225" t="s">
        <v>291</v>
      </c>
    </row>
    <row r="4579" spans="9:9" x14ac:dyDescent="0.2">
      <c r="I4579" s="225" t="s">
        <v>291</v>
      </c>
    </row>
    <row r="4580" spans="9:9" x14ac:dyDescent="0.2">
      <c r="I4580" s="225" t="s">
        <v>291</v>
      </c>
    </row>
    <row r="4581" spans="9:9" x14ac:dyDescent="0.2">
      <c r="I4581" s="225" t="s">
        <v>291</v>
      </c>
    </row>
    <row r="4582" spans="9:9" x14ac:dyDescent="0.2">
      <c r="I4582" s="225" t="s">
        <v>291</v>
      </c>
    </row>
    <row r="4583" spans="9:9" x14ac:dyDescent="0.2">
      <c r="I4583" s="225" t="s">
        <v>291</v>
      </c>
    </row>
    <row r="4584" spans="9:9" x14ac:dyDescent="0.2">
      <c r="I4584" s="225" t="s">
        <v>291</v>
      </c>
    </row>
    <row r="4585" spans="9:9" x14ac:dyDescent="0.2">
      <c r="I4585" s="225" t="s">
        <v>291</v>
      </c>
    </row>
    <row r="4586" spans="9:9" x14ac:dyDescent="0.2">
      <c r="I4586" s="225" t="s">
        <v>291</v>
      </c>
    </row>
    <row r="4587" spans="9:9" x14ac:dyDescent="0.2">
      <c r="I4587" s="225" t="s">
        <v>291</v>
      </c>
    </row>
    <row r="4588" spans="9:9" x14ac:dyDescent="0.2">
      <c r="I4588" s="225" t="s">
        <v>291</v>
      </c>
    </row>
    <row r="4589" spans="9:9" x14ac:dyDescent="0.2">
      <c r="I4589" s="225" t="s">
        <v>291</v>
      </c>
    </row>
    <row r="4590" spans="9:9" x14ac:dyDescent="0.2">
      <c r="I4590" s="225" t="s">
        <v>291</v>
      </c>
    </row>
    <row r="4591" spans="9:9" x14ac:dyDescent="0.2">
      <c r="I4591" s="225" t="s">
        <v>291</v>
      </c>
    </row>
    <row r="4592" spans="9:9" x14ac:dyDescent="0.2">
      <c r="I4592" s="225" t="s">
        <v>291</v>
      </c>
    </row>
    <row r="4593" spans="9:9" x14ac:dyDescent="0.2">
      <c r="I4593" s="225" t="s">
        <v>291</v>
      </c>
    </row>
    <row r="4594" spans="9:9" x14ac:dyDescent="0.2">
      <c r="I4594" s="225" t="s">
        <v>291</v>
      </c>
    </row>
    <row r="4595" spans="9:9" x14ac:dyDescent="0.2">
      <c r="I4595" s="225" t="s">
        <v>291</v>
      </c>
    </row>
    <row r="4596" spans="9:9" x14ac:dyDescent="0.2">
      <c r="I4596" s="225" t="s">
        <v>291</v>
      </c>
    </row>
    <row r="4597" spans="9:9" x14ac:dyDescent="0.2">
      <c r="I4597" s="225" t="s">
        <v>291</v>
      </c>
    </row>
    <row r="4598" spans="9:9" x14ac:dyDescent="0.2">
      <c r="I4598" s="225" t="s">
        <v>291</v>
      </c>
    </row>
    <row r="4599" spans="9:9" x14ac:dyDescent="0.2">
      <c r="I4599" s="225" t="s">
        <v>291</v>
      </c>
    </row>
    <row r="4600" spans="9:9" x14ac:dyDescent="0.2">
      <c r="I4600" s="225" t="s">
        <v>291</v>
      </c>
    </row>
    <row r="4601" spans="9:9" x14ac:dyDescent="0.2">
      <c r="I4601" s="225" t="s">
        <v>291</v>
      </c>
    </row>
    <row r="4602" spans="9:9" x14ac:dyDescent="0.2">
      <c r="I4602" s="225" t="s">
        <v>291</v>
      </c>
    </row>
    <row r="4603" spans="9:9" x14ac:dyDescent="0.2">
      <c r="I4603" s="225" t="s">
        <v>291</v>
      </c>
    </row>
    <row r="4604" spans="9:9" x14ac:dyDescent="0.2">
      <c r="I4604" s="225" t="s">
        <v>291</v>
      </c>
    </row>
    <row r="4605" spans="9:9" x14ac:dyDescent="0.2">
      <c r="I4605" s="225" t="s">
        <v>291</v>
      </c>
    </row>
    <row r="4606" spans="9:9" x14ac:dyDescent="0.2">
      <c r="I4606" s="225" t="s">
        <v>291</v>
      </c>
    </row>
    <row r="4607" spans="9:9" x14ac:dyDescent="0.2">
      <c r="I4607" s="225" t="s">
        <v>291</v>
      </c>
    </row>
    <row r="4608" spans="9:9" x14ac:dyDescent="0.2">
      <c r="I4608" s="225" t="s">
        <v>291</v>
      </c>
    </row>
    <row r="4609" spans="9:9" x14ac:dyDescent="0.2">
      <c r="I4609" s="225" t="s">
        <v>291</v>
      </c>
    </row>
    <row r="4610" spans="9:9" x14ac:dyDescent="0.2">
      <c r="I4610" s="225" t="s">
        <v>291</v>
      </c>
    </row>
    <row r="4611" spans="9:9" x14ac:dyDescent="0.2">
      <c r="I4611" s="225" t="s">
        <v>291</v>
      </c>
    </row>
    <row r="4612" spans="9:9" x14ac:dyDescent="0.2">
      <c r="I4612" s="225" t="s">
        <v>291</v>
      </c>
    </row>
    <row r="4613" spans="9:9" x14ac:dyDescent="0.2">
      <c r="I4613" s="225" t="s">
        <v>291</v>
      </c>
    </row>
    <row r="4614" spans="9:9" x14ac:dyDescent="0.2">
      <c r="I4614" s="225" t="s">
        <v>291</v>
      </c>
    </row>
    <row r="4615" spans="9:9" x14ac:dyDescent="0.2">
      <c r="I4615" s="225" t="s">
        <v>291</v>
      </c>
    </row>
    <row r="4616" spans="9:9" x14ac:dyDescent="0.2">
      <c r="I4616" s="225" t="s">
        <v>291</v>
      </c>
    </row>
    <row r="4617" spans="9:9" x14ac:dyDescent="0.2">
      <c r="I4617" s="225" t="s">
        <v>291</v>
      </c>
    </row>
  </sheetData>
  <sheetProtection password="DA5B" sheet="1" objects="1" scenarios="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ورقة1"/>
  <dimension ref="A1:C9"/>
  <sheetViews>
    <sheetView showRowColHeaders="0" rightToLeft="1" workbookViewId="0">
      <selection sqref="A1:C9"/>
    </sheetView>
  </sheetViews>
  <sheetFormatPr defaultRowHeight="14.25" x14ac:dyDescent="0.2"/>
  <sheetData>
    <row r="1" spans="1:3" x14ac:dyDescent="0.2">
      <c r="A1" s="39" t="s">
        <v>148</v>
      </c>
      <c r="B1" s="39" t="s">
        <v>149</v>
      </c>
      <c r="C1" s="1"/>
    </row>
    <row r="2" spans="1:3" x14ac:dyDescent="0.2">
      <c r="A2" s="39">
        <v>700980</v>
      </c>
      <c r="B2" s="39" t="s">
        <v>145</v>
      </c>
      <c r="C2" s="1"/>
    </row>
    <row r="3" spans="1:3" x14ac:dyDescent="0.2">
      <c r="A3" s="39">
        <v>700653</v>
      </c>
      <c r="B3" s="39" t="s">
        <v>150</v>
      </c>
      <c r="C3" s="1"/>
    </row>
    <row r="4" spans="1:3" x14ac:dyDescent="0.2">
      <c r="A4" s="39">
        <v>700124</v>
      </c>
      <c r="B4" s="39" t="s">
        <v>151</v>
      </c>
      <c r="C4" s="1"/>
    </row>
    <row r="5" spans="1:3" x14ac:dyDescent="0.2">
      <c r="A5" s="39">
        <v>700934</v>
      </c>
      <c r="B5" s="39" t="s">
        <v>152</v>
      </c>
      <c r="C5" s="1"/>
    </row>
    <row r="6" spans="1:3" x14ac:dyDescent="0.2">
      <c r="A6" s="1"/>
      <c r="B6" s="1"/>
      <c r="C6" s="1"/>
    </row>
    <row r="7" spans="1:3" x14ac:dyDescent="0.2">
      <c r="A7" s="1"/>
      <c r="B7" s="1"/>
      <c r="C7" s="1"/>
    </row>
    <row r="8" spans="1:3" x14ac:dyDescent="0.2">
      <c r="A8" s="1"/>
      <c r="B8" s="1"/>
      <c r="C8" s="1"/>
    </row>
    <row r="9" spans="1:3" x14ac:dyDescent="0.2">
      <c r="A9" s="1"/>
      <c r="B9" s="1"/>
      <c r="C9" s="1"/>
    </row>
  </sheetData>
  <sheetProtection password="CC4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النطاقات المسماة</vt:lpstr>
      </vt:variant>
      <vt:variant>
        <vt:i4>1</vt:i4>
      </vt:variant>
    </vt:vector>
  </HeadingPairs>
  <TitlesOfParts>
    <vt:vector size="9" baseType="lpstr">
      <vt:lpstr>تعليمات</vt:lpstr>
      <vt:lpstr>إدخال البيانات</vt:lpstr>
      <vt:lpstr>إختيار المقررات</vt:lpstr>
      <vt:lpstr>ورقة4</vt:lpstr>
      <vt:lpstr>الإستمارة</vt:lpstr>
      <vt:lpstr>سجل المحاسبة</vt:lpstr>
      <vt:lpstr>ورقة2</vt:lpstr>
      <vt:lpstr>ورقة1</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2020-07-13T20:38:50Z</cp:lastPrinted>
  <dcterms:created xsi:type="dcterms:W3CDTF">2015-06-05T18:17:20Z</dcterms:created>
  <dcterms:modified xsi:type="dcterms:W3CDTF">2020-07-28T15:29:55Z</dcterms:modified>
</cp:coreProperties>
</file>