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J:\قوائم الاستمارات فصل أول 19-20\استمارات\استمارات المحاسبة\"/>
    </mc:Choice>
  </mc:AlternateContent>
  <xr:revisionPtr revIDLastSave="0" documentId="13_ncr:1_{03F60FFC-8123-4A43-B9C2-0F5E32487738}" xr6:coauthVersionLast="45" xr6:coauthVersionMax="45" xr10:uidLastSave="{00000000-0000-0000-0000-000000000000}"/>
  <bookViews>
    <workbookView xWindow="-120" yWindow="-120" windowWidth="20730" windowHeight="11160" xr2:uid="{00000000-000D-0000-FFFF-FFFF00000000}"/>
  </bookViews>
  <sheets>
    <sheet name="تعليمات" sheetId="13" r:id="rId1"/>
    <sheet name="إدخال البيانات" sheetId="7" r:id="rId2"/>
    <sheet name="إختيار المقررات" sheetId="5" r:id="rId3"/>
    <sheet name="ورقة4" sheetId="10" state="hidden" r:id="rId4"/>
    <sheet name="الإستمارة" sheetId="11" r:id="rId5"/>
    <sheet name="سجل المحاسبة" sheetId="2" r:id="rId6"/>
    <sheet name="ورقة2" sheetId="4" state="hidden" r:id="rId7"/>
    <sheet name="ورقة1" sheetId="6" state="hidden" r:id="rId8"/>
  </sheets>
  <definedNames>
    <definedName name="_xlnm._FilterDatabase" localSheetId="6" hidden="1">ورقة2!$A$1:$U$1343</definedName>
    <definedName name="_xlnm._FilterDatabase" localSheetId="3" hidden="1">ورقة4!$A$1:$CG$1</definedName>
    <definedName name="_xlnm.Print_Area" localSheetId="4">الإستمارة!$A$1:$Q$40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1" i="5" l="1"/>
  <c r="AH9" i="5" l="1"/>
  <c r="J1" i="5"/>
  <c r="T3" i="2" l="1"/>
  <c r="DS5" i="2" l="1"/>
  <c r="AB5" i="5"/>
  <c r="DB5" i="2" s="1"/>
  <c r="V5" i="5"/>
  <c r="DA5" i="2" s="1"/>
  <c r="P5" i="5"/>
  <c r="CZ5" i="2" s="1"/>
  <c r="D24" i="11" l="1"/>
  <c r="F24" i="11"/>
  <c r="J24" i="11"/>
  <c r="E23" i="11" l="1"/>
  <c r="BN16" i="5"/>
  <c r="BN23" i="5"/>
  <c r="BN39" i="5"/>
  <c r="BN46" i="5"/>
  <c r="BN54" i="5"/>
  <c r="BN11" i="5"/>
  <c r="AD3" i="2" s="1"/>
  <c r="BN24" i="5"/>
  <c r="I19" i="11"/>
  <c r="J19" i="11" s="1"/>
  <c r="V3" i="2"/>
  <c r="X3" i="2"/>
  <c r="K19" i="11" l="1"/>
  <c r="DH5" i="2" l="1"/>
  <c r="DD5" i="2"/>
  <c r="CX3" i="2"/>
  <c r="CV3" i="2"/>
  <c r="CT3" i="2"/>
  <c r="CR3" i="2"/>
  <c r="CP3" i="2"/>
  <c r="CN3" i="2"/>
  <c r="CL3" i="2"/>
  <c r="CJ3" i="2"/>
  <c r="CH3" i="2"/>
  <c r="CF3" i="2"/>
  <c r="CD3" i="2"/>
  <c r="CB3" i="2"/>
  <c r="BZ3" i="2"/>
  <c r="BX3" i="2"/>
  <c r="BV3" i="2"/>
  <c r="BT3" i="2"/>
  <c r="BR3" i="2"/>
  <c r="BP3" i="2"/>
  <c r="BN3" i="2"/>
  <c r="BL3" i="2"/>
  <c r="BJ3" i="2"/>
  <c r="BH3" i="2"/>
  <c r="BF3" i="2"/>
  <c r="BD3" i="2"/>
  <c r="BB3" i="2"/>
  <c r="AZ3" i="2"/>
  <c r="AX3" i="2"/>
  <c r="AV3" i="2"/>
  <c r="AT3" i="2"/>
  <c r="AR3" i="2"/>
  <c r="AP3" i="2"/>
  <c r="AN3" i="2"/>
  <c r="AL3" i="2"/>
  <c r="AJ3" i="2"/>
  <c r="AH3" i="2"/>
  <c r="AF3" i="2"/>
  <c r="AB3" i="2"/>
  <c r="Z3" i="2"/>
  <c r="J25" i="11" l="1"/>
  <c r="O23" i="11"/>
  <c r="V4" i="5" l="1"/>
  <c r="AB4" i="5"/>
  <c r="AB3" i="5"/>
  <c r="G5" i="2" s="1"/>
  <c r="P3" i="5"/>
  <c r="G2" i="5"/>
  <c r="P2" i="5"/>
  <c r="V2" i="5"/>
  <c r="G5" i="11"/>
  <c r="J7" i="11"/>
  <c r="G7" i="11"/>
  <c r="C7" i="11"/>
  <c r="C6" i="11"/>
  <c r="J5" i="11"/>
  <c r="M4" i="11"/>
  <c r="I3" i="11"/>
  <c r="E3" i="11"/>
  <c r="BK12" i="5"/>
  <c r="BK18" i="5"/>
  <c r="BK25" i="5"/>
  <c r="BK31" i="5"/>
  <c r="BK37" i="5"/>
  <c r="BR13" i="5" l="1"/>
  <c r="BR6" i="5"/>
  <c r="BR7" i="5"/>
  <c r="D2" i="5"/>
  <c r="AH7" i="5" s="1"/>
  <c r="DE5" i="2" s="1"/>
  <c r="AC3" i="5"/>
  <c r="AH3" i="5"/>
  <c r="AC4" i="5"/>
  <c r="AH4" i="5"/>
  <c r="BT7" i="5" l="1"/>
  <c r="W5" i="2"/>
  <c r="BT6" i="5"/>
  <c r="U5" i="2"/>
  <c r="BT13" i="5"/>
  <c r="AG5" i="2"/>
  <c r="BK7" i="5"/>
  <c r="BK6" i="5"/>
  <c r="BS6" i="5"/>
  <c r="BK13" i="5"/>
  <c r="BS13" i="5"/>
  <c r="DC5" i="2" l="1"/>
  <c r="C4" i="7" l="1"/>
  <c r="BR24" i="5"/>
  <c r="BA5" i="2" s="1"/>
  <c r="BR54" i="5"/>
  <c r="BR48" i="5"/>
  <c r="BR30" i="5"/>
  <c r="BR23" i="5"/>
  <c r="AY5" i="2" s="1"/>
  <c r="BR53" i="5"/>
  <c r="BR47" i="5"/>
  <c r="BR29" i="5"/>
  <c r="BR22" i="5"/>
  <c r="AW5" i="2" s="1"/>
  <c r="BR52" i="5"/>
  <c r="BR46" i="5"/>
  <c r="BR28" i="5"/>
  <c r="BR21" i="5"/>
  <c r="BR51" i="5"/>
  <c r="BR45" i="5"/>
  <c r="BR27" i="5"/>
  <c r="BR20" i="5"/>
  <c r="BR50" i="5"/>
  <c r="BR44" i="5"/>
  <c r="BR26" i="5"/>
  <c r="BR19" i="5"/>
  <c r="BR11" i="5"/>
  <c r="BR42" i="5"/>
  <c r="BR36" i="5"/>
  <c r="BR17" i="5"/>
  <c r="BR10" i="5"/>
  <c r="BR41" i="5"/>
  <c r="BR35" i="5"/>
  <c r="BR16" i="5"/>
  <c r="BR9" i="5"/>
  <c r="BR40" i="5"/>
  <c r="BR34" i="5"/>
  <c r="BR15" i="5"/>
  <c r="BR8" i="5"/>
  <c r="BR39" i="5"/>
  <c r="BR33" i="5"/>
  <c r="BR14" i="5"/>
  <c r="BR38" i="5"/>
  <c r="BR32" i="5"/>
  <c r="Y5" i="2" l="1"/>
  <c r="BR55" i="5"/>
  <c r="BR57" i="5"/>
  <c r="BR56" i="5"/>
  <c r="BT14" i="5"/>
  <c r="AI5" i="2"/>
  <c r="BT17" i="5"/>
  <c r="AO5" i="2"/>
  <c r="BT21" i="5"/>
  <c r="AU5" i="2"/>
  <c r="BT32" i="5"/>
  <c r="BM5" i="2"/>
  <c r="BT39" i="5"/>
  <c r="BY5" i="2"/>
  <c r="BT40" i="5"/>
  <c r="CA5" i="2"/>
  <c r="BT41" i="5"/>
  <c r="CC5" i="2"/>
  <c r="BT42" i="5"/>
  <c r="CE5" i="2"/>
  <c r="BT44" i="5"/>
  <c r="CG5" i="2"/>
  <c r="BT45" i="5"/>
  <c r="CI5" i="2"/>
  <c r="BT46" i="5"/>
  <c r="CK5" i="2"/>
  <c r="BT47" i="5"/>
  <c r="CM5" i="2"/>
  <c r="BT48" i="5"/>
  <c r="CO5" i="2"/>
  <c r="BT9" i="5"/>
  <c r="AA5" i="2"/>
  <c r="BT10" i="5"/>
  <c r="AC5" i="2"/>
  <c r="BT11" i="5"/>
  <c r="AE5" i="2"/>
  <c r="BT50" i="5"/>
  <c r="CQ5" i="2"/>
  <c r="BT51" i="5"/>
  <c r="CS5" i="2"/>
  <c r="BT52" i="5"/>
  <c r="CU5" i="2"/>
  <c r="BT53" i="5"/>
  <c r="CW5" i="2"/>
  <c r="BT54" i="5"/>
  <c r="CY5" i="2"/>
  <c r="BT38" i="5"/>
  <c r="BW5" i="2"/>
  <c r="BT16" i="5"/>
  <c r="AM5" i="2"/>
  <c r="BT15" i="5"/>
  <c r="AK5" i="2"/>
  <c r="BT19" i="5"/>
  <c r="AQ5" i="2"/>
  <c r="BT20" i="5"/>
  <c r="AS5" i="2"/>
  <c r="BT33" i="5"/>
  <c r="BO5" i="2"/>
  <c r="BT34" i="5"/>
  <c r="BQ5" i="2"/>
  <c r="BT35" i="5"/>
  <c r="BS5" i="2"/>
  <c r="BT36" i="5"/>
  <c r="BU5" i="2"/>
  <c r="BT26" i="5"/>
  <c r="BC5" i="2"/>
  <c r="BT27" i="5"/>
  <c r="BE5" i="2"/>
  <c r="BT28" i="5"/>
  <c r="BG5" i="2"/>
  <c r="BT29" i="5"/>
  <c r="BI5" i="2"/>
  <c r="BT30" i="5"/>
  <c r="BK5" i="2"/>
  <c r="BK8" i="5"/>
  <c r="BT8" i="5"/>
  <c r="BK22" i="5"/>
  <c r="BT22" i="5"/>
  <c r="BK23" i="5"/>
  <c r="BT23" i="5"/>
  <c r="BK24" i="5"/>
  <c r="BT24" i="5"/>
  <c r="M3" i="11"/>
  <c r="AB2" i="5"/>
  <c r="BS40" i="5"/>
  <c r="BK40" i="5"/>
  <c r="BS43" i="5"/>
  <c r="BK43" i="5"/>
  <c r="BS46" i="5"/>
  <c r="BK46" i="5"/>
  <c r="BS38" i="5"/>
  <c r="BK38" i="5"/>
  <c r="BK9" i="5"/>
  <c r="BK10" i="5"/>
  <c r="BK11" i="5"/>
  <c r="BS48" i="5"/>
  <c r="BK48" i="5"/>
  <c r="BS49" i="5"/>
  <c r="BK49" i="5"/>
  <c r="BS50" i="5"/>
  <c r="BK50" i="5"/>
  <c r="BS51" i="5"/>
  <c r="BK51" i="5"/>
  <c r="BS52" i="5"/>
  <c r="BK52" i="5"/>
  <c r="BS39" i="5"/>
  <c r="BK39" i="5"/>
  <c r="BS42" i="5"/>
  <c r="BK42" i="5"/>
  <c r="BS45" i="5"/>
  <c r="BK45" i="5"/>
  <c r="BK14" i="5"/>
  <c r="BK15" i="5"/>
  <c r="BK16" i="5"/>
  <c r="BK17" i="5"/>
  <c r="BK19" i="5"/>
  <c r="BK20" i="5"/>
  <c r="BK21" i="5"/>
  <c r="BS32" i="5"/>
  <c r="BK32" i="5"/>
  <c r="BS41" i="5"/>
  <c r="BK41" i="5"/>
  <c r="BS44" i="5"/>
  <c r="BK44" i="5"/>
  <c r="BS47" i="5"/>
  <c r="BK47" i="5"/>
  <c r="BS33" i="5"/>
  <c r="BK33" i="5"/>
  <c r="BS34" i="5"/>
  <c r="BK34" i="5"/>
  <c r="BS35" i="5"/>
  <c r="BK35" i="5"/>
  <c r="BS36" i="5"/>
  <c r="BK36" i="5"/>
  <c r="BS26" i="5"/>
  <c r="BK26" i="5"/>
  <c r="BS27" i="5"/>
  <c r="BK27" i="5"/>
  <c r="BS28" i="5"/>
  <c r="BK28" i="5"/>
  <c r="BS29" i="5"/>
  <c r="BK29" i="5"/>
  <c r="BS30" i="5"/>
  <c r="BK30" i="5"/>
  <c r="BS22" i="5"/>
  <c r="BS23" i="5"/>
  <c r="BS24" i="5"/>
  <c r="BS9" i="5"/>
  <c r="BS14" i="5"/>
  <c r="BS15" i="5"/>
  <c r="BS16" i="5"/>
  <c r="BS17" i="5"/>
  <c r="BS19" i="5"/>
  <c r="BS20" i="5"/>
  <c r="BS21" i="5"/>
  <c r="BS7" i="5"/>
  <c r="BS10" i="5"/>
  <c r="BS8" i="5"/>
  <c r="BS11" i="5"/>
  <c r="DR5" i="2"/>
  <c r="DQ5" i="2"/>
  <c r="DP5" i="2"/>
  <c r="A5" i="2"/>
  <c r="U30" i="11"/>
  <c r="U29" i="11"/>
  <c r="U28" i="11"/>
  <c r="U27" i="11"/>
  <c r="C2" i="11"/>
  <c r="D33" i="11" s="1"/>
  <c r="D39" i="11" s="1"/>
  <c r="A1" i="11"/>
  <c r="A2" i="7"/>
  <c r="N5" i="2"/>
  <c r="M5" i="2"/>
  <c r="L5" i="2"/>
  <c r="S5" i="2"/>
  <c r="B5" i="2"/>
  <c r="BT37" i="5" l="1"/>
  <c r="BR58" i="5"/>
  <c r="BT31" i="5"/>
  <c r="BT25" i="5"/>
  <c r="BT49" i="5"/>
  <c r="BT43" i="5"/>
  <c r="BT12" i="5"/>
  <c r="BT18" i="5"/>
  <c r="V14" i="11"/>
  <c r="V16" i="11"/>
  <c r="BS37" i="5"/>
  <c r="V17" i="11"/>
  <c r="V20" i="11"/>
  <c r="V12" i="11"/>
  <c r="V15" i="11"/>
  <c r="BT5" i="5"/>
  <c r="V13" i="11"/>
  <c r="V18" i="11"/>
  <c r="V11" i="11"/>
  <c r="V10" i="11"/>
  <c r="V19" i="11"/>
  <c r="I20" i="11" s="1"/>
  <c r="J20" i="11" s="1"/>
  <c r="BS18" i="5"/>
  <c r="BS12" i="5"/>
  <c r="BS25" i="5"/>
  <c r="BS31" i="5"/>
  <c r="BS5" i="5"/>
  <c r="AH1" i="5"/>
  <c r="J4" i="11" s="1"/>
  <c r="D4" i="5"/>
  <c r="P5" i="2" s="1"/>
  <c r="P1" i="5"/>
  <c r="C5" i="2" s="1"/>
  <c r="V3" i="5"/>
  <c r="O5" i="11" s="1"/>
  <c r="J4" i="5"/>
  <c r="Q5" i="2" s="1"/>
  <c r="V1" i="5"/>
  <c r="D5" i="2" s="1"/>
  <c r="D3" i="5"/>
  <c r="I5" i="2" s="1"/>
  <c r="P4" i="5"/>
  <c r="J6" i="11" s="1"/>
  <c r="AB1" i="5"/>
  <c r="F5" i="2" s="1"/>
  <c r="J3" i="5"/>
  <c r="J5" i="2" s="1"/>
  <c r="H5" i="2"/>
  <c r="O5" i="2"/>
  <c r="DO5" i="2"/>
  <c r="C3" i="11"/>
  <c r="G2" i="11"/>
  <c r="M32" i="11" s="1"/>
  <c r="L38" i="11" s="1"/>
  <c r="G24" i="5" l="1"/>
  <c r="H24" i="5" s="1"/>
  <c r="J24" i="5" s="1"/>
  <c r="G25" i="5"/>
  <c r="H25" i="5" s="1"/>
  <c r="J25" i="5" s="1"/>
  <c r="G26" i="5"/>
  <c r="G23" i="5"/>
  <c r="H23" i="5" s="1"/>
  <c r="J23" i="5" s="1"/>
  <c r="G27" i="5"/>
  <c r="H27" i="5" s="1"/>
  <c r="J27" i="5" s="1"/>
  <c r="O20" i="11"/>
  <c r="K20" i="11"/>
  <c r="P20" i="11"/>
  <c r="G12" i="5"/>
  <c r="H12" i="5" s="1"/>
  <c r="G19" i="5"/>
  <c r="H19" i="5" s="1"/>
  <c r="G14" i="5"/>
  <c r="H14" i="5" s="1"/>
  <c r="G15" i="5"/>
  <c r="H15" i="5" s="1"/>
  <c r="G16" i="5"/>
  <c r="H16" i="5" s="1"/>
  <c r="G13" i="5"/>
  <c r="H13" i="5" s="1"/>
  <c r="G11" i="5"/>
  <c r="H11" i="5" s="1"/>
  <c r="K11" i="5" s="1"/>
  <c r="G18" i="5"/>
  <c r="H18" i="5" s="1"/>
  <c r="G21" i="5"/>
  <c r="H21" i="5" s="1"/>
  <c r="G20" i="5"/>
  <c r="H20" i="5" s="1"/>
  <c r="K20" i="5" s="1"/>
  <c r="G17" i="5"/>
  <c r="H17" i="5" s="1"/>
  <c r="G22" i="5"/>
  <c r="H22" i="5" s="1"/>
  <c r="G10" i="5"/>
  <c r="H10" i="5" s="1"/>
  <c r="G9" i="5"/>
  <c r="K9" i="5" s="1"/>
  <c r="A22" i="5"/>
  <c r="B22" i="5" s="1"/>
  <c r="A21" i="5"/>
  <c r="B21" i="5" s="1"/>
  <c r="O6" i="11"/>
  <c r="C5" i="11"/>
  <c r="C4" i="11"/>
  <c r="G4" i="11"/>
  <c r="R5" i="2"/>
  <c r="K5" i="2"/>
  <c r="E5" i="2"/>
  <c r="L2" i="11"/>
  <c r="O2" i="11"/>
  <c r="G6" i="11"/>
  <c r="H9" i="5" l="1"/>
  <c r="K22" i="5"/>
  <c r="S22" i="5" s="1"/>
  <c r="I22" i="5" s="1"/>
  <c r="J22" i="5"/>
  <c r="K18" i="5"/>
  <c r="J18" i="5"/>
  <c r="K15" i="5"/>
  <c r="J15" i="5"/>
  <c r="K23" i="5"/>
  <c r="S23" i="5" s="1"/>
  <c r="I23" i="5" s="1"/>
  <c r="K17" i="5"/>
  <c r="J17" i="5"/>
  <c r="J11" i="5"/>
  <c r="K14" i="5"/>
  <c r="J14" i="5"/>
  <c r="H26" i="5"/>
  <c r="J26" i="5" s="1"/>
  <c r="J20" i="5"/>
  <c r="K13" i="5"/>
  <c r="J13" i="5"/>
  <c r="K19" i="5"/>
  <c r="J19" i="5"/>
  <c r="K25" i="5"/>
  <c r="S25" i="5" s="1"/>
  <c r="I25" i="5" s="1"/>
  <c r="J10" i="5"/>
  <c r="K10" i="5"/>
  <c r="K21" i="5"/>
  <c r="J21" i="5"/>
  <c r="K16" i="5"/>
  <c r="J16" i="5"/>
  <c r="K12" i="5"/>
  <c r="J12" i="5"/>
  <c r="K27" i="5"/>
  <c r="S27" i="5" s="1"/>
  <c r="I27" i="5" s="1"/>
  <c r="K24" i="5"/>
  <c r="S24" i="5" s="1"/>
  <c r="I24" i="5" s="1"/>
  <c r="E27" i="5" l="1"/>
  <c r="D27" i="5" s="1"/>
  <c r="E23" i="5"/>
  <c r="D23" i="5" s="1"/>
  <c r="E24" i="5"/>
  <c r="D24" i="5" s="1"/>
  <c r="E22" i="5"/>
  <c r="D22" i="5" s="1"/>
  <c r="E25" i="5"/>
  <c r="D25" i="5" s="1"/>
  <c r="F22" i="5"/>
  <c r="F24" i="5"/>
  <c r="F25" i="5"/>
  <c r="F23" i="5"/>
  <c r="F27" i="5"/>
  <c r="K26" i="5"/>
  <c r="S26" i="5" s="1"/>
  <c r="I26" i="5" s="1"/>
  <c r="E26" i="5" l="1"/>
  <c r="D26" i="5" s="1"/>
  <c r="P19" i="11"/>
  <c r="F26" i="5"/>
  <c r="S9" i="5"/>
  <c r="S21" i="5"/>
  <c r="I21" i="5" s="1"/>
  <c r="S20" i="5"/>
  <c r="I20" i="5" s="1"/>
  <c r="S19" i="5"/>
  <c r="I19" i="5" s="1"/>
  <c r="F19" i="5" l="1"/>
  <c r="F20" i="5"/>
  <c r="F21" i="5"/>
  <c r="F9" i="5"/>
  <c r="S10" i="5"/>
  <c r="I10" i="5" s="1"/>
  <c r="S14" i="5"/>
  <c r="I14" i="5" s="1"/>
  <c r="S18" i="5"/>
  <c r="I18" i="5" s="1"/>
  <c r="S11" i="5"/>
  <c r="I11" i="5" s="1"/>
  <c r="S15" i="5"/>
  <c r="I15" i="5" s="1"/>
  <c r="S12" i="5"/>
  <c r="I12" i="5" s="1"/>
  <c r="S16" i="5"/>
  <c r="I16" i="5" s="1"/>
  <c r="S13" i="5"/>
  <c r="I13" i="5" s="1"/>
  <c r="S17" i="5"/>
  <c r="I17" i="5" s="1"/>
  <c r="E14" i="5" l="1"/>
  <c r="D14" i="5" s="1"/>
  <c r="E19" i="5" s="1"/>
  <c r="D19" i="5" s="1"/>
  <c r="E15" i="5"/>
  <c r="D15" i="5" s="1"/>
  <c r="E20" i="5" s="1"/>
  <c r="D20" i="5" s="1"/>
  <c r="E12" i="5"/>
  <c r="D12" i="5" s="1"/>
  <c r="E17" i="5" s="1"/>
  <c r="D17" i="5" s="1"/>
  <c r="E13" i="5"/>
  <c r="D13" i="5" s="1"/>
  <c r="E18" i="5" s="1"/>
  <c r="D18" i="5" s="1"/>
  <c r="E11" i="5"/>
  <c r="D11" i="5" s="1"/>
  <c r="E16" i="5"/>
  <c r="D16" i="5" s="1"/>
  <c r="E21" i="5" s="1"/>
  <c r="D21" i="5" s="1"/>
  <c r="E10" i="5"/>
  <c r="D10" i="5" s="1"/>
  <c r="O19" i="11"/>
  <c r="F16" i="5"/>
  <c r="F17" i="5"/>
  <c r="F18" i="5"/>
  <c r="F13" i="5"/>
  <c r="BQ9" i="5"/>
  <c r="F11" i="5"/>
  <c r="BQ7" i="5"/>
  <c r="F12" i="5"/>
  <c r="BQ8" i="5"/>
  <c r="F14" i="5"/>
  <c r="BQ10" i="5"/>
  <c r="F15" i="5"/>
  <c r="BQ11" i="5"/>
  <c r="F10" i="5"/>
  <c r="BQ6" i="5"/>
  <c r="AH15" i="5"/>
  <c r="AH16" i="5"/>
  <c r="AH14" i="5"/>
  <c r="DK5" i="2" s="1"/>
  <c r="BQ14" i="5"/>
  <c r="BQ18" i="5"/>
  <c r="BQ32" i="5"/>
  <c r="BQ29" i="5"/>
  <c r="BQ41" i="5"/>
  <c r="BQ19" i="5"/>
  <c r="BQ20" i="5"/>
  <c r="BQ23" i="5"/>
  <c r="BQ52" i="5"/>
  <c r="BQ47" i="5"/>
  <c r="BQ53" i="5"/>
  <c r="BQ27" i="5"/>
  <c r="BQ12" i="5"/>
  <c r="BQ36" i="5"/>
  <c r="BQ44" i="5"/>
  <c r="BQ54" i="5"/>
  <c r="BQ50" i="5"/>
  <c r="BQ24" i="5"/>
  <c r="BQ51" i="5"/>
  <c r="BQ30" i="5"/>
  <c r="BQ48" i="5"/>
  <c r="BQ46" i="5"/>
  <c r="BQ35" i="5"/>
  <c r="BQ34" i="5"/>
  <c r="BQ15" i="5"/>
  <c r="BQ17" i="5"/>
  <c r="BQ45" i="5"/>
  <c r="BQ39" i="5"/>
  <c r="BQ26" i="5"/>
  <c r="BQ21" i="5"/>
  <c r="BQ42" i="5"/>
  <c r="BQ40" i="5"/>
  <c r="BQ22" i="5"/>
  <c r="BQ13" i="5"/>
  <c r="BQ28" i="5"/>
  <c r="BQ16" i="5"/>
  <c r="BQ33" i="5"/>
  <c r="BQ38" i="5"/>
  <c r="C10" i="5" l="1"/>
  <c r="C11" i="5"/>
  <c r="C12" i="5" s="1"/>
  <c r="C13" i="5" s="1"/>
  <c r="C14" i="5" s="1"/>
  <c r="C15" i="5" s="1"/>
  <c r="C16" i="5" s="1"/>
  <c r="C17" i="5" s="1"/>
  <c r="C18" i="5" s="1"/>
  <c r="C19" i="5" s="1"/>
  <c r="C20" i="5" s="1"/>
  <c r="C21" i="5" s="1"/>
  <c r="C22" i="5" s="1"/>
  <c r="C23" i="5" s="1"/>
  <c r="C24" i="5" s="1"/>
  <c r="C25" i="5" s="1"/>
  <c r="C26" i="5" s="1"/>
  <c r="C27" i="5" s="1"/>
  <c r="P22" i="11"/>
  <c r="DM5" i="2"/>
  <c r="J22" i="11"/>
  <c r="DL5" i="2"/>
  <c r="U12" i="11"/>
  <c r="A13" i="11" s="1"/>
  <c r="U21" i="11"/>
  <c r="I14" i="11" s="1"/>
  <c r="K14" i="11" s="1"/>
  <c r="U25" i="11"/>
  <c r="I18" i="11" s="1"/>
  <c r="J18" i="11" s="1"/>
  <c r="U24" i="11"/>
  <c r="I17" i="11" s="1"/>
  <c r="K17" i="11" s="1"/>
  <c r="U14" i="11"/>
  <c r="A15" i="11" s="1"/>
  <c r="B15" i="11" s="1"/>
  <c r="U19" i="11"/>
  <c r="I12" i="11" s="1"/>
  <c r="J12" i="11" s="1"/>
  <c r="U17" i="11"/>
  <c r="A18" i="11" s="1"/>
  <c r="B18" i="11" s="1"/>
  <c r="U13" i="11"/>
  <c r="A14" i="11" s="1"/>
  <c r="U10" i="11"/>
  <c r="U23" i="11"/>
  <c r="I16" i="11" s="1"/>
  <c r="K16" i="11" s="1"/>
  <c r="U18" i="11"/>
  <c r="I11" i="11" s="1"/>
  <c r="U22" i="11"/>
  <c r="I15" i="11" s="1"/>
  <c r="K15" i="11" s="1"/>
  <c r="U15" i="11"/>
  <c r="A16" i="11" s="1"/>
  <c r="B16" i="11" s="1"/>
  <c r="U11" i="11"/>
  <c r="A12" i="11" s="1"/>
  <c r="B12" i="11" s="1"/>
  <c r="U16" i="11"/>
  <c r="A17" i="11" s="1"/>
  <c r="B17" i="11" s="1"/>
  <c r="U20" i="11"/>
  <c r="I13" i="11" s="1"/>
  <c r="J13" i="11" s="1"/>
  <c r="AH8" i="5"/>
  <c r="I28" i="5"/>
  <c r="AH17" i="5"/>
  <c r="E22" i="11"/>
  <c r="F28" i="5"/>
  <c r="A11" i="11" s="1"/>
  <c r="X15" i="5" l="1"/>
  <c r="X14" i="5"/>
  <c r="X16" i="5" s="1"/>
  <c r="DN5" i="2"/>
  <c r="AH10" i="5"/>
  <c r="DF5" i="2"/>
  <c r="K18" i="11"/>
  <c r="O18" i="11" s="1"/>
  <c r="J14" i="11"/>
  <c r="J17" i="11"/>
  <c r="B11" i="11"/>
  <c r="K12" i="11"/>
  <c r="P12" i="11" s="1"/>
  <c r="C12" i="11"/>
  <c r="G12" i="11" s="1"/>
  <c r="J16" i="11"/>
  <c r="J15" i="11"/>
  <c r="K13" i="11"/>
  <c r="P13" i="11" s="1"/>
  <c r="P14" i="11"/>
  <c r="O14" i="11"/>
  <c r="P17" i="11"/>
  <c r="O17" i="11"/>
  <c r="P15" i="11"/>
  <c r="O15" i="11"/>
  <c r="O16" i="11"/>
  <c r="P16" i="11"/>
  <c r="B14" i="11"/>
  <c r="B13" i="11"/>
  <c r="K11" i="11"/>
  <c r="J11" i="11"/>
  <c r="C15" i="11"/>
  <c r="H15" i="11" s="1"/>
  <c r="C18" i="11"/>
  <c r="H18" i="11" s="1"/>
  <c r="C16" i="11"/>
  <c r="H16" i="11" s="1"/>
  <c r="C14" i="11"/>
  <c r="H14" i="11" s="1"/>
  <c r="C17" i="11"/>
  <c r="H17" i="11" s="1"/>
  <c r="C13" i="11"/>
  <c r="H13" i="11" s="1"/>
  <c r="X17" i="5" l="1"/>
  <c r="DG5" i="2"/>
  <c r="E25" i="11"/>
  <c r="AH12" i="5"/>
  <c r="AH13" i="5" s="1"/>
  <c r="DJ5" i="2" s="1"/>
  <c r="P18" i="11"/>
  <c r="H12" i="11"/>
  <c r="O12" i="11"/>
  <c r="O13" i="11"/>
  <c r="C11" i="11"/>
  <c r="CX5" i="2" s="1"/>
  <c r="G15" i="11"/>
  <c r="P11" i="11"/>
  <c r="O11" i="11"/>
  <c r="G18" i="11"/>
  <c r="G14" i="11"/>
  <c r="G17" i="11"/>
  <c r="G13" i="11"/>
  <c r="G16" i="11"/>
  <c r="DI5" i="2" l="1"/>
  <c r="E32" i="11"/>
  <c r="E38" i="11" s="1"/>
  <c r="H11" i="11"/>
  <c r="BV5" i="2" s="1"/>
  <c r="CL5" i="2"/>
  <c r="AX5" i="2"/>
  <c r="X5" i="2"/>
  <c r="AT5" i="2"/>
  <c r="CR5" i="2"/>
  <c r="AR5" i="2"/>
  <c r="BZ5" i="2"/>
  <c r="CH5" i="2"/>
  <c r="BX5" i="2"/>
  <c r="G11" i="11"/>
  <c r="CT5" i="2"/>
  <c r="BJ5" i="2"/>
  <c r="AF5" i="2"/>
  <c r="BT5" i="2"/>
  <c r="AD5" i="2"/>
  <c r="Z5" i="2"/>
  <c r="BF5" i="2"/>
  <c r="AL5" i="2"/>
  <c r="AZ5" i="2"/>
  <c r="CF5" i="2"/>
  <c r="AV5" i="2"/>
  <c r="CB5" i="2"/>
  <c r="BB5" i="2"/>
  <c r="AH5" i="2"/>
  <c r="BN5" i="2"/>
  <c r="AB5" i="2"/>
  <c r="BH5" i="2"/>
  <c r="CN5" i="2"/>
  <c r="CP5" i="2"/>
  <c r="CJ5" i="2"/>
  <c r="BR5" i="2"/>
  <c r="AP5" i="2"/>
  <c r="CD5" i="2"/>
  <c r="AJ5" i="2"/>
  <c r="BP5" i="2"/>
  <c r="V5" i="2"/>
  <c r="AN5" i="2"/>
  <c r="T5" i="2"/>
  <c r="CV5" i="2"/>
  <c r="BD5" i="2" l="1"/>
  <c r="BL5" i="2"/>
</calcChain>
</file>

<file path=xl/sharedStrings.xml><?xml version="1.0" encoding="utf-8"?>
<sst xmlns="http://schemas.openxmlformats.org/spreadsheetml/2006/main" count="21476" uniqueCount="2796">
  <si>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</si>
  <si>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</si>
  <si>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</si>
  <si>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</si>
  <si>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</si>
  <si>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</si>
  <si>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</si>
  <si>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</si>
  <si>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</si>
  <si>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</si>
  <si>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</si>
  <si>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</si>
  <si>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</si>
  <si>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</si>
  <si>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</si>
  <si>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</si>
  <si>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</si>
  <si>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</si>
  <si>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</si>
  <si>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</si>
  <si>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</si>
  <si>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تقسيط</t>
  </si>
  <si>
    <t>مقررات السنة الثانية</t>
  </si>
  <si>
    <t>المبلغ المستحق</t>
  </si>
  <si>
    <t>القسط الأول</t>
  </si>
  <si>
    <t>رسم الشهادة</t>
  </si>
  <si>
    <t>القسط الثاني</t>
  </si>
  <si>
    <t>نوع الثانوية</t>
  </si>
  <si>
    <t>رمز المقرر</t>
  </si>
  <si>
    <t>طابع هلال احمر     25  ل .س</t>
  </si>
  <si>
    <t xml:space="preserve">طابع مالي         30  ل.س   </t>
  </si>
  <si>
    <t>طابع بحث علمي         25ل.س</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</si>
  <si>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</si>
  <si>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</si>
  <si>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</si>
  <si>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</si>
  <si>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</si>
  <si>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</si>
  <si>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</si>
  <si>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</si>
  <si>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</si>
  <si>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</si>
  <si>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</si>
  <si>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</si>
  <si>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</si>
  <si>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</si>
  <si>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</si>
  <si>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</si>
  <si>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</si>
  <si>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</si>
  <si>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</si>
  <si>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</si>
  <si>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</si>
  <si>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</si>
  <si>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</si>
  <si>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</si>
  <si>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</si>
  <si>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</si>
  <si>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نوع الشهادة الثانوية</t>
  </si>
  <si>
    <t>سنة الشهادة</t>
  </si>
  <si>
    <t>محافظ الشهادة</t>
  </si>
  <si>
    <t>العنوان الدائم</t>
  </si>
  <si>
    <t>رقم الهاتف</t>
  </si>
  <si>
    <t>رقم الموبايل</t>
  </si>
  <si>
    <t>المحافظة</t>
  </si>
  <si>
    <t>ذوي الشهداء وجرحى الجيش العربي السوري</t>
  </si>
  <si>
    <t>تاريخ تدوير رسوم</t>
  </si>
  <si>
    <t>حسين</t>
  </si>
  <si>
    <t>الأولى</t>
  </si>
  <si>
    <t>صالح</t>
  </si>
  <si>
    <t>حاتم</t>
  </si>
  <si>
    <t>محمود</t>
  </si>
  <si>
    <t>مروان</t>
  </si>
  <si>
    <t>محمد</t>
  </si>
  <si>
    <t>عدنان</t>
  </si>
  <si>
    <t>علي</t>
  </si>
  <si>
    <t>يوسف</t>
  </si>
  <si>
    <t>أحمد</t>
  </si>
  <si>
    <t>جمال</t>
  </si>
  <si>
    <t>صلاح</t>
  </si>
  <si>
    <t>محمد علي</t>
  </si>
  <si>
    <t>فواز</t>
  </si>
  <si>
    <t>ماهر</t>
  </si>
  <si>
    <t>جميل</t>
  </si>
  <si>
    <t>بسام</t>
  </si>
  <si>
    <t>محي الدين</t>
  </si>
  <si>
    <t>رفيق</t>
  </si>
  <si>
    <t>عبد الرزاق</t>
  </si>
  <si>
    <t>ابراهيم</t>
  </si>
  <si>
    <t>محمد خير</t>
  </si>
  <si>
    <t>زياد</t>
  </si>
  <si>
    <t>عصام</t>
  </si>
  <si>
    <t>احمد</t>
  </si>
  <si>
    <t>خليل</t>
  </si>
  <si>
    <t>محمد عماد</t>
  </si>
  <si>
    <t>فؤاد</t>
  </si>
  <si>
    <t>بشار</t>
  </si>
  <si>
    <t>نضال</t>
  </si>
  <si>
    <t>صباح</t>
  </si>
  <si>
    <t>خالد</t>
  </si>
  <si>
    <t>حمد</t>
  </si>
  <si>
    <t>عبد الله</t>
  </si>
  <si>
    <t>مازن</t>
  </si>
  <si>
    <t>ايمن</t>
  </si>
  <si>
    <t>مصطفى</t>
  </si>
  <si>
    <t>عماد</t>
  </si>
  <si>
    <t>محمد سامر</t>
  </si>
  <si>
    <t>محمد زهير</t>
  </si>
  <si>
    <t>محمد كمال</t>
  </si>
  <si>
    <t>محمد سمير</t>
  </si>
  <si>
    <t>وليد</t>
  </si>
  <si>
    <t>سمير</t>
  </si>
  <si>
    <t>كمال</t>
  </si>
  <si>
    <t>ياسر</t>
  </si>
  <si>
    <t>قاسم</t>
  </si>
  <si>
    <t>غازي</t>
  </si>
  <si>
    <t>محمد هشام</t>
  </si>
  <si>
    <t>محمد معتز</t>
  </si>
  <si>
    <t>فايز</t>
  </si>
  <si>
    <t>رياض</t>
  </si>
  <si>
    <t>هيثم</t>
  </si>
  <si>
    <t>جهاد</t>
  </si>
  <si>
    <t>عبد الكريم</t>
  </si>
  <si>
    <t>طلال</t>
  </si>
  <si>
    <t>حسان</t>
  </si>
  <si>
    <t>محمد سليم</t>
  </si>
  <si>
    <t>محمد بسام</t>
  </si>
  <si>
    <t>محمد زياد</t>
  </si>
  <si>
    <t>معتز</t>
  </si>
  <si>
    <t>احسان</t>
  </si>
  <si>
    <t>محمد عدنان</t>
  </si>
  <si>
    <t>عثمان</t>
  </si>
  <si>
    <t>سامر</t>
  </si>
  <si>
    <t>منال</t>
  </si>
  <si>
    <t>غياث</t>
  </si>
  <si>
    <t>غفران</t>
  </si>
  <si>
    <t>وهيب</t>
  </si>
  <si>
    <t>اياد</t>
  </si>
  <si>
    <t>حسن حسن</t>
  </si>
  <si>
    <t>خلدون</t>
  </si>
  <si>
    <t>سهام</t>
  </si>
  <si>
    <t>سيف الدين</t>
  </si>
  <si>
    <t>كلمة السر</t>
  </si>
  <si>
    <t>الاسم</t>
  </si>
  <si>
    <t>عمار سعيد</t>
  </si>
  <si>
    <t>نهاد الأحمر</t>
  </si>
  <si>
    <t>عمر الإمام</t>
  </si>
  <si>
    <t>اتبع الخطوات التالية:</t>
  </si>
  <si>
    <t>الموبايل</t>
  </si>
  <si>
    <t>الهاتف</t>
  </si>
  <si>
    <t>شعبة التجنيد</t>
  </si>
  <si>
    <t>ذكر</t>
  </si>
  <si>
    <t>أنثى</t>
  </si>
  <si>
    <t>العنوان :</t>
  </si>
  <si>
    <t>الرقم الامتحاني</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</si>
  <si>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</si>
  <si>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</si>
  <si>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</si>
  <si>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</si>
  <si>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</si>
  <si>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</si>
  <si>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</si>
  <si>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</si>
  <si>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</si>
  <si>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</si>
  <si>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ليرة سورية فقط لا غير من الطالب</t>
  </si>
  <si>
    <t>رسم تسجيل سنوي</t>
  </si>
  <si>
    <t>عدد المواد الراسبة للمرة الأولى</t>
  </si>
  <si>
    <t>عدد المواد الراسبة للمرة الثانية</t>
  </si>
  <si>
    <t>أصول المحاسبة  (1)</t>
  </si>
  <si>
    <t xml:space="preserve">الرياضيات المالية والادارية </t>
  </si>
  <si>
    <t>مبادئ الادارة  (1)</t>
  </si>
  <si>
    <t xml:space="preserve">المدخل الى القانون </t>
  </si>
  <si>
    <t xml:space="preserve">تقنيات الحاسوب </t>
  </si>
  <si>
    <t>أصول المحاسبة (2)</t>
  </si>
  <si>
    <t xml:space="preserve">اساليب كمية في الادارة </t>
  </si>
  <si>
    <t>مبادئ الادارة  (2)</t>
  </si>
  <si>
    <t xml:space="preserve">اقتصاد كلي </t>
  </si>
  <si>
    <t>مبادئ التكاليف (1)</t>
  </si>
  <si>
    <t xml:space="preserve">نظم المعلومات المحاسبية </t>
  </si>
  <si>
    <t>محاسبة خاصة  (1)</t>
  </si>
  <si>
    <t xml:space="preserve">محاسبة منشات مالية </t>
  </si>
  <si>
    <t xml:space="preserve">محاسبة حكومية </t>
  </si>
  <si>
    <t>مبادئ التكاليف (2)</t>
  </si>
  <si>
    <t>محاسبة خاصة (2)</t>
  </si>
  <si>
    <t xml:space="preserve">نظرية المحاسبة </t>
  </si>
  <si>
    <t xml:space="preserve">محاسبة ضريبية </t>
  </si>
  <si>
    <t xml:space="preserve">محاسبة شركات الاموال </t>
  </si>
  <si>
    <t xml:space="preserve">المالية العامة </t>
  </si>
  <si>
    <t xml:space="preserve">ادارة الانتاج </t>
  </si>
  <si>
    <t xml:space="preserve">الاقتصاد الجزئي </t>
  </si>
  <si>
    <t xml:space="preserve">مبادئ الاحصاء </t>
  </si>
  <si>
    <t>تدقيق حسابات (2)</t>
  </si>
  <si>
    <t xml:space="preserve">محاسبة متقدمة </t>
  </si>
  <si>
    <t xml:space="preserve">محاسبة البترول </t>
  </si>
  <si>
    <t xml:space="preserve">مشكلات محاسبية معاصرة </t>
  </si>
  <si>
    <t>تدقيق حسابات (1)</t>
  </si>
  <si>
    <t xml:space="preserve">محاسبة ادارية </t>
  </si>
  <si>
    <t xml:space="preserve">برمجيات تطبيقية في المحاسبة </t>
  </si>
  <si>
    <t xml:space="preserve">محاسبة زراعية </t>
  </si>
  <si>
    <t xml:space="preserve">محاسبة شركات الاشخاص </t>
  </si>
  <si>
    <t xml:space="preserve">ادارة مشتريات ومخازن </t>
  </si>
  <si>
    <t xml:space="preserve">الادارة المالية </t>
  </si>
  <si>
    <t xml:space="preserve">القانون التجاري </t>
  </si>
  <si>
    <t>حنان</t>
  </si>
  <si>
    <t>امينه</t>
  </si>
  <si>
    <t>هناء</t>
  </si>
  <si>
    <t>سوسن</t>
  </si>
  <si>
    <t>مريم</t>
  </si>
  <si>
    <t>قمر</t>
  </si>
  <si>
    <t>ناديا</t>
  </si>
  <si>
    <t>مها</t>
  </si>
  <si>
    <t>منى</t>
  </si>
  <si>
    <t>سحر</t>
  </si>
  <si>
    <t>نوال</t>
  </si>
  <si>
    <t>امنه</t>
  </si>
  <si>
    <t>خديجه</t>
  </si>
  <si>
    <t>مرفت</t>
  </si>
  <si>
    <t>وفاء</t>
  </si>
  <si>
    <t>عليا</t>
  </si>
  <si>
    <t>رفاه</t>
  </si>
  <si>
    <t>رنا</t>
  </si>
  <si>
    <t>كوثر</t>
  </si>
  <si>
    <t>انتصار</t>
  </si>
  <si>
    <t>هيام</t>
  </si>
  <si>
    <t>سمر</t>
  </si>
  <si>
    <t>مسلم</t>
  </si>
  <si>
    <t>هيفاء</t>
  </si>
  <si>
    <t>هنادي</t>
  </si>
  <si>
    <t>مياده</t>
  </si>
  <si>
    <t>يسرى</t>
  </si>
  <si>
    <t>باسمه</t>
  </si>
  <si>
    <t>غاده</t>
  </si>
  <si>
    <t>سعاد</t>
  </si>
  <si>
    <t>فريال</t>
  </si>
  <si>
    <t>ايمان</t>
  </si>
  <si>
    <t>سناء</t>
  </si>
  <si>
    <t>ميساء</t>
  </si>
  <si>
    <t>رغداء</t>
  </si>
  <si>
    <t>سميره</t>
  </si>
  <si>
    <t>فلك</t>
  </si>
  <si>
    <t>رندا</t>
  </si>
  <si>
    <t>فاطمه</t>
  </si>
  <si>
    <t>اميره</t>
  </si>
  <si>
    <t>هدى</t>
  </si>
  <si>
    <t>عائده</t>
  </si>
  <si>
    <t>رجاء</t>
  </si>
  <si>
    <t>نجاح</t>
  </si>
  <si>
    <t>نجوى</t>
  </si>
  <si>
    <t>رانيا</t>
  </si>
  <si>
    <t>زينب</t>
  </si>
  <si>
    <t>محمد هيثم</t>
  </si>
  <si>
    <t>فايزه</t>
  </si>
  <si>
    <t>لينا</t>
  </si>
  <si>
    <t>جمانه</t>
  </si>
  <si>
    <t>رويده</t>
  </si>
  <si>
    <t>أمل</t>
  </si>
  <si>
    <t>عائشه</t>
  </si>
  <si>
    <t>نور الهدى</t>
  </si>
  <si>
    <t>ماجده</t>
  </si>
  <si>
    <t>ابتسام</t>
  </si>
  <si>
    <t>فاتن</t>
  </si>
  <si>
    <t>سلوى</t>
  </si>
  <si>
    <t>سوزان</t>
  </si>
  <si>
    <t>صبحيه</t>
  </si>
  <si>
    <t>شهناز</t>
  </si>
  <si>
    <t>اميمه</t>
  </si>
  <si>
    <t>ربيعه</t>
  </si>
  <si>
    <t>سوريا</t>
  </si>
  <si>
    <t>محمد سالم</t>
  </si>
  <si>
    <t>هبه</t>
  </si>
  <si>
    <t>بشيره</t>
  </si>
  <si>
    <t>رباح</t>
  </si>
  <si>
    <t>محمد فهد</t>
  </si>
  <si>
    <t/>
  </si>
  <si>
    <t>Father Name</t>
  </si>
  <si>
    <t>Mother Name</t>
  </si>
  <si>
    <t>Full Name</t>
  </si>
  <si>
    <t>place of birth</t>
  </si>
  <si>
    <t>مكان ورقم القيد</t>
  </si>
  <si>
    <t xml:space="preserve"> </t>
  </si>
  <si>
    <t>ذوي الاحتياجات الخاصة</t>
  </si>
  <si>
    <t>لا</t>
  </si>
  <si>
    <t>نعم</t>
  </si>
  <si>
    <t>دمشق</t>
  </si>
  <si>
    <t>دير الزور</t>
  </si>
  <si>
    <t>سقبا</t>
  </si>
  <si>
    <t>درعا</t>
  </si>
  <si>
    <t>التل</t>
  </si>
  <si>
    <t>حماة</t>
  </si>
  <si>
    <t>حرستا</t>
  </si>
  <si>
    <t>عربين</t>
  </si>
  <si>
    <t>الرقة</t>
  </si>
  <si>
    <t>ريف دمشق</t>
  </si>
  <si>
    <t>دوما</t>
  </si>
  <si>
    <t>مخيم اليرموك</t>
  </si>
  <si>
    <t>الفوعة</t>
  </si>
  <si>
    <t>حمص</t>
  </si>
  <si>
    <t>حلب</t>
  </si>
  <si>
    <t>مشفى دوما</t>
  </si>
  <si>
    <t>اللاذقية</t>
  </si>
  <si>
    <t>قطنا</t>
  </si>
  <si>
    <t>طرطوس</t>
  </si>
  <si>
    <t>السويداء</t>
  </si>
  <si>
    <t>الكويت</t>
  </si>
  <si>
    <t>يرموك</t>
  </si>
  <si>
    <t>الحجر الاسود</t>
  </si>
  <si>
    <t>النبك</t>
  </si>
  <si>
    <t>قبر الست</t>
  </si>
  <si>
    <t>القنيطرة</t>
  </si>
  <si>
    <t>قدسيا</t>
  </si>
  <si>
    <t>ببيلا</t>
  </si>
  <si>
    <t>هيجانه</t>
  </si>
  <si>
    <t>الحسكة</t>
  </si>
  <si>
    <t>إدلب</t>
  </si>
  <si>
    <t>العربية السورية</t>
  </si>
  <si>
    <t>الفلسطينية السورية</t>
  </si>
  <si>
    <t>الأردنية</t>
  </si>
  <si>
    <t>تجارية</t>
  </si>
  <si>
    <t>علمي</t>
  </si>
  <si>
    <t xml:space="preserve">تعليمات التسجيل </t>
  </si>
  <si>
    <t>يستفيد من الحسم</t>
  </si>
  <si>
    <t>نسبة الحسم</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</si>
  <si>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</si>
  <si>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</si>
  <si>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</si>
  <si>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 xml:space="preserve">يسدد (500ل.س) فقط رسم كل مقرر </t>
  </si>
  <si>
    <t>1000 من رسم كل مقرر</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</si>
  <si>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</si>
  <si>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</si>
  <si>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</si>
  <si>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المحاسبة - مركز التعليم المفتوح -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</si>
  <si>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الحاصلين على وثيقة وفاة من مكتب شؤون الشهداء والجرحى والمفقودين لأبناء و أزواج المتوفيين بالعمليات المشابهة للعمليات الحربية</t>
  </si>
  <si>
    <t>نها</t>
  </si>
  <si>
    <t>محمد رفيق</t>
  </si>
  <si>
    <t>فرزت</t>
  </si>
  <si>
    <t>نوفه</t>
  </si>
  <si>
    <t>اقبال</t>
  </si>
  <si>
    <t>ثمر</t>
  </si>
  <si>
    <t>بركات</t>
  </si>
  <si>
    <t>محمد طارق</t>
  </si>
  <si>
    <t>محمد مروان</t>
  </si>
  <si>
    <t>مروه الحلبي</t>
  </si>
  <si>
    <t>عبد المجيد</t>
  </si>
  <si>
    <t>رسلان</t>
  </si>
  <si>
    <t>سمره</t>
  </si>
  <si>
    <t>جديده الوادي</t>
  </si>
  <si>
    <t>حلبون</t>
  </si>
  <si>
    <t>بيروت</t>
  </si>
  <si>
    <t>بيت سحم</t>
  </si>
  <si>
    <t>العام الدراسي</t>
  </si>
  <si>
    <t xml:space="preserve"> المقررات التي سجلها الطالب</t>
  </si>
  <si>
    <t>الأول</t>
  </si>
  <si>
    <t>الثانية</t>
  </si>
  <si>
    <t>الثاني</t>
  </si>
  <si>
    <t>الثالثة</t>
  </si>
  <si>
    <t>كود المعهد</t>
  </si>
  <si>
    <t>مقررات السنة الأولى (فصل أول)</t>
  </si>
  <si>
    <t>مقررات السنة الأولى (فصل ثاني)</t>
  </si>
  <si>
    <t>مقررات السنة الثانية (فصل أول)</t>
  </si>
  <si>
    <t>مقررات السنة الثانية (فصل ثاني)</t>
  </si>
  <si>
    <t>مقررات السنة الثالثة (فصل أول)</t>
  </si>
  <si>
    <t>مقررات السنة الثالثة (فصل ثاني)</t>
  </si>
  <si>
    <t>رقم الطالب:</t>
  </si>
  <si>
    <t>السنة:</t>
  </si>
  <si>
    <t>الجنس:</t>
  </si>
  <si>
    <t>الجنسية:</t>
  </si>
  <si>
    <t>شعبة التجنيد:</t>
  </si>
  <si>
    <t>الموبايل:</t>
  </si>
  <si>
    <t>تاريخ الميلاد:</t>
  </si>
  <si>
    <t>الرقم الوطني:</t>
  </si>
  <si>
    <t>نوع الثانوية:</t>
  </si>
  <si>
    <t>الهاتف:</t>
  </si>
  <si>
    <t>مكان الميلاد:</t>
  </si>
  <si>
    <t>مكان ورقم القيد:</t>
  </si>
  <si>
    <t>محافظتها:</t>
  </si>
  <si>
    <t>المحافظة الدائمة:</t>
  </si>
  <si>
    <t>عامها:</t>
  </si>
  <si>
    <t>رسم المقررات</t>
  </si>
  <si>
    <t>عدد المقررات المسجلة</t>
  </si>
  <si>
    <t>إجمالي الرسوم</t>
  </si>
  <si>
    <t>الرابعة</t>
  </si>
  <si>
    <t>الرابعة حديث</t>
  </si>
  <si>
    <t>نبيه</t>
  </si>
  <si>
    <t>هنا</t>
  </si>
  <si>
    <t>نزيه</t>
  </si>
  <si>
    <t>امال</t>
  </si>
  <si>
    <t>بقاسل الشهير بالكحيص</t>
  </si>
  <si>
    <t>نوفة</t>
  </si>
  <si>
    <t>محمد وليد</t>
  </si>
  <si>
    <t>ثناء</t>
  </si>
  <si>
    <t>فاطر العلي</t>
  </si>
  <si>
    <t>حسن</t>
  </si>
  <si>
    <t>موجفه</t>
  </si>
  <si>
    <t>حسام كسر</t>
  </si>
  <si>
    <t>حسن خراط</t>
  </si>
  <si>
    <t>آمنه</t>
  </si>
  <si>
    <t>سهير</t>
  </si>
  <si>
    <t>منال البعيني</t>
  </si>
  <si>
    <t>ذوقان</t>
  </si>
  <si>
    <t>فرحا البعيني</t>
  </si>
  <si>
    <t>محمد عوده</t>
  </si>
  <si>
    <t>محمدامين</t>
  </si>
  <si>
    <t>محمد السيد</t>
  </si>
  <si>
    <t>بشرى</t>
  </si>
  <si>
    <t>ديب</t>
  </si>
  <si>
    <t>نزهه</t>
  </si>
  <si>
    <t>ريما</t>
  </si>
  <si>
    <t>منور</t>
  </si>
  <si>
    <t>نسرين</t>
  </si>
  <si>
    <t>فاديه</t>
  </si>
  <si>
    <t>راغده</t>
  </si>
  <si>
    <t>احمد تقي</t>
  </si>
  <si>
    <t>حياه سكيف</t>
  </si>
  <si>
    <t>لينا الخباز</t>
  </si>
  <si>
    <t>محمد وحيد</t>
  </si>
  <si>
    <t>اميره اليغشي</t>
  </si>
  <si>
    <t>روعه البدوان</t>
  </si>
  <si>
    <t>اديل البدوان</t>
  </si>
  <si>
    <t>وسام درويش</t>
  </si>
  <si>
    <t>بيان دنون</t>
  </si>
  <si>
    <t>ندى</t>
  </si>
  <si>
    <t>امجد رزق</t>
  </si>
  <si>
    <t>رزق</t>
  </si>
  <si>
    <t>مها محمود</t>
  </si>
  <si>
    <t>فاديا</t>
  </si>
  <si>
    <t>مروه برغوث</t>
  </si>
  <si>
    <t>ميسون</t>
  </si>
  <si>
    <t>زكيه</t>
  </si>
  <si>
    <t>منهل</t>
  </si>
  <si>
    <t>عمر</t>
  </si>
  <si>
    <t>موسى</t>
  </si>
  <si>
    <t>تغريد</t>
  </si>
  <si>
    <t>بتول ليموني</t>
  </si>
  <si>
    <t>وصفيه حمده</t>
  </si>
  <si>
    <t>محمد شلهوم</t>
  </si>
  <si>
    <t>حسني نجم</t>
  </si>
  <si>
    <t>محمد منصور تيناوي</t>
  </si>
  <si>
    <t>هنادي الجبان</t>
  </si>
  <si>
    <t>محمد فائز</t>
  </si>
  <si>
    <t>باسل الاجاتي</t>
  </si>
  <si>
    <t>انعام رضوان</t>
  </si>
  <si>
    <t>محمد عهد الخيمي</t>
  </si>
  <si>
    <t>محمد عادل</t>
  </si>
  <si>
    <t>ايمان تفاحه</t>
  </si>
  <si>
    <t>محمد زهدي</t>
  </si>
  <si>
    <t>نورس</t>
  </si>
  <si>
    <t>دعاء الحنش</t>
  </si>
  <si>
    <t>امل</t>
  </si>
  <si>
    <t>ايه محايري</t>
  </si>
  <si>
    <t>محمدزياد</t>
  </si>
  <si>
    <t>يارا نصر الدين</t>
  </si>
  <si>
    <t>سلوى نصر الدين</t>
  </si>
  <si>
    <t>عبد الكريم داوود</t>
  </si>
  <si>
    <t>محمد جميل</t>
  </si>
  <si>
    <t>غازيه النابلسي</t>
  </si>
  <si>
    <t>حسين يوسف</t>
  </si>
  <si>
    <t>سلمان</t>
  </si>
  <si>
    <t>سميرة</t>
  </si>
  <si>
    <t>جوزيف</t>
  </si>
  <si>
    <t>حسام الدين فرا</t>
  </si>
  <si>
    <t>لمى شيبوب</t>
  </si>
  <si>
    <t>دعاء ظاظا</t>
  </si>
  <si>
    <t>محمد جمال</t>
  </si>
  <si>
    <t>عمار مقصوصه</t>
  </si>
  <si>
    <t>هشام</t>
  </si>
  <si>
    <t>لين الايوبي</t>
  </si>
  <si>
    <t>مجدي</t>
  </si>
  <si>
    <t>دانا</t>
  </si>
  <si>
    <t>عائده الحبشيه</t>
  </si>
  <si>
    <t>لبنى طرابيشي</t>
  </si>
  <si>
    <t>عبد الغني</t>
  </si>
  <si>
    <t>دلال</t>
  </si>
  <si>
    <t>اسماعيل</t>
  </si>
  <si>
    <t>نور العرب القاسم العرب</t>
  </si>
  <si>
    <t>فائز</t>
  </si>
  <si>
    <t>ختام</t>
  </si>
  <si>
    <t>محمد عيد الجلد زبيدي</t>
  </si>
  <si>
    <t>هديه</t>
  </si>
  <si>
    <t>عامر الشيخ خالد</t>
  </si>
  <si>
    <t>ماجد</t>
  </si>
  <si>
    <t>نائله</t>
  </si>
  <si>
    <t>دلال السلامه العلاوش</t>
  </si>
  <si>
    <t>عبد الوهاب</t>
  </si>
  <si>
    <t>صبريه اهتيمي</t>
  </si>
  <si>
    <t>محمد عكاش</t>
  </si>
  <si>
    <t>سحر شاهين</t>
  </si>
  <si>
    <t>رولا الفقير</t>
  </si>
  <si>
    <t>يامن الابراهيم</t>
  </si>
  <si>
    <t>علا الهندي</t>
  </si>
  <si>
    <t>تيسير</t>
  </si>
  <si>
    <t>ريم الشريف</t>
  </si>
  <si>
    <t>محمد غياث</t>
  </si>
  <si>
    <t>بارعه السبيني</t>
  </si>
  <si>
    <t>علي عيسى</t>
  </si>
  <si>
    <t>طالب</t>
  </si>
  <si>
    <t>احسان النجار</t>
  </si>
  <si>
    <t>سعيد</t>
  </si>
  <si>
    <t>جوسلين دحدل</t>
  </si>
  <si>
    <t>سيده</t>
  </si>
  <si>
    <t>نتالي الياس</t>
  </si>
  <si>
    <t>ناصيف</t>
  </si>
  <si>
    <t>اميلدا</t>
  </si>
  <si>
    <t>مروه عاشور</t>
  </si>
  <si>
    <t>محمد حسن</t>
  </si>
  <si>
    <t>ناهده الخجا</t>
  </si>
  <si>
    <t>غاده مارديني</t>
  </si>
  <si>
    <t>مياده الكردي</t>
  </si>
  <si>
    <t>زياد فواز</t>
  </si>
  <si>
    <t>عيشه</t>
  </si>
  <si>
    <t>عبد اللطيف</t>
  </si>
  <si>
    <t>معين</t>
  </si>
  <si>
    <t>ازدهار</t>
  </si>
  <si>
    <t>امين</t>
  </si>
  <si>
    <t>نبيل</t>
  </si>
  <si>
    <t>نواف</t>
  </si>
  <si>
    <t>دعاء سليمان</t>
  </si>
  <si>
    <t>يحيى</t>
  </si>
  <si>
    <t>رنده</t>
  </si>
  <si>
    <t>زيكه ارناؤط</t>
  </si>
  <si>
    <t>نـدى</t>
  </si>
  <si>
    <t>ايمن العبد</t>
  </si>
  <si>
    <t>أمال</t>
  </si>
  <si>
    <t>الاء طعمينا</t>
  </si>
  <si>
    <t>سماهر خليل</t>
  </si>
  <si>
    <t>ريم المرعشلي</t>
  </si>
  <si>
    <t>عبد الرحمن</t>
  </si>
  <si>
    <t>الاء الخباز</t>
  </si>
  <si>
    <t>عبيد الله انجيله</t>
  </si>
  <si>
    <t>محمود الحسيني</t>
  </si>
  <si>
    <t>محمد ياسين</t>
  </si>
  <si>
    <t>نهله</t>
  </si>
  <si>
    <t>غاليه طرابلسي</t>
  </si>
  <si>
    <t>مصطفى عواد</t>
  </si>
  <si>
    <t>عيسى سلمان</t>
  </si>
  <si>
    <t>ضيا محمد</t>
  </si>
  <si>
    <t>محمد القابو ني</t>
  </si>
  <si>
    <t>خلود الصائغي</t>
  </si>
  <si>
    <t>لميعة علي</t>
  </si>
  <si>
    <t>غسان</t>
  </si>
  <si>
    <t>رأفت</t>
  </si>
  <si>
    <t>عماد الدين</t>
  </si>
  <si>
    <t>جمعه</t>
  </si>
  <si>
    <t>ممدوح</t>
  </si>
  <si>
    <t>عبير</t>
  </si>
  <si>
    <t>عيد</t>
  </si>
  <si>
    <t>سليم</t>
  </si>
  <si>
    <t>موفق</t>
  </si>
  <si>
    <t>نايفه</t>
  </si>
  <si>
    <t>محمد الحلبي</t>
  </si>
  <si>
    <t>ناريمان</t>
  </si>
  <si>
    <t>محمد رياض</t>
  </si>
  <si>
    <t>حسام</t>
  </si>
  <si>
    <t>رحمه</t>
  </si>
  <si>
    <t>امتثال</t>
  </si>
  <si>
    <t>توفيق</t>
  </si>
  <si>
    <t>منا</t>
  </si>
  <si>
    <t>ليلى</t>
  </si>
  <si>
    <t>عادل</t>
  </si>
  <si>
    <t>سليمان</t>
  </si>
  <si>
    <t>مطيعه</t>
  </si>
  <si>
    <t>فيصل</t>
  </si>
  <si>
    <t>صفاء حبوب</t>
  </si>
  <si>
    <t>نذير</t>
  </si>
  <si>
    <t>حليمه</t>
  </si>
  <si>
    <t>نايف</t>
  </si>
  <si>
    <t>هتاف</t>
  </si>
  <si>
    <t>فاتنه</t>
  </si>
  <si>
    <t>محمد رمضان</t>
  </si>
  <si>
    <t>انور</t>
  </si>
  <si>
    <t>منيره</t>
  </si>
  <si>
    <t>عفاف</t>
  </si>
  <si>
    <t>جرجي</t>
  </si>
  <si>
    <t>عبدالرزاق</t>
  </si>
  <si>
    <t>سماح</t>
  </si>
  <si>
    <t>محمد فايز</t>
  </si>
  <si>
    <t>منير</t>
  </si>
  <si>
    <t>حامد</t>
  </si>
  <si>
    <t>غاليه</t>
  </si>
  <si>
    <t>بديع</t>
  </si>
  <si>
    <t>نوره</t>
  </si>
  <si>
    <t>ادمون</t>
  </si>
  <si>
    <t>خضر</t>
  </si>
  <si>
    <t>محمد بشار</t>
  </si>
  <si>
    <t>رزان</t>
  </si>
  <si>
    <t>الهام</t>
  </si>
  <si>
    <t>إبراهيم</t>
  </si>
  <si>
    <t>محمد ماجد</t>
  </si>
  <si>
    <t>ناهد</t>
  </si>
  <si>
    <t>محمد عاطف</t>
  </si>
  <si>
    <t>هاله</t>
  </si>
  <si>
    <t>زهير</t>
  </si>
  <si>
    <t>ملك</t>
  </si>
  <si>
    <t>فهد</t>
  </si>
  <si>
    <t>اسماء</t>
  </si>
  <si>
    <t>هويدا</t>
  </si>
  <si>
    <t>اعتدال</t>
  </si>
  <si>
    <t>اسيمه</t>
  </si>
  <si>
    <t>عيسى</t>
  </si>
  <si>
    <t>صبريه</t>
  </si>
  <si>
    <t>نبال</t>
  </si>
  <si>
    <t>عبده</t>
  </si>
  <si>
    <t>ناصر</t>
  </si>
  <si>
    <t>محمد ضياء</t>
  </si>
  <si>
    <t>نقولا</t>
  </si>
  <si>
    <t>عامر</t>
  </si>
  <si>
    <t>عبد الفتاح</t>
  </si>
  <si>
    <t>عبدالناصر</t>
  </si>
  <si>
    <t>هلال</t>
  </si>
  <si>
    <t>فداء</t>
  </si>
  <si>
    <t>منذر</t>
  </si>
  <si>
    <t>فرج</t>
  </si>
  <si>
    <t>سميحه</t>
  </si>
  <si>
    <t>محمد ياسر</t>
  </si>
  <si>
    <t>عبدالله</t>
  </si>
  <si>
    <t>كوكب</t>
  </si>
  <si>
    <t>دياب</t>
  </si>
  <si>
    <t>حمده</t>
  </si>
  <si>
    <t>رفيقه</t>
  </si>
  <si>
    <t>هاشم</t>
  </si>
  <si>
    <t>ريم</t>
  </si>
  <si>
    <t>عمار</t>
  </si>
  <si>
    <t>وداد</t>
  </si>
  <si>
    <t>حسام الدين</t>
  </si>
  <si>
    <t>محمدعدنان</t>
  </si>
  <si>
    <t>محمد توفيق</t>
  </si>
  <si>
    <t>فارس</t>
  </si>
  <si>
    <t>راما محمد</t>
  </si>
  <si>
    <t>سميه</t>
  </si>
  <si>
    <t>رائده</t>
  </si>
  <si>
    <t>فتحيه</t>
  </si>
  <si>
    <t>عايش</t>
  </si>
  <si>
    <t>فاروق</t>
  </si>
  <si>
    <t>محمدزكي</t>
  </si>
  <si>
    <t>نعمه</t>
  </si>
  <si>
    <t>ردينه</t>
  </si>
  <si>
    <t>أمينه</t>
  </si>
  <si>
    <t>فوزي</t>
  </si>
  <si>
    <t>محمد عامر</t>
  </si>
  <si>
    <t>اكرم</t>
  </si>
  <si>
    <t>تركيه</t>
  </si>
  <si>
    <t>ياسين</t>
  </si>
  <si>
    <t>محمد بشير</t>
  </si>
  <si>
    <t>سوريه</t>
  </si>
  <si>
    <t>الياس</t>
  </si>
  <si>
    <t>روضه</t>
  </si>
  <si>
    <t>رضوان</t>
  </si>
  <si>
    <t>اسامة</t>
  </si>
  <si>
    <t>غيداء</t>
  </si>
  <si>
    <t>امير</t>
  </si>
  <si>
    <t>زبيده</t>
  </si>
  <si>
    <t>زهريه</t>
  </si>
  <si>
    <t>جميله</t>
  </si>
  <si>
    <t>وجدان</t>
  </si>
  <si>
    <t>شذا</t>
  </si>
  <si>
    <t>بسيمه</t>
  </si>
  <si>
    <t>عزيزه</t>
  </si>
  <si>
    <t>محمد امين</t>
  </si>
  <si>
    <t>نعيم</t>
  </si>
  <si>
    <t>روعه</t>
  </si>
  <si>
    <t>انعام</t>
  </si>
  <si>
    <t>لمياء</t>
  </si>
  <si>
    <t>اماني</t>
  </si>
  <si>
    <t>سهيله</t>
  </si>
  <si>
    <t>حميده</t>
  </si>
  <si>
    <t>فتحي</t>
  </si>
  <si>
    <t>رغده</t>
  </si>
  <si>
    <t>برهان</t>
  </si>
  <si>
    <t>فضل الله</t>
  </si>
  <si>
    <t>عوض</t>
  </si>
  <si>
    <t>مديحه</t>
  </si>
  <si>
    <t>شكري</t>
  </si>
  <si>
    <t>منصور</t>
  </si>
  <si>
    <t>محمد غسان</t>
  </si>
  <si>
    <t>رسميه</t>
  </si>
  <si>
    <t>عزو</t>
  </si>
  <si>
    <t>غصون</t>
  </si>
  <si>
    <t>رحاب</t>
  </si>
  <si>
    <t>رجب</t>
  </si>
  <si>
    <t>عبد الرؤوف</t>
  </si>
  <si>
    <t>عنان</t>
  </si>
  <si>
    <t>لميا</t>
  </si>
  <si>
    <t>وسيله</t>
  </si>
  <si>
    <t>صفاء</t>
  </si>
  <si>
    <t>وحيد</t>
  </si>
  <si>
    <t>اميه</t>
  </si>
  <si>
    <t>عبد العزيز</t>
  </si>
  <si>
    <t>لميس</t>
  </si>
  <si>
    <t>سامي</t>
  </si>
  <si>
    <t>احمد يوسف</t>
  </si>
  <si>
    <t>لواحظ</t>
  </si>
  <si>
    <t>فتون</t>
  </si>
  <si>
    <t>جاسم</t>
  </si>
  <si>
    <t>عواطف</t>
  </si>
  <si>
    <t>محمدخير</t>
  </si>
  <si>
    <t>حفيظه</t>
  </si>
  <si>
    <t>محمد صياح</t>
  </si>
  <si>
    <t>جومانا</t>
  </si>
  <si>
    <t>زكريا</t>
  </si>
  <si>
    <t>ملحم</t>
  </si>
  <si>
    <t>عبدو</t>
  </si>
  <si>
    <t>محمدبشار</t>
  </si>
  <si>
    <t>خلود</t>
  </si>
  <si>
    <t>اسمهان</t>
  </si>
  <si>
    <t>نهاد</t>
  </si>
  <si>
    <t>هند</t>
  </si>
  <si>
    <t>انيسه</t>
  </si>
  <si>
    <t>هايل</t>
  </si>
  <si>
    <t>احلام</t>
  </si>
  <si>
    <t>اسعد</t>
  </si>
  <si>
    <t>فردوس</t>
  </si>
  <si>
    <t>شفيق</t>
  </si>
  <si>
    <t>عطاف</t>
  </si>
  <si>
    <t>نبيله</t>
  </si>
  <si>
    <t>محمدنبيل</t>
  </si>
  <si>
    <t>محمد سعيد</t>
  </si>
  <si>
    <t>فريزه</t>
  </si>
  <si>
    <t>سهيل</t>
  </si>
  <si>
    <t>صبحي</t>
  </si>
  <si>
    <t>آمال</t>
  </si>
  <si>
    <t>منار</t>
  </si>
  <si>
    <t>محمد زين الدين</t>
  </si>
  <si>
    <t>حيدر</t>
  </si>
  <si>
    <t>مفيده</t>
  </si>
  <si>
    <t>علا</t>
  </si>
  <si>
    <t>محمد غازي</t>
  </si>
  <si>
    <t>ميسر</t>
  </si>
  <si>
    <t>تامر</t>
  </si>
  <si>
    <t>رويدا</t>
  </si>
  <si>
    <t>فائزه</t>
  </si>
  <si>
    <t>ميرفت</t>
  </si>
  <si>
    <t>نديمه</t>
  </si>
  <si>
    <t>عيده</t>
  </si>
  <si>
    <t>الطاف</t>
  </si>
  <si>
    <t>فيروز</t>
  </si>
  <si>
    <t>حنين</t>
  </si>
  <si>
    <t>محمد أمين</t>
  </si>
  <si>
    <t>فريد</t>
  </si>
  <si>
    <t>محمد خالد</t>
  </si>
  <si>
    <t>محمد كلثوم</t>
  </si>
  <si>
    <t>محمد نبيل</t>
  </si>
  <si>
    <t>بدريه</t>
  </si>
  <si>
    <t>فطمه</t>
  </si>
  <si>
    <t>محمد رضوان</t>
  </si>
  <si>
    <t>ورده</t>
  </si>
  <si>
    <t>احمد العوض</t>
  </si>
  <si>
    <t>محاسن</t>
  </si>
  <si>
    <t>عبد الحميد</t>
  </si>
  <si>
    <t>رافع</t>
  </si>
  <si>
    <t>محمد ابراهيم</t>
  </si>
  <si>
    <t>مأمون</t>
  </si>
  <si>
    <t>محمد ديب</t>
  </si>
  <si>
    <t>صلاح الدين</t>
  </si>
  <si>
    <t>ريمه</t>
  </si>
  <si>
    <t>جيهان</t>
  </si>
  <si>
    <t>سلمى</t>
  </si>
  <si>
    <t>بشير</t>
  </si>
  <si>
    <t>بديعه</t>
  </si>
  <si>
    <t>مرح الزعبي</t>
  </si>
  <si>
    <t>محمد نادر</t>
  </si>
  <si>
    <t>زهره</t>
  </si>
  <si>
    <t>جورج</t>
  </si>
  <si>
    <t>محمد فواز</t>
  </si>
  <si>
    <t>ملكه</t>
  </si>
  <si>
    <t>محمد ذياب</t>
  </si>
  <si>
    <t>نادر</t>
  </si>
  <si>
    <t>خوله</t>
  </si>
  <si>
    <t>عطا</t>
  </si>
  <si>
    <t>اخلاص</t>
  </si>
  <si>
    <t>اكرام</t>
  </si>
  <si>
    <t>محمد عيد</t>
  </si>
  <si>
    <t>ضياء</t>
  </si>
  <si>
    <t>ماري</t>
  </si>
  <si>
    <t>صافي</t>
  </si>
  <si>
    <t>خير الدين</t>
  </si>
  <si>
    <t>رمزيه</t>
  </si>
  <si>
    <t>ربيحه</t>
  </si>
  <si>
    <t>بثينه</t>
  </si>
  <si>
    <t>عبد الناصر</t>
  </si>
  <si>
    <t>نور الدين</t>
  </si>
  <si>
    <t>محمد ايمن</t>
  </si>
  <si>
    <t>سالم</t>
  </si>
  <si>
    <t>يونس</t>
  </si>
  <si>
    <t>رولا</t>
  </si>
  <si>
    <t>هندي</t>
  </si>
  <si>
    <t>فاضل</t>
  </si>
  <si>
    <t>حميد</t>
  </si>
  <si>
    <t>عفيف</t>
  </si>
  <si>
    <t>مجيد</t>
  </si>
  <si>
    <t>سعده</t>
  </si>
  <si>
    <t>شوكت</t>
  </si>
  <si>
    <t>ساميه</t>
  </si>
  <si>
    <t>نهى</t>
  </si>
  <si>
    <t>عبدالحكيم</t>
  </si>
  <si>
    <t>محمدنزار</t>
  </si>
  <si>
    <t>وحيده</t>
  </si>
  <si>
    <t>سعيده</t>
  </si>
  <si>
    <t>احمد حسن</t>
  </si>
  <si>
    <t>اعتماد</t>
  </si>
  <si>
    <t>مهيب</t>
  </si>
  <si>
    <t>فوزيه</t>
  </si>
  <si>
    <t>عبد الحكيم</t>
  </si>
  <si>
    <t>محمد مأمون</t>
  </si>
  <si>
    <t>امنه رمضان</t>
  </si>
  <si>
    <t>ناديه</t>
  </si>
  <si>
    <t>فادي</t>
  </si>
  <si>
    <t>انس</t>
  </si>
  <si>
    <t>محمد منير</t>
  </si>
  <si>
    <t>خيريه</t>
  </si>
  <si>
    <t>نعمات</t>
  </si>
  <si>
    <t>نورالهدى</t>
  </si>
  <si>
    <t>أميره</t>
  </si>
  <si>
    <t>سها</t>
  </si>
  <si>
    <t>نسيب</t>
  </si>
  <si>
    <t>كناز</t>
  </si>
  <si>
    <t>رتيبه</t>
  </si>
  <si>
    <t>أحمد أيمن</t>
  </si>
  <si>
    <t>عز الدين</t>
  </si>
  <si>
    <t>محمد قاسم</t>
  </si>
  <si>
    <t>محمود الخطيب</t>
  </si>
  <si>
    <t>امل شنار</t>
  </si>
  <si>
    <t>زهيه</t>
  </si>
  <si>
    <t>شاكر</t>
  </si>
  <si>
    <t>انطون</t>
  </si>
  <si>
    <t>رفيده</t>
  </si>
  <si>
    <t>محمدماهر</t>
  </si>
  <si>
    <t>بهيه</t>
  </si>
  <si>
    <t>رئيفه</t>
  </si>
  <si>
    <t>صابر</t>
  </si>
  <si>
    <t>نورالدين</t>
  </si>
  <si>
    <t>سلام</t>
  </si>
  <si>
    <t>وفيق</t>
  </si>
  <si>
    <t>تهاني</t>
  </si>
  <si>
    <t>فضيله</t>
  </si>
  <si>
    <t>نصير</t>
  </si>
  <si>
    <t>يوسف صالح</t>
  </si>
  <si>
    <t>زاهر</t>
  </si>
  <si>
    <t>شكيب</t>
  </si>
  <si>
    <t>حميدي</t>
  </si>
  <si>
    <t>حسن محمد</t>
  </si>
  <si>
    <t>كريمه</t>
  </si>
  <si>
    <t>منيب</t>
  </si>
  <si>
    <t>ولاء كرباج</t>
  </si>
  <si>
    <t>سليمه</t>
  </si>
  <si>
    <t>اسيما</t>
  </si>
  <si>
    <t>فياض</t>
  </si>
  <si>
    <t>نعمة</t>
  </si>
  <si>
    <t>جواد</t>
  </si>
  <si>
    <t>محمدسمير</t>
  </si>
  <si>
    <t>معروف</t>
  </si>
  <si>
    <t>رسمي</t>
  </si>
  <si>
    <t>نادره</t>
  </si>
  <si>
    <t>محمدغسان</t>
  </si>
  <si>
    <t>وهيبه</t>
  </si>
  <si>
    <t>محمد راتب</t>
  </si>
  <si>
    <t>ناهي</t>
  </si>
  <si>
    <t>بدر الدين</t>
  </si>
  <si>
    <t>كامله</t>
  </si>
  <si>
    <t>بارعه</t>
  </si>
  <si>
    <t>عبد الستار</t>
  </si>
  <si>
    <t>ابراهيم صالح</t>
  </si>
  <si>
    <t>فريده</t>
  </si>
  <si>
    <t>شاهين</t>
  </si>
  <si>
    <t>ريتا</t>
  </si>
  <si>
    <t>محمد مامون</t>
  </si>
  <si>
    <t>محمد الشعار</t>
  </si>
  <si>
    <t>هاديه</t>
  </si>
  <si>
    <t>محمد باسم</t>
  </si>
  <si>
    <t>محمد تيسير</t>
  </si>
  <si>
    <t>غالب</t>
  </si>
  <si>
    <t>اديب</t>
  </si>
  <si>
    <t>محمد فتحي</t>
  </si>
  <si>
    <t>نازك</t>
  </si>
  <si>
    <t>نصره</t>
  </si>
  <si>
    <t>احمد راتب</t>
  </si>
  <si>
    <t>عبله</t>
  </si>
  <si>
    <t>بلال</t>
  </si>
  <si>
    <t>تمام</t>
  </si>
  <si>
    <t>محمديحيى</t>
  </si>
  <si>
    <t>سونيا</t>
  </si>
  <si>
    <t>شذى</t>
  </si>
  <si>
    <t>جمعة</t>
  </si>
  <si>
    <t>محمدياسر</t>
  </si>
  <si>
    <t>جبر</t>
  </si>
  <si>
    <t>رؤى</t>
  </si>
  <si>
    <t>محمدمروان</t>
  </si>
  <si>
    <t>زينه</t>
  </si>
  <si>
    <t>رفعت</t>
  </si>
  <si>
    <t>عزت</t>
  </si>
  <si>
    <t>احمد الحلاق</t>
  </si>
  <si>
    <t>لينده</t>
  </si>
  <si>
    <t>وجيهه</t>
  </si>
  <si>
    <t>جعفر</t>
  </si>
  <si>
    <t>نزيهه</t>
  </si>
  <si>
    <t>عبد الرحيم</t>
  </si>
  <si>
    <t>محمد طاهر</t>
  </si>
  <si>
    <t>هناء غاوجي</t>
  </si>
  <si>
    <t>جدعان</t>
  </si>
  <si>
    <t>محمد حسام الدين</t>
  </si>
  <si>
    <t>حمزه</t>
  </si>
  <si>
    <t>محمدعماد</t>
  </si>
  <si>
    <t>فهميه</t>
  </si>
  <si>
    <t>هلا</t>
  </si>
  <si>
    <t>بيان</t>
  </si>
  <si>
    <t>محمد جواد</t>
  </si>
  <si>
    <t>حسيبه</t>
  </si>
  <si>
    <t>حمدو</t>
  </si>
  <si>
    <t>نبيهه</t>
  </si>
  <si>
    <t>عبدالقادر</t>
  </si>
  <si>
    <t>نجيب</t>
  </si>
  <si>
    <t>احمد الرمان</t>
  </si>
  <si>
    <t>عمران</t>
  </si>
  <si>
    <t>عزيز</t>
  </si>
  <si>
    <t>محمدسامر</t>
  </si>
  <si>
    <t>عبيده</t>
  </si>
  <si>
    <t>شفيقه</t>
  </si>
  <si>
    <t>مسره</t>
  </si>
  <si>
    <t>عزه</t>
  </si>
  <si>
    <t>نعمان</t>
  </si>
  <si>
    <t>محمد ربيع</t>
  </si>
  <si>
    <t>هنا شله</t>
  </si>
  <si>
    <t>حنان سليمان</t>
  </si>
  <si>
    <t>احمد الزعبي</t>
  </si>
  <si>
    <t>نعمت</t>
  </si>
  <si>
    <t>محمد نعمان</t>
  </si>
  <si>
    <t>محمد يونس</t>
  </si>
  <si>
    <t>منور المفشي</t>
  </si>
  <si>
    <t>حكمات</t>
  </si>
  <si>
    <t>محمد صالح</t>
  </si>
  <si>
    <t>منى شومان</t>
  </si>
  <si>
    <t>زكي</t>
  </si>
  <si>
    <t>محمد الشيخ</t>
  </si>
  <si>
    <t>زهيره</t>
  </si>
  <si>
    <t>محمد احسان</t>
  </si>
  <si>
    <t>محمد عبد الرزاق</t>
  </si>
  <si>
    <t>محمد اديب</t>
  </si>
  <si>
    <t>محمد أيمن</t>
  </si>
  <si>
    <t>بكري</t>
  </si>
  <si>
    <t>محمد شريف</t>
  </si>
  <si>
    <t>اكتمال</t>
  </si>
  <si>
    <t>عاطف</t>
  </si>
  <si>
    <t>عربيه</t>
  </si>
  <si>
    <t>لمى محمود</t>
  </si>
  <si>
    <t>مكيه</t>
  </si>
  <si>
    <t>شيرين</t>
  </si>
  <si>
    <t>كرم</t>
  </si>
  <si>
    <t>اسعاف</t>
  </si>
  <si>
    <t>روز</t>
  </si>
  <si>
    <t>شريفه</t>
  </si>
  <si>
    <t>لبنى</t>
  </si>
  <si>
    <t>نور حداد</t>
  </si>
  <si>
    <t>لميه</t>
  </si>
  <si>
    <t>ريحاب</t>
  </si>
  <si>
    <t>رمزي</t>
  </si>
  <si>
    <t>محمد رسلان</t>
  </si>
  <si>
    <t>رضيه</t>
  </si>
  <si>
    <t>مديحه محمد</t>
  </si>
  <si>
    <t>شعاع</t>
  </si>
  <si>
    <t>دعاء جاويش</t>
  </si>
  <si>
    <t>محمد محمد</t>
  </si>
  <si>
    <t>محمد حسان</t>
  </si>
  <si>
    <t>حوريه العليوي</t>
  </si>
  <si>
    <t>نفيسه</t>
  </si>
  <si>
    <t>احمد الرفاعي</t>
  </si>
  <si>
    <t>محمد حتاحت</t>
  </si>
  <si>
    <t>محمد خيري</t>
  </si>
  <si>
    <t>محمود بنيان</t>
  </si>
  <si>
    <t>رهام المصري</t>
  </si>
  <si>
    <t>لبنه</t>
  </si>
  <si>
    <t>هبه عيسى</t>
  </si>
  <si>
    <t>فادي قاسم</t>
  </si>
  <si>
    <t>نوره قاسم</t>
  </si>
  <si>
    <t>احمد السلوم</t>
  </si>
  <si>
    <t>يارا الاحمد</t>
  </si>
  <si>
    <t>هنادي عطايا</t>
  </si>
  <si>
    <t>فهميه عطايا</t>
  </si>
  <si>
    <t>هبه ظريفه</t>
  </si>
  <si>
    <t>محمد نور البوشي</t>
  </si>
  <si>
    <t>ماهر اسماعيل</t>
  </si>
  <si>
    <t>شادي الطحاوي</t>
  </si>
  <si>
    <t>سليمان التايه</t>
  </si>
  <si>
    <t>حواس</t>
  </si>
  <si>
    <t>ريما الشعار</t>
  </si>
  <si>
    <t>رفيق تللو النشواتي</t>
  </si>
  <si>
    <t>رشا شقدوح</t>
  </si>
  <si>
    <t>راما مشمش</t>
  </si>
  <si>
    <t>محمدنور</t>
  </si>
  <si>
    <t>راما صوان</t>
  </si>
  <si>
    <t>الاء عميره</t>
  </si>
  <si>
    <t>الاء الحموي</t>
  </si>
  <si>
    <t>اسامه الشطي</t>
  </si>
  <si>
    <t>محمد العرجاوي</t>
  </si>
  <si>
    <t>يمامه المخللاتي</t>
  </si>
  <si>
    <t>نور الهدى قاروط</t>
  </si>
  <si>
    <t>محمد حماده</t>
  </si>
  <si>
    <t>محمد البصيري</t>
  </si>
  <si>
    <t>لؤي الطرزي</t>
  </si>
  <si>
    <t>عمار موسى باشا</t>
  </si>
  <si>
    <t>رشا بدر الدين</t>
  </si>
  <si>
    <t>اميره هركل</t>
  </si>
  <si>
    <t>هيا زين الدين</t>
  </si>
  <si>
    <t>هبه الله عياش</t>
  </si>
  <si>
    <t>نيكولا غريب</t>
  </si>
  <si>
    <t>نواف سوسق</t>
  </si>
  <si>
    <t>نعمه سعد الدين الجباوي</t>
  </si>
  <si>
    <t>مفاز السبيني</t>
  </si>
  <si>
    <t>محمود الخياط</t>
  </si>
  <si>
    <t>محمد يزن مجركش</t>
  </si>
  <si>
    <t>محمد وائل عكوري</t>
  </si>
  <si>
    <t>غنى المصري</t>
  </si>
  <si>
    <t>عماد المحسن</t>
  </si>
  <si>
    <t>ريام</t>
  </si>
  <si>
    <t>عبد الرحمن رسلان</t>
  </si>
  <si>
    <t>رهام زين الدين</t>
  </si>
  <si>
    <t>رهام ابو حسن</t>
  </si>
  <si>
    <t>حنان دخان</t>
  </si>
  <si>
    <t>محمدباسم</t>
  </si>
  <si>
    <t>حسان زين العابدين</t>
  </si>
  <si>
    <t>حيان هناوي</t>
  </si>
  <si>
    <t>اسامه عطايا</t>
  </si>
  <si>
    <t>وليد السمان</t>
  </si>
  <si>
    <t>خديجه نصر</t>
  </si>
  <si>
    <t>محمد دنون</t>
  </si>
  <si>
    <t>فهميه زريق</t>
  </si>
  <si>
    <t>عمران خيو</t>
  </si>
  <si>
    <t>ربا اورفه</t>
  </si>
  <si>
    <t>راتب ابو حجر</t>
  </si>
  <si>
    <t>حسام مسالمه</t>
  </si>
  <si>
    <t>جريس ابو الوي</t>
  </si>
  <si>
    <t>احمد عامر بازرباشي</t>
  </si>
  <si>
    <t>احمد حليمه</t>
  </si>
  <si>
    <t>ولاء العرسالي</t>
  </si>
  <si>
    <t>امل محفوض</t>
  </si>
  <si>
    <t>احمد النوار مراد</t>
  </si>
  <si>
    <t>تيريز الجوابره</t>
  </si>
  <si>
    <t>فوزه احمد</t>
  </si>
  <si>
    <t>علاء خليل</t>
  </si>
  <si>
    <t>منى ابراهيم</t>
  </si>
  <si>
    <t>وسيم قبه جي</t>
  </si>
  <si>
    <t>اميل</t>
  </si>
  <si>
    <t>نجوى هلال</t>
  </si>
  <si>
    <t>وسام محمود</t>
  </si>
  <si>
    <t>خديجه الشيخ</t>
  </si>
  <si>
    <t>ماجد العلوش</t>
  </si>
  <si>
    <t>امنه العوش</t>
  </si>
  <si>
    <t>عبير عرنوس</t>
  </si>
  <si>
    <t>امنه عرنوس</t>
  </si>
  <si>
    <t>عبير الشعار</t>
  </si>
  <si>
    <t>سيليه الجغامي</t>
  </si>
  <si>
    <t>صلاح الحريري</t>
  </si>
  <si>
    <t>جميله الحريري</t>
  </si>
  <si>
    <t>ثراء الحامد</t>
  </si>
  <si>
    <t>ايفون كوركجيان</t>
  </si>
  <si>
    <t>كيفورك</t>
  </si>
  <si>
    <t>صونيا</t>
  </si>
  <si>
    <t>فاطمه زينو</t>
  </si>
  <si>
    <t>ولاء الحمصي</t>
  </si>
  <si>
    <t>محمد اغيد سفور</t>
  </si>
  <si>
    <t>عمار البطحيش</t>
  </si>
  <si>
    <t>هزار</t>
  </si>
  <si>
    <t>ايهم الخضري</t>
  </si>
  <si>
    <t>اندريه زعرور</t>
  </si>
  <si>
    <t>فاديا بركيل</t>
  </si>
  <si>
    <t>احمد المغربي</t>
  </si>
  <si>
    <t>بشار فته</t>
  </si>
  <si>
    <t>عزه عبد الرؤوف</t>
  </si>
  <si>
    <t>عبد الكافي</t>
  </si>
  <si>
    <t>نسيبه الاحمد</t>
  </si>
  <si>
    <t>محمد معاذ حمصي</t>
  </si>
  <si>
    <t>ثروت سواح</t>
  </si>
  <si>
    <t>محمد تميم شقير</t>
  </si>
  <si>
    <t>امل سخني</t>
  </si>
  <si>
    <t>محمد السمان</t>
  </si>
  <si>
    <t>فاتن لحفي</t>
  </si>
  <si>
    <t>حنان زيني</t>
  </si>
  <si>
    <t>محمد الزين</t>
  </si>
  <si>
    <t>رائد الملا</t>
  </si>
  <si>
    <t>يزن مهنا</t>
  </si>
  <si>
    <t>رولا الكردي</t>
  </si>
  <si>
    <t>دعاء رمزي</t>
  </si>
  <si>
    <t>رامي سمور</t>
  </si>
  <si>
    <t>هيام سمور</t>
  </si>
  <si>
    <t>محمد هاني قلا عواد</t>
  </si>
  <si>
    <t>دانا محايري</t>
  </si>
  <si>
    <t>رئفت غزالي</t>
  </si>
  <si>
    <t>محمد نقشبندي</t>
  </si>
  <si>
    <t>سناء السيد</t>
  </si>
  <si>
    <t>مناف</t>
  </si>
  <si>
    <t>اعتدال احمد</t>
  </si>
  <si>
    <t>علياء اياسو</t>
  </si>
  <si>
    <t>سيلفا هاروتنيان</t>
  </si>
  <si>
    <t>ناديا كلاكل</t>
  </si>
  <si>
    <t>دعاء ابو الشامات</t>
  </si>
  <si>
    <t>سحاب العسلي</t>
  </si>
  <si>
    <t>محمد ناصر الدين</t>
  </si>
  <si>
    <t>رهف الباشا</t>
  </si>
  <si>
    <t>حسام عكاوي</t>
  </si>
  <si>
    <t>اسراء السياف</t>
  </si>
  <si>
    <t>حيان</t>
  </si>
  <si>
    <t>ابي الأحمد الكوسا</t>
  </si>
  <si>
    <t>ماسه الحوراني</t>
  </si>
  <si>
    <t>دمعه</t>
  </si>
  <si>
    <t>لما شهاب الدين</t>
  </si>
  <si>
    <t>عبير الغاوي</t>
  </si>
  <si>
    <t>محمد سعود</t>
  </si>
  <si>
    <t>فدوى سعود</t>
  </si>
  <si>
    <t>ربا الرحبي</t>
  </si>
  <si>
    <t>رنا ركل</t>
  </si>
  <si>
    <t>رنا غصون</t>
  </si>
  <si>
    <t>طارق جمعه</t>
  </si>
  <si>
    <t>محمد وفا</t>
  </si>
  <si>
    <t>انعام المرجى</t>
  </si>
  <si>
    <t>هنادي العلي</t>
  </si>
  <si>
    <t>انس مداده</t>
  </si>
  <si>
    <t>محمد عامر قضماني</t>
  </si>
  <si>
    <t>صبا الريس</t>
  </si>
  <si>
    <t>رهف شاهين</t>
  </si>
  <si>
    <t>جويل نخله</t>
  </si>
  <si>
    <t>بيان الطحان</t>
  </si>
  <si>
    <t>نور الدين قاري</t>
  </si>
  <si>
    <t>سوزان الحمد</t>
  </si>
  <si>
    <t>اكرام حمدان</t>
  </si>
  <si>
    <t>سحر قسام</t>
  </si>
  <si>
    <t>داليا نحلاوي</t>
  </si>
  <si>
    <t>محمد تحسين</t>
  </si>
  <si>
    <t>لورين وهبه</t>
  </si>
  <si>
    <t>مها غرز الدين</t>
  </si>
  <si>
    <t>وليد سريول</t>
  </si>
  <si>
    <t>هناء شيخ عرابي</t>
  </si>
  <si>
    <t>هديه الحلواني</t>
  </si>
  <si>
    <t>مسره مكوح</t>
  </si>
  <si>
    <t>فاتن العيد</t>
  </si>
  <si>
    <t>منيرفا</t>
  </si>
  <si>
    <t>علا كريشاتي</t>
  </si>
  <si>
    <t>حنان كريشاتي</t>
  </si>
  <si>
    <t>احسان هواري</t>
  </si>
  <si>
    <t>سلمى الحمدان</t>
  </si>
  <si>
    <t>ليلى شيا</t>
  </si>
  <si>
    <t>لودي الراعي</t>
  </si>
  <si>
    <t>عبير سليمان</t>
  </si>
  <si>
    <t>بلال ورده</t>
  </si>
  <si>
    <t>ندى جمعه</t>
  </si>
  <si>
    <t>نجلى</t>
  </si>
  <si>
    <t>مجد عيسى درويش</t>
  </si>
  <si>
    <t>رياض الشواف</t>
  </si>
  <si>
    <t>ايمان عاقوله</t>
  </si>
  <si>
    <t>انعام طه</t>
  </si>
  <si>
    <t>مصططفى</t>
  </si>
  <si>
    <t>محمد عمار نونو</t>
  </si>
  <si>
    <t>ساره دبوس</t>
  </si>
  <si>
    <t>فرنسوا الشيخ نجار</t>
  </si>
  <si>
    <t>ثناء شحاده</t>
  </si>
  <si>
    <t>نور الهدى ابو صبح</t>
  </si>
  <si>
    <t>ندى الشوفي</t>
  </si>
  <si>
    <t>رضا جودي</t>
  </si>
  <si>
    <t>لين نحاس درجزيني</t>
  </si>
  <si>
    <t>فاديه بركات</t>
  </si>
  <si>
    <t>رهف الشياح</t>
  </si>
  <si>
    <t>وعد الحوشان</t>
  </si>
  <si>
    <t>ناديا اليونس</t>
  </si>
  <si>
    <t>محمد جبر</t>
  </si>
  <si>
    <t>مريم قاسم</t>
  </si>
  <si>
    <t>عبد الله شوبان</t>
  </si>
  <si>
    <t>سالي ابو عدلا</t>
  </si>
  <si>
    <t>دانيه الباشا</t>
  </si>
  <si>
    <t>اميره صوان</t>
  </si>
  <si>
    <t>محمود مرعي</t>
  </si>
  <si>
    <t>سمر العمري</t>
  </si>
  <si>
    <t>احمد سلمان</t>
  </si>
  <si>
    <t>نعمه زبادنه</t>
  </si>
  <si>
    <t>مهيب مرشد</t>
  </si>
  <si>
    <t>انتصار عماد</t>
  </si>
  <si>
    <t>كنده دويعر</t>
  </si>
  <si>
    <t>عائده دويعر</t>
  </si>
  <si>
    <t>عمران خونده</t>
  </si>
  <si>
    <t>عبد الهادي الجارح</t>
  </si>
  <si>
    <t>عمر جغصي</t>
  </si>
  <si>
    <t>ديمه مشمش</t>
  </si>
  <si>
    <t>امنه الافيوني</t>
  </si>
  <si>
    <t>احمدمحجوب</t>
  </si>
  <si>
    <t>منى الشي</t>
  </si>
  <si>
    <t>عبده بيطار</t>
  </si>
  <si>
    <t>شادي بشاره</t>
  </si>
  <si>
    <t>انعام لطفي</t>
  </si>
  <si>
    <t>القيس ابراهيم</t>
  </si>
  <si>
    <t>باسمه الموازيني</t>
  </si>
  <si>
    <t>محمد مختار</t>
  </si>
  <si>
    <t>براءه عقيل</t>
  </si>
  <si>
    <t>رغداءصفيه</t>
  </si>
  <si>
    <t>محمد طلال دياب</t>
  </si>
  <si>
    <t>انس غنيم</t>
  </si>
  <si>
    <t>عكرمة</t>
  </si>
  <si>
    <t>ابتسام عجاج</t>
  </si>
  <si>
    <t>علي الحرش</t>
  </si>
  <si>
    <t>عماد المصري</t>
  </si>
  <si>
    <t>سيرين ناصيف</t>
  </si>
  <si>
    <t>محمد مكي عجاج</t>
  </si>
  <si>
    <t>مرام صاطور</t>
  </si>
  <si>
    <t>فراس سليمان</t>
  </si>
  <si>
    <t>انس ايوبي</t>
  </si>
  <si>
    <t>هزار الحلاق</t>
  </si>
  <si>
    <t>محمد ممدوح قصيده</t>
  </si>
  <si>
    <t>سميره الجلاد</t>
  </si>
  <si>
    <t>زين العابدين بربر</t>
  </si>
  <si>
    <t>بلثم شيحا</t>
  </si>
  <si>
    <t>سعيد صيدناوي</t>
  </si>
  <si>
    <t>ايمان علي</t>
  </si>
  <si>
    <t>يحيى صالح</t>
  </si>
  <si>
    <t>محمد بشار حسين</t>
  </si>
  <si>
    <t>محمد نصوح</t>
  </si>
  <si>
    <t>عبير ابو شعر</t>
  </si>
  <si>
    <t>ربا سرميني</t>
  </si>
  <si>
    <t>خالد منصور</t>
  </si>
  <si>
    <t>دريد</t>
  </si>
  <si>
    <t>زوده</t>
  </si>
  <si>
    <t>مرح تيرو</t>
  </si>
  <si>
    <t>محمد سامح زرزر</t>
  </si>
  <si>
    <t>حسين مرتضى</t>
  </si>
  <si>
    <t>مصطفى نمره</t>
  </si>
  <si>
    <t>عاليه الجرمقاني</t>
  </si>
  <si>
    <t>الاء غنطوس</t>
  </si>
  <si>
    <t>لارا المفعلاني</t>
  </si>
  <si>
    <t>محمد ناصر ناجي</t>
  </si>
  <si>
    <t>رجاء البيطار</t>
  </si>
  <si>
    <t>ريمون ابو عطيه</t>
  </si>
  <si>
    <t>جبرا</t>
  </si>
  <si>
    <t>جاكلين قدح</t>
  </si>
  <si>
    <t>راما عويضه</t>
  </si>
  <si>
    <t>اميه ابودقه</t>
  </si>
  <si>
    <t>محمد نمر</t>
  </si>
  <si>
    <t>باسله ابراهيم</t>
  </si>
  <si>
    <t>محمد نصر الله</t>
  </si>
  <si>
    <t>سمر نصر الله</t>
  </si>
  <si>
    <t>سميره المهايني</t>
  </si>
  <si>
    <t>رولانا الراعي</t>
  </si>
  <si>
    <t>احمد برشرو</t>
  </si>
  <si>
    <t>محمد زاهر الاصبح</t>
  </si>
  <si>
    <t>محمدسالم</t>
  </si>
  <si>
    <t>محمد خالد بارودي</t>
  </si>
  <si>
    <t>محمد الجباصيني</t>
  </si>
  <si>
    <t>صلاح الدين صهيون</t>
  </si>
  <si>
    <t>حمدي جوهر</t>
  </si>
  <si>
    <t>حنان الحسن</t>
  </si>
  <si>
    <t>سلوى قطريب</t>
  </si>
  <si>
    <t>خالده عامر</t>
  </si>
  <si>
    <t>امال عامر</t>
  </si>
  <si>
    <t>وفاء خطاب</t>
  </si>
  <si>
    <t>بلال الجابي</t>
  </si>
  <si>
    <t>فاطمه العقاد</t>
  </si>
  <si>
    <t>نادين زهره</t>
  </si>
  <si>
    <t>هبه الله الامعري</t>
  </si>
  <si>
    <t>نوره الحوشان</t>
  </si>
  <si>
    <t>نورا رعد</t>
  </si>
  <si>
    <t>منال صندوق</t>
  </si>
  <si>
    <t>كوثر الصقر</t>
  </si>
  <si>
    <t>طارق سليمان</t>
  </si>
  <si>
    <t>تغريد واكد</t>
  </si>
  <si>
    <t>الاء نويدر</t>
  </si>
  <si>
    <t>محمد جلال عبد الباقي</t>
  </si>
  <si>
    <t>شادي الغندور</t>
  </si>
  <si>
    <t>رباب كنفاني</t>
  </si>
  <si>
    <t>ديمه السيوفي</t>
  </si>
  <si>
    <t>الهام طنوس</t>
  </si>
  <si>
    <t>امجد حشمه</t>
  </si>
  <si>
    <t>قصي ابو الشامات</t>
  </si>
  <si>
    <t>علياء عرنوس</t>
  </si>
  <si>
    <t>غاليا</t>
  </si>
  <si>
    <t>علاء سلامه</t>
  </si>
  <si>
    <t>رفيه</t>
  </si>
  <si>
    <t>جميل عيسى</t>
  </si>
  <si>
    <t>بشار مصطفى</t>
  </si>
  <si>
    <t>احمد ابو كلام</t>
  </si>
  <si>
    <t>هديل عبد الله</t>
  </si>
  <si>
    <t>عبير سنديان</t>
  </si>
  <si>
    <t>اسامه بني المرجه</t>
  </si>
  <si>
    <t>محمد مسلم الدوغري</t>
  </si>
  <si>
    <t>محمد عدنان حصريه</t>
  </si>
  <si>
    <t>مرح</t>
  </si>
  <si>
    <t>رهف حامد</t>
  </si>
  <si>
    <t>فدوه الجماد</t>
  </si>
  <si>
    <t>لميع</t>
  </si>
  <si>
    <t>ليلى العبد الرب</t>
  </si>
  <si>
    <t>مروه عليمي</t>
  </si>
  <si>
    <t>مياس عبود</t>
  </si>
  <si>
    <t>سناء معلا</t>
  </si>
  <si>
    <t>ريمون مخلوف</t>
  </si>
  <si>
    <t>عمار الجزائري</t>
  </si>
  <si>
    <t>نيفين لطف الله</t>
  </si>
  <si>
    <t>رغد القصار</t>
  </si>
  <si>
    <t>عبد الرحمن النصار</t>
  </si>
  <si>
    <t>عباده الخباز</t>
  </si>
  <si>
    <t>منى الحاج علي</t>
  </si>
  <si>
    <t>منار عايد</t>
  </si>
  <si>
    <t>رنى الركاد</t>
  </si>
  <si>
    <t>هلا حافظ</t>
  </si>
  <si>
    <t>رباح الكردي</t>
  </si>
  <si>
    <t>عبد الرحمن شرف</t>
  </si>
  <si>
    <t>مؤمنه الخجا</t>
  </si>
  <si>
    <t>راويا وهبه</t>
  </si>
  <si>
    <t>امنه المحمود</t>
  </si>
  <si>
    <t>فزاع</t>
  </si>
  <si>
    <t>هنادي علوش</t>
  </si>
  <si>
    <t>موزه</t>
  </si>
  <si>
    <t>لبيبه درويش</t>
  </si>
  <si>
    <t>منى جمعه</t>
  </si>
  <si>
    <t>هيا حسين</t>
  </si>
  <si>
    <t>محمد ايمن عربشه</t>
  </si>
  <si>
    <t>محمد جمال الدين</t>
  </si>
  <si>
    <t>مؤمنه موسى</t>
  </si>
  <si>
    <t>رسميه كامل</t>
  </si>
  <si>
    <t>تمام حمشو</t>
  </si>
  <si>
    <t>شام</t>
  </si>
  <si>
    <t>محمد وئام اسماعيل</t>
  </si>
  <si>
    <t>كنان</t>
  </si>
  <si>
    <t>محمد حيدر بيضون</t>
  </si>
  <si>
    <t>مجد البقاعي</t>
  </si>
  <si>
    <t>عبد الهادي الملقي</t>
  </si>
  <si>
    <t>فهيمه</t>
  </si>
  <si>
    <t>عبد الهادي مروه</t>
  </si>
  <si>
    <t>هبه مملوك</t>
  </si>
  <si>
    <t>محمدفرزت</t>
  </si>
  <si>
    <t>هاني الطويل</t>
  </si>
  <si>
    <t>عمار قاروط</t>
  </si>
  <si>
    <t>زاد الخير حميدان</t>
  </si>
  <si>
    <t>رجائي</t>
  </si>
  <si>
    <t>سنار</t>
  </si>
  <si>
    <t>عيد الناصر</t>
  </si>
  <si>
    <t>عمار العك</t>
  </si>
  <si>
    <t>حياة العك</t>
  </si>
  <si>
    <t>نور غانم</t>
  </si>
  <si>
    <t>اسيمه شحاده</t>
  </si>
  <si>
    <t>هاشم حمزه</t>
  </si>
  <si>
    <t>وفاء مرعي القاضي</t>
  </si>
  <si>
    <t>ناديا الحكيم</t>
  </si>
  <si>
    <t>فاطمه المهدي</t>
  </si>
  <si>
    <t>عبد الرحمن رضوان</t>
  </si>
  <si>
    <t>ايمن زهره</t>
  </si>
  <si>
    <t>محمد غياث حسن اغا</t>
  </si>
  <si>
    <t>ساره حصري</t>
  </si>
  <si>
    <t>روعه شيخ البساتنه</t>
  </si>
  <si>
    <t>محمد خير طالب</t>
  </si>
  <si>
    <t>امل زهر الدين</t>
  </si>
  <si>
    <t>اديب كنعان</t>
  </si>
  <si>
    <t>ماجده كنعان</t>
  </si>
  <si>
    <t>لمى الوادي</t>
  </si>
  <si>
    <t>راعب</t>
  </si>
  <si>
    <t>هند الحمود</t>
  </si>
  <si>
    <t>سماهر رجب</t>
  </si>
  <si>
    <t>ريم الميداني</t>
  </si>
  <si>
    <t>روان رميح</t>
  </si>
  <si>
    <t>ريما جبوليه</t>
  </si>
  <si>
    <t>احسان العارف</t>
  </si>
  <si>
    <t>عمار طوبجي</t>
  </si>
  <si>
    <t>عبد الرحمن السباعي</t>
  </si>
  <si>
    <t>عبد اللطيف اللحام</t>
  </si>
  <si>
    <t>كمال شعلان</t>
  </si>
  <si>
    <t>كيناز</t>
  </si>
  <si>
    <t>فاطمه حمد</t>
  </si>
  <si>
    <t>رباب شنداله</t>
  </si>
  <si>
    <t>محمد علاء بكوره</t>
  </si>
  <si>
    <t>سوزان شبابيبي</t>
  </si>
  <si>
    <t>نجوى الشمالي</t>
  </si>
  <si>
    <t>زكاء هلاله</t>
  </si>
  <si>
    <t>انصاف سلوم</t>
  </si>
  <si>
    <t>احمد عصفور</t>
  </si>
  <si>
    <t>عزيزه حلبي</t>
  </si>
  <si>
    <t>كميله رشواني</t>
  </si>
  <si>
    <t>علا الحسن</t>
  </si>
  <si>
    <t>اميره زيود</t>
  </si>
  <si>
    <t>رحاب دقدوقه</t>
  </si>
  <si>
    <t>فاطمه دقدوقه</t>
  </si>
  <si>
    <t>مريم خلف</t>
  </si>
  <si>
    <t>مايا خير بك</t>
  </si>
  <si>
    <t>منى صالح</t>
  </si>
  <si>
    <t>احمد زعبوط</t>
  </si>
  <si>
    <t>لطيفه ابو اللبن</t>
  </si>
  <si>
    <t>غالب عبد الباقي الشربجي</t>
  </si>
  <si>
    <t>نيفين المنجد</t>
  </si>
  <si>
    <t>منى محفوظ</t>
  </si>
  <si>
    <t>رغد التيناوي</t>
  </si>
  <si>
    <t>محمد ماهر فتينه</t>
  </si>
  <si>
    <t>محمد الفرج</t>
  </si>
  <si>
    <t>حميده علوش</t>
  </si>
  <si>
    <t>سامر ياغي</t>
  </si>
  <si>
    <t>لمى القابسي</t>
  </si>
  <si>
    <t>مرام حجازي</t>
  </si>
  <si>
    <t>ورده عيرها</t>
  </si>
  <si>
    <t>لمياء الاحمد</t>
  </si>
  <si>
    <t>ريم الطويل</t>
  </si>
  <si>
    <t>خيزران</t>
  </si>
  <si>
    <t>ديما مخول</t>
  </si>
  <si>
    <t>صفيه فلوح</t>
  </si>
  <si>
    <t>فاتن نموره</t>
  </si>
  <si>
    <t>سوزان المحمود</t>
  </si>
  <si>
    <t>يزن خضر</t>
  </si>
  <si>
    <t>نوفليه</t>
  </si>
  <si>
    <t>مجد السوطري</t>
  </si>
  <si>
    <t>لجين شحري</t>
  </si>
  <si>
    <t>محمد معروف المسدى</t>
  </si>
  <si>
    <t>فؤاد عساف</t>
  </si>
  <si>
    <t>عبد الحميد زرزر</t>
  </si>
  <si>
    <t>يونس المحمود</t>
  </si>
  <si>
    <t>خليف</t>
  </si>
  <si>
    <t>نور مصري</t>
  </si>
  <si>
    <t>عبد الله العجلاني</t>
  </si>
  <si>
    <t>روان البقاعي</t>
  </si>
  <si>
    <t>ربا طالو</t>
  </si>
  <si>
    <t>ميساء قطان</t>
  </si>
  <si>
    <t>خلود الجمل</t>
  </si>
  <si>
    <t>ريما غازي</t>
  </si>
  <si>
    <t>نسرين سويد مدغمش</t>
  </si>
  <si>
    <t>غالب حميدو</t>
  </si>
  <si>
    <t>وهبه حميدو</t>
  </si>
  <si>
    <t>محمد ياسين امون</t>
  </si>
  <si>
    <t>مجد ابو عقل</t>
  </si>
  <si>
    <t>عبيد صادق</t>
  </si>
  <si>
    <t>غياث الحكيم</t>
  </si>
  <si>
    <t>الاء الشيخه</t>
  </si>
  <si>
    <t>رضيه سعد الله</t>
  </si>
  <si>
    <t>مرهف الحوش</t>
  </si>
  <si>
    <t>امل الحوش</t>
  </si>
  <si>
    <t>احمد الخضور</t>
  </si>
  <si>
    <t>سعاد ناصوري</t>
  </si>
  <si>
    <t>سماح عرفه</t>
  </si>
  <si>
    <t>غيثاء سكريه</t>
  </si>
  <si>
    <t>علي سالم</t>
  </si>
  <si>
    <t>امنه سالم</t>
  </si>
  <si>
    <t>سوسن شقحبي</t>
  </si>
  <si>
    <t>منار ثابت</t>
  </si>
  <si>
    <t>مروان صيرفي</t>
  </si>
  <si>
    <t>ضحى حامده</t>
  </si>
  <si>
    <t>ايه الله اتاسي</t>
  </si>
  <si>
    <t>رنا حديد</t>
  </si>
  <si>
    <t>دعاء المعلم</t>
  </si>
  <si>
    <t>مؤيد هواري</t>
  </si>
  <si>
    <t>مهند ابو شاهين</t>
  </si>
  <si>
    <t>محمد فهد شالاتي</t>
  </si>
  <si>
    <t>محمد الخطيب</t>
  </si>
  <si>
    <t>سجى القشاط</t>
  </si>
  <si>
    <t>رهيف حسن</t>
  </si>
  <si>
    <t>خلود الفحل</t>
  </si>
  <si>
    <t>نجاح حمصي</t>
  </si>
  <si>
    <t>نبيل الشيخ</t>
  </si>
  <si>
    <t>فاديا ليلا</t>
  </si>
  <si>
    <t>لونا الملا</t>
  </si>
  <si>
    <t>جورج ناصيف</t>
  </si>
  <si>
    <t>رحاب برهوم</t>
  </si>
  <si>
    <t>محمد زعيتر</t>
  </si>
  <si>
    <t>اشراق شنان</t>
  </si>
  <si>
    <t>منوي فليحان</t>
  </si>
  <si>
    <t>زهره عثمان</t>
  </si>
  <si>
    <t>ابتسام عثمان</t>
  </si>
  <si>
    <t>مهدي قلفه</t>
  </si>
  <si>
    <t>سهيله عبد العزيز</t>
  </si>
  <si>
    <t>حنان الحواصلي</t>
  </si>
  <si>
    <t>محمد كريم</t>
  </si>
  <si>
    <t>فرحان فروج</t>
  </si>
  <si>
    <t>محمد يمان زعيتر</t>
  </si>
  <si>
    <t>عائشه باكير</t>
  </si>
  <si>
    <t>سامي مجلخ الشهير بالوني</t>
  </si>
  <si>
    <t>يمان الصالحاني</t>
  </si>
  <si>
    <t>على الزين</t>
  </si>
  <si>
    <t>سهام فرج</t>
  </si>
  <si>
    <t>حسام غزيل</t>
  </si>
  <si>
    <t>منصوره يوسف</t>
  </si>
  <si>
    <t>صفاء ارسلانوق</t>
  </si>
  <si>
    <t>فريحه بكمز</t>
  </si>
  <si>
    <t>محمد نور الزين</t>
  </si>
  <si>
    <t>كريمه بشيش</t>
  </si>
  <si>
    <t>محمد فراس كنجو اللحام</t>
  </si>
  <si>
    <t>فادي شاشو</t>
  </si>
  <si>
    <t>رقيه عبد الحميد</t>
  </si>
  <si>
    <t>امل العصوه</t>
  </si>
  <si>
    <t>محمد امين قرطومه</t>
  </si>
  <si>
    <t>مجد ملاعب</t>
  </si>
  <si>
    <t>مازن السمان</t>
  </si>
  <si>
    <t>علا بركات</t>
  </si>
  <si>
    <t>رزان محمد</t>
  </si>
  <si>
    <t>خديجه ملحم</t>
  </si>
  <si>
    <t>نور الدين علاوي</t>
  </si>
  <si>
    <t>صباح سنديان</t>
  </si>
  <si>
    <t>كارين ابو عضل</t>
  </si>
  <si>
    <t>منى حسون</t>
  </si>
  <si>
    <t>نجاح القاسم</t>
  </si>
  <si>
    <t>ياسر القنواتي</t>
  </si>
  <si>
    <t>انعام دهمه</t>
  </si>
  <si>
    <t>جهاد مصطفى</t>
  </si>
  <si>
    <t>زينه موسى</t>
  </si>
  <si>
    <t>نسرين ابو زرد</t>
  </si>
  <si>
    <t>محمود الهنداوي</t>
  </si>
  <si>
    <t>محمد الغنيم</t>
  </si>
  <si>
    <t>محمد طارق منصور</t>
  </si>
  <si>
    <t>اسماء حليمه</t>
  </si>
  <si>
    <t>سامر العرب</t>
  </si>
  <si>
    <t>عامر كنعان</t>
  </si>
  <si>
    <t>نذير عبد الله</t>
  </si>
  <si>
    <t>اميه موسى</t>
  </si>
  <si>
    <t>ميسر بركات</t>
  </si>
  <si>
    <t>عبير عثمان</t>
  </si>
  <si>
    <t>ملك السقا</t>
  </si>
  <si>
    <t>بيان البري</t>
  </si>
  <si>
    <t>امال كركوتلي</t>
  </si>
  <si>
    <t>احمد الخوام</t>
  </si>
  <si>
    <t>رشا سلامه</t>
  </si>
  <si>
    <t>وفاء اغا</t>
  </si>
  <si>
    <t>احمد عصعص</t>
  </si>
  <si>
    <t>محمد رجب</t>
  </si>
  <si>
    <t>رضوان زعبوب</t>
  </si>
  <si>
    <t>اسماعيل الاقرع</t>
  </si>
  <si>
    <t>بدعه</t>
  </si>
  <si>
    <t>الهام الحموي</t>
  </si>
  <si>
    <t>ضياء ركاب</t>
  </si>
  <si>
    <t>زين العابدين العبد الله</t>
  </si>
  <si>
    <t>شاديه الرفاعي</t>
  </si>
  <si>
    <t>زبيده الدقاق</t>
  </si>
  <si>
    <t>رزان مطر</t>
  </si>
  <si>
    <t>محمد معاذ الحمصي</t>
  </si>
  <si>
    <t>سوسن شويكاني</t>
  </si>
  <si>
    <t>محمود حبوش</t>
  </si>
  <si>
    <t>عزيزه حسن</t>
  </si>
  <si>
    <t>دانيا بوابيجي</t>
  </si>
  <si>
    <t>رباح كسواني</t>
  </si>
  <si>
    <t>علا الحلبي</t>
  </si>
  <si>
    <t>طارق مسرابي</t>
  </si>
  <si>
    <t>عبد الله حمود</t>
  </si>
  <si>
    <t>صفاء عوده</t>
  </si>
  <si>
    <t>خجومعلم</t>
  </si>
  <si>
    <t>نرمين الحكيم</t>
  </si>
  <si>
    <t>محمد بسام كسواني</t>
  </si>
  <si>
    <t>رنا كويفاتي</t>
  </si>
  <si>
    <t>محمد مازن البزره</t>
  </si>
  <si>
    <t>فداء الحميدي</t>
  </si>
  <si>
    <t>غدير صندوق</t>
  </si>
  <si>
    <t>محمد قاسم نقاوه</t>
  </si>
  <si>
    <t>لورا الخلف</t>
  </si>
  <si>
    <t>بسام البعلي</t>
  </si>
  <si>
    <t>انعام العكام</t>
  </si>
  <si>
    <t>انس ابو قفه</t>
  </si>
  <si>
    <t>محمدناصر</t>
  </si>
  <si>
    <t>محمد يزن ايبو</t>
  </si>
  <si>
    <t>زهريه المدني</t>
  </si>
  <si>
    <t>لطيفه داود</t>
  </si>
  <si>
    <t>هيله قرموشي</t>
  </si>
  <si>
    <t>غريب بسيكي</t>
  </si>
  <si>
    <t>خديجه بسيكي</t>
  </si>
  <si>
    <t>زينب البدوي</t>
  </si>
  <si>
    <t>ريام العيد</t>
  </si>
  <si>
    <t>لوريس</t>
  </si>
  <si>
    <t>محمد وسيم الشورى</t>
  </si>
  <si>
    <t>ربيعه غنام</t>
  </si>
  <si>
    <t>هبه المعلم</t>
  </si>
  <si>
    <t>محمد البيري</t>
  </si>
  <si>
    <t>سلوى ادريس</t>
  </si>
  <si>
    <t>شما عريشه</t>
  </si>
  <si>
    <t>وليد جمعه</t>
  </si>
  <si>
    <t>قمر زين</t>
  </si>
  <si>
    <t>علا سواحه</t>
  </si>
  <si>
    <t>محمدفياض</t>
  </si>
  <si>
    <t>رشا جعفري المصري</t>
  </si>
  <si>
    <t>باسل الحاج علي</t>
  </si>
  <si>
    <t>ولاء شاهين</t>
  </si>
  <si>
    <t>محمد زياد بصبوص</t>
  </si>
  <si>
    <t>فادي ميا</t>
  </si>
  <si>
    <t>رئيف</t>
  </si>
  <si>
    <t>عمر عقل</t>
  </si>
  <si>
    <t>يارا زين الدين</t>
  </si>
  <si>
    <t>غنى الامام</t>
  </si>
  <si>
    <t>محمد الدبس</t>
  </si>
  <si>
    <t>سلوى الحوراني</t>
  </si>
  <si>
    <t>محمد ايمن عقيل</t>
  </si>
  <si>
    <t>اسما مولوى</t>
  </si>
  <si>
    <t>يزن بو حسون</t>
  </si>
  <si>
    <t>ماهر الحلبي</t>
  </si>
  <si>
    <t>عبد الله دنون</t>
  </si>
  <si>
    <t>ياسمين سليمان</t>
  </si>
  <si>
    <t>نعمات حيدر</t>
  </si>
  <si>
    <t>ماريا العبد</t>
  </si>
  <si>
    <t>رجاء بوعرار</t>
  </si>
  <si>
    <t>خوله ضاوي</t>
  </si>
  <si>
    <t>غزال</t>
  </si>
  <si>
    <t>فاطمه ضاوي</t>
  </si>
  <si>
    <t>روز البديوي</t>
  </si>
  <si>
    <t>مراد ابو ماعون</t>
  </si>
  <si>
    <t>محمدعمر</t>
  </si>
  <si>
    <t>محمد علي الموسوي</t>
  </si>
  <si>
    <t>روتانا الاحمر</t>
  </si>
  <si>
    <t>فائق</t>
  </si>
  <si>
    <t>قاسم صالحاني</t>
  </si>
  <si>
    <t>روند غزاوي</t>
  </si>
  <si>
    <t>رنيم العوض</t>
  </si>
  <si>
    <t>وئام الشعار</t>
  </si>
  <si>
    <t>احمد بهاء الدين</t>
  </si>
  <si>
    <t>محمد بصبوص</t>
  </si>
  <si>
    <t>بيان ادلبي</t>
  </si>
  <si>
    <t>ميناس داود</t>
  </si>
  <si>
    <t>مريم داؤود</t>
  </si>
  <si>
    <t>مي احمد</t>
  </si>
  <si>
    <t>رباب ابراهيم</t>
  </si>
  <si>
    <t>اميره غدير</t>
  </si>
  <si>
    <t>امل ادريس</t>
  </si>
  <si>
    <t>علياء هاشم</t>
  </si>
  <si>
    <t>ورود القطيش</t>
  </si>
  <si>
    <t>ليلى نقيري</t>
  </si>
  <si>
    <t>محمد حسان جمعه</t>
  </si>
  <si>
    <t>فارس الخطيب</t>
  </si>
  <si>
    <t>محمد ابو العلا</t>
  </si>
  <si>
    <t>يامن شهابي</t>
  </si>
  <si>
    <t>مصطفى الطعام</t>
  </si>
  <si>
    <t>محمد جابر</t>
  </si>
  <si>
    <t>ساره سنديان</t>
  </si>
  <si>
    <t>احمد لاذقاني</t>
  </si>
  <si>
    <t>فاديا غرز الدين</t>
  </si>
  <si>
    <t>سميره أبو الحسن</t>
  </si>
  <si>
    <t>صفاء الخطيب</t>
  </si>
  <si>
    <t>حازم القده</t>
  </si>
  <si>
    <t>كارول الخوري</t>
  </si>
  <si>
    <t>اسماء عبود</t>
  </si>
  <si>
    <t>اسيه اراجه</t>
  </si>
  <si>
    <t>سعاد مواس</t>
  </si>
  <si>
    <t>شمسه الخوري</t>
  </si>
  <si>
    <t>لبنى عزام</t>
  </si>
  <si>
    <t>سوزان عباس</t>
  </si>
  <si>
    <t>رغده قاسم</t>
  </si>
  <si>
    <t>محمد العساف</t>
  </si>
  <si>
    <t>روان ماميش</t>
  </si>
  <si>
    <t>سوسن الشياح</t>
  </si>
  <si>
    <t>حلوه</t>
  </si>
  <si>
    <t>لؤي الدحله</t>
  </si>
  <si>
    <t>عفراء ناصر</t>
  </si>
  <si>
    <t>محمد نظام تمر اغا</t>
  </si>
  <si>
    <t>نجوت الحمصي</t>
  </si>
  <si>
    <t>محمد يامن كواره</t>
  </si>
  <si>
    <t>غياث سويد</t>
  </si>
  <si>
    <t>سهام كوزلي</t>
  </si>
  <si>
    <t>رهف الحمصي</t>
  </si>
  <si>
    <t>احمدياسر</t>
  </si>
  <si>
    <t>خديجه دقو</t>
  </si>
  <si>
    <t>شهله</t>
  </si>
  <si>
    <t>معاذ الحمامي</t>
  </si>
  <si>
    <t>مصباح</t>
  </si>
  <si>
    <t>إيناس</t>
  </si>
  <si>
    <t>لين ديوب</t>
  </si>
  <si>
    <t>انس الرفاعي</t>
  </si>
  <si>
    <t>حكمت علاوي</t>
  </si>
  <si>
    <t>اماني كوجك</t>
  </si>
  <si>
    <t>معاذ نشواتي</t>
  </si>
  <si>
    <t>مروه القاضي</t>
  </si>
  <si>
    <t>رزان سلامه</t>
  </si>
  <si>
    <t>هدى خضور</t>
  </si>
  <si>
    <t>محمد كامل التيناوي</t>
  </si>
  <si>
    <t>لبنى شخاشيرو</t>
  </si>
  <si>
    <t>لينا ريمان</t>
  </si>
  <si>
    <t>هويدا ريمان</t>
  </si>
  <si>
    <t>صفا الهوارنه</t>
  </si>
  <si>
    <t>اناس الحاج علي</t>
  </si>
  <si>
    <t>فاطمه حمود</t>
  </si>
  <si>
    <t>الاء الاصفر</t>
  </si>
  <si>
    <t>صفاء السحاب</t>
  </si>
  <si>
    <t>فاطمه الشمص</t>
  </si>
  <si>
    <t>سلوان ياغي</t>
  </si>
  <si>
    <t>آمر</t>
  </si>
  <si>
    <t>اسامه البوشي</t>
  </si>
  <si>
    <t>مجدولين فروج</t>
  </si>
  <si>
    <t>فاديا فروج</t>
  </si>
  <si>
    <t>محمد وائل برازي</t>
  </si>
  <si>
    <t>راما شغري</t>
  </si>
  <si>
    <t>مؤمنه زوربا</t>
  </si>
  <si>
    <t>سلوى ابو رياح</t>
  </si>
  <si>
    <t>لجين الخزعل</t>
  </si>
  <si>
    <t>وليم</t>
  </si>
  <si>
    <t>قتيبه كبول</t>
  </si>
  <si>
    <t>احلام عدرا</t>
  </si>
  <si>
    <t>مالكيه</t>
  </si>
  <si>
    <t>علاء سمير</t>
  </si>
  <si>
    <t>منيره الرفاعي</t>
  </si>
  <si>
    <t>احمد ساطع</t>
  </si>
  <si>
    <t>باسمه الشمعه</t>
  </si>
  <si>
    <t>يزن النوري</t>
  </si>
  <si>
    <t>ميساء السقال</t>
  </si>
  <si>
    <t>عهد دراج</t>
  </si>
  <si>
    <t>اسماء البهلوان</t>
  </si>
  <si>
    <t>احمد الهاماني</t>
  </si>
  <si>
    <t>محمد مروان بكوره</t>
  </si>
  <si>
    <t>سمر عبيدي</t>
  </si>
  <si>
    <t>كنان عبد الخالق</t>
  </si>
  <si>
    <t>محمد يزبك</t>
  </si>
  <si>
    <t>عفراء الشرابي</t>
  </si>
  <si>
    <t>آمنه عرفات</t>
  </si>
  <si>
    <t>توفيق خير الله</t>
  </si>
  <si>
    <t>عفاف القهوجي</t>
  </si>
  <si>
    <t>محمد كبول</t>
  </si>
  <si>
    <t>ليلاس الدقاق</t>
  </si>
  <si>
    <t>لبنى صالح</t>
  </si>
  <si>
    <t>علا قاسم</t>
  </si>
  <si>
    <t>حسن شعلان</t>
  </si>
  <si>
    <t>محمدمشهور</t>
  </si>
  <si>
    <t>عمر دحله</t>
  </si>
  <si>
    <t>ميرنا السمكري</t>
  </si>
  <si>
    <t>غزل القدسي</t>
  </si>
  <si>
    <t>غاده الحداد</t>
  </si>
  <si>
    <t>عبيده الحاتي</t>
  </si>
  <si>
    <t>محمد ممدوح النحاس</t>
  </si>
  <si>
    <t>ضياء الشحف</t>
  </si>
  <si>
    <t>عسكريه</t>
  </si>
  <si>
    <t>مروه السيروان</t>
  </si>
  <si>
    <t>ريمونده برباره</t>
  </si>
  <si>
    <t>انطوانيت عثمان</t>
  </si>
  <si>
    <t>نيرما هواري</t>
  </si>
  <si>
    <t>لينا سكر</t>
  </si>
  <si>
    <t>نعمت رباطه</t>
  </si>
  <si>
    <t>نعيمه خضره</t>
  </si>
  <si>
    <t>مروه اورفه لي</t>
  </si>
  <si>
    <t>مكرم القاوي</t>
  </si>
  <si>
    <t>انعام الحفني</t>
  </si>
  <si>
    <t>هديه دفضع</t>
  </si>
  <si>
    <t>محمد مسكي</t>
  </si>
  <si>
    <t>حبيب</t>
  </si>
  <si>
    <t>بنين</t>
  </si>
  <si>
    <t>محمد العمري</t>
  </si>
  <si>
    <t>عبدو سيف الدين</t>
  </si>
  <si>
    <t>ايات كامل</t>
  </si>
  <si>
    <t>نبيل الاوس</t>
  </si>
  <si>
    <t>ندى عبد النبي</t>
  </si>
  <si>
    <t>اميره عبد الرؤف</t>
  </si>
  <si>
    <t>ايات عليكو</t>
  </si>
  <si>
    <t>هناء عليكو</t>
  </si>
  <si>
    <t>عبدو الهادي</t>
  </si>
  <si>
    <t>ناهد دعيبس</t>
  </si>
  <si>
    <t>صلاح الدين يونس</t>
  </si>
  <si>
    <t>حسان بغدادي</t>
  </si>
  <si>
    <t>الاء عمرو</t>
  </si>
  <si>
    <t>ياسمين الياسين</t>
  </si>
  <si>
    <t>رهف جمول</t>
  </si>
  <si>
    <t>ثلجه</t>
  </si>
  <si>
    <t>سماره لبابيدي</t>
  </si>
  <si>
    <t>فاديا بلله</t>
  </si>
  <si>
    <t>ايناس الحلبي</t>
  </si>
  <si>
    <t>لاما</t>
  </si>
  <si>
    <t>رنا اسماعيل</t>
  </si>
  <si>
    <t>سعده شاهين</t>
  </si>
  <si>
    <t>محمد حسن الحموي</t>
  </si>
  <si>
    <t>احمد جمعه</t>
  </si>
  <si>
    <t>انيسه حجله</t>
  </si>
  <si>
    <t>فراس بطمان</t>
  </si>
  <si>
    <t>ريم القباني</t>
  </si>
  <si>
    <t>نور مراد</t>
  </si>
  <si>
    <t>باسل العواد</t>
  </si>
  <si>
    <t>فليح</t>
  </si>
  <si>
    <t>غازيه المعيوف</t>
  </si>
  <si>
    <t>اماني طعمه</t>
  </si>
  <si>
    <t>نزيها فياض</t>
  </si>
  <si>
    <t>هبه سقى</t>
  </si>
  <si>
    <t>محمد سلمان</t>
  </si>
  <si>
    <t>روان دركزلي</t>
  </si>
  <si>
    <t>خالد مظلوم</t>
  </si>
  <si>
    <t>عنان عثمان</t>
  </si>
  <si>
    <t>اديب نجيب</t>
  </si>
  <si>
    <t>باسل الزعوقي</t>
  </si>
  <si>
    <t>محمود الابراهيم</t>
  </si>
  <si>
    <t>فكريه</t>
  </si>
  <si>
    <t>عبد الناصر جحه</t>
  </si>
  <si>
    <t>ريما حباب</t>
  </si>
  <si>
    <t>رحاب اليبرودي</t>
  </si>
  <si>
    <t>بسام الزعبي</t>
  </si>
  <si>
    <t>مرح الفرا</t>
  </si>
  <si>
    <t>عبد الرحمن قواص</t>
  </si>
  <si>
    <t>ميرنا السلوم</t>
  </si>
  <si>
    <t>عز الدين الدالي</t>
  </si>
  <si>
    <t>هناء العطار</t>
  </si>
  <si>
    <t>لينا الحجو</t>
  </si>
  <si>
    <t>أمل الحجو</t>
  </si>
  <si>
    <t>اسماعيل محمد</t>
  </si>
  <si>
    <t>رهام الحجار</t>
  </si>
  <si>
    <t>رانيا سعيد</t>
  </si>
  <si>
    <t>سامر الشلق</t>
  </si>
  <si>
    <t>هدى الجولق</t>
  </si>
  <si>
    <t>عبير قصاب</t>
  </si>
  <si>
    <t>محمد الحموي</t>
  </si>
  <si>
    <t>محمد فراس البكري</t>
  </si>
  <si>
    <t>هنا عوض</t>
  </si>
  <si>
    <t>ناهد نويلاتي</t>
  </si>
  <si>
    <t>غزل تللو</t>
  </si>
  <si>
    <t>خلود عبد الفتاح</t>
  </si>
  <si>
    <t>عبد الرحمن فاعور</t>
  </si>
  <si>
    <t>مياده المساد</t>
  </si>
  <si>
    <t>حمده المحمود</t>
  </si>
  <si>
    <t>هدى عواطه</t>
  </si>
  <si>
    <t>نيفين الموصللي</t>
  </si>
  <si>
    <t>نور سنوبر</t>
  </si>
  <si>
    <t>لما ابو صيام</t>
  </si>
  <si>
    <t>نسرين ابو صيام</t>
  </si>
  <si>
    <t>فرح طبيلي</t>
  </si>
  <si>
    <t>ابتسام الحمصي</t>
  </si>
  <si>
    <t>صلاح علبي</t>
  </si>
  <si>
    <t>كوثر الزحيلي</t>
  </si>
  <si>
    <t>شهرزاد الترك</t>
  </si>
  <si>
    <t>ايدن</t>
  </si>
  <si>
    <t>سوزان بلال</t>
  </si>
  <si>
    <t>سدره صافيه</t>
  </si>
  <si>
    <t>رشا رمضان</t>
  </si>
  <si>
    <t>ريم الادلبي</t>
  </si>
  <si>
    <t>راما نور العين</t>
  </si>
  <si>
    <t>راما شعبان</t>
  </si>
  <si>
    <t>تغريد حبش</t>
  </si>
  <si>
    <t>ايه الناطور</t>
  </si>
  <si>
    <t>ايمان الجبه</t>
  </si>
  <si>
    <t>الاء احداب</t>
  </si>
  <si>
    <t>نزيها كوكش</t>
  </si>
  <si>
    <t>احلام السالم</t>
  </si>
  <si>
    <t>قمر ابو راس</t>
  </si>
  <si>
    <t>اشرف عيسى</t>
  </si>
  <si>
    <t>ديمه فتاحي</t>
  </si>
  <si>
    <t>شذى الاتيم</t>
  </si>
  <si>
    <t>ريم جبور</t>
  </si>
  <si>
    <t>ولاء الخولي</t>
  </si>
  <si>
    <t>بدريه حسين</t>
  </si>
  <si>
    <t>هنادي عسكر</t>
  </si>
  <si>
    <t>صيته</t>
  </si>
  <si>
    <t>فاضل العص</t>
  </si>
  <si>
    <t>عمر الحوامده</t>
  </si>
  <si>
    <t>ضياء حسن</t>
  </si>
  <si>
    <t>سمر صطوف</t>
  </si>
  <si>
    <t>سعدو</t>
  </si>
  <si>
    <t>رفعت عمر</t>
  </si>
  <si>
    <t>جنان الحسن</t>
  </si>
  <si>
    <t>بيان علي بك</t>
  </si>
  <si>
    <t>بهيره محمد</t>
  </si>
  <si>
    <t>بلال باكير</t>
  </si>
  <si>
    <t>انس تلاوي</t>
  </si>
  <si>
    <t>محمد سامر رزق</t>
  </si>
  <si>
    <t>محمد بسام المصري</t>
  </si>
  <si>
    <t>ربا كعيكاتي</t>
  </si>
  <si>
    <t>بشرى قرحيلي</t>
  </si>
  <si>
    <t>وديعه</t>
  </si>
  <si>
    <t>اسراء عبد الحق</t>
  </si>
  <si>
    <t>غزل نقشبندي</t>
  </si>
  <si>
    <t>رغده الحموي</t>
  </si>
  <si>
    <t>احمد جمال</t>
  </si>
  <si>
    <t>مرام ديوب</t>
  </si>
  <si>
    <t>كلستان سيدو</t>
  </si>
  <si>
    <t>نيفين ابو عيد</t>
  </si>
  <si>
    <t>منى محمود</t>
  </si>
  <si>
    <t>محمد خضير</t>
  </si>
  <si>
    <t>خالد رجب</t>
  </si>
  <si>
    <t>رشا الحموي</t>
  </si>
  <si>
    <t>بيداء موعي</t>
  </si>
  <si>
    <t>نور غبور</t>
  </si>
  <si>
    <t>نهله قسيس</t>
  </si>
  <si>
    <t>ليلاس الرفاعي</t>
  </si>
  <si>
    <t>أحمد حيدر</t>
  </si>
  <si>
    <t>زينب قباني</t>
  </si>
  <si>
    <t>رشا بصل</t>
  </si>
  <si>
    <t>رئيفه خلوف</t>
  </si>
  <si>
    <t>راويه الاسود القصار</t>
  </si>
  <si>
    <t>رفاء</t>
  </si>
  <si>
    <t>ياسمين ديوب</t>
  </si>
  <si>
    <t>منيره جعفر</t>
  </si>
  <si>
    <t>هانيه سعود</t>
  </si>
  <si>
    <t>رامي عجور</t>
  </si>
  <si>
    <t>نوره شاغوري</t>
  </si>
  <si>
    <t>مريم ذيب</t>
  </si>
  <si>
    <t>فاطمه زيتون</t>
  </si>
  <si>
    <t>مروه المجذوب</t>
  </si>
  <si>
    <t>علاء نظام</t>
  </si>
  <si>
    <t>هناء هيفا</t>
  </si>
  <si>
    <t>عبد الرحيم الحمد</t>
  </si>
  <si>
    <t>ضرار عدره</t>
  </si>
  <si>
    <t>بدره يوسف</t>
  </si>
  <si>
    <t>صلاح الدين حامده</t>
  </si>
  <si>
    <t>زياد ونوس</t>
  </si>
  <si>
    <t>وهيبه ابراهيم</t>
  </si>
  <si>
    <t>رزان عطايا</t>
  </si>
  <si>
    <t>دانيه الزيبق</t>
  </si>
  <si>
    <t>حنان ابراهيم</t>
  </si>
  <si>
    <t>جميله كوسا</t>
  </si>
  <si>
    <t>بلال الصافتلي</t>
  </si>
  <si>
    <t>وفاء خدام</t>
  </si>
  <si>
    <t>ايناس الرواس</t>
  </si>
  <si>
    <t>علاء صلاح الدين</t>
  </si>
  <si>
    <t>راغده حامد</t>
  </si>
  <si>
    <t>هناء يوسف</t>
  </si>
  <si>
    <t>بلسم قداح</t>
  </si>
  <si>
    <t>فاتن رزوق</t>
  </si>
  <si>
    <t>فاطمه محمد</t>
  </si>
  <si>
    <t>عامر قصقص</t>
  </si>
  <si>
    <t>شذا فرنسيس</t>
  </si>
  <si>
    <t>غاده دروبي</t>
  </si>
  <si>
    <t>رشا المحمد</t>
  </si>
  <si>
    <t>رحوم</t>
  </si>
  <si>
    <t>روحيه الكفوله</t>
  </si>
  <si>
    <t>حسين تقي</t>
  </si>
  <si>
    <t>امجد بشر</t>
  </si>
  <si>
    <t>عسله عطا الله</t>
  </si>
  <si>
    <t>محمد طارق بوارشي</t>
  </si>
  <si>
    <t>منار خلوف</t>
  </si>
  <si>
    <t>بهجات</t>
  </si>
  <si>
    <t>صباح الخطيب</t>
  </si>
  <si>
    <t>مادلين جنبلاط</t>
  </si>
  <si>
    <t>جميله النمر</t>
  </si>
  <si>
    <t>فادي واكيم</t>
  </si>
  <si>
    <t>وفاء جبران</t>
  </si>
  <si>
    <t>سهير الخبي</t>
  </si>
  <si>
    <t>زينه حماميه الشعار</t>
  </si>
  <si>
    <t>نصر ورده</t>
  </si>
  <si>
    <t>خديجه عيد</t>
  </si>
  <si>
    <t>مهند الجمال</t>
  </si>
  <si>
    <t>كوكب شعبان</t>
  </si>
  <si>
    <t>منى الحبال</t>
  </si>
  <si>
    <t>محمود عثمان</t>
  </si>
  <si>
    <t>وسيله عبد الكريم</t>
  </si>
  <si>
    <t>عماد الدين الشعراني</t>
  </si>
  <si>
    <t>فريده الشيخ ياسين</t>
  </si>
  <si>
    <t>عامر شياح</t>
  </si>
  <si>
    <t>قمر الشياح</t>
  </si>
  <si>
    <t>باسل طالب</t>
  </si>
  <si>
    <t>يسرى طه</t>
  </si>
  <si>
    <t>محمد يزن حمد الله</t>
  </si>
  <si>
    <t>محمد نور الهبيان</t>
  </si>
  <si>
    <t>محمد شامل بيرقدار</t>
  </si>
  <si>
    <t>لمى الياسين</t>
  </si>
  <si>
    <t>محمود خير الحلبي</t>
  </si>
  <si>
    <t>فراس عبيدو</t>
  </si>
  <si>
    <t>محمد مازن كيلارجي</t>
  </si>
  <si>
    <t>هدى ياغي</t>
  </si>
  <si>
    <t>يسر رجا</t>
  </si>
  <si>
    <t>صباح حمور</t>
  </si>
  <si>
    <t>ياسين خليل</t>
  </si>
  <si>
    <t>فاطمه خليل</t>
  </si>
  <si>
    <t>ياسمين الخطيب الجشي</t>
  </si>
  <si>
    <t>لمى ابو الهوا</t>
  </si>
  <si>
    <t>سناء محمد</t>
  </si>
  <si>
    <t>منتهى عبود</t>
  </si>
  <si>
    <t>سراج ونوس</t>
  </si>
  <si>
    <t>اسامه شبلي</t>
  </si>
  <si>
    <t>توفبق</t>
  </si>
  <si>
    <t>عائشة حمزه</t>
  </si>
  <si>
    <t>محمد راتب جريده</t>
  </si>
  <si>
    <t>حيان عبد العزيز</t>
  </si>
  <si>
    <t>ماجده النجار</t>
  </si>
  <si>
    <t>نسيبه الميداني</t>
  </si>
  <si>
    <t>منال فاكهاني</t>
  </si>
  <si>
    <t>ساره خير بك</t>
  </si>
  <si>
    <t>فراس اكريم</t>
  </si>
  <si>
    <t>هديل سكيكر</t>
  </si>
  <si>
    <t>محمد توكز</t>
  </si>
  <si>
    <t>رؤى قهرمان</t>
  </si>
  <si>
    <t>عائشه الحمدو اليتيم</t>
  </si>
  <si>
    <t>نديمه اليتيم</t>
  </si>
  <si>
    <t>ماهر البغدادي</t>
  </si>
  <si>
    <t>هديه الشيخ</t>
  </si>
  <si>
    <t>لمه خاص</t>
  </si>
  <si>
    <t>مختار</t>
  </si>
  <si>
    <t>نهله قاروط</t>
  </si>
  <si>
    <t>فاطمه حمزه</t>
  </si>
  <si>
    <t>هيفاء عزام</t>
  </si>
  <si>
    <t>سليمان الحريري</t>
  </si>
  <si>
    <t>عائشه الحريري</t>
  </si>
  <si>
    <t>حسام رسلان</t>
  </si>
  <si>
    <t>زينب العذبه</t>
  </si>
  <si>
    <t>رنده عباس</t>
  </si>
  <si>
    <t>حنان عباس</t>
  </si>
  <si>
    <t>هبه جركس</t>
  </si>
  <si>
    <t>نبال الحسنيه</t>
  </si>
  <si>
    <t>ناديا الخطيب</t>
  </si>
  <si>
    <t>حسان عبد الهادي</t>
  </si>
  <si>
    <t>حمده السرور</t>
  </si>
  <si>
    <t>محمد النجار</t>
  </si>
  <si>
    <t>علا كحيل</t>
  </si>
  <si>
    <t>ثريا زينو</t>
  </si>
  <si>
    <t>فراس ثعلب</t>
  </si>
  <si>
    <t>عهد الشوفي</t>
  </si>
  <si>
    <t>اقبال العنداري</t>
  </si>
  <si>
    <t>رهف عاقل</t>
  </si>
  <si>
    <t>ملهم السيد</t>
  </si>
  <si>
    <t>خالده ناصر</t>
  </si>
  <si>
    <t>احمد عوده</t>
  </si>
  <si>
    <t>صفاء الخرسا</t>
  </si>
  <si>
    <t>وسام الحريري</t>
  </si>
  <si>
    <t>وداد الحريري</t>
  </si>
  <si>
    <t>هدى السيد طليبه</t>
  </si>
  <si>
    <t>فراس الحلاق</t>
  </si>
  <si>
    <t>عبد الله الاعسر</t>
  </si>
  <si>
    <t>مفيده اللوجي</t>
  </si>
  <si>
    <t>حسام حمزه الامام</t>
  </si>
  <si>
    <t>ساره حمزه الامام</t>
  </si>
  <si>
    <t>سامي ابو درهمين</t>
  </si>
  <si>
    <t>منتها ابو درهمين</t>
  </si>
  <si>
    <t>عبد الرزاق حموى</t>
  </si>
  <si>
    <t>محمد قاروط</t>
  </si>
  <si>
    <t>سروه الميداني</t>
  </si>
  <si>
    <t>علام شدود</t>
  </si>
  <si>
    <t>رولا النقشبندي</t>
  </si>
  <si>
    <t>مقصود</t>
  </si>
  <si>
    <t>باسمه المارديني</t>
  </si>
  <si>
    <t>مهند وحش</t>
  </si>
  <si>
    <t>هيفرون علي شان</t>
  </si>
  <si>
    <t>محي الدين شربجي</t>
  </si>
  <si>
    <t>رغداء المسالخي</t>
  </si>
  <si>
    <t>امل السبيتي</t>
  </si>
  <si>
    <t>محمد مسعود</t>
  </si>
  <si>
    <t>عامر سلوم</t>
  </si>
  <si>
    <t>جوليا دمر</t>
  </si>
  <si>
    <t>شيراز مرزا</t>
  </si>
  <si>
    <t>اميره النجم</t>
  </si>
  <si>
    <t>عائشه الخبير</t>
  </si>
  <si>
    <t>حسام الكعيد</t>
  </si>
  <si>
    <t>جسيم</t>
  </si>
  <si>
    <t>عائشه الناصر</t>
  </si>
  <si>
    <t>بلال بوبس</t>
  </si>
  <si>
    <t>عزيزه الشامي</t>
  </si>
  <si>
    <t>ايهم جابر</t>
  </si>
  <si>
    <t>تركيه احمد</t>
  </si>
  <si>
    <t>محمود الحلبي</t>
  </si>
  <si>
    <t>محمد صبحي</t>
  </si>
  <si>
    <t>عبد الله ميمونه</t>
  </si>
  <si>
    <t>محمد ايهم الاختيار</t>
  </si>
  <si>
    <t>غصون حبيب</t>
  </si>
  <si>
    <t>دالين النجار</t>
  </si>
  <si>
    <t>محمد غانم</t>
  </si>
  <si>
    <t>محمد الشلق</t>
  </si>
  <si>
    <t>أذين</t>
  </si>
  <si>
    <t>خليل الكالو</t>
  </si>
  <si>
    <t>قصي حمزه</t>
  </si>
  <si>
    <t>اعتدال رزق</t>
  </si>
  <si>
    <t>لؤي ضاهر</t>
  </si>
  <si>
    <t>منيره ابراهيم</t>
  </si>
  <si>
    <t>يوسف زين الدين</t>
  </si>
  <si>
    <t>آمنه نصر الدين</t>
  </si>
  <si>
    <t>وائل طباع</t>
  </si>
  <si>
    <t>ربيع الخوري</t>
  </si>
  <si>
    <t>نور الراعي</t>
  </si>
  <si>
    <t>نوال خورشيد</t>
  </si>
  <si>
    <t>محمد غياث القحف</t>
  </si>
  <si>
    <t>رهان التركماني</t>
  </si>
  <si>
    <t>مرسوله</t>
  </si>
  <si>
    <t>موسى مغمومه</t>
  </si>
  <si>
    <t>منار ادريس</t>
  </si>
  <si>
    <t>حياه زيتوني</t>
  </si>
  <si>
    <t>محمد باسل النحاس</t>
  </si>
  <si>
    <t>محمد باهر</t>
  </si>
  <si>
    <t>ندى الشويكي</t>
  </si>
  <si>
    <t>ربى ناعسه</t>
  </si>
  <si>
    <t>سحر المعلم</t>
  </si>
  <si>
    <t>احمد حبيب</t>
  </si>
  <si>
    <t>رياض معصراني</t>
  </si>
  <si>
    <t>فاتنه السيداه</t>
  </si>
  <si>
    <t>ياسر علي</t>
  </si>
  <si>
    <t>عمشه محمد</t>
  </si>
  <si>
    <t>عزت الحمصي</t>
  </si>
  <si>
    <t>سماح المنعم</t>
  </si>
  <si>
    <t>سامر احمد</t>
  </si>
  <si>
    <t>يزن النجار</t>
  </si>
  <si>
    <t>بلال الشيخ</t>
  </si>
  <si>
    <t>ديبه حجازي</t>
  </si>
  <si>
    <t>عبد القادر هنديه</t>
  </si>
  <si>
    <t>شفاء غزال</t>
  </si>
  <si>
    <t>احمد البوش</t>
  </si>
  <si>
    <t>عبد الرحمن العمري</t>
  </si>
  <si>
    <t>نزار تللو</t>
  </si>
  <si>
    <t>محمد طيلوني</t>
  </si>
  <si>
    <t>علاء الصالح</t>
  </si>
  <si>
    <t>منتهى الدبس</t>
  </si>
  <si>
    <t>فرح مراد</t>
  </si>
  <si>
    <t>محمدنضار</t>
  </si>
  <si>
    <t>يونس مبارك</t>
  </si>
  <si>
    <t>نصر الدين</t>
  </si>
  <si>
    <t>علي الشوحه</t>
  </si>
  <si>
    <t>احمد مراد</t>
  </si>
  <si>
    <t>صباح قصار</t>
  </si>
  <si>
    <t>سحر الملحم</t>
  </si>
  <si>
    <t>رياض الاغواني</t>
  </si>
  <si>
    <t>مياده الاغواني</t>
  </si>
  <si>
    <t>جلال البخاري</t>
  </si>
  <si>
    <t>نجاتي</t>
  </si>
  <si>
    <t>مكرم البخاري</t>
  </si>
  <si>
    <t>باسل ابو سعده</t>
  </si>
  <si>
    <t>نجاه ابو سعدى</t>
  </si>
  <si>
    <t>شذا مهنا</t>
  </si>
  <si>
    <t>نجلا محمود</t>
  </si>
  <si>
    <t>دنيا الشيخ</t>
  </si>
  <si>
    <t>روضه الاشقر</t>
  </si>
  <si>
    <t>نيفين داود</t>
  </si>
  <si>
    <t>جميله غزال</t>
  </si>
  <si>
    <t>محمد حمدون</t>
  </si>
  <si>
    <t>فادي نونه</t>
  </si>
  <si>
    <t>الاء التنبكجي</t>
  </si>
  <si>
    <t>هيلدا عياش</t>
  </si>
  <si>
    <t>اليس قسيس</t>
  </si>
  <si>
    <t>ايهم الحلبي</t>
  </si>
  <si>
    <t>عبد الله ابو الحسن</t>
  </si>
  <si>
    <t>خليف الناطور</t>
  </si>
  <si>
    <t>هدى الغزاوي</t>
  </si>
  <si>
    <t>فاطمه الغيد</t>
  </si>
  <si>
    <t>محمد عامر المنصوري</t>
  </si>
  <si>
    <t>امين نورو</t>
  </si>
  <si>
    <t>فاطمه اسعد</t>
  </si>
  <si>
    <t>امجد دادو</t>
  </si>
  <si>
    <t>مصطفى ناجي</t>
  </si>
  <si>
    <t>نيروز بخش</t>
  </si>
  <si>
    <t>نور الاسود</t>
  </si>
  <si>
    <t>لميس قطفي</t>
  </si>
  <si>
    <t>سعيد بيرقدار</t>
  </si>
  <si>
    <t>محمد زين العابدين</t>
  </si>
  <si>
    <t>احمد روحي</t>
  </si>
  <si>
    <t>عماد الهندي</t>
  </si>
  <si>
    <t>لؤي عيرها</t>
  </si>
  <si>
    <t>مها  حجازى</t>
  </si>
  <si>
    <t>عبد العزيز صالحاني</t>
  </si>
  <si>
    <t>يوشع الناعم</t>
  </si>
  <si>
    <t>حسين الحامد</t>
  </si>
  <si>
    <t>مريم عبد القادر</t>
  </si>
  <si>
    <t>ولاء الريس</t>
  </si>
  <si>
    <t>سفيان قصاص</t>
  </si>
  <si>
    <t>مؤيد مصطفى</t>
  </si>
  <si>
    <t>عائشه الجاسم</t>
  </si>
  <si>
    <t>مجد متولي</t>
  </si>
  <si>
    <t>ليلى السيوفي</t>
  </si>
  <si>
    <t>طارق ابو ضعيف</t>
  </si>
  <si>
    <t>سوسن اسماعيل</t>
  </si>
  <si>
    <t>رانيه شاهين</t>
  </si>
  <si>
    <t>محمد انور شتيوي</t>
  </si>
  <si>
    <t>صباح سراقبي</t>
  </si>
  <si>
    <t>ملكه الجاسم</t>
  </si>
  <si>
    <t>عليا الخضر</t>
  </si>
  <si>
    <t>شفيقه الحناوي</t>
  </si>
  <si>
    <t>محمد غيث الازهري</t>
  </si>
  <si>
    <t>اسلام</t>
  </si>
  <si>
    <t>علاء الدين سلطان</t>
  </si>
  <si>
    <t>ولاء البرقاوي</t>
  </si>
  <si>
    <t>مصطفى عبد السلام</t>
  </si>
  <si>
    <t>هيفاء عبد السلام</t>
  </si>
  <si>
    <t>الاء غنام</t>
  </si>
  <si>
    <t>فتح الله طرابلسي</t>
  </si>
  <si>
    <t>اندريه</t>
  </si>
  <si>
    <t>بكتوريا الطعمي</t>
  </si>
  <si>
    <t>نديم الانكليزي</t>
  </si>
  <si>
    <t>وصفيه قويدر</t>
  </si>
  <si>
    <t>بهلول ذياب الرفاعي</t>
  </si>
  <si>
    <t>ناديا محمد ذياب الشرع</t>
  </si>
  <si>
    <t>ميرفت زين الدين</t>
  </si>
  <si>
    <t>انصاف الاعور</t>
  </si>
  <si>
    <t>ايهم سمعان</t>
  </si>
  <si>
    <t>أمال عيسى</t>
  </si>
  <si>
    <t>بشرى طري</t>
  </si>
  <si>
    <t>ايمان الموات</t>
  </si>
  <si>
    <t>مازن ابو صلوع</t>
  </si>
  <si>
    <t>زاد الخير ابو صلوع</t>
  </si>
  <si>
    <t>عاطف العمر</t>
  </si>
  <si>
    <t>فتون سعيد نسلي</t>
  </si>
  <si>
    <t>الاء ابي الفتوح</t>
  </si>
  <si>
    <t>افراح</t>
  </si>
  <si>
    <t>محمد يزن بيضون</t>
  </si>
  <si>
    <t>عمر عمر</t>
  </si>
  <si>
    <t>ثناء السيد أحمد</t>
  </si>
  <si>
    <t>ابراهيم ابو ديب</t>
  </si>
  <si>
    <t>محمد تللو</t>
  </si>
  <si>
    <t>رغد العطار</t>
  </si>
  <si>
    <t>الفت شعبان</t>
  </si>
  <si>
    <t>شادي بنور</t>
  </si>
  <si>
    <t>بشير عبد الله</t>
  </si>
  <si>
    <t>ساميه المحمد</t>
  </si>
  <si>
    <t>محمد اسامه عبد الرحمن</t>
  </si>
  <si>
    <t>علي الابراهيم</t>
  </si>
  <si>
    <t>عامر العوا</t>
  </si>
  <si>
    <t>منال عم علي</t>
  </si>
  <si>
    <t>نسرين الحمد</t>
  </si>
  <si>
    <t>فاديه الزعبي</t>
  </si>
  <si>
    <t>محمد خير عبد الهادي</t>
  </si>
  <si>
    <t>محمد عزت مهره</t>
  </si>
  <si>
    <t>صباح مهره</t>
  </si>
  <si>
    <t>حاتم الطير</t>
  </si>
  <si>
    <t>مجد الدوغري</t>
  </si>
  <si>
    <t>باسل صالحه</t>
  </si>
  <si>
    <t>اعتدال مظلوم</t>
  </si>
  <si>
    <t>رضوان الحجه</t>
  </si>
  <si>
    <t>منير حرب</t>
  </si>
  <si>
    <t>نوال حرب</t>
  </si>
  <si>
    <t>مي السبع</t>
  </si>
  <si>
    <t>ورديه ابو مغضب</t>
  </si>
  <si>
    <t>نيفين كبول</t>
  </si>
  <si>
    <t>سوسن منذر</t>
  </si>
  <si>
    <t>محمد بشير القصاص</t>
  </si>
  <si>
    <t>رويده طرحها</t>
  </si>
  <si>
    <t>خالد الكلاس</t>
  </si>
  <si>
    <t>شهيناز حاج مصطفى</t>
  </si>
  <si>
    <t>احمد الحربات</t>
  </si>
  <si>
    <t>لطفيه الغضبان</t>
  </si>
  <si>
    <t>محمد انس حمصيه</t>
  </si>
  <si>
    <t>عماد الدين علاوي</t>
  </si>
  <si>
    <t>عصام ديركي</t>
  </si>
  <si>
    <t>ريم ابو سعيد</t>
  </si>
  <si>
    <t>حامده الشمندي</t>
  </si>
  <si>
    <t>رهف العاقل</t>
  </si>
  <si>
    <t>رجاء الكلاوي</t>
  </si>
  <si>
    <t>محمود القبرصلي</t>
  </si>
  <si>
    <t>ليلى رميح</t>
  </si>
  <si>
    <t>محمد باسل الايوبي</t>
  </si>
  <si>
    <t>ريم شباط</t>
  </si>
  <si>
    <t>عبد الله الرشيد</t>
  </si>
  <si>
    <t>هبه حلواني</t>
  </si>
  <si>
    <t>محمد ارشيد</t>
  </si>
  <si>
    <t>محمد نضال مدور</t>
  </si>
  <si>
    <t>عائشه الشلبي</t>
  </si>
  <si>
    <t>لينا القاضي</t>
  </si>
  <si>
    <t>ايهم حسن</t>
  </si>
  <si>
    <t>هديل السيوطي</t>
  </si>
  <si>
    <t>انتصار سلامه</t>
  </si>
  <si>
    <t>بسام الحداد</t>
  </si>
  <si>
    <t>بشاره الشماس</t>
  </si>
  <si>
    <t>ساميه هواري</t>
  </si>
  <si>
    <t>مريام شكري</t>
  </si>
  <si>
    <t>محمد منير البقاعي</t>
  </si>
  <si>
    <t>معتصم ذياب</t>
  </si>
  <si>
    <t>محمد خلدون الحمصي</t>
  </si>
  <si>
    <t>خديجه جمعه</t>
  </si>
  <si>
    <t>محمد طبيش</t>
  </si>
  <si>
    <t>امنه مريمه</t>
  </si>
  <si>
    <t>أحمد غسان</t>
  </si>
  <si>
    <t>عامر الاورفلي</t>
  </si>
  <si>
    <t>شذى خضر</t>
  </si>
  <si>
    <t>شهيره الصفدي</t>
  </si>
  <si>
    <t>غفران الرفاعي</t>
  </si>
  <si>
    <t>رنا عيسى</t>
  </si>
  <si>
    <t>هيله عقله</t>
  </si>
  <si>
    <t>خالد وفا</t>
  </si>
  <si>
    <t>مريم وفا</t>
  </si>
  <si>
    <t>فاطمه طالب</t>
  </si>
  <si>
    <t>فاطمه زين الدين</t>
  </si>
  <si>
    <t>علي العسلي</t>
  </si>
  <si>
    <t>وصال بحصاص</t>
  </si>
  <si>
    <t>محمد مجد دركشلي</t>
  </si>
  <si>
    <t>محمد عزت الشعار</t>
  </si>
  <si>
    <t>حسان حراق الحشيش</t>
  </si>
  <si>
    <t>اناس حبش</t>
  </si>
  <si>
    <t>هناء زياده</t>
  </si>
  <si>
    <t>ضحى ناعمه</t>
  </si>
  <si>
    <t>سمير شبلي</t>
  </si>
  <si>
    <t>حسام الدين الاحلس</t>
  </si>
  <si>
    <t>محمد ديب اللبان</t>
  </si>
  <si>
    <t>ايمان جديانا</t>
  </si>
  <si>
    <t>فايزه الساعور</t>
  </si>
  <si>
    <t>علا الزايد</t>
  </si>
  <si>
    <t>شيماء العودات</t>
  </si>
  <si>
    <t>عبد الغفار</t>
  </si>
  <si>
    <t>روعه محمود</t>
  </si>
  <si>
    <t>سوسن غتوس</t>
  </si>
  <si>
    <t>افنان سنجاب</t>
  </si>
  <si>
    <t>احمد وانلي</t>
  </si>
  <si>
    <t>سميه سوار</t>
  </si>
  <si>
    <t>مها ايوب</t>
  </si>
  <si>
    <t>فتحيه ايوب</t>
  </si>
  <si>
    <t>ماهر العمروش</t>
  </si>
  <si>
    <t>عائشه جديد</t>
  </si>
  <si>
    <t>علياء الزايد</t>
  </si>
  <si>
    <t>داليا الكيالي</t>
  </si>
  <si>
    <t>احمد عهد علوان</t>
  </si>
  <si>
    <t>وداد عثمان</t>
  </si>
  <si>
    <t>راكان</t>
  </si>
  <si>
    <t>هند المحمد</t>
  </si>
  <si>
    <t>محمد ملهم القطمه</t>
  </si>
  <si>
    <t>زبيده الطرح</t>
  </si>
  <si>
    <t>نوار حسن</t>
  </si>
  <si>
    <t>منى خضر</t>
  </si>
  <si>
    <t>منال البيطار</t>
  </si>
  <si>
    <t>محمد حسام خنصر</t>
  </si>
  <si>
    <t>صبحيه سرحان</t>
  </si>
  <si>
    <t>باسم صالح</t>
  </si>
  <si>
    <t>وداد صالح</t>
  </si>
  <si>
    <t>نور علوش</t>
  </si>
  <si>
    <t>ميساء القاضي</t>
  </si>
  <si>
    <t>محمد حمدي عابدين</t>
  </si>
  <si>
    <t>محمد الخليل</t>
  </si>
  <si>
    <t>قتيبه النابلسي</t>
  </si>
  <si>
    <t>بثينه الاحمد النابلسي</t>
  </si>
  <si>
    <t>رضوان خميس</t>
  </si>
  <si>
    <t>فهميه خميس</t>
  </si>
  <si>
    <t>محمد عامر كحلوس</t>
  </si>
  <si>
    <t>زمزم</t>
  </si>
  <si>
    <t>محمد انس كياره</t>
  </si>
  <si>
    <t>انيسه راجح</t>
  </si>
  <si>
    <t>غاده الدهنه</t>
  </si>
  <si>
    <t>حسين العالول</t>
  </si>
  <si>
    <t>سهام زيتون</t>
  </si>
  <si>
    <t>ربيع دارب نصر</t>
  </si>
  <si>
    <t>نور كشور</t>
  </si>
  <si>
    <t>مروه عرفه السيد</t>
  </si>
  <si>
    <t>عبد الجبار العوده</t>
  </si>
  <si>
    <t>كمره العوده</t>
  </si>
  <si>
    <t>محمد خضر</t>
  </si>
  <si>
    <t>نور غزال</t>
  </si>
  <si>
    <t>محمد زين</t>
  </si>
  <si>
    <t>صوفيا الخطيب</t>
  </si>
  <si>
    <t>عبد الرزاق ملحم</t>
  </si>
  <si>
    <t>محمد عامر حمصي</t>
  </si>
  <si>
    <t>يمام الرفاعي</t>
  </si>
  <si>
    <t>وداد شاهين</t>
  </si>
  <si>
    <t>غندف</t>
  </si>
  <si>
    <t>هبه قزيز</t>
  </si>
  <si>
    <t>منا شيخه</t>
  </si>
  <si>
    <t>نور عطايا</t>
  </si>
  <si>
    <t>ميرفت داود</t>
  </si>
  <si>
    <t>محمد القهوجي</t>
  </si>
  <si>
    <t>لين بره</t>
  </si>
  <si>
    <t>عبد الرحمن حصريه</t>
  </si>
  <si>
    <t>محمد منذر</t>
  </si>
  <si>
    <t>سليم خاشوقه</t>
  </si>
  <si>
    <t>متري</t>
  </si>
  <si>
    <t>رغد حبيب</t>
  </si>
  <si>
    <t>ناديا خولي</t>
  </si>
  <si>
    <t>حسام حامده</t>
  </si>
  <si>
    <t>حسام الكردي</t>
  </si>
  <si>
    <t>بشرى العلي</t>
  </si>
  <si>
    <t>احمد الترك</t>
  </si>
  <si>
    <t>نورا الشطه</t>
  </si>
  <si>
    <t>مروان لوزه</t>
  </si>
  <si>
    <t>قمر حمزه</t>
  </si>
  <si>
    <t>علا عابدين</t>
  </si>
  <si>
    <t>سحر خلف</t>
  </si>
  <si>
    <t>ريم الكجك</t>
  </si>
  <si>
    <t>محمدعلاءالدين</t>
  </si>
  <si>
    <t>راميا السوادي</t>
  </si>
  <si>
    <t>حنين عيسى</t>
  </si>
  <si>
    <t>انتصار الخطيب</t>
  </si>
  <si>
    <t>احمد حمد</t>
  </si>
  <si>
    <t>نجوى حسن</t>
  </si>
  <si>
    <t>محمد غيث الشوا</t>
  </si>
  <si>
    <t>محمد صوصو</t>
  </si>
  <si>
    <t>هدله</t>
  </si>
  <si>
    <t>عمرو الناشف</t>
  </si>
  <si>
    <t>احمدمطاع</t>
  </si>
  <si>
    <t>ريم الجيرودي</t>
  </si>
  <si>
    <t>روان بزازه</t>
  </si>
  <si>
    <t>رنيم بلور</t>
  </si>
  <si>
    <t>راما بيرقدار</t>
  </si>
  <si>
    <t>احمد فلاحه</t>
  </si>
  <si>
    <t>ملاك عبويني</t>
  </si>
  <si>
    <t>باحثه</t>
  </si>
  <si>
    <t>دينا رعد</t>
  </si>
  <si>
    <t>اسماعيل رباطه</t>
  </si>
  <si>
    <t>هيام مهره</t>
  </si>
  <si>
    <t>يحيى محمود</t>
  </si>
  <si>
    <t>مناف البني</t>
  </si>
  <si>
    <t>ربا شبعانيه</t>
  </si>
  <si>
    <t>محمود النصار</t>
  </si>
  <si>
    <t>محمد الكنج</t>
  </si>
  <si>
    <t>لما حباب</t>
  </si>
  <si>
    <t>راما المصري</t>
  </si>
  <si>
    <t>علي بركه</t>
  </si>
  <si>
    <t>ريما الطير</t>
  </si>
  <si>
    <t>بلال العاسمي</t>
  </si>
  <si>
    <t>ماجده العاسمي</t>
  </si>
  <si>
    <t>لما الكشتو</t>
  </si>
  <si>
    <t>نور اللحام</t>
  </si>
  <si>
    <t>نهله خطاب</t>
  </si>
  <si>
    <t>فاطمه بركسيه</t>
  </si>
  <si>
    <t>آمل</t>
  </si>
  <si>
    <t>لينا وانلي</t>
  </si>
  <si>
    <t>مرام مصري</t>
  </si>
  <si>
    <t>وليد الصغير</t>
  </si>
  <si>
    <t>نايفي</t>
  </si>
  <si>
    <t>شذى شيبان</t>
  </si>
  <si>
    <t>شيركو حميدو</t>
  </si>
  <si>
    <t>فاطمه ارزيق</t>
  </si>
  <si>
    <t>وسام حداد</t>
  </si>
  <si>
    <t>عُلى عفوف</t>
  </si>
  <si>
    <t>كرم نعيم</t>
  </si>
  <si>
    <t>ليليان عبود</t>
  </si>
  <si>
    <t>محمد سامي التاجي</t>
  </si>
  <si>
    <t>محمد عدنان تقي الدين</t>
  </si>
  <si>
    <t>مروه الموصلي</t>
  </si>
  <si>
    <t>ولاء منصور</t>
  </si>
  <si>
    <t>نورا خضر</t>
  </si>
  <si>
    <t>شهيده</t>
  </si>
  <si>
    <t>مهند قهوه جي</t>
  </si>
  <si>
    <t>غيث يونس</t>
  </si>
  <si>
    <t>مريم لطيف</t>
  </si>
  <si>
    <t>جميله الصحناوي</t>
  </si>
  <si>
    <t>مدلان</t>
  </si>
  <si>
    <t>محمد فواز التركماني</t>
  </si>
  <si>
    <t>لينا عزام</t>
  </si>
  <si>
    <t>سوسن الزين</t>
  </si>
  <si>
    <t>محمود حبابه</t>
  </si>
  <si>
    <t>سعاد حبابه</t>
  </si>
  <si>
    <t>رنا خليل</t>
  </si>
  <si>
    <t>جبران</t>
  </si>
  <si>
    <t>رامي بدر</t>
  </si>
  <si>
    <t>ايمان جمعان</t>
  </si>
  <si>
    <t>جودت رستم</t>
  </si>
  <si>
    <t>وسام الدين اللحام</t>
  </si>
  <si>
    <t>كنانه ابو حمرا</t>
  </si>
  <si>
    <t>ساره مخللاتي</t>
  </si>
  <si>
    <t>منذر هيشان</t>
  </si>
  <si>
    <t>محمد حازم حموده</t>
  </si>
  <si>
    <t>رهام</t>
  </si>
  <si>
    <t>دياب داغر</t>
  </si>
  <si>
    <t>شروق الجوجو</t>
  </si>
  <si>
    <t>محمد باكير اغا</t>
  </si>
  <si>
    <t>سناء تقى الصغير</t>
  </si>
  <si>
    <t>حسن الزير</t>
  </si>
  <si>
    <t>رولا النصر</t>
  </si>
  <si>
    <t>امل عطاالله</t>
  </si>
  <si>
    <t>محمد مصطفى الميداني</t>
  </si>
  <si>
    <t>رشا الكوسا</t>
  </si>
  <si>
    <t xml:space="preserve">علي حسن </t>
  </si>
  <si>
    <t>راما مهاوش</t>
  </si>
  <si>
    <t>صباح مهاوش</t>
  </si>
  <si>
    <t>غنى النويلاتي المصري</t>
  </si>
  <si>
    <t>محمد سعيد الحلاق</t>
  </si>
  <si>
    <t>عمار كركر</t>
  </si>
  <si>
    <t>رؤى اله رشي</t>
  </si>
  <si>
    <t>محمود سليم</t>
  </si>
  <si>
    <t>عبد السلام داري</t>
  </si>
  <si>
    <t>رهام صفدلي</t>
  </si>
  <si>
    <t>ماري القراعزه</t>
  </si>
  <si>
    <t>فلحه</t>
  </si>
  <si>
    <t>عمر بشار</t>
  </si>
  <si>
    <t>نذير تبيان</t>
  </si>
  <si>
    <t>تقى سرحان</t>
  </si>
  <si>
    <t>فريزه يونس</t>
  </si>
  <si>
    <t>رويده زهره</t>
  </si>
  <si>
    <t>رهف الزرير</t>
  </si>
  <si>
    <t>اكرام سريول</t>
  </si>
  <si>
    <t>مها شيخ عرابي</t>
  </si>
  <si>
    <t>فاطمه الحكيم</t>
  </si>
  <si>
    <t>هدايات بطحه</t>
  </si>
  <si>
    <t>محمد فوزي اصفري</t>
  </si>
  <si>
    <t>عطاف نجاري</t>
  </si>
  <si>
    <t>نور هيكل</t>
  </si>
  <si>
    <t>كارين المهنا</t>
  </si>
  <si>
    <t>كارمن ابو عسلي</t>
  </si>
  <si>
    <t>رؤى الاغواني</t>
  </si>
  <si>
    <t>جيلان عبد القادر</t>
  </si>
  <si>
    <t>مريم رشو</t>
  </si>
  <si>
    <t>احمد الصيدناوي</t>
  </si>
  <si>
    <t>ثراء بلان</t>
  </si>
  <si>
    <t>هديه خليل</t>
  </si>
  <si>
    <t>ضياء الدين تركي</t>
  </si>
  <si>
    <t>حسين الجعدان</t>
  </si>
  <si>
    <t>محمد ثائر قطان</t>
  </si>
  <si>
    <t>عمر البقاعي</t>
  </si>
  <si>
    <t>حبيب الرحمن شريط</t>
  </si>
  <si>
    <t>رشاء</t>
  </si>
  <si>
    <t>رشا لباد</t>
  </si>
  <si>
    <t>معاذ الباشا</t>
  </si>
  <si>
    <t>محمد نور بكيره</t>
  </si>
  <si>
    <t>لقمان</t>
  </si>
  <si>
    <t>غاده بكيره</t>
  </si>
  <si>
    <t>خوله الحفيري</t>
  </si>
  <si>
    <t>راما الزين</t>
  </si>
  <si>
    <t>هند بصل</t>
  </si>
  <si>
    <t>بيان قدموس</t>
  </si>
  <si>
    <t>أمينه عراط</t>
  </si>
  <si>
    <t>ميسره الجندي</t>
  </si>
  <si>
    <t>حازم نقولا</t>
  </si>
  <si>
    <t>محمد الحداد</t>
  </si>
  <si>
    <t>سمير زكارى</t>
  </si>
  <si>
    <t>خشفه</t>
  </si>
  <si>
    <t>عبد الله خضرو</t>
  </si>
  <si>
    <t>ريم الصفدي</t>
  </si>
  <si>
    <t>حليمه رجب</t>
  </si>
  <si>
    <t>رجاء رجب</t>
  </si>
  <si>
    <t>محمد عمار شلبي</t>
  </si>
  <si>
    <t>براءه العبيد</t>
  </si>
  <si>
    <t>انس شما</t>
  </si>
  <si>
    <t>ليلى عصفور</t>
  </si>
  <si>
    <t>شمه حسن</t>
  </si>
  <si>
    <t>سماء الاسطواني</t>
  </si>
  <si>
    <t>نايف فروه</t>
  </si>
  <si>
    <t>غيث بكري</t>
  </si>
  <si>
    <t>رنا الصفدي</t>
  </si>
  <si>
    <t>امل دردر</t>
  </si>
  <si>
    <t>زهير عبيسي</t>
  </si>
  <si>
    <t>هزار الجزائري</t>
  </si>
  <si>
    <t>فراقي</t>
  </si>
  <si>
    <t>الاء عمار</t>
  </si>
  <si>
    <t>احمد السبيني</t>
  </si>
  <si>
    <t>نضال درخباني</t>
  </si>
  <si>
    <t>مهيب عسليه مبروكه</t>
  </si>
  <si>
    <t>محمود النقشبندي</t>
  </si>
  <si>
    <t>راما كريم الدين</t>
  </si>
  <si>
    <t>روعه عارفه</t>
  </si>
  <si>
    <t>منيره حمزه</t>
  </si>
  <si>
    <t>مكرم شيخ اكريم</t>
  </si>
  <si>
    <t>شذى جاموس</t>
  </si>
  <si>
    <t>نور الحطاب</t>
  </si>
  <si>
    <t>هبه ضوا</t>
  </si>
  <si>
    <t>غصون شله</t>
  </si>
  <si>
    <t>نورمان ابو شنار</t>
  </si>
  <si>
    <t>محمد ايمن دركشلي</t>
  </si>
  <si>
    <t>احمد صديق</t>
  </si>
  <si>
    <t>نسيم الوسوف</t>
  </si>
  <si>
    <t>صالح سبع</t>
  </si>
  <si>
    <t>امان ابو احمد</t>
  </si>
  <si>
    <t>محمد عمر سيف</t>
  </si>
  <si>
    <t>الاء القاوي</t>
  </si>
  <si>
    <t>مؤمن جوهر</t>
  </si>
  <si>
    <t>عائشه البدوي</t>
  </si>
  <si>
    <t>محمد انس تسبحجي</t>
  </si>
  <si>
    <t>شيرين مللي</t>
  </si>
  <si>
    <t>احمد زياده</t>
  </si>
  <si>
    <t>صبيحه</t>
  </si>
  <si>
    <t>لينا البدوي</t>
  </si>
  <si>
    <t>سميه السعيد</t>
  </si>
  <si>
    <t>روان بكوره</t>
  </si>
  <si>
    <t>شذى فليون</t>
  </si>
  <si>
    <t>يمان البنا</t>
  </si>
  <si>
    <t>صفاء الحمصي</t>
  </si>
  <si>
    <t>هلا حديفه</t>
  </si>
  <si>
    <t>هديل المحمود</t>
  </si>
  <si>
    <t>هدى شيخ الحدادين</t>
  </si>
  <si>
    <t>نور شباط</t>
  </si>
  <si>
    <t>ملك جحه</t>
  </si>
  <si>
    <t>مروه جحا</t>
  </si>
  <si>
    <t>غرام</t>
  </si>
  <si>
    <t>محمد غياث دعبول</t>
  </si>
  <si>
    <t>كاوا بوزو</t>
  </si>
  <si>
    <t>وليده</t>
  </si>
  <si>
    <t>صفاء رفاعي</t>
  </si>
  <si>
    <t>شذا طعمه</t>
  </si>
  <si>
    <t>سميره عوض</t>
  </si>
  <si>
    <t>رجينا</t>
  </si>
  <si>
    <t>زين العابدين حمود</t>
  </si>
  <si>
    <t>اسراء طعمينا</t>
  </si>
  <si>
    <t>محمد عماد الخضري</t>
  </si>
  <si>
    <t>فاتن دبوره</t>
  </si>
  <si>
    <t>بسمه الامام</t>
  </si>
  <si>
    <t>الاء التركماني الابيض</t>
  </si>
  <si>
    <t>رفيقه الطحان</t>
  </si>
  <si>
    <t>اسماء الاكتع</t>
  </si>
  <si>
    <t>محمد عبد المالك</t>
  </si>
  <si>
    <t>عفاف بيطار</t>
  </si>
  <si>
    <t>لبابه سلطان</t>
  </si>
  <si>
    <t>روان ملحان</t>
  </si>
  <si>
    <t>علاء الدين المصري</t>
  </si>
  <si>
    <t>مديحه الحاج صكر</t>
  </si>
  <si>
    <t>سحر العبدالله</t>
  </si>
  <si>
    <t>ديمه الشيخ</t>
  </si>
  <si>
    <t>ياسمين المحمد</t>
  </si>
  <si>
    <t>ماهر حمدان</t>
  </si>
  <si>
    <t>امنه حمدان</t>
  </si>
  <si>
    <t>انيتا قاسم</t>
  </si>
  <si>
    <t>نوفه جمعه</t>
  </si>
  <si>
    <t>مقررات السنة الرابعة (فصل أول )</t>
  </si>
  <si>
    <t>مقررات السنة الرابعة (فصل ثاني)</t>
  </si>
  <si>
    <t>عدد المقررات المسجلة للمرة الثانية</t>
  </si>
  <si>
    <t>عدد المقررات المسجلة لأكثر من مرتين</t>
  </si>
  <si>
    <t>المقررات التي يحق للطالب تسجيلها</t>
  </si>
  <si>
    <t>الفرنسية</t>
  </si>
  <si>
    <t>الإنكليزية</t>
  </si>
  <si>
    <t>الاستمارة الخاصة بتسجيل طلاب برنامج المحاسبة في الفصل الثاني للعام الدراسي 2020/2019</t>
  </si>
  <si>
    <t>المقررات المسجلة في الفصل الثاني للعام الدراسي 2019/ 2020
 (إن اختيار جميع هذه المقررات تقع على مسؤولية الطالب وهي غير قابلة للتعديل بعد ارسال إيميل التسجيل للمرة الأولى وتعد الإميلات المرسلة والمعدِّلة للاستمارة الأولى ملغاة)</t>
  </si>
  <si>
    <t>تملأ صفحة إدخال البيانات بالمعلومات المطلوبة وبشكل دقيق وصحيح</t>
  </si>
  <si>
    <t>عند اختيار المقرر تضع بجانب اسم المقرر بالعمود الأزرق رقم /1/</t>
  </si>
  <si>
    <t xml:space="preserve">بعد الإنتهاء من عملية اختيار المقررات انتقل إلى صفحة </t>
  </si>
  <si>
    <t>ذوي شهداء الجيش وقوى الأمن الداخلي والجرحى وأبنائهم وأبناء المفقودين وأزواجهم</t>
  </si>
  <si>
    <t xml:space="preserve">أعضاء نقابة المعلمين وأبنائهم والعاملين وأبنائهم المنتسبين لنقابة العمال في وزارة التعليم العالي والمؤسسات والهيئات والجامعات التابعة لها </t>
  </si>
  <si>
    <t>عناصر الجيش العربي السوري والقوات المسلحة وقوى الامن الداخلي</t>
  </si>
  <si>
    <t>الاستمارة واطبع منها أربع نسخ</t>
  </si>
  <si>
    <t>أبناؤنا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 منكم الالتزام بالتعليمات السابقة لنجاح عملية التحويل المبدئية  وفي حال نجاحها سيتم أتمتة جميع الوثائق التي يحتاجها الطالب لتمنح له بمجرد أن يتقدم بطلبها</t>
  </si>
  <si>
    <t xml:space="preserve">دمشق </t>
  </si>
  <si>
    <t>جيرود</t>
  </si>
  <si>
    <t>حورات عمورين</t>
  </si>
  <si>
    <t>الضمير</t>
  </si>
  <si>
    <t>يلدا</t>
  </si>
  <si>
    <t>صحنايا</t>
  </si>
  <si>
    <t>داريا</t>
  </si>
  <si>
    <t>جباتا الخشب</t>
  </si>
  <si>
    <t>الرياض</t>
  </si>
  <si>
    <t>رنكوس</t>
  </si>
  <si>
    <t>دير عطيه</t>
  </si>
  <si>
    <t>مليحا</t>
  </si>
  <si>
    <t>تلبيسة</t>
  </si>
  <si>
    <t>جرمانا</t>
  </si>
  <si>
    <t>مضايا</t>
  </si>
  <si>
    <t>القطيفة</t>
  </si>
  <si>
    <t>غاريه شرقية</t>
  </si>
  <si>
    <t>القصير</t>
  </si>
  <si>
    <t>حرستا البصل</t>
  </si>
  <si>
    <t>جديدة عرطوز</t>
  </si>
  <si>
    <t>فنزويلا</t>
  </si>
  <si>
    <t>عمان</t>
  </si>
  <si>
    <t>مشفى درعا</t>
  </si>
  <si>
    <t>تدمر</t>
  </si>
  <si>
    <t>قارة</t>
  </si>
  <si>
    <t>اشرفية صحنايا</t>
  </si>
  <si>
    <t>السلمية</t>
  </si>
  <si>
    <t>غزلانية</t>
  </si>
  <si>
    <t>مردك</t>
  </si>
  <si>
    <t>حينه</t>
  </si>
  <si>
    <t>يبرود</t>
  </si>
  <si>
    <t>كسوة</t>
  </si>
  <si>
    <t>عكوبر</t>
  </si>
  <si>
    <t>كسوه</t>
  </si>
  <si>
    <t>قرحتا</t>
  </si>
  <si>
    <t>حماه</t>
  </si>
  <si>
    <t>بقعسم</t>
  </si>
  <si>
    <t>داعل</t>
  </si>
  <si>
    <t>عسال الورد</t>
  </si>
  <si>
    <t>نوى</t>
  </si>
  <si>
    <t>الدانا</t>
  </si>
  <si>
    <t>الشيخ مسكين</t>
  </si>
  <si>
    <t>رحيبه</t>
  </si>
  <si>
    <t>معضمية</t>
  </si>
  <si>
    <t>الإيرانية</t>
  </si>
  <si>
    <t>القرداحة</t>
  </si>
  <si>
    <t>السيدة زينب</t>
  </si>
  <si>
    <t>جبلة</t>
  </si>
  <si>
    <t>سرغايا</t>
  </si>
  <si>
    <t>بليون</t>
  </si>
  <si>
    <t>بصرى الشام</t>
  </si>
  <si>
    <t>بلودان</t>
  </si>
  <si>
    <t>صبورة</t>
  </si>
  <si>
    <t>الصنمين</t>
  </si>
  <si>
    <t>الرحا</t>
  </si>
  <si>
    <t>صلخد</t>
  </si>
  <si>
    <t>صدد</t>
  </si>
  <si>
    <t>كفر بطنا</t>
  </si>
  <si>
    <t>سبينة</t>
  </si>
  <si>
    <t>اشرفيه صحنايا</t>
  </si>
  <si>
    <t>عالقين</t>
  </si>
  <si>
    <t>اللبنانية</t>
  </si>
  <si>
    <t>قطيفة</t>
  </si>
  <si>
    <t>الحراك</t>
  </si>
  <si>
    <t>سلميه</t>
  </si>
  <si>
    <t>جبله</t>
  </si>
  <si>
    <t>حموره</t>
  </si>
  <si>
    <t>السحل</t>
  </si>
  <si>
    <t>عدرا</t>
  </si>
  <si>
    <t>شهبا</t>
  </si>
  <si>
    <t>عرطوز</t>
  </si>
  <si>
    <t xml:space="preserve">حمص </t>
  </si>
  <si>
    <t>محجة</t>
  </si>
  <si>
    <t>طرابلس</t>
  </si>
  <si>
    <t>ادلب</t>
  </si>
  <si>
    <t>معرة صيدنايا</t>
  </si>
  <si>
    <t>ضمير</t>
  </si>
  <si>
    <t>غارية شرقية</t>
  </si>
  <si>
    <t>انخل</t>
  </si>
  <si>
    <t>زبداني</t>
  </si>
  <si>
    <t>ناصرية</t>
  </si>
  <si>
    <t>اليرموك</t>
  </si>
  <si>
    <t>كفرشمس</t>
  </si>
  <si>
    <t>جديده عرطوز</t>
  </si>
  <si>
    <t>السفيرة</t>
  </si>
  <si>
    <t>علما</t>
  </si>
  <si>
    <t>معربة</t>
  </si>
  <si>
    <t>معلولا</t>
  </si>
  <si>
    <t>عوس</t>
  </si>
  <si>
    <t>شقا</t>
  </si>
  <si>
    <t>غدير البستان</t>
  </si>
  <si>
    <t>عرى</t>
  </si>
  <si>
    <t>حفير فوقا</t>
  </si>
  <si>
    <t>ليلان</t>
  </si>
  <si>
    <t>21/10/1983</t>
  </si>
  <si>
    <t xml:space="preserve">درعا </t>
  </si>
  <si>
    <t>السعوديه الطائف</t>
  </si>
  <si>
    <t>قنوات</t>
  </si>
  <si>
    <t>كفر كرمين</t>
  </si>
  <si>
    <t>الديماس\</t>
  </si>
  <si>
    <t>عراجه</t>
  </si>
  <si>
    <t>قبه الشيخ</t>
  </si>
  <si>
    <t>اراضي نوى</t>
  </si>
  <si>
    <t>الثعله</t>
  </si>
  <si>
    <t>ليبيا</t>
  </si>
  <si>
    <t>الكسوة</t>
  </si>
  <si>
    <t>ابو ظبي</t>
  </si>
  <si>
    <t>جدة</t>
  </si>
  <si>
    <t>منبج</t>
  </si>
  <si>
    <t>سويسه</t>
  </si>
  <si>
    <t>مخيم جرمانا</t>
  </si>
  <si>
    <t>صيدنايا</t>
  </si>
  <si>
    <t>شقره</t>
  </si>
  <si>
    <t>تلفيتا</t>
  </si>
  <si>
    <t>حجيرة</t>
  </si>
  <si>
    <t>معضمية الشام</t>
  </si>
  <si>
    <t>بجنة الجرد</t>
  </si>
  <si>
    <t>مكه المكرمه</t>
  </si>
  <si>
    <t>بيت جن</t>
  </si>
  <si>
    <t>المزة</t>
  </si>
  <si>
    <t>حضر</t>
  </si>
  <si>
    <t>غزلانيه</t>
  </si>
  <si>
    <t>ديماس</t>
  </si>
  <si>
    <t>خان الشيح</t>
  </si>
  <si>
    <t>سلحب</t>
  </si>
  <si>
    <t>التونسية</t>
  </si>
  <si>
    <t>جمرايا</t>
  </si>
  <si>
    <t>مجيدل</t>
  </si>
  <si>
    <t>قطيفه</t>
  </si>
  <si>
    <t>دير عطية</t>
  </si>
  <si>
    <t>دمسق</t>
  </si>
  <si>
    <t>ديرعطية</t>
  </si>
  <si>
    <t>سكا</t>
  </si>
  <si>
    <t>نشابية</t>
  </si>
  <si>
    <t>خان شيخون</t>
  </si>
  <si>
    <t>مقيلبيه</t>
  </si>
  <si>
    <t>معربا</t>
  </si>
  <si>
    <t>المعضمية</t>
  </si>
  <si>
    <t>بصير</t>
  </si>
  <si>
    <t>الميدان</t>
  </si>
  <si>
    <t>شبعا</t>
  </si>
  <si>
    <t>الصبورة</t>
  </si>
  <si>
    <t>تمانعه</t>
  </si>
  <si>
    <t>الناعم</t>
  </si>
  <si>
    <t>حرنه</t>
  </si>
  <si>
    <t>سعودي</t>
  </si>
  <si>
    <t>حرجله</t>
  </si>
  <si>
    <t>تنغري</t>
  </si>
  <si>
    <t>قصيبه</t>
  </si>
  <si>
    <t>ملح</t>
  </si>
  <si>
    <t>بعمره</t>
  </si>
  <si>
    <t>حزارين</t>
  </si>
  <si>
    <t>الطواطحة</t>
  </si>
  <si>
    <t>الحريف</t>
  </si>
  <si>
    <t>صنبوبره</t>
  </si>
  <si>
    <t>21/5/1981</t>
  </si>
  <si>
    <t>لينغراد</t>
  </si>
  <si>
    <t>رستن</t>
  </si>
  <si>
    <t>الغارية</t>
  </si>
  <si>
    <t>حينة</t>
  </si>
  <si>
    <t>القريات</t>
  </si>
  <si>
    <t>رضميه اللواء</t>
  </si>
  <si>
    <t>كفر هند</t>
  </si>
  <si>
    <t>أشرفية الوادي</t>
  </si>
  <si>
    <t>الظاهرية</t>
  </si>
  <si>
    <t>المنيذره</t>
  </si>
  <si>
    <t>العزيزية</t>
  </si>
  <si>
    <t>دير جمال</t>
  </si>
  <si>
    <t>المنصورة</t>
  </si>
  <si>
    <t>20/4/1985</t>
  </si>
  <si>
    <t>هيجانة</t>
  </si>
  <si>
    <t>كفير يابوس</t>
  </si>
  <si>
    <t>دير قانون</t>
  </si>
  <si>
    <t>القسطل</t>
  </si>
  <si>
    <t>تعاره</t>
  </si>
  <si>
    <t>عريقة</t>
  </si>
  <si>
    <t>جبات الخشب</t>
  </si>
  <si>
    <t>زنقوفة</t>
  </si>
  <si>
    <t>حواش</t>
  </si>
  <si>
    <t>زمرين</t>
  </si>
  <si>
    <t>جيزان</t>
  </si>
  <si>
    <t>مزرعة الجاموس</t>
  </si>
  <si>
    <t>عناب</t>
  </si>
  <si>
    <t>مشفى طرطوس</t>
  </si>
  <si>
    <t>بلغراد</t>
  </si>
  <si>
    <t>عين النسر</t>
  </si>
  <si>
    <t>الجيزه</t>
  </si>
  <si>
    <t>تلدره</t>
  </si>
  <si>
    <t xml:space="preserve">ابو ظبي </t>
  </si>
  <si>
    <t>المصرية</t>
  </si>
  <si>
    <t>ام قصير</t>
  </si>
  <si>
    <t>نبك</t>
  </si>
  <si>
    <t>معرتحرمة</t>
  </si>
  <si>
    <t>الخالدية</t>
  </si>
  <si>
    <t>19/10/1992</t>
  </si>
  <si>
    <t>الباردة صحنايا</t>
  </si>
  <si>
    <t>بلبل</t>
  </si>
  <si>
    <t>سنكري شمالي</t>
  </si>
  <si>
    <t xml:space="preserve">بكا </t>
  </si>
  <si>
    <t>الكفرين</t>
  </si>
  <si>
    <t>ابو راسين</t>
  </si>
  <si>
    <t>معتي</t>
  </si>
  <si>
    <t>الباب</t>
  </si>
  <si>
    <t>كفر نبوده</t>
  </si>
  <si>
    <t>رقم الإيقاف</t>
  </si>
  <si>
    <t>تاريخ الإيقاف</t>
  </si>
  <si>
    <t>تدوير الرسوم</t>
  </si>
  <si>
    <t>لغة الطالب في المقررات الأجنبية</t>
  </si>
  <si>
    <t>ملاحظة: لا يعد الطالب مسجلاً إلا إذا تقيد بتعليمات التسجيل كاملةً وسلَّم أوراقه إلى الدائرة المختصة، وهو مسؤول عن صحة البيانات الواردة في هذه الاستمارة</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</si>
  <si>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</si>
  <si>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</si>
  <si>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</si>
  <si>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</si>
  <si>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</si>
  <si>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</si>
  <si>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لغة الطالب</t>
  </si>
  <si>
    <t>العاملين في وزارة التعليم العالي والمؤسسات والجامعات التابعة لها وأبنائهم</t>
  </si>
  <si>
    <t>اسامه</t>
  </si>
  <si>
    <t>روان العلي الطه</t>
  </si>
  <si>
    <t>انطوان</t>
  </si>
  <si>
    <t>مايا ايوب</t>
  </si>
  <si>
    <t>لميس المعلم</t>
  </si>
  <si>
    <t>مامون</t>
  </si>
  <si>
    <t>لمى حلبي</t>
  </si>
  <si>
    <t>فرح الاسدي</t>
  </si>
  <si>
    <t>بغداد</t>
  </si>
  <si>
    <t>رشيد</t>
  </si>
  <si>
    <t>عمار رميح</t>
  </si>
  <si>
    <t>رهيفه منصور</t>
  </si>
  <si>
    <t>بسمه</t>
  </si>
  <si>
    <t>علاءالدين</t>
  </si>
  <si>
    <t>تسنيم زريع</t>
  </si>
  <si>
    <t>الاء عبيد</t>
  </si>
  <si>
    <t>غاليه اقبيق</t>
  </si>
  <si>
    <t>ولاء المحاميد</t>
  </si>
  <si>
    <t>احمد القالش</t>
  </si>
  <si>
    <t>إرسال ملف الإستمارة (Excel ) عبر البريد الإلكتروني إلى العنوان التالي :
acc.ol4@damascusuniversity.edu.sy 
ويجب أن يكون موضوع الإيميل هو الرقم الامتحاني للطالب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</si>
</sst>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10000]yyyy/mm/dd;@"/>
  </numFmts>
  <fonts count="95" x14ac:knownFonts="1">
    <font>
      <sz val="11"/>
      <color theme="1"/>
      <name val="Arial"/>
      <family val="2"/>
      <scheme val="minor"/>
    </font>
    <font>
      <sz val="11"/>
      <color theme="1"/>
      <name val="Arial"/>
      <family val="2"/>
      <charset val="178"/>
      <scheme val="minor"/>
    </font>
    <font>
      <sz val="11"/>
      <color theme="1"/>
      <name val="Arial"/>
      <family val="2"/>
      <charset val="178"/>
      <scheme val="minor"/>
    </font>
    <font>
      <b/>
      <sz val="16"/>
      <name val="Arial"/>
      <family val="2"/>
    </font>
    <font>
      <b/>
      <sz val="12"/>
      <name val="Arial"/>
      <family val="2"/>
    </font>
    <font>
      <b/>
      <sz val="12"/>
      <name val="Sakkal Majalla"/>
    </font>
    <font>
      <b/>
      <sz val="14"/>
      <name val="Arial"/>
      <family val="2"/>
    </font>
    <font>
      <b/>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sz val="14"/>
      <color theme="1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0"/>
      <color theme="0"/>
      <name val="Arial"/>
      <family val="2"/>
    </font>
    <font>
      <b/>
      <sz val="10"/>
      <color theme="1"/>
      <name val="Times New Roman"/>
      <family val="1"/>
      <scheme val="major"/>
    </font>
    <font>
      <b/>
      <sz val="8"/>
      <name val="Arial"/>
      <family val="2"/>
      <scheme val="minor"/>
    </font>
    <font>
      <b/>
      <sz val="16"/>
      <name val="Arial"/>
      <family val="2"/>
      <scheme val="minor"/>
    </font>
    <font>
      <b/>
      <sz val="11"/>
      <color theme="1"/>
      <name val="Sakkal Majalla"/>
    </font>
    <font>
      <b/>
      <sz val="11"/>
      <name val="Sakkal Majalla"/>
    </font>
    <font>
      <sz val="10"/>
      <color theme="1"/>
      <name val="Sakkal Majalla"/>
    </font>
    <font>
      <b/>
      <sz val="14"/>
      <color theme="1"/>
      <name val="Sakkal Majalla"/>
    </font>
    <font>
      <b/>
      <sz val="16"/>
      <color theme="1"/>
      <name val="Sakkal Majalla"/>
    </font>
    <font>
      <sz val="11"/>
      <color theme="1"/>
      <name val="Sakkal Majalla"/>
    </font>
    <font>
      <b/>
      <sz val="18"/>
      <color theme="1"/>
      <name val="Sakkal Majalla"/>
    </font>
    <font>
      <b/>
      <sz val="14"/>
      <color rgb="FFFF0000"/>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sz val="14"/>
      <color theme="1"/>
      <name val="Sakkal Majalla"/>
    </font>
    <font>
      <b/>
      <u/>
      <sz val="16"/>
      <color theme="0"/>
      <name val="Sakkal Majalla"/>
    </font>
    <font>
      <b/>
      <sz val="16"/>
      <color rgb="FFFF0000"/>
      <name val="Sakkal Majalla"/>
    </font>
    <font>
      <b/>
      <u/>
      <sz val="12"/>
      <color theme="10"/>
      <name val="Sakkal Majalla"/>
    </font>
    <font>
      <b/>
      <sz val="16"/>
      <color rgb="FF0070C0"/>
      <name val="Sakkal Majalla"/>
    </font>
    <font>
      <sz val="11"/>
      <name val="Sakkal Majalla"/>
    </font>
    <font>
      <b/>
      <u/>
      <sz val="12"/>
      <name val="Arial"/>
      <family val="2"/>
    </font>
    <font>
      <sz val="16"/>
      <color theme="0"/>
      <name val="Sakkal Majalla"/>
    </font>
    <font>
      <b/>
      <sz val="18"/>
      <color theme="0"/>
      <name val="Times New Roman"/>
      <family val="1"/>
      <scheme val="major"/>
    </font>
    <font>
      <b/>
      <sz val="16"/>
      <color theme="8" tint="-0.499984740745262"/>
      <name val="Arial"/>
      <family val="2"/>
      <scheme val="minor"/>
    </font>
    <font>
      <b/>
      <sz val="12"/>
      <color rgb="FFC00000"/>
      <name val="Arial"/>
      <family val="2"/>
    </font>
    <font>
      <b/>
      <sz val="11"/>
      <color rgb="FF0070C0"/>
      <name val="Sakkal Majalla"/>
    </font>
    <font>
      <sz val="12"/>
      <color theme="1"/>
      <name val="Sakkal Majalla"/>
    </font>
    <font>
      <b/>
      <sz val="10"/>
      <name val="Sakkal Majalla"/>
    </font>
    <font>
      <b/>
      <sz val="20"/>
      <name val="Sakkal Majalla"/>
    </font>
    <font>
      <sz val="11"/>
      <color theme="1"/>
      <name val="Arial"/>
      <family val="2"/>
      <scheme val="minor"/>
    </font>
    <font>
      <b/>
      <sz val="11"/>
      <color theme="0"/>
      <name val="Arial"/>
      <family val="2"/>
      <scheme val="minor"/>
    </font>
    <font>
      <b/>
      <sz val="18"/>
      <color theme="0"/>
      <name val="Arial"/>
      <family val="2"/>
      <scheme val="minor"/>
    </font>
    <font>
      <sz val="8"/>
      <color theme="0"/>
      <name val="Arial"/>
      <family val="2"/>
      <scheme val="minor"/>
    </font>
    <font>
      <sz val="10"/>
      <color theme="1"/>
      <name val="Arial"/>
      <family val="2"/>
      <scheme val="minor"/>
    </font>
    <font>
      <b/>
      <sz val="14"/>
      <name val="Sakkal Majalla"/>
    </font>
    <font>
      <b/>
      <sz val="12"/>
      <color theme="0"/>
      <name val="Arial"/>
      <family val="2"/>
      <scheme val="minor"/>
    </font>
    <font>
      <b/>
      <sz val="10"/>
      <color theme="1"/>
      <name val="Arial"/>
      <family val="2"/>
      <scheme val="minor"/>
    </font>
    <font>
      <b/>
      <sz val="9"/>
      <color theme="0"/>
      <name val="Arial"/>
      <family val="2"/>
      <scheme val="minor"/>
    </font>
    <font>
      <sz val="9"/>
      <color theme="0"/>
      <name val="Arial"/>
      <family val="2"/>
      <scheme val="minor"/>
    </font>
    <font>
      <b/>
      <sz val="12"/>
      <color theme="0"/>
      <name val="Sakkal Majalla"/>
    </font>
  </fonts>
  <fills count="26">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3855A6"/>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rgb="FFC00000"/>
        <bgColor indexed="64"/>
      </patternFill>
    </fill>
    <fill>
      <patternFill patternType="solid">
        <fgColor theme="8" tint="-0.499984740745262"/>
        <bgColor indexed="64"/>
      </patternFill>
    </fill>
  </fills>
  <borders count="178">
    <border>
      <left/>
      <right/>
      <top/>
      <bottom/>
      <diagonal/>
    </border>
    <border>
      <left style="thin">
        <color indexed="64"/>
      </left>
      <right/>
      <top/>
      <bottom style="thin">
        <color indexed="64"/>
      </bottom>
      <diagonal/>
    </border>
    <border>
      <left style="dashed">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ashed">
        <color indexed="64"/>
      </left>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double">
        <color indexed="64"/>
      </left>
      <right/>
      <top/>
      <bottom/>
      <diagonal/>
    </border>
    <border>
      <left style="slantDashDot">
        <color indexed="64"/>
      </left>
      <right/>
      <top/>
      <bottom style="medium">
        <color indexed="64"/>
      </bottom>
      <diagonal/>
    </border>
    <border>
      <left/>
      <right style="slantDashDot">
        <color indexed="64"/>
      </right>
      <top/>
      <bottom style="medium">
        <color indexed="64"/>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style="dashed">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right/>
      <top/>
      <bottom style="medium">
        <color theme="0"/>
      </bottom>
      <diagonal/>
    </border>
    <border>
      <left style="mediumDashDot">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slantDashDot">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medium">
        <color indexed="64"/>
      </right>
      <top style="thin">
        <color indexed="64"/>
      </top>
      <bottom style="medium">
        <color indexed="64"/>
      </bottom>
      <diagonal/>
    </border>
    <border>
      <left/>
      <right/>
      <top style="medium">
        <color theme="0"/>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style="dashed">
        <color indexed="64"/>
      </left>
      <right style="medium">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theme="0"/>
      </left>
      <right/>
      <top/>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style="dashed">
        <color theme="0"/>
      </right>
      <top style="thin">
        <color theme="0"/>
      </top>
      <bottom style="thin">
        <color theme="0"/>
      </bottom>
      <diagonal/>
    </border>
    <border>
      <left style="dashed">
        <color theme="0"/>
      </left>
      <right style="dashed">
        <color theme="0"/>
      </right>
      <top style="thin">
        <color theme="0"/>
      </top>
      <bottom style="thin">
        <color theme="0"/>
      </bottom>
      <diagonal/>
    </border>
    <border>
      <left style="dashed">
        <color theme="0"/>
      </left>
      <right style="double">
        <color auto="1"/>
      </right>
      <top style="thin">
        <color theme="0"/>
      </top>
      <bottom style="thin">
        <color theme="0"/>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theme="0"/>
      </left>
      <right style="thin">
        <color theme="0"/>
      </right>
      <top style="thin">
        <color theme="0"/>
      </top>
      <bottom/>
      <diagonal/>
    </border>
    <border>
      <left/>
      <right style="medium">
        <color theme="0"/>
      </right>
      <top/>
      <bottom/>
      <diagonal/>
    </border>
    <border>
      <left style="double">
        <color auto="1"/>
      </left>
      <right style="dashed">
        <color theme="0"/>
      </right>
      <top style="thin">
        <color theme="0"/>
      </top>
      <bottom style="double">
        <color auto="1"/>
      </bottom>
      <diagonal/>
    </border>
    <border>
      <left style="dashed">
        <color theme="0"/>
      </left>
      <right style="dashed">
        <color theme="0"/>
      </right>
      <top style="thin">
        <color theme="0"/>
      </top>
      <bottom style="double">
        <color auto="1"/>
      </bottom>
      <diagonal/>
    </border>
    <border>
      <left style="dashed">
        <color theme="0"/>
      </left>
      <right style="double">
        <color auto="1"/>
      </right>
      <top style="thin">
        <color theme="0"/>
      </top>
      <bottom style="double">
        <color auto="1"/>
      </bottom>
      <diagonal/>
    </border>
    <border>
      <left style="double">
        <color auto="1"/>
      </left>
      <right/>
      <top style="double">
        <color auto="1"/>
      </top>
      <bottom style="thin">
        <color theme="0"/>
      </bottom>
      <diagonal/>
    </border>
    <border>
      <left/>
      <right/>
      <top style="double">
        <color auto="1"/>
      </top>
      <bottom style="thin">
        <color theme="0"/>
      </bottom>
      <diagonal/>
    </border>
    <border>
      <left/>
      <right style="dashed">
        <color theme="0"/>
      </right>
      <top style="double">
        <color auto="1"/>
      </top>
      <bottom style="thin">
        <color theme="0"/>
      </bottom>
      <diagonal/>
    </border>
    <border>
      <left style="dashed">
        <color theme="0"/>
      </left>
      <right/>
      <top style="double">
        <color auto="1"/>
      </top>
      <bottom style="thin">
        <color theme="0"/>
      </bottom>
      <diagonal/>
    </border>
    <border>
      <left/>
      <right style="double">
        <color auto="1"/>
      </right>
      <top style="double">
        <color auto="1"/>
      </top>
      <bottom style="thin">
        <color theme="0"/>
      </bottom>
      <diagonal/>
    </border>
    <border>
      <left/>
      <right style="medium">
        <color indexed="64"/>
      </right>
      <top style="double">
        <color indexed="64"/>
      </top>
      <bottom/>
      <diagonal/>
    </border>
    <border>
      <left/>
      <right/>
      <top style="double">
        <color indexed="64"/>
      </top>
      <bottom/>
      <diagonal/>
    </border>
    <border>
      <left style="double">
        <color indexed="64"/>
      </left>
      <right/>
      <top style="thin">
        <color indexed="64"/>
      </top>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0" fontId="14" fillId="0" borderId="0" applyNumberFormat="0" applyFill="0" applyBorder="0" applyAlignment="0" applyProtection="0"/>
    <xf numFmtId="0" fontId="10" fillId="0" borderId="0"/>
    <xf numFmtId="0" fontId="11" fillId="0" borderId="0"/>
    <xf numFmtId="0" fontId="10" fillId="0" borderId="0"/>
    <xf numFmtId="0" fontId="84" fillId="0" borderId="0"/>
    <xf numFmtId="0" fontId="2" fillId="0" borderId="0"/>
    <xf numFmtId="0" fontId="1" fillId="0" borderId="0"/>
  </cellStyleXfs>
  <cellXfs count="526">
    <xf numFmtId="0" fontId="0" fillId="0" borderId="0" xfId="0"/>
    <xf numFmtId="0" fontId="0" fillId="0" borderId="0" xfId="0" applyProtection="1">
      <protection hidden="1"/>
    </xf>
    <xf numFmtId="0" fontId="3" fillId="0" borderId="0" xfId="0" applyFont="1" applyProtection="1">
      <protection hidden="1"/>
    </xf>
    <xf numFmtId="0" fontId="16" fillId="0" borderId="0" xfId="0" applyFont="1" applyFill="1" applyBorder="1" applyProtection="1">
      <protection hidden="1"/>
    </xf>
    <xf numFmtId="0" fontId="17" fillId="0" borderId="0" xfId="0" applyFont="1" applyFill="1" applyBorder="1" applyAlignment="1" applyProtection="1">
      <alignment horizontal="center" vertical="center"/>
      <protection hidden="1"/>
    </xf>
    <xf numFmtId="0" fontId="17" fillId="0" borderId="0" xfId="0" applyFont="1" applyFill="1" applyBorder="1" applyProtection="1">
      <protection hidden="1"/>
    </xf>
    <xf numFmtId="0" fontId="18" fillId="0" borderId="0" xfId="0" applyFont="1" applyFill="1" applyBorder="1" applyAlignment="1" applyProtection="1">
      <protection hidden="1"/>
    </xf>
    <xf numFmtId="0" fontId="16" fillId="0" borderId="0" xfId="0" applyFont="1" applyFill="1" applyBorder="1" applyAlignment="1" applyProtection="1">
      <protection hidden="1"/>
    </xf>
    <xf numFmtId="0" fontId="17" fillId="0" borderId="0" xfId="0" applyFont="1" applyFill="1" applyBorder="1" applyAlignment="1" applyProtection="1">
      <alignment horizontal="center"/>
      <protection hidden="1"/>
    </xf>
    <xf numFmtId="0" fontId="19" fillId="0" borderId="0" xfId="0" applyFont="1" applyFill="1" applyBorder="1" applyAlignment="1" applyProtection="1">
      <alignment vertical="center"/>
      <protection hidden="1"/>
    </xf>
    <xf numFmtId="0" fontId="19" fillId="0" borderId="0" xfId="0" applyFont="1" applyFill="1" applyBorder="1" applyAlignment="1" applyProtection="1">
      <alignment horizontal="right" vertical="center"/>
      <protection hidden="1"/>
    </xf>
    <xf numFmtId="0" fontId="20" fillId="0" borderId="0" xfId="0" applyFont="1" applyFill="1" applyBorder="1" applyAlignment="1" applyProtection="1">
      <alignment vertical="center"/>
      <protection hidden="1"/>
    </xf>
    <xf numFmtId="0" fontId="21" fillId="0" borderId="0" xfId="1" applyFont="1" applyFill="1" applyBorder="1" applyProtection="1">
      <protection hidden="1"/>
    </xf>
    <xf numFmtId="0" fontId="17" fillId="0" borderId="0" xfId="0" applyFont="1" applyFill="1" applyBorder="1" applyAlignment="1" applyProtection="1">
      <alignment horizontal="center" vertical="center" wrapText="1"/>
      <protection hidden="1"/>
    </xf>
    <xf numFmtId="0" fontId="22"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4" fillId="0" borderId="0" xfId="0" applyFont="1" applyFill="1" applyBorder="1" applyAlignment="1" applyProtection="1">
      <alignment vertical="center" shrinkToFit="1"/>
      <protection hidden="1"/>
    </xf>
    <xf numFmtId="0" fontId="24" fillId="0"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right"/>
      <protection hidden="1"/>
    </xf>
    <xf numFmtId="0" fontId="24" fillId="0" borderId="0" xfId="0" applyFont="1" applyFill="1" applyBorder="1" applyAlignment="1" applyProtection="1">
      <alignment horizontal="center"/>
      <protection hidden="1"/>
    </xf>
    <xf numFmtId="0" fontId="25" fillId="0" borderId="0" xfId="0" applyFont="1" applyFill="1" applyBorder="1" applyAlignment="1" applyProtection="1">
      <alignment horizontal="center"/>
      <protection hidden="1"/>
    </xf>
    <xf numFmtId="0" fontId="24" fillId="0" borderId="0" xfId="0" applyFont="1" applyFill="1" applyBorder="1" applyProtection="1">
      <protection hidden="1"/>
    </xf>
    <xf numFmtId="0" fontId="17" fillId="0" borderId="0" xfId="0" applyFont="1" applyFill="1" applyBorder="1" applyAlignment="1" applyProtection="1">
      <alignment horizontal="right"/>
      <protection hidden="1"/>
    </xf>
    <xf numFmtId="0" fontId="26" fillId="0" borderId="0" xfId="0" applyFont="1" applyFill="1" applyBorder="1" applyAlignment="1" applyProtection="1">
      <protection hidden="1"/>
    </xf>
    <xf numFmtId="0" fontId="26" fillId="0" borderId="0" xfId="0" applyFont="1" applyFill="1" applyBorder="1" applyAlignment="1" applyProtection="1">
      <alignment vertical="center" textRotation="90"/>
      <protection hidden="1"/>
    </xf>
    <xf numFmtId="0" fontId="17" fillId="0" borderId="0" xfId="0" applyFont="1" applyFill="1" applyBorder="1" applyAlignment="1" applyProtection="1">
      <protection hidden="1"/>
    </xf>
    <xf numFmtId="0" fontId="26" fillId="0" borderId="0" xfId="0" applyFont="1" applyFill="1" applyBorder="1" applyAlignment="1" applyProtection="1">
      <alignment vertical="center"/>
      <protection hidden="1"/>
    </xf>
    <xf numFmtId="0" fontId="17" fillId="0" borderId="0" xfId="0" applyFont="1" applyFill="1" applyBorder="1" applyAlignment="1" applyProtection="1">
      <alignment vertical="center" wrapText="1"/>
      <protection hidden="1"/>
    </xf>
    <xf numFmtId="0" fontId="27" fillId="0" borderId="0" xfId="0" applyFont="1" applyFill="1" applyBorder="1" applyAlignment="1" applyProtection="1">
      <alignment shrinkToFit="1"/>
      <protection hidden="1"/>
    </xf>
    <xf numFmtId="0" fontId="28" fillId="0" borderId="0" xfId="0" applyFont="1" applyFill="1" applyBorder="1" applyAlignment="1" applyProtection="1">
      <protection hidden="1"/>
    </xf>
    <xf numFmtId="0" fontId="24" fillId="0" borderId="0" xfId="0" applyFont="1" applyFill="1" applyBorder="1" applyAlignment="1" applyProtection="1">
      <protection hidden="1"/>
    </xf>
    <xf numFmtId="0" fontId="0" fillId="0" borderId="0" xfId="0" applyProtection="1"/>
    <xf numFmtId="0" fontId="0" fillId="0" borderId="0" xfId="0" applyFont="1" applyBorder="1" applyAlignment="1" applyProtection="1">
      <alignment horizontal="center" vertical="center"/>
      <protection hidden="1"/>
    </xf>
    <xf numFmtId="0" fontId="33" fillId="10" borderId="27" xfId="0" applyFont="1" applyFill="1" applyBorder="1" applyAlignment="1" applyProtection="1">
      <alignment horizontal="center" vertical="center"/>
    </xf>
    <xf numFmtId="0" fontId="5" fillId="10" borderId="27" xfId="0" applyFont="1" applyFill="1" applyBorder="1" applyAlignment="1" applyProtection="1">
      <alignment horizontal="center" vertical="center"/>
    </xf>
    <xf numFmtId="0" fontId="33" fillId="10" borderId="28" xfId="0" applyFont="1" applyFill="1" applyBorder="1" applyAlignment="1" applyProtection="1">
      <alignment horizontal="center" vertical="center"/>
    </xf>
    <xf numFmtId="0" fontId="0" fillId="5" borderId="29" xfId="0" applyFill="1" applyBorder="1" applyAlignment="1" applyProtection="1">
      <alignment wrapText="1"/>
    </xf>
    <xf numFmtId="0" fontId="0" fillId="5" borderId="29" xfId="0" applyFill="1" applyBorder="1" applyAlignment="1" applyProtection="1">
      <alignment wrapText="1"/>
      <protection locked="0"/>
    </xf>
    <xf numFmtId="0" fontId="13" fillId="0" borderId="0" xfId="0" applyFont="1" applyProtection="1">
      <protection hidden="1"/>
    </xf>
    <xf numFmtId="14" fontId="0" fillId="5" borderId="29" xfId="0" applyNumberFormat="1" applyFill="1" applyBorder="1" applyAlignment="1" applyProtection="1">
      <alignment wrapText="1"/>
      <protection locked="0"/>
    </xf>
    <xf numFmtId="49" fontId="0" fillId="5" borderId="29" xfId="0" applyNumberFormat="1" applyFill="1" applyBorder="1" applyAlignment="1" applyProtection="1">
      <alignment wrapText="1"/>
      <protection locked="0"/>
    </xf>
    <xf numFmtId="0" fontId="13" fillId="0" borderId="0" xfId="0" applyFont="1" applyProtection="1"/>
    <xf numFmtId="49" fontId="33" fillId="10" borderId="28" xfId="0" applyNumberFormat="1" applyFont="1" applyFill="1" applyBorder="1" applyAlignment="1" applyProtection="1">
      <alignment horizontal="center" vertical="center"/>
    </xf>
    <xf numFmtId="49" fontId="0" fillId="0" borderId="0" xfId="0" applyNumberFormat="1" applyProtection="1"/>
    <xf numFmtId="0" fontId="4" fillId="0" borderId="0" xfId="0" applyFont="1" applyFill="1" applyBorder="1" applyAlignment="1" applyProtection="1">
      <alignment vertical="center"/>
      <protection hidden="1"/>
    </xf>
    <xf numFmtId="0" fontId="35" fillId="0" borderId="0" xfId="0" applyFont="1" applyFill="1" applyBorder="1" applyAlignment="1" applyProtection="1">
      <alignment vertical="center"/>
      <protection hidden="1"/>
    </xf>
    <xf numFmtId="0" fontId="29" fillId="0" borderId="0" xfId="0" applyFont="1" applyAlignment="1" applyProtection="1">
      <alignment horizontal="center" vertical="center"/>
      <protection hidden="1"/>
    </xf>
    <xf numFmtId="0" fontId="35" fillId="2" borderId="0" xfId="0" applyFont="1" applyFill="1" applyBorder="1" applyAlignment="1" applyProtection="1">
      <alignment horizontal="center" vertical="center"/>
      <protection hidden="1"/>
    </xf>
    <xf numFmtId="0" fontId="35" fillId="0" borderId="0" xfId="0" applyFont="1" applyFill="1" applyBorder="1" applyAlignment="1" applyProtection="1">
      <alignment vertical="center" shrinkToFit="1"/>
      <protection hidden="1"/>
    </xf>
    <xf numFmtId="0" fontId="35" fillId="0" borderId="0" xfId="0" applyFont="1" applyFill="1" applyBorder="1" applyAlignment="1" applyProtection="1">
      <alignment horizontal="center" vertical="center" shrinkToFit="1"/>
      <protection hidden="1"/>
    </xf>
    <xf numFmtId="0" fontId="51" fillId="0" borderId="0" xfId="0" applyFont="1" applyFill="1" applyAlignment="1" applyProtection="1">
      <alignment horizontal="center" vertical="center"/>
      <protection hidden="1"/>
    </xf>
    <xf numFmtId="0" fontId="35" fillId="0" borderId="25" xfId="0" applyFont="1" applyBorder="1" applyAlignment="1" applyProtection="1">
      <alignment horizontal="center" vertical="center"/>
      <protection hidden="1"/>
    </xf>
    <xf numFmtId="0" fontId="0" fillId="0" borderId="32" xfId="0" applyFont="1" applyBorder="1" applyAlignment="1" applyProtection="1">
      <alignment horizontal="center" vertical="center"/>
      <protection hidden="1"/>
    </xf>
    <xf numFmtId="0" fontId="51" fillId="0" borderId="0" xfId="0" applyFont="1" applyAlignment="1" applyProtection="1">
      <alignment horizontal="center" vertical="center"/>
      <protection hidden="1"/>
    </xf>
    <xf numFmtId="0" fontId="35"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50" fillId="0" borderId="0" xfId="0" applyFont="1" applyFill="1" applyAlignment="1" applyProtection="1">
      <alignment horizontal="center" vertical="center"/>
      <protection hidden="1"/>
    </xf>
    <xf numFmtId="0" fontId="0" fillId="0" borderId="0" xfId="0" applyAlignment="1" applyProtection="1">
      <alignment horizontal="center" vertical="center"/>
      <protection hidden="1"/>
    </xf>
    <xf numFmtId="0" fontId="35" fillId="0" borderId="0" xfId="0" applyFont="1" applyFill="1" applyBorder="1" applyAlignment="1" applyProtection="1">
      <alignment vertical="center" textRotation="90"/>
      <protection hidden="1"/>
    </xf>
    <xf numFmtId="0" fontId="35"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vertical="center" textRotation="90"/>
      <protection hidden="1"/>
    </xf>
    <xf numFmtId="0" fontId="0" fillId="0" borderId="93" xfId="0" applyBorder="1" applyProtection="1">
      <protection hidden="1"/>
    </xf>
    <xf numFmtId="0" fontId="29" fillId="0" borderId="93" xfId="0" applyFont="1" applyBorder="1" applyProtection="1">
      <protection hidden="1"/>
    </xf>
    <xf numFmtId="0" fontId="35" fillId="0" borderId="91" xfId="0" applyFont="1" applyFill="1" applyBorder="1" applyAlignment="1" applyProtection="1">
      <alignment vertical="center" textRotation="90"/>
      <protection hidden="1"/>
    </xf>
    <xf numFmtId="0" fontId="35" fillId="0" borderId="91" xfId="0" applyFont="1" applyFill="1" applyBorder="1" applyAlignment="1" applyProtection="1">
      <alignment horizontal="center" vertical="top"/>
      <protection hidden="1"/>
    </xf>
    <xf numFmtId="0" fontId="0" fillId="0" borderId="91" xfId="0" applyFont="1" applyFill="1" applyBorder="1" applyAlignment="1" applyProtection="1">
      <alignment horizontal="center" vertical="center"/>
      <protection hidden="1"/>
    </xf>
    <xf numFmtId="0" fontId="35" fillId="0" borderId="93" xfId="0" applyFont="1" applyFill="1" applyBorder="1" applyAlignment="1" applyProtection="1">
      <alignment vertical="center" textRotation="90"/>
      <protection hidden="1"/>
    </xf>
    <xf numFmtId="0" fontId="35" fillId="0" borderId="93" xfId="0" applyFont="1" applyFill="1" applyBorder="1" applyAlignment="1" applyProtection="1">
      <alignment horizontal="center" vertical="top"/>
      <protection hidden="1"/>
    </xf>
    <xf numFmtId="0" fontId="0" fillId="0" borderId="93" xfId="0" applyFont="1" applyFill="1" applyBorder="1" applyAlignment="1" applyProtection="1">
      <alignment horizontal="center" vertical="center"/>
      <protection hidden="1"/>
    </xf>
    <xf numFmtId="0" fontId="9" fillId="0" borderId="0" xfId="0" applyFont="1" applyAlignment="1" applyProtection="1">
      <alignment horizontal="right" vertical="center"/>
      <protection hidden="1"/>
    </xf>
    <xf numFmtId="0" fontId="8" fillId="0" borderId="0" xfId="0" applyFont="1" applyBorder="1" applyAlignment="1" applyProtection="1">
      <protection hidden="1"/>
    </xf>
    <xf numFmtId="0" fontId="29" fillId="0" borderId="0" xfId="0" applyFont="1" applyProtection="1">
      <protection hidden="1"/>
    </xf>
    <xf numFmtId="0" fontId="29" fillId="0" borderId="0" xfId="0" applyFont="1" applyFill="1" applyBorder="1" applyProtection="1">
      <protection hidden="1"/>
    </xf>
    <xf numFmtId="0" fontId="7" fillId="0" borderId="0" xfId="0" applyFont="1" applyFill="1" applyBorder="1" applyAlignment="1" applyProtection="1">
      <alignment vertical="center"/>
      <protection hidden="1"/>
    </xf>
    <xf numFmtId="0" fontId="30" fillId="0" borderId="30" xfId="0" applyFont="1" applyFill="1" applyBorder="1" applyAlignment="1" applyProtection="1">
      <alignment horizontal="center" vertical="center"/>
      <protection hidden="1"/>
    </xf>
    <xf numFmtId="0" fontId="32" fillId="0" borderId="3" xfId="0" applyFont="1" applyBorder="1" applyAlignment="1" applyProtection="1">
      <alignment horizontal="center" vertical="center"/>
      <protection hidden="1"/>
    </xf>
    <xf numFmtId="0" fontId="32" fillId="0" borderId="19" xfId="0" applyFont="1" applyBorder="1" applyAlignment="1" applyProtection="1">
      <alignment horizontal="center" vertical="center"/>
      <protection hidden="1"/>
    </xf>
    <xf numFmtId="0" fontId="32" fillId="0" borderId="0" xfId="0" applyFont="1" applyFill="1" applyAlignment="1" applyProtection="1">
      <alignment horizontal="center" vertical="center"/>
      <protection hidden="1"/>
    </xf>
    <xf numFmtId="0" fontId="32" fillId="8" borderId="0" xfId="0" applyFont="1" applyFill="1" applyAlignment="1" applyProtection="1">
      <alignment horizontal="center" vertical="center"/>
      <protection hidden="1"/>
    </xf>
    <xf numFmtId="0" fontId="38" fillId="12" borderId="55" xfId="0" applyFont="1" applyFill="1" applyBorder="1" applyAlignment="1" applyProtection="1">
      <alignment horizontal="center" vertical="center"/>
      <protection hidden="1"/>
    </xf>
    <xf numFmtId="0" fontId="38" fillId="12" borderId="56" xfId="0" applyFont="1" applyFill="1" applyBorder="1" applyAlignment="1" applyProtection="1">
      <alignment horizontal="center" vertical="center"/>
      <protection hidden="1"/>
    </xf>
    <xf numFmtId="14" fontId="38" fillId="12" borderId="56" xfId="0" applyNumberFormat="1" applyFont="1" applyFill="1" applyBorder="1" applyAlignment="1" applyProtection="1">
      <alignment horizontal="center" vertical="center"/>
      <protection hidden="1"/>
    </xf>
    <xf numFmtId="0" fontId="30" fillId="0" borderId="53" xfId="0" applyFont="1" applyFill="1" applyBorder="1" applyAlignment="1" applyProtection="1">
      <alignment horizontal="center" vertical="center"/>
      <protection hidden="1"/>
    </xf>
    <xf numFmtId="0" fontId="0" fillId="0" borderId="0" xfId="0" applyFill="1" applyProtection="1">
      <protection hidden="1"/>
    </xf>
    <xf numFmtId="0" fontId="39" fillId="12" borderId="55" xfId="0" applyFont="1" applyFill="1" applyBorder="1" applyAlignment="1" applyProtection="1">
      <alignment horizontal="center" vertical="center"/>
      <protection hidden="1"/>
    </xf>
    <xf numFmtId="0" fontId="39" fillId="12" borderId="56" xfId="0" applyFont="1" applyFill="1" applyBorder="1" applyAlignment="1" applyProtection="1">
      <alignment horizontal="center" vertical="center"/>
      <protection hidden="1"/>
    </xf>
    <xf numFmtId="14" fontId="39" fillId="12" borderId="56" xfId="0" applyNumberFormat="1"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8" borderId="13" xfId="0" applyFont="1" applyFill="1" applyBorder="1" applyAlignment="1" applyProtection="1">
      <alignment horizontal="center" vertical="center"/>
      <protection hidden="1"/>
    </xf>
    <xf numFmtId="0" fontId="4" fillId="6" borderId="15" xfId="0" applyFont="1" applyFill="1" applyBorder="1" applyAlignment="1" applyProtection="1">
      <alignment horizontal="center" vertical="center"/>
      <protection hidden="1"/>
    </xf>
    <xf numFmtId="0" fontId="4" fillId="8" borderId="16" xfId="0" applyFont="1" applyFill="1" applyBorder="1" applyAlignment="1" applyProtection="1">
      <alignment horizontal="center" vertical="center"/>
      <protection hidden="1"/>
    </xf>
    <xf numFmtId="0" fontId="4" fillId="6" borderId="17" xfId="0" applyFont="1" applyFill="1" applyBorder="1" applyAlignment="1" applyProtection="1">
      <alignment horizontal="center" vertical="center"/>
      <protection hidden="1"/>
    </xf>
    <xf numFmtId="0" fontId="4" fillId="8" borderId="14" xfId="0" applyFont="1" applyFill="1" applyBorder="1" applyAlignment="1" applyProtection="1">
      <alignment horizontal="center" vertical="center"/>
      <protection hidden="1"/>
    </xf>
    <xf numFmtId="0" fontId="4" fillId="6" borderId="18"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40" fillId="13" borderId="57" xfId="0" applyFont="1" applyFill="1" applyBorder="1" applyAlignment="1" applyProtection="1">
      <alignment horizontal="center" vertical="center"/>
      <protection hidden="1"/>
    </xf>
    <xf numFmtId="0" fontId="40" fillId="13" borderId="58" xfId="0" applyFont="1" applyFill="1" applyBorder="1" applyAlignment="1" applyProtection="1">
      <alignment horizontal="center" vertical="center"/>
      <protection hidden="1"/>
    </xf>
    <xf numFmtId="14" fontId="40" fillId="13" borderId="58" xfId="0" applyNumberFormat="1" applyFont="1" applyFill="1" applyBorder="1" applyAlignment="1" applyProtection="1">
      <alignment horizontal="center" vertical="center"/>
      <protection hidden="1"/>
    </xf>
    <xf numFmtId="0" fontId="40" fillId="13" borderId="59" xfId="0" applyFont="1" applyFill="1" applyBorder="1" applyAlignment="1" applyProtection="1">
      <alignment horizontal="center" vertical="center"/>
      <protection hidden="1"/>
    </xf>
    <xf numFmtId="0" fontId="31" fillId="4" borderId="74" xfId="0" applyFont="1" applyFill="1" applyBorder="1" applyAlignment="1" applyProtection="1">
      <alignment horizontal="center" vertical="center"/>
      <protection hidden="1"/>
    </xf>
    <xf numFmtId="0" fontId="31" fillId="4" borderId="77" xfId="0" applyFont="1" applyFill="1" applyBorder="1" applyAlignment="1" applyProtection="1">
      <alignment horizontal="center" vertical="center"/>
      <protection hidden="1"/>
    </xf>
    <xf numFmtId="49" fontId="31" fillId="4" borderId="76" xfId="0" applyNumberFormat="1" applyFont="1" applyFill="1" applyBorder="1" applyAlignment="1" applyProtection="1">
      <alignment horizontal="center" vertical="center" wrapText="1"/>
      <protection hidden="1"/>
    </xf>
    <xf numFmtId="0" fontId="40" fillId="10" borderId="60" xfId="0" applyFont="1" applyFill="1" applyBorder="1" applyAlignment="1" applyProtection="1">
      <alignment horizontal="center" vertical="center"/>
      <protection hidden="1"/>
    </xf>
    <xf numFmtId="0" fontId="40" fillId="10" borderId="58" xfId="0" applyFont="1" applyFill="1" applyBorder="1" applyAlignment="1" applyProtection="1">
      <alignment horizontal="center" vertical="center"/>
      <protection hidden="1"/>
    </xf>
    <xf numFmtId="0" fontId="40" fillId="10" borderId="67" xfId="0" applyFont="1" applyFill="1" applyBorder="1" applyAlignment="1" applyProtection="1">
      <alignment horizontal="center" vertical="center"/>
      <protection hidden="1"/>
    </xf>
    <xf numFmtId="0" fontId="31" fillId="14" borderId="66" xfId="0" applyFont="1" applyFill="1" applyBorder="1" applyAlignment="1" applyProtection="1">
      <alignment horizontal="center" vertical="center"/>
      <protection hidden="1"/>
    </xf>
    <xf numFmtId="0" fontId="4" fillId="6" borderId="8" xfId="0" applyFont="1" applyFill="1" applyBorder="1" applyAlignment="1" applyProtection="1">
      <alignment horizontal="center" vertical="center"/>
      <protection hidden="1"/>
    </xf>
    <xf numFmtId="0" fontId="4" fillId="8" borderId="7" xfId="0" applyFont="1" applyFill="1" applyBorder="1" applyAlignment="1" applyProtection="1">
      <alignment horizontal="center" vertical="center"/>
      <protection hidden="1"/>
    </xf>
    <xf numFmtId="0" fontId="30" fillId="0" borderId="31" xfId="0" applyFont="1" applyFill="1" applyBorder="1" applyAlignment="1" applyProtection="1">
      <alignment horizontal="center" vertical="center"/>
      <protection hidden="1"/>
    </xf>
    <xf numFmtId="0" fontId="30" fillId="0" borderId="34" xfId="0" applyFont="1" applyFill="1" applyBorder="1" applyAlignment="1" applyProtection="1">
      <alignment horizontal="center" vertical="center"/>
      <protection hidden="1"/>
    </xf>
    <xf numFmtId="1" fontId="30" fillId="0" borderId="33" xfId="0" applyNumberFormat="1" applyFont="1" applyFill="1" applyBorder="1" applyAlignment="1" applyProtection="1">
      <alignment horizontal="center" vertical="center"/>
      <protection hidden="1"/>
    </xf>
    <xf numFmtId="0" fontId="31" fillId="0" borderId="31" xfId="0" applyFont="1"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29"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14" fontId="0" fillId="0" borderId="0" xfId="0" applyNumberFormat="1" applyFill="1" applyProtection="1">
      <protection hidden="1"/>
    </xf>
    <xf numFmtId="0" fontId="4" fillId="6" borderId="95" xfId="0" applyFont="1" applyFill="1" applyBorder="1" applyAlignment="1" applyProtection="1">
      <alignment horizontal="center" vertical="center"/>
      <protection hidden="1"/>
    </xf>
    <xf numFmtId="0" fontId="4" fillId="8" borderId="9" xfId="0" applyFont="1" applyFill="1" applyBorder="1" applyAlignment="1" applyProtection="1">
      <alignment horizontal="center" vertical="center"/>
      <protection hidden="1"/>
    </xf>
    <xf numFmtId="0" fontId="4" fillId="8" borderId="11" xfId="0" applyFont="1" applyFill="1" applyBorder="1" applyAlignment="1" applyProtection="1">
      <alignment horizontal="center" vertical="center"/>
      <protection hidden="1"/>
    </xf>
    <xf numFmtId="0" fontId="4" fillId="8" borderId="10" xfId="0" applyFont="1" applyFill="1" applyBorder="1" applyAlignment="1" applyProtection="1">
      <alignment horizontal="center" vertical="center"/>
      <protection hidden="1"/>
    </xf>
    <xf numFmtId="0" fontId="4" fillId="6" borderId="96" xfId="0" applyFont="1" applyFill="1" applyBorder="1" applyAlignment="1" applyProtection="1">
      <alignment horizontal="center" vertical="center"/>
      <protection hidden="1"/>
    </xf>
    <xf numFmtId="0" fontId="4" fillId="6" borderId="97" xfId="0" applyFont="1" applyFill="1" applyBorder="1" applyAlignment="1" applyProtection="1">
      <alignment horizontal="center" vertical="center"/>
      <protection hidden="1"/>
    </xf>
    <xf numFmtId="0" fontId="0" fillId="0" borderId="0" xfId="0" applyNumberFormat="1" applyProtection="1">
      <protection hidden="1"/>
    </xf>
    <xf numFmtId="0" fontId="30" fillId="0" borderId="53" xfId="0" applyFont="1" applyBorder="1" applyAlignment="1" applyProtection="1">
      <alignment horizontal="center" vertical="center"/>
      <protection hidden="1"/>
    </xf>
    <xf numFmtId="0" fontId="40" fillId="0" borderId="0" xfId="0" applyFont="1" applyFill="1" applyBorder="1" applyAlignment="1" applyProtection="1">
      <alignment horizontal="center" vertical="center"/>
      <protection hidden="1"/>
    </xf>
    <xf numFmtId="0" fontId="37" fillId="0" borderId="0" xfId="0" applyFont="1" applyFill="1" applyBorder="1" applyProtection="1">
      <protection hidden="1"/>
    </xf>
    <xf numFmtId="0" fontId="0" fillId="0" borderId="0" xfId="0" applyAlignment="1" applyProtection="1">
      <protection hidden="1"/>
    </xf>
    <xf numFmtId="0" fontId="29" fillId="4" borderId="2" xfId="0" applyFont="1" applyFill="1" applyBorder="1" applyAlignment="1" applyProtection="1">
      <alignment horizontal="center" vertical="center"/>
      <protection hidden="1"/>
    </xf>
    <xf numFmtId="0" fontId="0" fillId="4" borderId="2" xfId="0" applyFont="1" applyFill="1" applyBorder="1" applyAlignment="1" applyProtection="1">
      <alignment horizontal="center" vertical="center"/>
      <protection hidden="1"/>
    </xf>
    <xf numFmtId="49" fontId="40" fillId="13" borderId="58" xfId="0" applyNumberFormat="1" applyFont="1" applyFill="1" applyBorder="1" applyAlignment="1" applyProtection="1">
      <alignment horizontal="center" vertical="center"/>
      <protection hidden="1"/>
    </xf>
    <xf numFmtId="49" fontId="31" fillId="4" borderId="75" xfId="0" applyNumberFormat="1" applyFont="1" applyFill="1" applyBorder="1" applyAlignment="1" applyProtection="1">
      <alignment horizontal="center" vertical="center"/>
      <protection hidden="1"/>
    </xf>
    <xf numFmtId="0" fontId="29" fillId="4" borderId="81" xfId="0" applyFont="1" applyFill="1" applyBorder="1" applyAlignment="1" applyProtection="1">
      <alignment horizontal="center" vertical="center"/>
      <protection hidden="1"/>
    </xf>
    <xf numFmtId="0" fontId="29" fillId="4" borderId="100" xfId="0" applyFont="1" applyFill="1" applyBorder="1" applyAlignment="1" applyProtection="1">
      <alignment horizontal="center" vertical="center"/>
      <protection hidden="1"/>
    </xf>
    <xf numFmtId="0" fontId="0" fillId="4" borderId="81" xfId="0" applyFont="1" applyFill="1" applyBorder="1" applyAlignment="1" applyProtection="1">
      <alignment horizontal="center" vertical="center"/>
      <protection hidden="1"/>
    </xf>
    <xf numFmtId="0" fontId="0" fillId="4" borderId="100" xfId="0" applyFont="1" applyFill="1" applyBorder="1" applyAlignment="1" applyProtection="1">
      <alignment horizontal="center" vertical="center"/>
      <protection hidden="1"/>
    </xf>
    <xf numFmtId="0" fontId="33" fillId="0" borderId="99" xfId="0" applyFont="1" applyFill="1" applyBorder="1" applyAlignment="1" applyProtection="1">
      <alignment horizontal="center" vertical="center"/>
    </xf>
    <xf numFmtId="0" fontId="0" fillId="0" borderId="1" xfId="0" applyFill="1" applyBorder="1" applyAlignment="1" applyProtection="1">
      <alignment wrapText="1"/>
    </xf>
    <xf numFmtId="0" fontId="0" fillId="0" borderId="0" xfId="0" applyAlignment="1" applyProtection="1">
      <alignment wrapText="1"/>
    </xf>
    <xf numFmtId="0" fontId="33" fillId="10" borderId="99" xfId="0" applyFont="1" applyFill="1" applyBorder="1" applyAlignment="1" applyProtection="1">
      <alignment horizontal="center" vertical="center"/>
    </xf>
    <xf numFmtId="0" fontId="0" fillId="0" borderId="0" xfId="0" applyFill="1" applyBorder="1" applyProtection="1"/>
    <xf numFmtId="0" fontId="33" fillId="10" borderId="0" xfId="0" applyFont="1" applyFill="1" applyBorder="1" applyAlignment="1" applyProtection="1">
      <alignment horizontal="center" vertical="center"/>
    </xf>
    <xf numFmtId="0" fontId="61" fillId="0" borderId="0" xfId="0" applyFont="1"/>
    <xf numFmtId="0" fontId="59" fillId="0" borderId="0" xfId="0" applyFont="1" applyAlignment="1">
      <alignment horizontal="center"/>
    </xf>
    <xf numFmtId="0" fontId="59" fillId="0" borderId="0" xfId="0" applyFont="1"/>
    <xf numFmtId="0" fontId="66" fillId="12" borderId="114" xfId="1" applyFont="1" applyFill="1" applyBorder="1"/>
    <xf numFmtId="0" fontId="69" fillId="0" borderId="0" xfId="0" applyFont="1" applyAlignment="1"/>
    <xf numFmtId="0" fontId="69" fillId="0" borderId="0" xfId="0" applyFont="1" applyAlignment="1">
      <alignment horizontal="center"/>
    </xf>
    <xf numFmtId="0" fontId="72" fillId="0" borderId="0" xfId="1" applyFont="1" applyFill="1" applyBorder="1" applyAlignment="1">
      <alignment vertical="center" wrapText="1"/>
    </xf>
    <xf numFmtId="0" fontId="61" fillId="0" borderId="0" xfId="0" applyFont="1" applyFill="1"/>
    <xf numFmtId="0" fontId="72" fillId="0" borderId="0" xfId="1" applyFont="1" applyFill="1" applyAlignment="1"/>
    <xf numFmtId="0" fontId="61" fillId="0" borderId="0" xfId="0" applyFont="1" applyAlignment="1"/>
    <xf numFmtId="0" fontId="16" fillId="0" borderId="0" xfId="0" applyFont="1" applyProtection="1">
      <protection hidden="1"/>
    </xf>
    <xf numFmtId="0" fontId="34" fillId="0" borderId="0" xfId="0" applyFont="1" applyFill="1" applyBorder="1" applyAlignment="1" applyProtection="1">
      <alignment vertical="center"/>
      <protection hidden="1"/>
    </xf>
    <xf numFmtId="0" fontId="29" fillId="4" borderId="125"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0" fillId="0" borderId="0" xfId="0" applyFill="1" applyAlignment="1" applyProtection="1">
      <protection hidden="1"/>
    </xf>
    <xf numFmtId="0" fontId="35" fillId="0" borderId="0" xfId="0" applyFont="1" applyFill="1" applyBorder="1" applyAlignment="1" applyProtection="1">
      <protection hidden="1"/>
    </xf>
    <xf numFmtId="0" fontId="30" fillId="0" borderId="0" xfId="0" applyFont="1" applyFill="1" applyBorder="1" applyAlignment="1" applyProtection="1">
      <alignment vertical="center"/>
      <protection hidden="1"/>
    </xf>
    <xf numFmtId="0" fontId="42" fillId="0" borderId="0" xfId="0" applyFont="1" applyFill="1" applyBorder="1" applyAlignment="1" applyProtection="1">
      <alignment vertical="center"/>
      <protection hidden="1"/>
    </xf>
    <xf numFmtId="0" fontId="32" fillId="0" borderId="0" xfId="0" applyFont="1" applyFill="1" applyBorder="1" applyAlignment="1" applyProtection="1">
      <alignment vertical="center"/>
      <protection hidden="1"/>
    </xf>
    <xf numFmtId="0" fontId="41" fillId="0" borderId="0" xfId="0" applyFont="1" applyFill="1" applyBorder="1" applyAlignment="1" applyProtection="1">
      <alignment vertical="center"/>
      <protection hidden="1"/>
    </xf>
    <xf numFmtId="0" fontId="30" fillId="0" borderId="54" xfId="0" applyFont="1" applyFill="1" applyBorder="1" applyAlignment="1" applyProtection="1">
      <alignment vertical="center"/>
      <protection hidden="1"/>
    </xf>
    <xf numFmtId="0" fontId="49" fillId="0" borderId="0" xfId="0" applyFont="1" applyFill="1" applyBorder="1" applyAlignment="1" applyProtection="1">
      <alignment vertical="center"/>
      <protection hidden="1"/>
    </xf>
    <xf numFmtId="0" fontId="52" fillId="0" borderId="0" xfId="0" applyFont="1" applyFill="1" applyBorder="1" applyAlignment="1" applyProtection="1">
      <alignment vertical="center"/>
      <protection hidden="1"/>
    </xf>
    <xf numFmtId="0" fontId="30" fillId="0" borderId="0" xfId="0" applyFont="1" applyFill="1" applyBorder="1" applyAlignment="1" applyProtection="1">
      <alignment vertical="center" shrinkToFit="1"/>
      <protection hidden="1"/>
    </xf>
    <xf numFmtId="0" fontId="30" fillId="0" borderId="0" xfId="0" applyFont="1" applyFill="1" applyBorder="1" applyAlignment="1" applyProtection="1">
      <protection hidden="1"/>
    </xf>
    <xf numFmtId="0" fontId="46" fillId="0" borderId="0" xfId="1" applyFont="1" applyFill="1" applyBorder="1" applyAlignment="1" applyProtection="1">
      <alignment vertical="center"/>
      <protection hidden="1"/>
    </xf>
    <xf numFmtId="0" fontId="46" fillId="0" borderId="0" xfId="1" applyFont="1" applyFill="1" applyBorder="1" applyAlignment="1" applyProtection="1">
      <alignment vertical="center" wrapText="1"/>
      <protection hidden="1"/>
    </xf>
    <xf numFmtId="0" fontId="43" fillId="0" borderId="0" xfId="1" applyFont="1" applyFill="1" applyBorder="1" applyAlignment="1" applyProtection="1">
      <alignment vertical="center" wrapText="1"/>
      <protection hidden="1"/>
    </xf>
    <xf numFmtId="0" fontId="30" fillId="0" borderId="0" xfId="0" applyFont="1" applyBorder="1" applyAlignment="1" applyProtection="1">
      <alignment horizontal="center" vertical="center"/>
      <protection hidden="1"/>
    </xf>
    <xf numFmtId="0" fontId="78" fillId="20" borderId="126" xfId="0" applyFont="1" applyFill="1" applyBorder="1" applyAlignment="1" applyProtection="1">
      <alignment horizontal="center" vertical="center"/>
      <protection hidden="1"/>
    </xf>
    <xf numFmtId="0" fontId="55" fillId="22" borderId="126" xfId="0" applyFont="1" applyFill="1" applyBorder="1" applyAlignment="1" applyProtection="1">
      <alignment horizontal="center" vertical="center"/>
      <protection hidden="1"/>
    </xf>
    <xf numFmtId="0" fontId="0" fillId="4" borderId="125" xfId="0" applyFont="1" applyFill="1" applyBorder="1" applyAlignment="1" applyProtection="1">
      <alignment horizontal="center" vertical="center"/>
      <protection hidden="1"/>
    </xf>
    <xf numFmtId="0" fontId="35" fillId="0" borderId="131" xfId="0" applyFont="1" applyBorder="1" applyAlignment="1" applyProtection="1">
      <alignment horizontal="center" vertical="center"/>
      <protection hidden="1"/>
    </xf>
    <xf numFmtId="0" fontId="0" fillId="0" borderId="132" xfId="0" applyFont="1" applyBorder="1" applyAlignment="1" applyProtection="1">
      <alignment horizontal="center" vertical="center"/>
      <protection hidden="1"/>
    </xf>
    <xf numFmtId="0" fontId="0" fillId="0" borderId="133" xfId="0" applyFont="1" applyBorder="1" applyAlignment="1" applyProtection="1">
      <alignment horizontal="center" vertical="center"/>
      <protection hidden="1"/>
    </xf>
    <xf numFmtId="0" fontId="54" fillId="0" borderId="134" xfId="0" applyFont="1" applyBorder="1" applyAlignment="1" applyProtection="1">
      <alignment horizontal="center" vertical="center" wrapText="1"/>
      <protection hidden="1"/>
    </xf>
    <xf numFmtId="0" fontId="42" fillId="0" borderId="0" xfId="0" applyFont="1" applyBorder="1" applyAlignment="1" applyProtection="1">
      <alignment vertical="center" wrapText="1"/>
      <protection hidden="1"/>
    </xf>
    <xf numFmtId="0" fontId="42" fillId="0" borderId="91" xfId="0" applyFont="1" applyBorder="1" applyAlignment="1" applyProtection="1">
      <alignment vertical="center" wrapText="1"/>
      <protection hidden="1"/>
    </xf>
    <xf numFmtId="0" fontId="36" fillId="0" borderId="0" xfId="0" applyFont="1" applyBorder="1" applyAlignment="1" applyProtection="1">
      <alignment vertical="center" readingOrder="2"/>
      <protection hidden="1"/>
    </xf>
    <xf numFmtId="0" fontId="36" fillId="0" borderId="0" xfId="0" applyFont="1" applyBorder="1" applyAlignment="1" applyProtection="1">
      <alignment vertical="center" readingOrder="2"/>
      <protection locked="0" hidden="1"/>
    </xf>
    <xf numFmtId="0" fontId="57" fillId="0" borderId="22" xfId="0" applyNumberFormat="1" applyFont="1" applyFill="1" applyBorder="1" applyAlignment="1" applyProtection="1">
      <alignment horizontal="center" vertical="center"/>
      <protection hidden="1"/>
    </xf>
    <xf numFmtId="0" fontId="57" fillId="0" borderId="20" xfId="0" applyNumberFormat="1" applyFont="1" applyFill="1" applyBorder="1" applyAlignment="1" applyProtection="1">
      <alignment horizontal="left" vertical="center" shrinkToFit="1"/>
      <protection hidden="1"/>
    </xf>
    <xf numFmtId="0" fontId="56" fillId="0" borderId="20" xfId="0" applyNumberFormat="1" applyFont="1" applyFill="1" applyBorder="1" applyAlignment="1" applyProtection="1">
      <alignment horizontal="right" vertical="center"/>
      <protection hidden="1"/>
    </xf>
    <xf numFmtId="0" fontId="56" fillId="0" borderId="20" xfId="0" applyNumberFormat="1" applyFont="1" applyBorder="1" applyAlignment="1" applyProtection="1">
      <alignment horizontal="right" vertical="center"/>
      <protection hidden="1"/>
    </xf>
    <xf numFmtId="0" fontId="57" fillId="0" borderId="20" xfId="0" applyNumberFormat="1" applyFont="1" applyFill="1" applyBorder="1" applyAlignment="1" applyProtection="1">
      <alignment horizontal="right" vertical="center" shrinkToFit="1"/>
      <protection hidden="1"/>
    </xf>
    <xf numFmtId="0" fontId="56" fillId="0" borderId="21" xfId="0" applyNumberFormat="1" applyFont="1" applyBorder="1" applyAlignment="1" applyProtection="1">
      <alignment horizontal="right" vertical="center"/>
      <protection hidden="1"/>
    </xf>
    <xf numFmtId="0" fontId="13" fillId="0" borderId="0" xfId="0" applyFont="1" applyBorder="1" applyProtection="1">
      <protection hidden="1"/>
    </xf>
    <xf numFmtId="0" fontId="13" fillId="0" borderId="0" xfId="0" applyFont="1" applyAlignment="1" applyProtection="1">
      <protection hidden="1"/>
    </xf>
    <xf numFmtId="0" fontId="0" fillId="0" borderId="0" xfId="0" applyFill="1" applyBorder="1" applyAlignment="1" applyProtection="1">
      <alignment vertical="center" wrapText="1"/>
      <protection hidden="1"/>
    </xf>
    <xf numFmtId="0" fontId="29" fillId="0" borderId="0" xfId="0" applyFont="1" applyFill="1" applyBorder="1" applyAlignment="1" applyProtection="1">
      <protection hidden="1"/>
    </xf>
    <xf numFmtId="0" fontId="0" fillId="0" borderId="0" xfId="0" applyFont="1" applyFill="1" applyBorder="1" applyAlignment="1" applyProtection="1">
      <alignment vertical="top" wrapText="1"/>
      <protection hidden="1"/>
    </xf>
    <xf numFmtId="0" fontId="35" fillId="0" borderId="147" xfId="0" applyFont="1" applyBorder="1" applyAlignment="1" applyProtection="1">
      <alignment horizontal="center" vertical="center"/>
      <protection hidden="1"/>
    </xf>
    <xf numFmtId="0" fontId="61" fillId="0" borderId="148" xfId="0" applyFont="1" applyBorder="1" applyAlignment="1" applyProtection="1">
      <alignment horizontal="center" vertical="center"/>
      <protection hidden="1"/>
    </xf>
    <xf numFmtId="0" fontId="61" fillId="0" borderId="100" xfId="0" applyFont="1" applyBorder="1" applyAlignment="1" applyProtection="1">
      <alignment horizontal="center" vertical="center"/>
      <protection hidden="1"/>
    </xf>
    <xf numFmtId="0" fontId="83" fillId="0" borderId="150" xfId="0" applyFont="1" applyFill="1" applyBorder="1" applyAlignment="1" applyProtection="1">
      <alignment horizontal="center" vertical="center"/>
      <protection hidden="1"/>
    </xf>
    <xf numFmtId="0" fontId="16" fillId="0" borderId="0" xfId="0" applyFont="1" applyAlignment="1" applyProtection="1">
      <protection hidden="1"/>
    </xf>
    <xf numFmtId="0" fontId="30"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8" fillId="0" borderId="0" xfId="0" applyFont="1" applyFill="1" applyBorder="1" applyAlignment="1" applyProtection="1">
      <alignment vertical="center" shrinkToFit="1"/>
      <protection hidden="1"/>
    </xf>
    <xf numFmtId="0" fontId="49" fillId="0" borderId="0" xfId="0" applyFont="1" applyFill="1" applyBorder="1" applyAlignment="1" applyProtection="1">
      <alignment vertical="center" shrinkToFit="1"/>
      <protection hidden="1"/>
    </xf>
    <xf numFmtId="0" fontId="85" fillId="25" borderId="0" xfId="0" applyFont="1" applyFill="1" applyAlignment="1" applyProtection="1">
      <alignment horizontal="center" vertical="center" wrapText="1"/>
      <protection hidden="1"/>
    </xf>
    <xf numFmtId="0" fontId="32" fillId="0" borderId="0" xfId="0" applyFont="1" applyFill="1" applyAlignment="1" applyProtection="1">
      <alignment vertical="center"/>
      <protection hidden="1"/>
    </xf>
    <xf numFmtId="0" fontId="78" fillId="20" borderId="128" xfId="0" applyFont="1" applyFill="1" applyBorder="1" applyAlignment="1" applyProtection="1">
      <alignment horizontal="center" vertical="center"/>
      <protection hidden="1"/>
    </xf>
    <xf numFmtId="0" fontId="13" fillId="0" borderId="0" xfId="0" applyFont="1" applyBorder="1" applyAlignment="1" applyProtection="1">
      <protection hidden="1"/>
    </xf>
    <xf numFmtId="0" fontId="49" fillId="0" borderId="0" xfId="0" applyFont="1" applyFill="1" applyBorder="1" applyAlignment="1" applyProtection="1">
      <protection hidden="1"/>
    </xf>
    <xf numFmtId="0" fontId="87" fillId="0" borderId="0" xfId="0" applyFont="1" applyBorder="1" applyAlignment="1" applyProtection="1">
      <protection hidden="1"/>
    </xf>
    <xf numFmtId="0" fontId="87" fillId="0" borderId="0" xfId="0" applyFont="1" applyProtection="1">
      <protection hidden="1"/>
    </xf>
    <xf numFmtId="0" fontId="31" fillId="6" borderId="45" xfId="0" applyFont="1" applyFill="1" applyBorder="1" applyAlignment="1" applyProtection="1">
      <alignment horizontal="center" vertical="center"/>
      <protection hidden="1"/>
    </xf>
    <xf numFmtId="0" fontId="31" fillId="6" borderId="46" xfId="0" applyFont="1" applyFill="1" applyBorder="1" applyAlignment="1" applyProtection="1">
      <alignment horizontal="center" vertical="center"/>
      <protection hidden="1"/>
    </xf>
    <xf numFmtId="0" fontId="29" fillId="8" borderId="29" xfId="0" applyFont="1" applyFill="1" applyBorder="1" applyProtection="1">
      <protection hidden="1"/>
    </xf>
    <xf numFmtId="0" fontId="29" fillId="7" borderId="29" xfId="0" applyFont="1" applyFill="1" applyBorder="1" applyProtection="1">
      <protection hidden="1"/>
    </xf>
    <xf numFmtId="0" fontId="33" fillId="10" borderId="27" xfId="0" applyFont="1" applyFill="1" applyBorder="1" applyAlignment="1">
      <alignment horizontal="center" vertical="center"/>
    </xf>
    <xf numFmtId="14" fontId="88" fillId="0" borderId="32" xfId="0" applyNumberFormat="1" applyFont="1" applyFill="1" applyBorder="1" applyAlignment="1" applyProtection="1">
      <alignment horizontal="center" vertical="center"/>
      <protection hidden="1"/>
    </xf>
    <xf numFmtId="0" fontId="30" fillId="0" borderId="82" xfId="0" applyFont="1" applyFill="1" applyBorder="1" applyAlignment="1" applyProtection="1">
      <alignment horizontal="center" vertical="center"/>
      <protection hidden="1"/>
    </xf>
    <xf numFmtId="0" fontId="90" fillId="0" borderId="0" xfId="0" applyFont="1" applyFill="1" applyBorder="1" applyAlignment="1" applyProtection="1">
      <alignment vertical="center" shrinkToFit="1"/>
      <protection hidden="1"/>
    </xf>
    <xf numFmtId="0" fontId="4" fillId="0" borderId="0" xfId="0" applyFont="1" applyFill="1" applyBorder="1" applyAlignment="1" applyProtection="1">
      <alignment horizontal="center" vertical="center" shrinkToFit="1"/>
      <protection hidden="1"/>
    </xf>
    <xf numFmtId="0" fontId="55" fillId="22" borderId="126" xfId="0" applyFont="1" applyFill="1" applyBorder="1" applyAlignment="1" applyProtection="1">
      <alignment horizontal="center" vertical="center"/>
      <protection locked="0" hidden="1"/>
    </xf>
    <xf numFmtId="0" fontId="13" fillId="0" borderId="0" xfId="0" applyFont="1" applyBorder="1" applyProtection="1"/>
    <xf numFmtId="0" fontId="31" fillId="0" borderId="0" xfId="0" applyFont="1" applyFill="1" applyBorder="1" applyAlignment="1" applyProtection="1">
      <alignment vertical="center"/>
      <protection hidden="1"/>
    </xf>
    <xf numFmtId="0" fontId="92" fillId="0" borderId="0" xfId="4" applyFont="1" applyFill="1" applyBorder="1" applyAlignment="1">
      <alignment horizontal="center" vertical="center" shrinkToFit="1"/>
    </xf>
    <xf numFmtId="14" fontId="93" fillId="0" borderId="0" xfId="0" applyNumberFormat="1" applyFont="1" applyFill="1" applyBorder="1" applyAlignment="1" applyProtection="1">
      <alignment horizontal="center" vertical="center"/>
      <protection hidden="1"/>
    </xf>
    <xf numFmtId="0" fontId="93" fillId="0" borderId="0" xfId="0" applyFont="1" applyFill="1" applyBorder="1" applyAlignment="1" applyProtection="1">
      <alignment horizontal="center" vertical="center"/>
      <protection hidden="1"/>
    </xf>
    <xf numFmtId="0" fontId="92" fillId="0" borderId="0" xfId="0" applyFont="1" applyFill="1" applyBorder="1" applyAlignment="1" applyProtection="1">
      <alignment horizontal="center" vertical="center"/>
      <protection hidden="1"/>
    </xf>
    <xf numFmtId="0" fontId="13" fillId="0" borderId="0" xfId="0" applyFont="1"/>
    <xf numFmtId="14" fontId="92" fillId="0" borderId="0" xfId="0" applyNumberFormat="1" applyFont="1" applyFill="1" applyBorder="1" applyAlignment="1" applyProtection="1">
      <alignment horizontal="center" vertical="center"/>
      <protection hidden="1"/>
    </xf>
    <xf numFmtId="0" fontId="33" fillId="10" borderId="176" xfId="0" applyFont="1" applyFill="1" applyBorder="1" applyAlignment="1" applyProtection="1">
      <alignment horizontal="center" vertical="center"/>
    </xf>
    <xf numFmtId="0" fontId="0" fillId="5" borderId="177" xfId="0" applyFill="1" applyBorder="1" applyAlignment="1" applyProtection="1">
      <alignment wrapText="1"/>
      <protection locked="0"/>
    </xf>
    <xf numFmtId="0" fontId="33" fillId="10" borderId="28" xfId="0" applyFont="1" applyFill="1" applyBorder="1" applyAlignment="1">
      <alignment horizontal="center" vertical="center"/>
    </xf>
    <xf numFmtId="0" fontId="94" fillId="0" borderId="0" xfId="0" applyFont="1" applyFill="1" applyBorder="1" applyAlignment="1" applyProtection="1">
      <alignment horizontal="center" vertical="center"/>
    </xf>
    <xf numFmtId="0" fontId="13" fillId="0" borderId="0" xfId="0" applyFont="1" applyFill="1" applyBorder="1" applyAlignment="1" applyProtection="1">
      <alignment wrapText="1"/>
    </xf>
    <xf numFmtId="0" fontId="73" fillId="0" borderId="23" xfId="0" applyFont="1" applyBorder="1" applyAlignment="1">
      <alignment horizontal="center" wrapText="1"/>
    </xf>
    <xf numFmtId="0" fontId="73" fillId="0" borderId="3" xfId="0" applyFont="1" applyBorder="1" applyAlignment="1">
      <alignment horizontal="center" wrapText="1"/>
    </xf>
    <xf numFmtId="0" fontId="73" fillId="0" borderId="52" xfId="0" applyFont="1" applyBorder="1" applyAlignment="1">
      <alignment horizontal="center" wrapText="1"/>
    </xf>
    <xf numFmtId="0" fontId="73" fillId="0" borderId="24" xfId="0" applyFont="1" applyBorder="1" applyAlignment="1">
      <alignment horizontal="center" wrapText="1"/>
    </xf>
    <xf numFmtId="0" fontId="73" fillId="0" borderId="0" xfId="0" applyFont="1" applyBorder="1" applyAlignment="1">
      <alignment horizontal="center" wrapText="1"/>
    </xf>
    <xf numFmtId="0" fontId="73" fillId="0" borderId="35" xfId="0" applyFont="1" applyBorder="1" applyAlignment="1">
      <alignment horizontal="center" wrapText="1"/>
    </xf>
    <xf numFmtId="0" fontId="73" fillId="0" borderId="4" xfId="0" applyFont="1" applyBorder="1" applyAlignment="1">
      <alignment horizontal="center" wrapText="1"/>
    </xf>
    <xf numFmtId="0" fontId="73" fillId="0" borderId="5" xfId="0" applyFont="1" applyBorder="1" applyAlignment="1">
      <alignment horizontal="center" wrapText="1"/>
    </xf>
    <xf numFmtId="0" fontId="73" fillId="0" borderId="36" xfId="0" applyFont="1" applyBorder="1" applyAlignment="1">
      <alignment horizontal="center" wrapText="1"/>
    </xf>
    <xf numFmtId="0" fontId="67" fillId="12" borderId="110" xfId="0" applyFont="1" applyFill="1" applyBorder="1" applyAlignment="1">
      <alignment horizontal="right" readingOrder="1"/>
    </xf>
    <xf numFmtId="0" fontId="67" fillId="12" borderId="118" xfId="0" applyFont="1" applyFill="1" applyBorder="1" applyAlignment="1">
      <alignment horizontal="right" readingOrder="1"/>
    </xf>
    <xf numFmtId="0" fontId="67" fillId="12" borderId="119" xfId="0" applyFont="1" applyFill="1" applyBorder="1" applyAlignment="1">
      <alignment horizontal="right" vertical="center"/>
    </xf>
    <xf numFmtId="0" fontId="67" fillId="12" borderId="120" xfId="0" applyFont="1" applyFill="1" applyBorder="1" applyAlignment="1">
      <alignment horizontal="right" vertical="center"/>
    </xf>
    <xf numFmtId="0" fontId="67" fillId="12" borderId="121" xfId="0" applyFont="1" applyFill="1" applyBorder="1" applyAlignment="1">
      <alignment horizontal="right" vertical="center"/>
    </xf>
    <xf numFmtId="9" fontId="67" fillId="12" borderId="122" xfId="0" applyNumberFormat="1" applyFont="1" applyFill="1" applyBorder="1" applyAlignment="1">
      <alignment horizontal="right" vertical="center"/>
    </xf>
    <xf numFmtId="0" fontId="67" fillId="12" borderId="123" xfId="0" applyFont="1" applyFill="1" applyBorder="1" applyAlignment="1">
      <alignment horizontal="right" vertical="center"/>
    </xf>
    <xf numFmtId="0" fontId="67" fillId="12" borderId="113" xfId="0" applyFont="1" applyFill="1" applyBorder="1" applyAlignment="1">
      <alignment horizontal="right" wrapText="1"/>
    </xf>
    <xf numFmtId="0" fontId="67" fillId="12" borderId="65" xfId="0" applyFont="1" applyFill="1" applyBorder="1" applyAlignment="1">
      <alignment horizontal="right" wrapText="1"/>
    </xf>
    <xf numFmtId="0" fontId="67" fillId="12" borderId="114" xfId="0" applyFont="1" applyFill="1" applyBorder="1" applyAlignment="1">
      <alignment horizontal="right" wrapText="1"/>
    </xf>
    <xf numFmtId="0" fontId="71" fillId="0" borderId="0" xfId="0" applyFont="1" applyAlignment="1">
      <alignment horizontal="center" vertical="center" wrapText="1"/>
    </xf>
    <xf numFmtId="0" fontId="71" fillId="0" borderId="0" xfId="0" applyFont="1" applyAlignment="1">
      <alignment horizontal="center" vertical="center"/>
    </xf>
    <xf numFmtId="0" fontId="67" fillId="12" borderId="101" xfId="0" applyFont="1" applyFill="1" applyBorder="1" applyAlignment="1">
      <alignment horizontal="right" wrapText="1"/>
    </xf>
    <xf numFmtId="0" fontId="67" fillId="12" borderId="0" xfId="0" applyFont="1" applyFill="1" applyBorder="1" applyAlignment="1">
      <alignment horizontal="right" wrapText="1"/>
    </xf>
    <xf numFmtId="0" fontId="67" fillId="12" borderId="5" xfId="0" applyFont="1" applyFill="1" applyBorder="1" applyAlignment="1">
      <alignment horizontal="right" wrapText="1"/>
    </xf>
    <xf numFmtId="0" fontId="63" fillId="0" borderId="0" xfId="0" applyFont="1" applyBorder="1" applyAlignment="1">
      <alignment horizontal="right" vertical="center" wrapText="1"/>
    </xf>
    <xf numFmtId="0" fontId="63" fillId="0" borderId="0" xfId="0" applyFont="1" applyFill="1" applyBorder="1" applyAlignment="1">
      <alignment horizontal="right" vertical="center" wrapText="1"/>
    </xf>
    <xf numFmtId="0" fontId="63" fillId="0" borderId="0" xfId="0" applyFont="1" applyFill="1" applyAlignment="1">
      <alignment horizontal="center"/>
    </xf>
    <xf numFmtId="0" fontId="67" fillId="12" borderId="101" xfId="0" applyFont="1" applyFill="1" applyBorder="1" applyAlignment="1">
      <alignment horizontal="center" vertical="center" wrapText="1"/>
    </xf>
    <xf numFmtId="0" fontId="67" fillId="12" borderId="0" xfId="0" applyFont="1" applyFill="1" applyBorder="1" applyAlignment="1">
      <alignment horizontal="center" vertical="center" wrapText="1"/>
    </xf>
    <xf numFmtId="0" fontId="67" fillId="12" borderId="94" xfId="0" applyFont="1" applyFill="1" applyBorder="1" applyAlignment="1">
      <alignment horizontal="center" vertical="center" wrapText="1"/>
    </xf>
    <xf numFmtId="0" fontId="67" fillId="12" borderId="115" xfId="0" applyFont="1" applyFill="1" applyBorder="1" applyAlignment="1">
      <alignment horizontal="right" vertical="center"/>
    </xf>
    <xf numFmtId="0" fontId="67" fillId="12" borderId="116" xfId="0" applyFont="1" applyFill="1" applyBorder="1" applyAlignment="1">
      <alignment horizontal="right" vertical="center"/>
    </xf>
    <xf numFmtId="0" fontId="67" fillId="12" borderId="117" xfId="0" applyFont="1" applyFill="1" applyBorder="1" applyAlignment="1">
      <alignment horizontal="right" vertical="center"/>
    </xf>
    <xf numFmtId="9" fontId="67" fillId="12" borderId="110" xfId="0" applyNumberFormat="1" applyFont="1" applyFill="1" applyBorder="1" applyAlignment="1">
      <alignment horizontal="right" vertical="center" wrapText="1"/>
    </xf>
    <xf numFmtId="0" fontId="67" fillId="12" borderId="118" xfId="0" applyFont="1" applyFill="1" applyBorder="1" applyAlignment="1">
      <alignment horizontal="right" vertical="center" wrapText="1"/>
    </xf>
    <xf numFmtId="0" fontId="67" fillId="12" borderId="115" xfId="0" applyFont="1" applyFill="1" applyBorder="1" applyAlignment="1">
      <alignment horizontal="right"/>
    </xf>
    <xf numFmtId="0" fontId="67" fillId="12" borderId="116" xfId="0" applyFont="1" applyFill="1" applyBorder="1" applyAlignment="1">
      <alignment horizontal="right"/>
    </xf>
    <xf numFmtId="0" fontId="67" fillId="12" borderId="117" xfId="0" applyFont="1" applyFill="1" applyBorder="1" applyAlignment="1">
      <alignment horizontal="right"/>
    </xf>
    <xf numFmtId="0" fontId="67" fillId="12" borderId="113" xfId="0" applyFont="1" applyFill="1" applyBorder="1" applyAlignment="1">
      <alignment horizontal="center"/>
    </xf>
    <xf numFmtId="0" fontId="67" fillId="12" borderId="65" xfId="0" applyFont="1" applyFill="1" applyBorder="1" applyAlignment="1">
      <alignment horizontal="center"/>
    </xf>
    <xf numFmtId="0" fontId="70" fillId="12" borderId="65" xfId="1" applyFont="1" applyFill="1" applyBorder="1" applyAlignment="1">
      <alignment horizontal="center"/>
    </xf>
    <xf numFmtId="0" fontId="70" fillId="12" borderId="114" xfId="1" applyFont="1" applyFill="1" applyBorder="1" applyAlignment="1">
      <alignment horizontal="center"/>
    </xf>
    <xf numFmtId="9" fontId="67" fillId="12" borderId="110" xfId="0" applyNumberFormat="1" applyFont="1" applyFill="1" applyBorder="1" applyAlignment="1">
      <alignment horizontal="right" vertical="center"/>
    </xf>
    <xf numFmtId="0" fontId="67" fillId="12" borderId="118" xfId="0" applyFont="1" applyFill="1" applyBorder="1" applyAlignment="1">
      <alignment horizontal="right" vertical="center"/>
    </xf>
    <xf numFmtId="0" fontId="67" fillId="12" borderId="109" xfId="0" applyFont="1" applyFill="1" applyBorder="1" applyAlignment="1">
      <alignment horizontal="right" vertical="center" wrapText="1"/>
    </xf>
    <xf numFmtId="0" fontId="67" fillId="12" borderId="110" xfId="0" applyFont="1" applyFill="1" applyBorder="1" applyAlignment="1">
      <alignment horizontal="right" vertical="center" wrapText="1"/>
    </xf>
    <xf numFmtId="0" fontId="67" fillId="12" borderId="110" xfId="0" applyFont="1" applyFill="1" applyBorder="1" applyAlignment="1">
      <alignment horizontal="right"/>
    </xf>
    <xf numFmtId="0" fontId="67" fillId="12" borderId="118" xfId="0" applyFont="1" applyFill="1" applyBorder="1" applyAlignment="1">
      <alignment horizontal="right"/>
    </xf>
    <xf numFmtId="0" fontId="67" fillId="12" borderId="109" xfId="0" applyFont="1" applyFill="1" applyBorder="1" applyAlignment="1">
      <alignment horizontal="right" vertical="center"/>
    </xf>
    <xf numFmtId="0" fontId="67" fillId="12" borderId="110" xfId="0" applyFont="1" applyFill="1" applyBorder="1" applyAlignment="1">
      <alignment horizontal="right" vertical="center"/>
    </xf>
    <xf numFmtId="9" fontId="67" fillId="12" borderId="110" xfId="1" applyNumberFormat="1" applyFont="1" applyFill="1" applyBorder="1" applyAlignment="1">
      <alignment horizontal="right" vertical="center"/>
    </xf>
    <xf numFmtId="0" fontId="67" fillId="12" borderId="118" xfId="1" applyFont="1" applyFill="1" applyBorder="1" applyAlignment="1">
      <alignment horizontal="right" vertical="center"/>
    </xf>
    <xf numFmtId="0" fontId="67" fillId="12" borderId="113" xfId="0" applyFont="1" applyFill="1" applyBorder="1" applyAlignment="1">
      <alignment horizontal="right"/>
    </xf>
    <xf numFmtId="0" fontId="67" fillId="12" borderId="65" xfId="0" applyFont="1" applyFill="1" applyBorder="1" applyAlignment="1">
      <alignment horizontal="right"/>
    </xf>
    <xf numFmtId="0" fontId="67" fillId="12" borderId="114" xfId="0" applyFont="1" applyFill="1" applyBorder="1" applyAlignment="1">
      <alignment horizontal="right"/>
    </xf>
    <xf numFmtId="0" fontId="68" fillId="12" borderId="110" xfId="0" applyFont="1" applyFill="1" applyBorder="1" applyAlignment="1">
      <alignment horizontal="right" vertical="center"/>
    </xf>
    <xf numFmtId="0" fontId="68" fillId="12" borderId="118" xfId="0" applyFont="1" applyFill="1" applyBorder="1" applyAlignment="1">
      <alignment horizontal="right" vertical="center"/>
    </xf>
    <xf numFmtId="0" fontId="66" fillId="12" borderId="113" xfId="1" applyFont="1" applyFill="1" applyBorder="1" applyAlignment="1">
      <alignment horizontal="right"/>
    </xf>
    <xf numFmtId="0" fontId="66" fillId="12" borderId="65" xfId="1" applyFont="1" applyFill="1" applyBorder="1" applyAlignment="1">
      <alignment horizontal="right"/>
    </xf>
    <xf numFmtId="0" fontId="66" fillId="12" borderId="114" xfId="1" applyFont="1" applyFill="1" applyBorder="1" applyAlignment="1">
      <alignment horizontal="right"/>
    </xf>
    <xf numFmtId="0" fontId="62" fillId="0" borderId="0" xfId="0" applyFont="1" applyAlignment="1">
      <alignment horizontal="center"/>
    </xf>
    <xf numFmtId="0" fontId="63" fillId="0" borderId="5" xfId="0" applyFont="1" applyBorder="1" applyAlignment="1">
      <alignment horizontal="right"/>
    </xf>
    <xf numFmtId="0" fontId="64" fillId="12" borderId="102" xfId="0" applyFont="1" applyFill="1" applyBorder="1" applyAlignment="1">
      <alignment horizontal="center" vertical="center"/>
    </xf>
    <xf numFmtId="0" fontId="65" fillId="12" borderId="103" xfId="0" applyFont="1" applyFill="1" applyBorder="1" applyAlignment="1">
      <alignment horizontal="center" vertical="center"/>
    </xf>
    <xf numFmtId="0" fontId="65" fillId="12" borderId="109" xfId="0" applyFont="1" applyFill="1" applyBorder="1" applyAlignment="1">
      <alignment horizontal="center" vertical="center"/>
    </xf>
    <xf numFmtId="0" fontId="65" fillId="12" borderId="110" xfId="0" applyFont="1" applyFill="1" applyBorder="1" applyAlignment="1">
      <alignment horizontal="center" vertical="center"/>
    </xf>
    <xf numFmtId="0" fontId="65" fillId="12" borderId="104" xfId="0" applyFont="1" applyFill="1" applyBorder="1" applyAlignment="1">
      <alignment horizontal="center" vertical="center"/>
    </xf>
    <xf numFmtId="0" fontId="65" fillId="12" borderId="105" xfId="0" applyFont="1" applyFill="1" applyBorder="1" applyAlignment="1">
      <alignment horizontal="center" vertical="center"/>
    </xf>
    <xf numFmtId="0" fontId="65" fillId="12" borderId="111" xfId="0" applyFont="1" applyFill="1" applyBorder="1" applyAlignment="1">
      <alignment horizontal="center" vertical="center"/>
    </xf>
    <xf numFmtId="0" fontId="65" fillId="12" borderId="112" xfId="0" applyFont="1" applyFill="1" applyBorder="1" applyAlignment="1">
      <alignment horizontal="center" vertical="center"/>
    </xf>
    <xf numFmtId="0" fontId="66" fillId="12" borderId="106" xfId="1" applyFont="1" applyFill="1" applyBorder="1" applyAlignment="1">
      <alignment horizontal="right"/>
    </xf>
    <xf numFmtId="0" fontId="66" fillId="12" borderId="107" xfId="1" applyFont="1" applyFill="1" applyBorder="1" applyAlignment="1">
      <alignment horizontal="right"/>
    </xf>
    <xf numFmtId="0" fontId="66" fillId="12" borderId="108" xfId="1" applyFont="1" applyFill="1" applyBorder="1" applyAlignment="1">
      <alignment horizontal="right"/>
    </xf>
    <xf numFmtId="0" fontId="76" fillId="11" borderId="127" xfId="0" applyFont="1" applyFill="1" applyBorder="1" applyAlignment="1" applyProtection="1">
      <alignment horizontal="center"/>
      <protection hidden="1"/>
    </xf>
    <xf numFmtId="0" fontId="76" fillId="11" borderId="124" xfId="0" applyFont="1" applyFill="1" applyBorder="1" applyAlignment="1" applyProtection="1">
      <alignment horizontal="center"/>
      <protection hidden="1"/>
    </xf>
    <xf numFmtId="0" fontId="76" fillId="11" borderId="128" xfId="0" applyFont="1" applyFill="1" applyBorder="1" applyAlignment="1" applyProtection="1">
      <alignment horizontal="center"/>
      <protection hidden="1"/>
    </xf>
    <xf numFmtId="0" fontId="77" fillId="25" borderId="129" xfId="0" applyFont="1" applyFill="1" applyBorder="1" applyAlignment="1" applyProtection="1">
      <alignment horizontal="center"/>
      <protection hidden="1"/>
    </xf>
    <xf numFmtId="0" fontId="76" fillId="11" borderId="126" xfId="0" applyFont="1" applyFill="1" applyBorder="1" applyAlignment="1" applyProtection="1">
      <alignment horizontal="center"/>
      <protection hidden="1"/>
    </xf>
    <xf numFmtId="0" fontId="75" fillId="0" borderId="0" xfId="1" applyFont="1" applyFill="1" applyBorder="1" applyAlignment="1" applyProtection="1">
      <alignment horizontal="center" vertical="center" shrinkToFit="1"/>
      <protection hidden="1"/>
    </xf>
    <xf numFmtId="0" fontId="8" fillId="3" borderId="126" xfId="1"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8" fillId="3" borderId="126" xfId="0" applyFont="1" applyFill="1" applyBorder="1" applyAlignment="1" applyProtection="1">
      <alignment horizontal="center" vertical="center" shrinkToFit="1"/>
      <protection hidden="1"/>
    </xf>
    <xf numFmtId="0" fontId="8" fillId="3" borderId="175" xfId="0" applyFont="1" applyFill="1" applyBorder="1" applyAlignment="1" applyProtection="1">
      <alignment horizontal="center" vertical="center" shrinkToFit="1"/>
      <protection hidden="1"/>
    </xf>
    <xf numFmtId="0" fontId="8" fillId="3" borderId="0" xfId="0" applyFont="1" applyFill="1" applyBorder="1" applyAlignment="1" applyProtection="1">
      <alignment horizontal="center" vertical="center" shrinkToFit="1"/>
      <protection hidden="1"/>
    </xf>
    <xf numFmtId="0" fontId="38" fillId="25" borderId="0" xfId="0" applyFont="1" applyFill="1" applyAlignment="1" applyProtection="1">
      <alignment horizontal="center" vertical="center"/>
      <protection hidden="1"/>
    </xf>
    <xf numFmtId="0" fontId="49" fillId="21" borderId="152" xfId="0" applyFont="1" applyFill="1" applyBorder="1" applyAlignment="1" applyProtection="1">
      <alignment horizontal="center" vertical="center" shrinkToFit="1"/>
      <protection hidden="1"/>
    </xf>
    <xf numFmtId="0" fontId="49" fillId="21" borderId="126" xfId="0" applyFont="1" applyFill="1" applyBorder="1" applyAlignment="1" applyProtection="1">
      <alignment horizontal="center" vertical="center" shrinkToFit="1"/>
      <protection hidden="1"/>
    </xf>
    <xf numFmtId="164" fontId="8" fillId="3" borderId="126" xfId="1" applyNumberFormat="1" applyFont="1" applyFill="1" applyBorder="1" applyAlignment="1" applyProtection="1">
      <alignment horizontal="center" vertical="center" shrinkToFit="1"/>
      <protection hidden="1"/>
    </xf>
    <xf numFmtId="49" fontId="8" fillId="3" borderId="152" xfId="0" applyNumberFormat="1" applyFont="1" applyFill="1" applyBorder="1" applyAlignment="1" applyProtection="1">
      <alignment horizontal="center" vertical="center" shrinkToFit="1"/>
      <protection hidden="1"/>
    </xf>
    <xf numFmtId="0" fontId="8" fillId="3" borderId="152" xfId="0" applyFont="1" applyFill="1" applyBorder="1" applyAlignment="1" applyProtection="1">
      <alignment horizontal="center" vertical="center" shrinkToFit="1"/>
      <protection hidden="1"/>
    </xf>
    <xf numFmtId="0" fontId="49" fillId="24" borderId="130" xfId="0" applyFont="1" applyFill="1" applyBorder="1" applyAlignment="1" applyProtection="1">
      <alignment horizontal="center" vertical="center" shrinkToFit="1"/>
      <protection hidden="1"/>
    </xf>
    <xf numFmtId="0" fontId="49" fillId="24" borderId="0" xfId="0" applyFont="1" applyFill="1" applyBorder="1" applyAlignment="1" applyProtection="1">
      <alignment horizontal="center" vertical="center" shrinkToFit="1"/>
      <protection hidden="1"/>
    </xf>
    <xf numFmtId="0" fontId="49" fillId="24" borderId="153" xfId="0" applyFont="1" applyFill="1" applyBorder="1" applyAlignment="1" applyProtection="1">
      <alignment horizontal="center" vertical="center" shrinkToFit="1"/>
      <protection hidden="1"/>
    </xf>
    <xf numFmtId="49" fontId="8" fillId="3" borderId="126" xfId="0" applyNumberFormat="1" applyFont="1" applyFill="1" applyBorder="1" applyAlignment="1" applyProtection="1">
      <alignment horizontal="center" vertical="center" shrinkToFit="1"/>
      <protection hidden="1"/>
    </xf>
    <xf numFmtId="0" fontId="8" fillId="3" borderId="127" xfId="1" applyFont="1" applyFill="1" applyBorder="1" applyAlignment="1" applyProtection="1">
      <alignment horizontal="center" vertical="center" shrinkToFit="1"/>
      <protection hidden="1"/>
    </xf>
    <xf numFmtId="0" fontId="8" fillId="3" borderId="124" xfId="1" applyFont="1" applyFill="1" applyBorder="1" applyAlignment="1" applyProtection="1">
      <alignment horizontal="center" vertical="center" shrinkToFit="1"/>
      <protection hidden="1"/>
    </xf>
    <xf numFmtId="0" fontId="8" fillId="3" borderId="128" xfId="1" applyFont="1" applyFill="1" applyBorder="1" applyAlignment="1" applyProtection="1">
      <alignment horizontal="center" vertical="center" shrinkToFit="1"/>
      <protection hidden="1"/>
    </xf>
    <xf numFmtId="0" fontId="9" fillId="3" borderId="126" xfId="1" applyFont="1" applyFill="1" applyBorder="1" applyAlignment="1" applyProtection="1">
      <alignment horizontal="center" vertical="center" shrinkToFit="1"/>
      <protection hidden="1"/>
    </xf>
    <xf numFmtId="0" fontId="8" fillId="3" borderId="152" xfId="1" applyFont="1" applyFill="1" applyBorder="1" applyAlignment="1" applyProtection="1">
      <alignment horizontal="center" vertical="center" shrinkToFit="1"/>
      <protection hidden="1"/>
    </xf>
    <xf numFmtId="0" fontId="75" fillId="3" borderId="126" xfId="1" applyFont="1" applyFill="1" applyBorder="1" applyAlignment="1" applyProtection="1">
      <alignment horizontal="center" vertical="center" shrinkToFit="1"/>
      <protection locked="0" hidden="1"/>
    </xf>
    <xf numFmtId="0" fontId="79" fillId="3" borderId="126" xfId="1" applyFont="1" applyFill="1" applyBorder="1" applyAlignment="1" applyProtection="1">
      <alignment horizontal="center" vertical="center" shrinkToFit="1"/>
      <protection hidden="1"/>
    </xf>
    <xf numFmtId="0" fontId="59" fillId="23" borderId="144" xfId="0" applyFont="1" applyFill="1" applyBorder="1" applyAlignment="1" applyProtection="1">
      <alignment horizontal="center"/>
      <protection hidden="1"/>
    </xf>
    <xf numFmtId="0" fontId="59" fillId="23" borderId="145" xfId="0" applyFont="1" applyFill="1" applyBorder="1" applyAlignment="1" applyProtection="1">
      <alignment horizontal="center"/>
      <protection hidden="1"/>
    </xf>
    <xf numFmtId="0" fontId="59" fillId="13" borderId="145" xfId="0" applyFont="1" applyFill="1" applyBorder="1" applyAlignment="1" applyProtection="1">
      <alignment horizontal="center"/>
      <protection hidden="1"/>
    </xf>
    <xf numFmtId="0" fontId="59" fillId="13" borderId="146" xfId="0" applyFont="1" applyFill="1" applyBorder="1" applyAlignment="1" applyProtection="1">
      <alignment horizontal="center"/>
      <protection hidden="1"/>
    </xf>
    <xf numFmtId="0" fontId="59" fillId="13" borderId="145" xfId="0" applyFont="1" applyFill="1" applyBorder="1" applyAlignment="1" applyProtection="1">
      <alignment horizontal="center"/>
      <protection locked="0" hidden="1"/>
    </xf>
    <xf numFmtId="0" fontId="59" fillId="13" borderId="146" xfId="0" applyFont="1" applyFill="1" applyBorder="1" applyAlignment="1" applyProtection="1">
      <alignment horizontal="center"/>
      <protection locked="0" hidden="1"/>
    </xf>
    <xf numFmtId="0" fontId="33" fillId="23" borderId="154" xfId="0" applyFont="1" applyFill="1" applyBorder="1" applyAlignment="1" applyProtection="1">
      <alignment horizontal="center"/>
      <protection hidden="1"/>
    </xf>
    <xf numFmtId="0" fontId="33" fillId="23" borderId="155" xfId="0" applyFont="1" applyFill="1" applyBorder="1" applyAlignment="1" applyProtection="1">
      <alignment horizontal="center"/>
      <protection hidden="1"/>
    </xf>
    <xf numFmtId="0" fontId="59" fillId="13" borderId="155" xfId="0" applyFont="1" applyFill="1" applyBorder="1" applyAlignment="1" applyProtection="1">
      <alignment horizontal="center"/>
      <protection hidden="1"/>
    </xf>
    <xf numFmtId="0" fontId="59" fillId="13" borderId="156" xfId="0" applyFont="1" applyFill="1" applyBorder="1" applyAlignment="1" applyProtection="1">
      <alignment horizontal="center"/>
      <protection hidden="1"/>
    </xf>
    <xf numFmtId="0" fontId="86" fillId="11" borderId="0" xfId="0" applyFont="1" applyFill="1" applyAlignment="1" applyProtection="1">
      <alignment horizontal="center" vertical="center"/>
      <protection hidden="1"/>
    </xf>
    <xf numFmtId="0" fontId="33" fillId="23" borderId="144" xfId="0" applyFont="1" applyFill="1" applyBorder="1" applyAlignment="1" applyProtection="1">
      <alignment horizontal="center"/>
      <protection hidden="1"/>
    </xf>
    <xf numFmtId="0" fontId="33" fillId="23" borderId="145" xfId="0" applyFont="1" applyFill="1" applyBorder="1" applyAlignment="1" applyProtection="1">
      <alignment horizontal="center"/>
      <protection hidden="1"/>
    </xf>
    <xf numFmtId="0" fontId="59" fillId="23" borderId="157" xfId="0" applyFont="1" applyFill="1" applyBorder="1" applyAlignment="1" applyProtection="1">
      <alignment horizontal="center"/>
      <protection hidden="1"/>
    </xf>
    <xf numFmtId="0" fontId="59" fillId="23" borderId="158" xfId="0" applyFont="1" applyFill="1" applyBorder="1" applyAlignment="1" applyProtection="1">
      <alignment horizontal="center"/>
      <protection hidden="1"/>
    </xf>
    <xf numFmtId="0" fontId="59" fillId="23" borderId="159" xfId="0" applyFont="1" applyFill="1" applyBorder="1" applyAlignment="1" applyProtection="1">
      <alignment horizontal="center"/>
      <protection hidden="1"/>
    </xf>
    <xf numFmtId="0" fontId="59" fillId="13" borderId="160" xfId="0" applyFont="1" applyFill="1" applyBorder="1" applyAlignment="1" applyProtection="1">
      <alignment horizontal="center"/>
      <protection hidden="1"/>
    </xf>
    <xf numFmtId="0" fontId="59" fillId="13" borderId="158" xfId="0" applyFont="1" applyFill="1" applyBorder="1" applyAlignment="1" applyProtection="1">
      <alignment horizontal="center"/>
      <protection hidden="1"/>
    </xf>
    <xf numFmtId="0" fontId="59" fillId="13" borderId="161" xfId="0" applyFont="1" applyFill="1" applyBorder="1" applyAlignment="1" applyProtection="1">
      <alignment horizontal="center"/>
      <protection hidden="1"/>
    </xf>
    <xf numFmtId="0" fontId="8" fillId="3" borderId="172" xfId="1" applyFont="1" applyFill="1" applyBorder="1" applyAlignment="1" applyProtection="1">
      <alignment horizontal="center" vertical="center" shrinkToFit="1"/>
      <protection locked="0" hidden="1"/>
    </xf>
    <xf numFmtId="0" fontId="8" fillId="3" borderId="173" xfId="1" applyFont="1" applyFill="1" applyBorder="1" applyAlignment="1" applyProtection="1">
      <alignment horizontal="center" vertical="center" shrinkToFit="1"/>
      <protection locked="0" hidden="1"/>
    </xf>
    <xf numFmtId="0" fontId="8" fillId="3" borderId="174" xfId="1" applyFont="1" applyFill="1" applyBorder="1" applyAlignment="1" applyProtection="1">
      <alignment horizontal="center" vertical="center" shrinkToFit="1"/>
      <protection locked="0" hidden="1"/>
    </xf>
    <xf numFmtId="14" fontId="8" fillId="3" borderId="152" xfId="0" applyNumberFormat="1" applyFont="1" applyFill="1" applyBorder="1" applyAlignment="1" applyProtection="1">
      <alignment horizontal="center" vertical="center" shrinkToFit="1"/>
      <protection hidden="1"/>
    </xf>
    <xf numFmtId="0" fontId="8" fillId="3" borderId="152" xfId="0" applyNumberFormat="1" applyFont="1" applyFill="1" applyBorder="1" applyAlignment="1" applyProtection="1">
      <alignment horizontal="center" vertical="center" shrinkToFit="1"/>
      <protection hidden="1"/>
    </xf>
    <xf numFmtId="0" fontId="8" fillId="0" borderId="0"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0" fillId="0" borderId="83" xfId="0" applyBorder="1" applyAlignment="1" applyProtection="1">
      <alignment horizontal="center" vertical="center" wrapText="1"/>
      <protection hidden="1"/>
    </xf>
    <xf numFmtId="0" fontId="0" fillId="0" borderId="84" xfId="0" applyBorder="1" applyAlignment="1" applyProtection="1">
      <alignment horizontal="center" vertical="center" wrapText="1"/>
      <protection hidden="1"/>
    </xf>
    <xf numFmtId="0" fontId="0" fillId="0" borderId="87" xfId="0" applyBorder="1" applyAlignment="1" applyProtection="1">
      <alignment horizontal="center" vertical="center" wrapText="1"/>
      <protection hidden="1"/>
    </xf>
    <xf numFmtId="0" fontId="0" fillId="0" borderId="88" xfId="0" applyBorder="1" applyAlignment="1" applyProtection="1">
      <alignment horizontal="center" vertical="center" wrapText="1"/>
      <protection hidden="1"/>
    </xf>
    <xf numFmtId="0" fontId="0" fillId="0" borderId="89" xfId="0" applyBorder="1" applyAlignment="1" applyProtection="1">
      <alignment horizontal="center" vertical="center" wrapText="1"/>
      <protection hidden="1"/>
    </xf>
    <xf numFmtId="0" fontId="0" fillId="0" borderId="90" xfId="0" applyBorder="1" applyAlignment="1" applyProtection="1">
      <alignment horizontal="center" vertical="center" wrapText="1"/>
      <protection hidden="1"/>
    </xf>
    <xf numFmtId="0" fontId="30" fillId="7" borderId="165" xfId="0" applyFont="1" applyFill="1" applyBorder="1" applyAlignment="1" applyProtection="1">
      <alignment horizontal="center" vertical="center"/>
      <protection hidden="1"/>
    </xf>
    <xf numFmtId="0" fontId="30" fillId="7" borderId="64" xfId="0" applyFont="1" applyFill="1" applyBorder="1" applyAlignment="1" applyProtection="1">
      <alignment horizontal="center" vertical="center"/>
      <protection hidden="1"/>
    </xf>
    <xf numFmtId="0" fontId="45" fillId="8" borderId="64" xfId="0" applyFont="1" applyFill="1" applyBorder="1" applyAlignment="1" applyProtection="1">
      <alignment horizontal="center" vertical="center"/>
      <protection hidden="1"/>
    </xf>
    <xf numFmtId="0" fontId="45" fillId="8" borderId="85" xfId="0" applyFont="1" applyFill="1" applyBorder="1" applyAlignment="1" applyProtection="1">
      <alignment horizontal="center" vertical="center"/>
      <protection hidden="1"/>
    </xf>
    <xf numFmtId="0" fontId="15" fillId="0" borderId="86" xfId="0" applyFont="1" applyBorder="1" applyAlignment="1" applyProtection="1">
      <alignment horizontal="center" vertical="center"/>
      <protection hidden="1"/>
    </xf>
    <xf numFmtId="0" fontId="15" fillId="0" borderId="64" xfId="0" applyFont="1" applyBorder="1" applyAlignment="1" applyProtection="1">
      <alignment horizontal="center" vertical="center"/>
      <protection hidden="1"/>
    </xf>
    <xf numFmtId="0" fontId="32" fillId="4" borderId="64" xfId="0" applyFont="1" applyFill="1" applyBorder="1" applyAlignment="1" applyProtection="1">
      <alignment horizontal="center" vertical="center"/>
      <protection hidden="1"/>
    </xf>
    <xf numFmtId="0" fontId="0" fillId="7" borderId="29" xfId="0" applyFill="1" applyBorder="1" applyAlignment="1" applyProtection="1">
      <alignment horizontal="center" vertical="center"/>
      <protection hidden="1"/>
    </xf>
    <xf numFmtId="0" fontId="29" fillId="0" borderId="167" xfId="0" applyFont="1" applyBorder="1" applyAlignment="1" applyProtection="1">
      <alignment horizontal="center" vertical="center" wrapText="1"/>
      <protection hidden="1"/>
    </xf>
    <xf numFmtId="0" fontId="29" fillId="0" borderId="168" xfId="0" applyFont="1" applyBorder="1" applyAlignment="1" applyProtection="1">
      <alignment horizontal="center" vertical="center" wrapText="1"/>
      <protection hidden="1"/>
    </xf>
    <xf numFmtId="0" fontId="29" fillId="0" borderId="169" xfId="0" applyFont="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170" xfId="0" applyFont="1" applyBorder="1" applyAlignment="1" applyProtection="1">
      <alignment horizontal="center" vertical="center" wrapText="1"/>
      <protection hidden="1"/>
    </xf>
    <xf numFmtId="0" fontId="29" fillId="0" borderId="171" xfId="0" applyFont="1" applyBorder="1" applyAlignment="1" applyProtection="1">
      <alignment horizontal="center" vertical="center" wrapText="1"/>
      <protection hidden="1"/>
    </xf>
    <xf numFmtId="0" fontId="29" fillId="0" borderId="162" xfId="0" applyFont="1" applyBorder="1" applyAlignment="1" applyProtection="1">
      <alignment horizontal="center" vertical="center" wrapText="1"/>
      <protection hidden="1"/>
    </xf>
    <xf numFmtId="0" fontId="29" fillId="0" borderId="83"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87" xfId="0" applyFont="1" applyBorder="1" applyAlignment="1" applyProtection="1">
      <alignment horizontal="center" vertical="center" wrapText="1"/>
      <protection hidden="1"/>
    </xf>
    <xf numFmtId="0" fontId="29" fillId="0" borderId="85" xfId="0" applyFont="1" applyBorder="1" applyAlignment="1" applyProtection="1">
      <alignment horizontal="center" vertical="center" wrapText="1"/>
      <protection hidden="1"/>
    </xf>
    <xf numFmtId="0" fontId="29" fillId="0" borderId="89" xfId="0" applyFont="1" applyBorder="1" applyAlignment="1" applyProtection="1">
      <alignment horizontal="center" vertical="center" wrapText="1"/>
      <protection hidden="1"/>
    </xf>
    <xf numFmtId="0" fontId="0" fillId="7" borderId="29" xfId="0" applyFill="1" applyBorder="1" applyAlignment="1" applyProtection="1">
      <alignment horizontal="center"/>
      <protection hidden="1"/>
    </xf>
    <xf numFmtId="14" fontId="88" fillId="8" borderId="29" xfId="0" applyNumberFormat="1" applyFont="1" applyFill="1" applyBorder="1" applyAlignment="1" applyProtection="1">
      <alignment horizontal="center"/>
      <protection hidden="1"/>
    </xf>
    <xf numFmtId="0" fontId="0" fillId="8" borderId="29" xfId="0" applyFill="1" applyBorder="1" applyAlignment="1" applyProtection="1">
      <alignment horizontal="center" vertical="center"/>
      <protection hidden="1"/>
    </xf>
    <xf numFmtId="0" fontId="0" fillId="8" borderId="166" xfId="0" applyFill="1" applyBorder="1" applyAlignment="1" applyProtection="1">
      <alignment horizontal="center" vertical="center"/>
      <protection hidden="1"/>
    </xf>
    <xf numFmtId="0" fontId="6" fillId="0" borderId="21" xfId="0" applyFont="1" applyBorder="1" applyAlignment="1" applyProtection="1">
      <alignment horizontal="center" vertical="center"/>
      <protection hidden="1"/>
    </xf>
    <xf numFmtId="0" fontId="7" fillId="0" borderId="92"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47" fillId="0" borderId="19" xfId="0" applyFont="1" applyBorder="1" applyAlignment="1" applyProtection="1">
      <alignment horizontal="center"/>
      <protection hidden="1"/>
    </xf>
    <xf numFmtId="0" fontId="8" fillId="0" borderId="0" xfId="0" applyFont="1" applyBorder="1" applyAlignment="1" applyProtection="1">
      <alignment horizontal="center" vertical="center"/>
      <protection hidden="1"/>
    </xf>
    <xf numFmtId="0" fontId="35" fillId="0" borderId="91" xfId="0" applyFont="1" applyFill="1" applyBorder="1" applyAlignment="1" applyProtection="1">
      <alignment horizontal="center" vertical="top"/>
      <protection hidden="1"/>
    </xf>
    <xf numFmtId="0" fontId="35" fillId="0" borderId="132" xfId="0" applyFont="1" applyBorder="1" applyAlignment="1" applyProtection="1">
      <alignment horizontal="center" vertical="center"/>
      <protection hidden="1"/>
    </xf>
    <xf numFmtId="0" fontId="35" fillId="0" borderId="32" xfId="0" applyFont="1" applyBorder="1" applyAlignment="1" applyProtection="1">
      <alignment horizontal="center" vertical="center"/>
      <protection hidden="1"/>
    </xf>
    <xf numFmtId="0" fontId="3" fillId="0" borderId="0" xfId="0" applyFont="1" applyBorder="1" applyAlignment="1" applyProtection="1">
      <alignment horizontal="right" vertical="center"/>
      <protection hidden="1"/>
    </xf>
    <xf numFmtId="0" fontId="30" fillId="7" borderId="164" xfId="0" applyFont="1" applyFill="1" applyBorder="1" applyAlignment="1" applyProtection="1">
      <alignment horizontal="center" vertical="center"/>
      <protection hidden="1"/>
    </xf>
    <xf numFmtId="0" fontId="30" fillId="7" borderId="21" xfId="0" applyFont="1" applyFill="1" applyBorder="1" applyAlignment="1" applyProtection="1">
      <alignment horizontal="center" vertical="center"/>
      <protection hidden="1"/>
    </xf>
    <xf numFmtId="0" fontId="30" fillId="7" borderId="20" xfId="0" applyFont="1" applyFill="1" applyBorder="1" applyAlignment="1" applyProtection="1">
      <alignment horizontal="center" vertical="center"/>
      <protection hidden="1"/>
    </xf>
    <xf numFmtId="0" fontId="0" fillId="4" borderId="150" xfId="0" applyFill="1" applyBorder="1" applyAlignment="1" applyProtection="1">
      <alignment horizontal="center" vertical="center"/>
      <protection hidden="1"/>
    </xf>
    <xf numFmtId="0" fontId="0" fillId="4" borderId="151" xfId="0" applyFill="1" applyBorder="1" applyAlignment="1" applyProtection="1">
      <alignment horizontal="center" vertical="center"/>
      <protection hidden="1"/>
    </xf>
    <xf numFmtId="0" fontId="35" fillId="0" borderId="93" xfId="0" applyFont="1" applyFill="1" applyBorder="1" applyAlignment="1" applyProtection="1">
      <alignment horizontal="center" vertical="top"/>
      <protection hidden="1"/>
    </xf>
    <xf numFmtId="0" fontId="6" fillId="0" borderId="0" xfId="0" applyFont="1" applyBorder="1" applyAlignment="1" applyProtection="1">
      <alignment horizontal="right" vertical="center"/>
      <protection hidden="1"/>
    </xf>
    <xf numFmtId="0" fontId="4" fillId="0" borderId="150" xfId="0" applyFont="1" applyFill="1" applyBorder="1" applyAlignment="1" applyProtection="1">
      <alignment horizontal="center" vertical="center"/>
      <protection hidden="1"/>
    </xf>
    <xf numFmtId="0" fontId="4" fillId="0" borderId="151" xfId="0" applyFont="1" applyFill="1" applyBorder="1" applyAlignment="1" applyProtection="1">
      <alignment horizontal="center" vertical="center"/>
      <protection hidden="1"/>
    </xf>
    <xf numFmtId="0" fontId="83" fillId="0" borderId="150" xfId="0" applyFont="1" applyFill="1" applyBorder="1" applyAlignment="1" applyProtection="1">
      <alignment horizontal="center" vertical="center"/>
      <protection hidden="1"/>
    </xf>
    <xf numFmtId="0" fontId="83" fillId="0" borderId="151" xfId="0" applyFont="1" applyFill="1" applyBorder="1" applyAlignment="1" applyProtection="1">
      <alignment horizontal="center" vertical="center"/>
      <protection hidden="1"/>
    </xf>
    <xf numFmtId="49" fontId="74" fillId="4" borderId="21" xfId="0" applyNumberFormat="1" applyFont="1" applyFill="1" applyBorder="1" applyAlignment="1" applyProtection="1">
      <alignment horizontal="center" vertical="center" shrinkToFit="1"/>
      <protection hidden="1"/>
    </xf>
    <xf numFmtId="0" fontId="74" fillId="4" borderId="21" xfId="0" applyNumberFormat="1" applyFont="1" applyFill="1" applyBorder="1" applyAlignment="1" applyProtection="1">
      <alignment horizontal="center" vertical="center" shrinkToFit="1"/>
      <protection hidden="1"/>
    </xf>
    <xf numFmtId="0" fontId="31" fillId="15" borderId="3" xfId="0" applyFont="1" applyFill="1" applyBorder="1" applyAlignment="1" applyProtection="1">
      <alignment horizontal="center" vertical="center" wrapText="1"/>
      <protection hidden="1"/>
    </xf>
    <xf numFmtId="0" fontId="31" fillId="15" borderId="0" xfId="0" applyFont="1" applyFill="1" applyBorder="1" applyAlignment="1" applyProtection="1">
      <alignment horizontal="center" vertical="center" wrapText="1"/>
      <protection hidden="1"/>
    </xf>
    <xf numFmtId="0" fontId="56" fillId="0" borderId="142" xfId="0" applyNumberFormat="1" applyFont="1" applyFill="1" applyBorder="1" applyAlignment="1" applyProtection="1">
      <alignment horizontal="right" vertical="center"/>
      <protection hidden="1"/>
    </xf>
    <xf numFmtId="0" fontId="56" fillId="0" borderId="21" xfId="0" applyNumberFormat="1" applyFont="1" applyFill="1" applyBorder="1" applyAlignment="1" applyProtection="1">
      <alignment horizontal="right" vertical="center"/>
      <protection hidden="1"/>
    </xf>
    <xf numFmtId="0" fontId="33" fillId="0" borderId="21" xfId="0" applyNumberFormat="1" applyFont="1" applyFill="1" applyBorder="1" applyAlignment="1" applyProtection="1">
      <alignment horizontal="right" vertical="center"/>
      <protection hidden="1"/>
    </xf>
    <xf numFmtId="49" fontId="81" fillId="4" borderId="21" xfId="0" applyNumberFormat="1" applyFont="1" applyFill="1" applyBorder="1" applyAlignment="1" applyProtection="1">
      <alignment horizontal="center" vertical="center"/>
      <protection hidden="1"/>
    </xf>
    <xf numFmtId="0" fontId="81" fillId="4" borderId="21" xfId="0" applyNumberFormat="1" applyFont="1" applyFill="1" applyBorder="1" applyAlignment="1" applyProtection="1">
      <alignment horizontal="center" vertical="center"/>
      <protection hidden="1"/>
    </xf>
    <xf numFmtId="0" fontId="74" fillId="4" borderId="21" xfId="0" applyNumberFormat="1" applyFont="1" applyFill="1" applyBorder="1" applyAlignment="1" applyProtection="1">
      <alignment horizontal="center" vertical="center"/>
      <protection hidden="1"/>
    </xf>
    <xf numFmtId="0" fontId="74" fillId="4" borderId="143" xfId="0" applyNumberFormat="1" applyFont="1" applyFill="1" applyBorder="1" applyAlignment="1" applyProtection="1">
      <alignment horizontal="center" vertical="center"/>
      <protection hidden="1"/>
    </xf>
    <xf numFmtId="0" fontId="35" fillId="0" borderId="135" xfId="0" applyFont="1" applyBorder="1" applyAlignment="1" applyProtection="1">
      <alignment horizontal="center" vertical="center"/>
      <protection hidden="1"/>
    </xf>
    <xf numFmtId="0" fontId="35" fillId="0" borderId="136" xfId="0" applyFont="1" applyBorder="1" applyAlignment="1" applyProtection="1">
      <alignment horizontal="center" vertical="center"/>
      <protection hidden="1"/>
    </xf>
    <xf numFmtId="0" fontId="35" fillId="0" borderId="137" xfId="0" applyFont="1" applyBorder="1" applyAlignment="1" applyProtection="1">
      <alignment horizontal="center" vertical="center"/>
      <protection hidden="1"/>
    </xf>
    <xf numFmtId="0" fontId="91" fillId="4" borderId="163" xfId="0" applyFont="1" applyFill="1" applyBorder="1" applyAlignment="1" applyProtection="1">
      <alignment horizontal="center" vertical="center" wrapText="1" shrinkToFit="1"/>
      <protection hidden="1"/>
    </xf>
    <xf numFmtId="0" fontId="4" fillId="7" borderId="49" xfId="0" applyFont="1" applyFill="1" applyBorder="1" applyAlignment="1" applyProtection="1">
      <alignment horizontal="center" vertical="center" shrinkToFit="1"/>
      <protection hidden="1"/>
    </xf>
    <xf numFmtId="0" fontId="4" fillId="7" borderId="0" xfId="0" applyFont="1" applyFill="1" applyBorder="1" applyAlignment="1" applyProtection="1">
      <alignment horizontal="center" vertical="center" shrinkToFit="1"/>
      <protection hidden="1"/>
    </xf>
    <xf numFmtId="0" fontId="35" fillId="0" borderId="148" xfId="0" applyFont="1" applyBorder="1" applyAlignment="1" applyProtection="1">
      <alignment horizontal="center" vertical="center"/>
      <protection hidden="1"/>
    </xf>
    <xf numFmtId="0" fontId="4" fillId="19" borderId="149" xfId="0" applyFont="1" applyFill="1" applyBorder="1" applyAlignment="1" applyProtection="1">
      <alignment horizontal="center" vertical="center"/>
      <protection hidden="1"/>
    </xf>
    <xf numFmtId="0" fontId="4" fillId="19" borderId="150" xfId="0" applyFont="1" applyFill="1" applyBorder="1" applyAlignment="1" applyProtection="1">
      <alignment horizontal="center" vertical="center"/>
      <protection hidden="1"/>
    </xf>
    <xf numFmtId="0" fontId="81" fillId="4" borderId="20" xfId="0" applyNumberFormat="1" applyFont="1" applyFill="1" applyBorder="1" applyAlignment="1" applyProtection="1">
      <alignment horizontal="center" vertical="center"/>
      <protection hidden="1"/>
    </xf>
    <xf numFmtId="0" fontId="81" fillId="4" borderId="141" xfId="0" applyNumberFormat="1" applyFont="1" applyFill="1" applyBorder="1" applyAlignment="1" applyProtection="1">
      <alignment horizontal="center" vertical="center"/>
      <protection hidden="1"/>
    </xf>
    <xf numFmtId="0" fontId="61" fillId="4" borderId="20" xfId="0" applyNumberFormat="1" applyFont="1" applyFill="1" applyBorder="1" applyAlignment="1" applyProtection="1">
      <alignment horizontal="center" vertical="center"/>
      <protection hidden="1"/>
    </xf>
    <xf numFmtId="0" fontId="56" fillId="0" borderId="140" xfId="0" applyNumberFormat="1" applyFont="1" applyBorder="1" applyAlignment="1" applyProtection="1">
      <alignment horizontal="right" vertical="center"/>
      <protection hidden="1"/>
    </xf>
    <xf numFmtId="0" fontId="56" fillId="0" borderId="20" xfId="0" applyNumberFormat="1" applyFont="1" applyBorder="1" applyAlignment="1" applyProtection="1">
      <alignment horizontal="right" vertical="center"/>
      <protection hidden="1"/>
    </xf>
    <xf numFmtId="0" fontId="56" fillId="0" borderId="20" xfId="0" applyNumberFormat="1" applyFont="1" applyFill="1" applyBorder="1" applyAlignment="1" applyProtection="1">
      <alignment horizontal="right" vertical="center"/>
      <protection hidden="1"/>
    </xf>
    <xf numFmtId="0" fontId="74" fillId="4" borderId="20" xfId="0" applyNumberFormat="1" applyFont="1" applyFill="1" applyBorder="1" applyAlignment="1" applyProtection="1">
      <alignment horizontal="center" vertical="center" shrinkToFit="1"/>
      <protection hidden="1"/>
    </xf>
    <xf numFmtId="0" fontId="61" fillId="4" borderId="141" xfId="0" applyNumberFormat="1" applyFont="1" applyFill="1" applyBorder="1" applyAlignment="1" applyProtection="1">
      <alignment horizontal="center" vertical="center"/>
      <protection hidden="1"/>
    </xf>
    <xf numFmtId="0" fontId="57" fillId="0" borderId="20" xfId="0" applyNumberFormat="1" applyFont="1" applyFill="1" applyBorder="1" applyAlignment="1" applyProtection="1">
      <alignment horizontal="right" vertical="center"/>
      <protection hidden="1"/>
    </xf>
    <xf numFmtId="0" fontId="82" fillId="0" borderId="20" xfId="0" applyNumberFormat="1" applyFont="1" applyFill="1" applyBorder="1" applyAlignment="1" applyProtection="1">
      <alignment horizontal="right" vertical="center"/>
      <protection hidden="1"/>
    </xf>
    <xf numFmtId="0" fontId="57" fillId="0" borderId="140" xfId="0" applyNumberFormat="1" applyFont="1" applyFill="1" applyBorder="1" applyAlignment="1" applyProtection="1">
      <alignment horizontal="right" vertical="center" shrinkToFit="1"/>
      <protection hidden="1"/>
    </xf>
    <xf numFmtId="0" fontId="57" fillId="0" borderId="20" xfId="0" applyNumberFormat="1" applyFont="1" applyFill="1" applyBorder="1" applyAlignment="1" applyProtection="1">
      <alignment horizontal="right" vertical="center" shrinkToFit="1"/>
      <protection hidden="1"/>
    </xf>
    <xf numFmtId="49" fontId="74" fillId="4" borderId="20" xfId="0" applyNumberFormat="1" applyFont="1" applyFill="1" applyBorder="1" applyAlignment="1" applyProtection="1">
      <alignment horizontal="center" vertical="center" shrinkToFit="1"/>
      <protection hidden="1"/>
    </xf>
    <xf numFmtId="22" fontId="53" fillId="0" borderId="0" xfId="0" applyNumberFormat="1" applyFont="1" applyBorder="1" applyAlignment="1" applyProtection="1">
      <alignment horizontal="center" vertical="center" readingOrder="2"/>
      <protection hidden="1"/>
    </xf>
    <xf numFmtId="0" fontId="57" fillId="0" borderId="138" xfId="0" applyNumberFormat="1" applyFont="1" applyFill="1" applyBorder="1" applyAlignment="1" applyProtection="1">
      <alignment horizontal="right" vertical="center" wrapText="1"/>
      <protection hidden="1"/>
    </xf>
    <xf numFmtId="0" fontId="57" fillId="0" borderId="22" xfId="0" applyNumberFormat="1" applyFont="1" applyFill="1" applyBorder="1" applyAlignment="1" applyProtection="1">
      <alignment horizontal="right" vertical="center" wrapText="1"/>
      <protection hidden="1"/>
    </xf>
    <xf numFmtId="0" fontId="80" fillId="4" borderId="22" xfId="1" applyNumberFormat="1" applyFont="1" applyFill="1" applyBorder="1" applyAlignment="1" applyProtection="1">
      <alignment horizontal="center" vertical="center"/>
      <protection hidden="1"/>
    </xf>
    <xf numFmtId="0" fontId="57" fillId="0" borderId="22" xfId="0" applyNumberFormat="1" applyFont="1" applyFill="1" applyBorder="1" applyAlignment="1" applyProtection="1">
      <alignment horizontal="center" vertical="center"/>
      <protection hidden="1"/>
    </xf>
    <xf numFmtId="0" fontId="59" fillId="4" borderId="22" xfId="0" applyNumberFormat="1" applyFont="1" applyFill="1" applyBorder="1" applyAlignment="1" applyProtection="1">
      <alignment horizontal="center" vertical="center" shrinkToFit="1"/>
      <protection hidden="1"/>
    </xf>
    <xf numFmtId="0" fontId="89" fillId="4" borderId="22" xfId="0" applyNumberFormat="1" applyFont="1" applyFill="1" applyBorder="1" applyAlignment="1" applyProtection="1">
      <alignment horizontal="center" vertical="center" shrinkToFit="1"/>
      <protection hidden="1"/>
    </xf>
    <xf numFmtId="0" fontId="89" fillId="4" borderId="139" xfId="0" applyNumberFormat="1" applyFont="1" applyFill="1" applyBorder="1" applyAlignment="1" applyProtection="1">
      <alignment horizontal="center" vertical="center" shrinkToFit="1"/>
      <protection hidden="1"/>
    </xf>
    <xf numFmtId="0" fontId="57" fillId="4" borderId="20" xfId="0" applyNumberFormat="1" applyFont="1" applyFill="1" applyBorder="1" applyAlignment="1" applyProtection="1">
      <alignment horizontal="center" vertical="center" wrapText="1"/>
      <protection hidden="1"/>
    </xf>
    <xf numFmtId="164" fontId="58" fillId="4" borderId="20" xfId="0" applyNumberFormat="1" applyFont="1" applyFill="1" applyBorder="1" applyAlignment="1" applyProtection="1">
      <alignment horizontal="center" vertical="center"/>
      <protection hidden="1"/>
    </xf>
    <xf numFmtId="0" fontId="57" fillId="0" borderId="22" xfId="0" applyNumberFormat="1" applyFont="1" applyFill="1" applyBorder="1" applyAlignment="1" applyProtection="1">
      <alignment horizontal="center" vertical="center" shrinkToFit="1"/>
      <protection hidden="1"/>
    </xf>
    <xf numFmtId="0" fontId="56" fillId="0" borderId="20" xfId="0" applyNumberFormat="1" applyFont="1" applyFill="1" applyBorder="1" applyAlignment="1" applyProtection="1">
      <alignment horizontal="left" vertical="center"/>
      <protection hidden="1"/>
    </xf>
    <xf numFmtId="0" fontId="56" fillId="0" borderId="141" xfId="0" applyNumberFormat="1" applyFont="1" applyFill="1" applyBorder="1" applyAlignment="1" applyProtection="1">
      <alignment horizontal="left" vertical="center"/>
      <protection hidden="1"/>
    </xf>
    <xf numFmtId="0" fontId="57" fillId="0" borderId="20" xfId="0" applyNumberFormat="1" applyFont="1" applyFill="1" applyBorder="1" applyAlignment="1" applyProtection="1">
      <alignment horizontal="left" vertical="center" wrapText="1"/>
      <protection hidden="1"/>
    </xf>
    <xf numFmtId="0" fontId="57" fillId="0" borderId="141" xfId="0" applyNumberFormat="1" applyFont="1" applyFill="1" applyBorder="1" applyAlignment="1" applyProtection="1">
      <alignment horizontal="left" vertical="center" wrapText="1"/>
      <protection hidden="1"/>
    </xf>
    <xf numFmtId="0" fontId="57" fillId="0" borderId="140" xfId="0" applyNumberFormat="1" applyFont="1" applyFill="1" applyBorder="1" applyAlignment="1" applyProtection="1">
      <alignment horizontal="right" vertical="center" wrapText="1"/>
      <protection hidden="1"/>
    </xf>
    <xf numFmtId="0" fontId="57" fillId="0" borderId="20" xfId="0" applyNumberFormat="1" applyFont="1" applyFill="1" applyBorder="1" applyAlignment="1" applyProtection="1">
      <alignment horizontal="right" vertical="center" wrapText="1"/>
      <protection hidden="1"/>
    </xf>
    <xf numFmtId="0" fontId="89" fillId="4" borderId="20" xfId="0" applyNumberFormat="1" applyFont="1" applyFill="1" applyBorder="1" applyAlignment="1" applyProtection="1">
      <alignment horizontal="center" vertical="center" shrinkToFit="1"/>
      <protection hidden="1"/>
    </xf>
    <xf numFmtId="0" fontId="59" fillId="4" borderId="20" xfId="0" applyNumberFormat="1" applyFont="1" applyFill="1" applyBorder="1" applyAlignment="1" applyProtection="1">
      <alignment horizontal="center" vertical="center" shrinkToFit="1"/>
      <protection hidden="1"/>
    </xf>
    <xf numFmtId="0" fontId="69" fillId="4" borderId="20" xfId="0" applyNumberFormat="1" applyFont="1" applyFill="1" applyBorder="1" applyAlignment="1" applyProtection="1">
      <alignment horizontal="center" vertical="center" shrinkToFit="1"/>
      <protection hidden="1"/>
    </xf>
    <xf numFmtId="0" fontId="32" fillId="8" borderId="0" xfId="0" applyFont="1" applyFill="1" applyAlignment="1" applyProtection="1">
      <alignment horizontal="center" vertical="center"/>
      <protection hidden="1"/>
    </xf>
    <xf numFmtId="0" fontId="4" fillId="3" borderId="37" xfId="0" applyFont="1" applyFill="1" applyBorder="1" applyAlignment="1" applyProtection="1">
      <alignment horizontal="center" vertical="center" textRotation="90" wrapText="1"/>
      <protection hidden="1"/>
    </xf>
    <xf numFmtId="0" fontId="4" fillId="3" borderId="38" xfId="0" applyFont="1" applyFill="1" applyBorder="1" applyAlignment="1" applyProtection="1">
      <alignment horizontal="center" vertical="center" textRotation="90" wrapText="1"/>
      <protection hidden="1"/>
    </xf>
    <xf numFmtId="0" fontId="4" fillId="3" borderId="0" xfId="0" applyFont="1" applyFill="1" applyBorder="1" applyAlignment="1" applyProtection="1">
      <alignment horizontal="center" vertical="center" textRotation="90" wrapText="1"/>
      <protection hidden="1"/>
    </xf>
    <xf numFmtId="0" fontId="32" fillId="4" borderId="0" xfId="0" applyFont="1" applyFill="1" applyAlignment="1" applyProtection="1">
      <alignment horizontal="center" vertical="center"/>
      <protection hidden="1"/>
    </xf>
    <xf numFmtId="0" fontId="4" fillId="3" borderId="49" xfId="0" applyFont="1" applyFill="1" applyBorder="1" applyAlignment="1" applyProtection="1">
      <alignment horizontal="center" vertical="center" textRotation="90" wrapText="1"/>
      <protection hidden="1"/>
    </xf>
    <xf numFmtId="0" fontId="44" fillId="4" borderId="0" xfId="0" applyFont="1" applyFill="1" applyAlignment="1" applyProtection="1">
      <alignment horizontal="center" vertical="center"/>
      <protection locked="0" hidden="1"/>
    </xf>
    <xf numFmtId="0" fontId="12" fillId="9" borderId="0" xfId="1" applyFont="1" applyFill="1" applyAlignment="1" applyProtection="1">
      <alignment horizontal="center" vertical="center"/>
      <protection hidden="1"/>
    </xf>
    <xf numFmtId="0" fontId="32" fillId="16" borderId="0" xfId="0" applyFont="1" applyFill="1" applyAlignment="1" applyProtection="1">
      <alignment horizontal="center" vertical="center"/>
      <protection hidden="1"/>
    </xf>
    <xf numFmtId="0" fontId="4" fillId="3" borderId="47" xfId="0" applyFont="1" applyFill="1" applyBorder="1" applyAlignment="1" applyProtection="1">
      <alignment horizontal="center" vertical="center" textRotation="90" wrapText="1"/>
      <protection hidden="1"/>
    </xf>
    <xf numFmtId="0" fontId="4" fillId="3" borderId="51" xfId="0" applyFont="1" applyFill="1" applyBorder="1" applyAlignment="1" applyProtection="1">
      <alignment horizontal="center" vertical="center" textRotation="90" wrapText="1"/>
      <protection hidden="1"/>
    </xf>
    <xf numFmtId="0" fontId="4" fillId="3" borderId="50" xfId="0" applyFont="1" applyFill="1" applyBorder="1" applyAlignment="1" applyProtection="1">
      <alignment horizontal="center" vertical="center" textRotation="90" wrapText="1"/>
      <protection hidden="1"/>
    </xf>
    <xf numFmtId="0" fontId="4" fillId="3" borderId="48" xfId="0" applyFont="1" applyFill="1" applyBorder="1" applyAlignment="1" applyProtection="1">
      <alignment horizontal="center" vertical="center" textRotation="90" wrapText="1"/>
      <protection hidden="1"/>
    </xf>
    <xf numFmtId="0" fontId="48" fillId="4" borderId="69" xfId="0" applyFont="1" applyFill="1" applyBorder="1" applyAlignment="1" applyProtection="1">
      <alignment horizontal="center" vertical="center"/>
      <protection hidden="1"/>
    </xf>
    <xf numFmtId="0" fontId="48" fillId="4" borderId="72" xfId="0" applyFont="1" applyFill="1" applyBorder="1" applyAlignment="1" applyProtection="1">
      <alignment horizontal="center" vertical="center"/>
      <protection hidden="1"/>
    </xf>
    <xf numFmtId="0" fontId="48" fillId="4" borderId="70" xfId="0" applyFont="1" applyFill="1" applyBorder="1" applyAlignment="1" applyProtection="1">
      <alignment horizontal="center" vertical="center"/>
      <protection hidden="1"/>
    </xf>
    <xf numFmtId="0" fontId="48" fillId="4" borderId="73"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textRotation="90" wrapText="1"/>
      <protection hidden="1"/>
    </xf>
    <xf numFmtId="0" fontId="32" fillId="18" borderId="56" xfId="0" applyFont="1" applyFill="1" applyBorder="1" applyAlignment="1" applyProtection="1">
      <alignment horizontal="center" vertical="center"/>
      <protection hidden="1"/>
    </xf>
    <xf numFmtId="0" fontId="32" fillId="18" borderId="61" xfId="0" applyFont="1" applyFill="1" applyBorder="1" applyAlignment="1" applyProtection="1">
      <alignment horizontal="center" vertical="center"/>
      <protection hidden="1"/>
    </xf>
    <xf numFmtId="0" fontId="38" fillId="17" borderId="0" xfId="0" applyFont="1" applyFill="1" applyBorder="1" applyAlignment="1" applyProtection="1">
      <alignment horizontal="center" vertical="center"/>
      <protection hidden="1"/>
    </xf>
    <xf numFmtId="0" fontId="38" fillId="17" borderId="53" xfId="0" applyFont="1" applyFill="1" applyBorder="1" applyAlignment="1" applyProtection="1">
      <alignment horizontal="center" vertical="center"/>
      <protection hidden="1"/>
    </xf>
    <xf numFmtId="0" fontId="32" fillId="0" borderId="0" xfId="0" applyFont="1" applyFill="1" applyAlignment="1" applyProtection="1">
      <alignment horizontal="center" vertical="center"/>
      <protection hidden="1"/>
    </xf>
    <xf numFmtId="0" fontId="48" fillId="4" borderId="78" xfId="0" applyFont="1" applyFill="1" applyBorder="1" applyAlignment="1" applyProtection="1">
      <alignment horizontal="center" vertical="center"/>
      <protection hidden="1"/>
    </xf>
    <xf numFmtId="0" fontId="48" fillId="4" borderId="79" xfId="0" applyFont="1" applyFill="1" applyBorder="1" applyAlignment="1" applyProtection="1">
      <alignment horizontal="center" vertical="center"/>
      <protection hidden="1"/>
    </xf>
    <xf numFmtId="0" fontId="48" fillId="4" borderId="80" xfId="0" applyFont="1" applyFill="1" applyBorder="1" applyAlignment="1" applyProtection="1">
      <alignment horizontal="center" vertical="center"/>
      <protection hidden="1"/>
    </xf>
    <xf numFmtId="0" fontId="60" fillId="10" borderId="29" xfId="0" applyFont="1" applyFill="1" applyBorder="1" applyAlignment="1" applyProtection="1">
      <alignment horizontal="center" vertical="center"/>
    </xf>
    <xf numFmtId="0" fontId="32" fillId="18" borderId="62" xfId="0" applyFont="1" applyFill="1" applyBorder="1" applyAlignment="1" applyProtection="1">
      <alignment horizontal="center" vertical="center"/>
      <protection hidden="1"/>
    </xf>
    <xf numFmtId="0" fontId="32" fillId="18" borderId="63" xfId="0" applyFont="1" applyFill="1" applyBorder="1" applyAlignment="1" applyProtection="1">
      <alignment horizontal="center" vertical="center"/>
      <protection hidden="1"/>
    </xf>
    <xf numFmtId="0" fontId="32" fillId="0" borderId="29" xfId="0" applyFont="1" applyFill="1" applyBorder="1" applyAlignment="1" applyProtection="1">
      <alignment horizontal="center" vertical="center"/>
      <protection hidden="1"/>
    </xf>
    <xf numFmtId="0" fontId="30" fillId="0" borderId="29" xfId="0" applyFont="1" applyFill="1" applyBorder="1" applyAlignment="1" applyProtection="1">
      <alignment horizontal="center" vertical="center" textRotation="90" wrapText="1"/>
      <protection hidden="1"/>
    </xf>
    <xf numFmtId="0" fontId="32" fillId="0" borderId="3" xfId="0" applyFont="1" applyBorder="1" applyAlignment="1" applyProtection="1">
      <alignment horizontal="center" vertical="center"/>
      <protection hidden="1"/>
    </xf>
    <xf numFmtId="0" fontId="32" fillId="0" borderId="19" xfId="0" applyFont="1" applyBorder="1" applyAlignment="1" applyProtection="1">
      <alignment horizontal="center" vertical="center"/>
      <protection hidden="1"/>
    </xf>
    <xf numFmtId="0" fontId="4" fillId="7" borderId="33" xfId="0" applyFont="1" applyFill="1" applyBorder="1" applyAlignment="1" applyProtection="1">
      <alignment horizontal="center" vertical="center"/>
      <protection hidden="1"/>
    </xf>
    <xf numFmtId="0" fontId="26" fillId="4" borderId="31" xfId="0" applyFont="1" applyFill="1" applyBorder="1" applyAlignment="1" applyProtection="1">
      <alignment horizontal="center" vertical="center"/>
      <protection hidden="1"/>
    </xf>
    <xf numFmtId="0" fontId="4" fillId="7" borderId="31" xfId="0" applyFont="1" applyFill="1" applyBorder="1" applyAlignment="1" applyProtection="1">
      <alignment horizontal="center" vertical="center" wrapText="1"/>
      <protection hidden="1"/>
    </xf>
    <xf numFmtId="0" fontId="31" fillId="6" borderId="34" xfId="0" applyFont="1" applyFill="1" applyBorder="1" applyAlignment="1" applyProtection="1">
      <alignment horizontal="center" vertical="center"/>
      <protection hidden="1"/>
    </xf>
    <xf numFmtId="0" fontId="31" fillId="6" borderId="30" xfId="0" applyFont="1" applyFill="1" applyBorder="1" applyAlignment="1" applyProtection="1">
      <alignment horizontal="center" vertical="center"/>
      <protection hidden="1"/>
    </xf>
    <xf numFmtId="0" fontId="31" fillId="6" borderId="45" xfId="0" applyFont="1" applyFill="1" applyBorder="1" applyAlignment="1" applyProtection="1">
      <alignment horizontal="center" vertical="center" wrapText="1"/>
      <protection hidden="1"/>
    </xf>
    <xf numFmtId="0" fontId="31" fillId="6" borderId="46" xfId="0" applyFont="1" applyFill="1" applyBorder="1" applyAlignment="1" applyProtection="1">
      <alignment horizontal="center" vertical="center" wrapText="1"/>
      <protection hidden="1"/>
    </xf>
    <xf numFmtId="0" fontId="4" fillId="7" borderId="30" xfId="0" applyFont="1" applyFill="1" applyBorder="1" applyAlignment="1" applyProtection="1">
      <alignment horizontal="center" vertical="center" wrapText="1"/>
      <protection hidden="1"/>
    </xf>
    <xf numFmtId="0" fontId="31" fillId="6" borderId="45" xfId="0" applyFont="1" applyFill="1" applyBorder="1" applyAlignment="1" applyProtection="1">
      <alignment horizontal="center" vertical="center"/>
      <protection hidden="1"/>
    </xf>
    <xf numFmtId="0" fontId="31" fillId="6" borderId="46" xfId="0" applyFont="1" applyFill="1" applyBorder="1" applyAlignment="1" applyProtection="1">
      <alignment horizontal="center" vertical="center"/>
      <protection hidden="1"/>
    </xf>
    <xf numFmtId="0" fontId="30" fillId="0" borderId="27" xfId="0" applyFont="1" applyFill="1" applyBorder="1" applyAlignment="1" applyProtection="1">
      <alignment horizontal="center" vertical="center" textRotation="90"/>
      <protection hidden="1"/>
    </xf>
    <xf numFmtId="0" fontId="30" fillId="0" borderId="98" xfId="0" applyFont="1" applyFill="1" applyBorder="1" applyAlignment="1" applyProtection="1">
      <alignment horizontal="center" vertical="center" textRotation="90"/>
      <protection hidden="1"/>
    </xf>
    <xf numFmtId="0" fontId="30" fillId="0" borderId="29" xfId="0" applyFont="1" applyFill="1" applyBorder="1" applyAlignment="1" applyProtection="1">
      <alignment horizontal="center" vertical="center" textRotation="90"/>
      <protection hidden="1"/>
    </xf>
    <xf numFmtId="0" fontId="48" fillId="4" borderId="68" xfId="0" applyFont="1" applyFill="1" applyBorder="1" applyAlignment="1" applyProtection="1">
      <alignment horizontal="center" vertical="center"/>
      <protection hidden="1"/>
    </xf>
    <xf numFmtId="0" fontId="48" fillId="4" borderId="71" xfId="0" applyFont="1" applyFill="1" applyBorder="1" applyAlignment="1" applyProtection="1">
      <alignment horizontal="center" vertical="center"/>
      <protection hidden="1"/>
    </xf>
    <xf numFmtId="0" fontId="32" fillId="0" borderId="39" xfId="0" applyFont="1" applyBorder="1" applyAlignment="1" applyProtection="1">
      <alignment horizontal="center" vertical="center"/>
      <protection hidden="1"/>
    </xf>
    <xf numFmtId="0" fontId="32" fillId="0" borderId="6" xfId="0" applyFont="1" applyBorder="1" applyAlignment="1" applyProtection="1">
      <alignment horizontal="center" vertical="center"/>
      <protection hidden="1"/>
    </xf>
    <xf numFmtId="0" fontId="32" fillId="0" borderId="40" xfId="0" applyFont="1" applyBorder="1" applyAlignment="1" applyProtection="1">
      <alignment horizontal="center" vertical="center"/>
      <protection hidden="1"/>
    </xf>
    <xf numFmtId="0" fontId="32" fillId="0" borderId="30" xfId="0" applyFont="1" applyBorder="1" applyAlignment="1" applyProtection="1">
      <alignment horizontal="center" vertical="center"/>
      <protection hidden="1"/>
    </xf>
    <xf numFmtId="0" fontId="32" fillId="0" borderId="32" xfId="0" applyFont="1" applyBorder="1" applyAlignment="1" applyProtection="1">
      <alignment horizontal="center" vertical="center"/>
      <protection hidden="1"/>
    </xf>
    <xf numFmtId="0" fontId="32" fillId="0" borderId="31" xfId="0" applyFont="1" applyBorder="1" applyAlignment="1" applyProtection="1">
      <alignment horizontal="center" vertical="center"/>
      <protection hidden="1"/>
    </xf>
    <xf numFmtId="0" fontId="32" fillId="0" borderId="41" xfId="0" applyFont="1" applyBorder="1" applyAlignment="1" applyProtection="1">
      <alignment horizontal="center" vertical="center"/>
      <protection hidden="1"/>
    </xf>
    <xf numFmtId="0" fontId="32" fillId="0" borderId="42" xfId="0" applyFont="1" applyBorder="1" applyAlignment="1" applyProtection="1">
      <alignment horizontal="center" vertical="center"/>
      <protection hidden="1"/>
    </xf>
    <xf numFmtId="0" fontId="32" fillId="0" borderId="43" xfId="0" applyFont="1" applyBorder="1" applyAlignment="1" applyProtection="1">
      <alignment horizontal="center" vertical="center"/>
      <protection hidden="1"/>
    </xf>
    <xf numFmtId="0" fontId="32" fillId="0" borderId="44" xfId="0" applyFont="1" applyBorder="1" applyAlignment="1" applyProtection="1">
      <alignment horizontal="center" vertical="center"/>
      <protection hidden="1"/>
    </xf>
    <xf numFmtId="0" fontId="4" fillId="7" borderId="32" xfId="0" applyFont="1" applyFill="1" applyBorder="1" applyAlignment="1" applyProtection="1">
      <alignment horizontal="center" vertical="center" wrapText="1"/>
      <protection hidden="1"/>
    </xf>
  </cellXfs>
  <cellStyles count="8">
    <cellStyle name="Normal 2" xfId="2" xr:uid="{00000000-0005-0000-0000-000002000000}"/>
    <cellStyle name="Normal 2 2" xfId="3" xr:uid="{00000000-0005-0000-0000-000003000000}"/>
    <cellStyle name="Normal 4" xfId="4" xr:uid="{00000000-0005-0000-0000-000004000000}"/>
    <cellStyle name="ارتباط تشعبي" xfId="1" builtinId="8"/>
    <cellStyle name="عادي" xfId="0" builtinId="0"/>
    <cellStyle name="عادي 2" xfId="5" xr:uid="{00000000-0005-0000-0000-000005000000}"/>
    <cellStyle name="عادي 2 2" xfId="6" xr:uid="{00000000-0005-0000-0000-000006000000}"/>
    <cellStyle name="عادي 2 2 2" xfId="7" xr:uid="{00000000-0005-0000-0000-000007000000}"/>
  </cellStyles>
  <dxfs count="17">
    <dxf>
      <font>
        <color rgb="FF9C0006"/>
      </font>
      <fill>
        <patternFill>
          <bgColor rgb="FFFFC7CE"/>
        </patternFill>
      </fill>
    </dxf>
    <dxf>
      <font>
        <color rgb="FF9C0006"/>
      </font>
      <fill>
        <patternFill>
          <bgColor rgb="FFFFC7CE"/>
        </patternFill>
      </fill>
    </dxf>
    <dxf>
      <font>
        <color theme="0"/>
      </font>
      <border>
        <left/>
        <right/>
        <top/>
        <bottom/>
        <vertical/>
        <horizontal/>
      </border>
    </dxf>
    <dxf>
      <border>
        <left/>
        <right/>
        <bottom/>
        <vertical/>
        <horizontal/>
      </border>
    </dxf>
    <dxf>
      <border>
        <left/>
        <right/>
        <bottom/>
        <vertical/>
        <horizontal/>
      </border>
    </dxf>
    <dxf>
      <border>
        <left/>
        <right/>
        <bottom/>
        <vertical/>
        <horizontal/>
      </border>
    </dxf>
    <dxf>
      <border>
        <left/>
        <right/>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4" tint="-0.499984740745262"/>
        </patternFill>
      </fill>
      <border>
        <left/>
        <right/>
        <top style="thin">
          <color theme="0"/>
        </top>
        <bottom style="thin">
          <color theme="0"/>
        </bottom>
      </border>
    </dxf>
    <dxf>
      <fill>
        <patternFill patternType="none">
          <bgColor auto="1"/>
        </patternFill>
      </fill>
      <border>
        <left/>
        <right/>
        <top/>
        <bottom/>
        <vertical/>
        <horizontal/>
      </border>
    </dxf>
    <dxf>
      <fill>
        <patternFill>
          <bgColor theme="4" tint="-0.499984740745262"/>
        </patternFill>
      </fill>
      <border>
        <left/>
        <right/>
        <top style="thin">
          <color theme="0"/>
        </top>
        <bottom style="thin">
          <color theme="0"/>
        </bottom>
      </border>
    </dxf>
    <dxf>
      <fill>
        <patternFill patternType="none">
          <bgColor auto="1"/>
        </patternFill>
      </fill>
      <border>
        <left/>
        <right/>
        <top/>
        <bottom/>
        <vertical/>
        <horizontal/>
      </border>
    </dxf>
    <dxf>
      <fill>
        <patternFill>
          <bgColor theme="4" tint="-0.499984740745262"/>
        </patternFill>
      </fill>
      <border>
        <left/>
        <right/>
        <top style="thin">
          <color theme="0"/>
        </top>
        <bottom style="thin">
          <color theme="0"/>
        </bottom>
      </border>
    </dxf>
    <dxf>
      <fill>
        <patternFill patternType="none">
          <bgColor auto="1"/>
        </patternFill>
      </fill>
      <border>
        <left/>
        <right/>
        <top/>
        <bottom/>
        <vertical/>
        <horizontal/>
      </border>
    </dxf>
    <dxf>
      <font>
        <b/>
        <i val="0"/>
        <color theme="0"/>
      </font>
      <fill>
        <patternFill>
          <bgColor theme="8" tint="-0.499984740745262"/>
        </patternFill>
      </fill>
    </dxf>
    <dxf>
      <font>
        <color rgb="FF9C0006"/>
      </font>
      <fill>
        <patternFill>
          <bgColor rgb="FFFFC7CE"/>
        </patternFill>
      </fill>
    </dxf>
  </dxfs>
  <tableStyles count="0" defaultTableStyle="TableStyleMedium2" defaultPivotStyle="PivotStyleLight16"/>
  <colors>
    <mruColors>
      <color rgb="FF385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TOSHIBA/AppData/Roaming/Microsoft/My%20Documents/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3"/>
  <sheetViews>
    <sheetView showGridLines="0" showRowColHeaders="0" rightToLeft="1" tabSelected="1" workbookViewId="0">
      <selection activeCell="B5" sqref="B5:H5"/>
    </sheetView>
  </sheetViews>
  <sheetFormatPr defaultRowHeight="18" x14ac:dyDescent="0.45"/>
  <cols>
    <col min="1" max="1" width="2.25" style="146" customWidth="1"/>
    <col min="2" max="2" width="4.5" style="146" customWidth="1"/>
    <col min="3" max="6" width="9" style="146"/>
    <col min="7" max="7" width="1.5" style="146" customWidth="1"/>
    <col min="8" max="8" width="12.75" style="146" customWidth="1"/>
    <col min="9" max="9" width="16.875" style="146" customWidth="1"/>
    <col min="10" max="10" width="5" style="146" customWidth="1"/>
    <col min="11" max="11" width="9" style="146"/>
    <col min="12" max="12" width="2.75" style="146" customWidth="1"/>
    <col min="13" max="14" width="9" style="146"/>
    <col min="15" max="15" width="3.5" style="146" customWidth="1"/>
    <col min="16" max="17" width="9" style="146"/>
    <col min="18" max="18" width="4.75" style="146" customWidth="1"/>
    <col min="19" max="19" width="2" style="146" customWidth="1"/>
    <col min="20" max="20" width="8.875" style="146" customWidth="1"/>
    <col min="21" max="21" width="15.5" style="146" customWidth="1"/>
    <col min="22" max="16384" width="9" style="146"/>
  </cols>
  <sheetData>
    <row r="1" spans="1:22" ht="28.5" thickBot="1" x14ac:dyDescent="0.7">
      <c r="B1" s="296" t="s">
        <v>320</v>
      </c>
      <c r="C1" s="296"/>
      <c r="D1" s="296"/>
      <c r="E1" s="296"/>
      <c r="F1" s="296"/>
      <c r="G1" s="296"/>
      <c r="H1" s="296"/>
      <c r="I1" s="296"/>
      <c r="J1" s="296"/>
      <c r="K1" s="296"/>
      <c r="L1" s="296"/>
      <c r="M1" s="296"/>
      <c r="N1" s="296"/>
      <c r="O1" s="296"/>
      <c r="P1" s="296"/>
      <c r="Q1" s="296"/>
      <c r="R1" s="296"/>
      <c r="S1" s="296"/>
      <c r="T1" s="296"/>
      <c r="U1" s="296"/>
    </row>
    <row r="2" spans="1:22" ht="19.5" customHeight="1" thickBot="1" x14ac:dyDescent="0.55000000000000004">
      <c r="B2" s="297" t="s">
        <v>147</v>
      </c>
      <c r="C2" s="297"/>
      <c r="D2" s="297"/>
      <c r="E2" s="297"/>
      <c r="F2" s="297"/>
      <c r="G2" s="297"/>
      <c r="H2" s="297"/>
      <c r="I2" s="297"/>
      <c r="J2" s="147"/>
      <c r="K2" s="298" t="s">
        <v>321</v>
      </c>
      <c r="L2" s="299"/>
      <c r="M2" s="299"/>
      <c r="N2" s="299"/>
      <c r="O2" s="299"/>
      <c r="P2" s="299"/>
      <c r="Q2" s="299"/>
      <c r="R2" s="299"/>
      <c r="S2" s="299"/>
      <c r="T2" s="302" t="s">
        <v>322</v>
      </c>
      <c r="U2" s="303"/>
    </row>
    <row r="3" spans="1:22" ht="22.5" customHeight="1" thickBot="1" x14ac:dyDescent="0.55000000000000004">
      <c r="A3" s="148">
        <v>1</v>
      </c>
      <c r="B3" s="306" t="s">
        <v>2551</v>
      </c>
      <c r="C3" s="307"/>
      <c r="D3" s="307"/>
      <c r="E3" s="307"/>
      <c r="F3" s="307"/>
      <c r="G3" s="307"/>
      <c r="H3" s="307"/>
      <c r="I3" s="308"/>
      <c r="K3" s="300"/>
      <c r="L3" s="301"/>
      <c r="M3" s="301"/>
      <c r="N3" s="301"/>
      <c r="O3" s="301"/>
      <c r="P3" s="301"/>
      <c r="Q3" s="301"/>
      <c r="R3" s="301"/>
      <c r="S3" s="301"/>
      <c r="T3" s="304"/>
      <c r="U3" s="305"/>
    </row>
    <row r="4" spans="1:22" ht="22.5" customHeight="1" thickBot="1" x14ac:dyDescent="0.55000000000000004">
      <c r="A4" s="148">
        <v>2</v>
      </c>
      <c r="B4" s="293" t="s">
        <v>323</v>
      </c>
      <c r="C4" s="294"/>
      <c r="D4" s="294"/>
      <c r="E4" s="294"/>
      <c r="F4" s="294"/>
      <c r="G4" s="294"/>
      <c r="H4" s="294"/>
      <c r="I4" s="295"/>
      <c r="K4" s="266" t="s">
        <v>15</v>
      </c>
      <c r="L4" s="267"/>
      <c r="M4" s="267"/>
      <c r="N4" s="267"/>
      <c r="O4" s="267"/>
      <c r="P4" s="267"/>
      <c r="Q4" s="267"/>
      <c r="R4" s="267"/>
      <c r="S4" s="268"/>
      <c r="T4" s="286">
        <v>1</v>
      </c>
      <c r="U4" s="287"/>
    </row>
    <row r="5" spans="1:22" ht="22.5" customHeight="1" thickBot="1" x14ac:dyDescent="0.55000000000000004">
      <c r="A5" s="148"/>
      <c r="B5" s="274" t="s">
        <v>324</v>
      </c>
      <c r="C5" s="275"/>
      <c r="D5" s="275"/>
      <c r="E5" s="275"/>
      <c r="F5" s="275"/>
      <c r="G5" s="275"/>
      <c r="H5" s="275"/>
      <c r="I5" s="149"/>
      <c r="K5" s="284" t="s">
        <v>325</v>
      </c>
      <c r="L5" s="285"/>
      <c r="M5" s="285"/>
      <c r="N5" s="285"/>
      <c r="O5" s="285"/>
      <c r="P5" s="285"/>
      <c r="Q5" s="285"/>
      <c r="R5" s="285"/>
      <c r="S5" s="285"/>
      <c r="T5" s="286">
        <v>1</v>
      </c>
      <c r="U5" s="287"/>
    </row>
    <row r="6" spans="1:22" ht="22.5" customHeight="1" thickBot="1" x14ac:dyDescent="0.55000000000000004">
      <c r="A6" s="148"/>
      <c r="B6" s="288" t="s">
        <v>2552</v>
      </c>
      <c r="C6" s="289"/>
      <c r="D6" s="289"/>
      <c r="E6" s="289"/>
      <c r="F6" s="289"/>
      <c r="G6" s="289"/>
      <c r="H6" s="289"/>
      <c r="I6" s="290"/>
      <c r="K6" s="284" t="s">
        <v>2554</v>
      </c>
      <c r="L6" s="285"/>
      <c r="M6" s="285"/>
      <c r="N6" s="285"/>
      <c r="O6" s="285"/>
      <c r="P6" s="285"/>
      <c r="Q6" s="285"/>
      <c r="R6" s="285"/>
      <c r="S6" s="285"/>
      <c r="T6" s="291" t="s">
        <v>326</v>
      </c>
      <c r="U6" s="292"/>
    </row>
    <row r="7" spans="1:22" ht="22.5" customHeight="1" thickBot="1" x14ac:dyDescent="0.55000000000000004">
      <c r="A7" s="148">
        <v>3</v>
      </c>
      <c r="B7" s="274" t="s">
        <v>2553</v>
      </c>
      <c r="C7" s="275"/>
      <c r="D7" s="275"/>
      <c r="E7" s="275"/>
      <c r="F7" s="275"/>
      <c r="G7" s="275"/>
      <c r="H7" s="276" t="s">
        <v>2557</v>
      </c>
      <c r="I7" s="277"/>
      <c r="K7" s="271" t="s">
        <v>2556</v>
      </c>
      <c r="L7" s="272"/>
      <c r="M7" s="272"/>
      <c r="N7" s="272"/>
      <c r="O7" s="272"/>
      <c r="P7" s="272"/>
      <c r="Q7" s="272"/>
      <c r="R7" s="272"/>
      <c r="S7" s="273"/>
      <c r="T7" s="278">
        <v>0.5</v>
      </c>
      <c r="U7" s="279"/>
      <c r="V7" s="150"/>
    </row>
    <row r="8" spans="1:22" ht="22.5" customHeight="1" x14ac:dyDescent="0.5">
      <c r="A8" s="148">
        <v>4</v>
      </c>
      <c r="B8" s="263" t="s">
        <v>2795</v>
      </c>
      <c r="C8" s="263"/>
      <c r="D8" s="263"/>
      <c r="E8" s="263"/>
      <c r="F8" s="263"/>
      <c r="G8" s="263"/>
      <c r="H8" s="263"/>
      <c r="I8" s="263"/>
      <c r="J8" s="150"/>
      <c r="K8" s="280" t="s">
        <v>2555</v>
      </c>
      <c r="L8" s="281"/>
      <c r="M8" s="281"/>
      <c r="N8" s="281"/>
      <c r="O8" s="281"/>
      <c r="P8" s="281"/>
      <c r="Q8" s="281"/>
      <c r="R8" s="281"/>
      <c r="S8" s="281"/>
      <c r="T8" s="282" t="s">
        <v>327</v>
      </c>
      <c r="U8" s="283"/>
    </row>
    <row r="9" spans="1:22" ht="22.5" customHeight="1" x14ac:dyDescent="0.5">
      <c r="A9" s="148"/>
      <c r="B9" s="264"/>
      <c r="C9" s="264"/>
      <c r="D9" s="264"/>
      <c r="E9" s="264"/>
      <c r="F9" s="264"/>
      <c r="G9" s="264"/>
      <c r="H9" s="264"/>
      <c r="I9" s="264"/>
      <c r="J9" s="151"/>
      <c r="K9" s="280"/>
      <c r="L9" s="281"/>
      <c r="M9" s="281"/>
      <c r="N9" s="281"/>
      <c r="O9" s="281"/>
      <c r="P9" s="281"/>
      <c r="Q9" s="281"/>
      <c r="R9" s="281"/>
      <c r="S9" s="281"/>
      <c r="T9" s="282"/>
      <c r="U9" s="283"/>
    </row>
    <row r="10" spans="1:22" ht="22.5" customHeight="1" x14ac:dyDescent="0.5">
      <c r="A10" s="148"/>
      <c r="B10" s="264"/>
      <c r="C10" s="264"/>
      <c r="D10" s="264"/>
      <c r="E10" s="264"/>
      <c r="F10" s="264"/>
      <c r="G10" s="264"/>
      <c r="H10" s="264"/>
      <c r="I10" s="264"/>
      <c r="K10" s="266" t="s">
        <v>281</v>
      </c>
      <c r="L10" s="267"/>
      <c r="M10" s="267"/>
      <c r="N10" s="267"/>
      <c r="O10" s="267"/>
      <c r="P10" s="267"/>
      <c r="Q10" s="267"/>
      <c r="R10" s="267"/>
      <c r="S10" s="268"/>
      <c r="T10" s="269">
        <v>0.2</v>
      </c>
      <c r="U10" s="270"/>
    </row>
    <row r="11" spans="1:22" ht="22.5" customHeight="1" x14ac:dyDescent="0.5">
      <c r="A11" s="148"/>
      <c r="B11" s="264"/>
      <c r="C11" s="264"/>
      <c r="D11" s="264"/>
      <c r="E11" s="264"/>
      <c r="F11" s="264"/>
      <c r="G11" s="264"/>
      <c r="H11" s="264"/>
      <c r="I11" s="264"/>
      <c r="K11" s="271" t="s">
        <v>332</v>
      </c>
      <c r="L11" s="272"/>
      <c r="M11" s="272"/>
      <c r="N11" s="272"/>
      <c r="O11" s="272"/>
      <c r="P11" s="272"/>
      <c r="Q11" s="272"/>
      <c r="R11" s="272"/>
      <c r="S11" s="273"/>
      <c r="T11" s="245" t="s">
        <v>327</v>
      </c>
      <c r="U11" s="246"/>
    </row>
    <row r="12" spans="1:22" ht="22.5" customHeight="1" thickBot="1" x14ac:dyDescent="0.55000000000000004">
      <c r="A12" s="148"/>
      <c r="B12" s="265"/>
      <c r="C12" s="265"/>
      <c r="D12" s="265"/>
      <c r="E12" s="265"/>
      <c r="F12" s="265"/>
      <c r="G12" s="265"/>
      <c r="H12" s="265"/>
      <c r="I12" s="265"/>
      <c r="K12" s="247" t="s">
        <v>328</v>
      </c>
      <c r="L12" s="248"/>
      <c r="M12" s="248"/>
      <c r="N12" s="248"/>
      <c r="O12" s="248"/>
      <c r="P12" s="248"/>
      <c r="Q12" s="248"/>
      <c r="R12" s="248"/>
      <c r="S12" s="249"/>
      <c r="T12" s="250">
        <v>0.5</v>
      </c>
      <c r="U12" s="251"/>
    </row>
    <row r="13" spans="1:22" ht="22.5" customHeight="1" thickBot="1" x14ac:dyDescent="0.55000000000000004">
      <c r="A13" s="148">
        <v>5</v>
      </c>
      <c r="B13" s="252" t="s">
        <v>329</v>
      </c>
      <c r="C13" s="253"/>
      <c r="D13" s="253"/>
      <c r="E13" s="253"/>
      <c r="F13" s="253"/>
      <c r="G13" s="253"/>
      <c r="H13" s="253"/>
      <c r="I13" s="254"/>
      <c r="K13" s="255" t="s">
        <v>330</v>
      </c>
      <c r="L13" s="256"/>
      <c r="M13" s="256"/>
      <c r="N13" s="256"/>
      <c r="O13" s="256"/>
      <c r="P13" s="256"/>
      <c r="Q13" s="256"/>
      <c r="R13" s="256"/>
      <c r="S13" s="256"/>
      <c r="T13" s="256"/>
      <c r="U13" s="256"/>
    </row>
    <row r="14" spans="1:22" ht="22.5" customHeight="1" x14ac:dyDescent="0.5">
      <c r="A14" s="148"/>
      <c r="B14" s="257" t="s">
        <v>331</v>
      </c>
      <c r="C14" s="257"/>
      <c r="D14" s="257"/>
      <c r="E14" s="257"/>
      <c r="F14" s="257"/>
      <c r="G14" s="257"/>
      <c r="H14" s="257"/>
      <c r="I14" s="257"/>
      <c r="K14" s="256"/>
      <c r="L14" s="256"/>
      <c r="M14" s="256"/>
      <c r="N14" s="256"/>
      <c r="O14" s="256"/>
      <c r="P14" s="256"/>
      <c r="Q14" s="256"/>
      <c r="R14" s="256"/>
      <c r="S14" s="256"/>
      <c r="T14" s="256"/>
      <c r="U14" s="256"/>
    </row>
    <row r="15" spans="1:22" ht="3.75" customHeight="1" x14ac:dyDescent="0.5">
      <c r="A15" s="148"/>
      <c r="B15" s="258"/>
      <c r="C15" s="258"/>
      <c r="D15" s="258"/>
      <c r="E15" s="258"/>
      <c r="F15" s="258"/>
      <c r="G15" s="258"/>
      <c r="H15" s="258"/>
      <c r="I15" s="258"/>
      <c r="K15" s="260"/>
      <c r="L15" s="260"/>
      <c r="M15" s="260"/>
      <c r="N15" s="260"/>
      <c r="O15" s="260"/>
      <c r="P15" s="260"/>
      <c r="Q15" s="260"/>
      <c r="R15" s="260"/>
      <c r="S15" s="260"/>
      <c r="T15" s="260"/>
      <c r="U15" s="260"/>
    </row>
    <row r="16" spans="1:22" ht="26.25" customHeight="1" x14ac:dyDescent="0.5">
      <c r="A16" s="148">
        <v>6</v>
      </c>
      <c r="B16" s="258"/>
      <c r="C16" s="258"/>
      <c r="D16" s="258"/>
      <c r="E16" s="258"/>
      <c r="F16" s="258"/>
      <c r="G16" s="258"/>
      <c r="H16" s="258"/>
      <c r="I16" s="258"/>
      <c r="K16" s="260"/>
      <c r="L16" s="260"/>
      <c r="M16" s="260"/>
      <c r="N16" s="260"/>
      <c r="O16" s="260"/>
      <c r="P16" s="260"/>
      <c r="Q16" s="260"/>
      <c r="R16" s="260"/>
      <c r="S16" s="260"/>
      <c r="T16" s="260"/>
      <c r="U16" s="260"/>
    </row>
    <row r="17" spans="2:22" ht="19.5" customHeight="1" x14ac:dyDescent="0.45">
      <c r="B17" s="258"/>
      <c r="C17" s="258"/>
      <c r="D17" s="258"/>
      <c r="E17" s="258"/>
      <c r="F17" s="258"/>
      <c r="G17" s="258"/>
      <c r="H17" s="258"/>
      <c r="I17" s="258"/>
      <c r="K17" s="260"/>
      <c r="L17" s="260"/>
      <c r="M17" s="260"/>
      <c r="N17" s="260"/>
      <c r="O17" s="260"/>
      <c r="P17" s="260"/>
      <c r="Q17" s="260"/>
      <c r="R17" s="260"/>
      <c r="S17" s="260"/>
      <c r="T17" s="260"/>
      <c r="U17" s="260"/>
    </row>
    <row r="18" spans="2:22" ht="19.5" customHeight="1" x14ac:dyDescent="0.5">
      <c r="B18" s="258"/>
      <c r="C18" s="258"/>
      <c r="D18" s="258"/>
      <c r="E18" s="258"/>
      <c r="F18" s="258"/>
      <c r="G18" s="258"/>
      <c r="H18" s="258"/>
      <c r="I18" s="258"/>
      <c r="K18" s="152"/>
      <c r="L18" s="153"/>
      <c r="M18" s="261"/>
      <c r="N18" s="261"/>
      <c r="O18" s="261"/>
      <c r="P18" s="154"/>
      <c r="Q18" s="262"/>
      <c r="R18" s="262"/>
      <c r="S18" s="152"/>
      <c r="T18" s="152"/>
      <c r="U18" s="152"/>
      <c r="V18" s="153"/>
    </row>
    <row r="19" spans="2:22" ht="21.75" customHeight="1" thickBot="1" x14ac:dyDescent="0.5">
      <c r="B19" s="259"/>
      <c r="C19" s="259"/>
      <c r="D19" s="259"/>
      <c r="E19" s="259"/>
      <c r="F19" s="259"/>
      <c r="G19" s="259"/>
      <c r="H19" s="259"/>
      <c r="I19" s="259"/>
      <c r="Q19" s="155"/>
      <c r="R19" s="155"/>
      <c r="S19" s="155"/>
      <c r="T19" s="155"/>
      <c r="U19" s="155"/>
    </row>
    <row r="20" spans="2:22" ht="3.75" customHeight="1" thickBot="1" x14ac:dyDescent="0.5"/>
    <row r="21" spans="2:22" ht="35.25" customHeight="1" x14ac:dyDescent="0.45">
      <c r="B21" s="236" t="s">
        <v>2558</v>
      </c>
      <c r="C21" s="237"/>
      <c r="D21" s="237"/>
      <c r="E21" s="237"/>
      <c r="F21" s="237"/>
      <c r="G21" s="237"/>
      <c r="H21" s="237"/>
      <c r="I21" s="237"/>
      <c r="J21" s="237"/>
      <c r="K21" s="237"/>
      <c r="L21" s="237"/>
      <c r="M21" s="237"/>
      <c r="N21" s="237"/>
      <c r="O21" s="237"/>
      <c r="P21" s="237"/>
      <c r="Q21" s="237"/>
      <c r="R21" s="237"/>
      <c r="S21" s="237"/>
      <c r="T21" s="237"/>
      <c r="U21" s="238"/>
    </row>
    <row r="22" spans="2:22" ht="14.25" customHeight="1" x14ac:dyDescent="0.45">
      <c r="B22" s="239"/>
      <c r="C22" s="240"/>
      <c r="D22" s="240"/>
      <c r="E22" s="240"/>
      <c r="F22" s="240"/>
      <c r="G22" s="240"/>
      <c r="H22" s="240"/>
      <c r="I22" s="240"/>
      <c r="J22" s="240"/>
      <c r="K22" s="240"/>
      <c r="L22" s="240"/>
      <c r="M22" s="240"/>
      <c r="N22" s="240"/>
      <c r="O22" s="240"/>
      <c r="P22" s="240"/>
      <c r="Q22" s="240"/>
      <c r="R22" s="240"/>
      <c r="S22" s="240"/>
      <c r="T22" s="240"/>
      <c r="U22" s="241"/>
    </row>
    <row r="23" spans="2:22" ht="15" customHeight="1" thickBot="1" x14ac:dyDescent="0.5">
      <c r="B23" s="242"/>
      <c r="C23" s="243"/>
      <c r="D23" s="243"/>
      <c r="E23" s="243"/>
      <c r="F23" s="243"/>
      <c r="G23" s="243"/>
      <c r="H23" s="243"/>
      <c r="I23" s="243"/>
      <c r="J23" s="243"/>
      <c r="K23" s="243"/>
      <c r="L23" s="243"/>
      <c r="M23" s="243"/>
      <c r="N23" s="243"/>
      <c r="O23" s="243"/>
      <c r="P23" s="243"/>
      <c r="Q23" s="243"/>
      <c r="R23" s="243"/>
      <c r="S23" s="243"/>
      <c r="T23" s="243"/>
      <c r="U23" s="244"/>
    </row>
  </sheetData>
  <sheetProtection password="DA5B" sheet="1" objects="1" scenarios="1"/>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K8:S9"/>
    <mergeCell ref="T8:U9"/>
    <mergeCell ref="B21:U23"/>
    <mergeCell ref="T11:U11"/>
    <mergeCell ref="K12:S12"/>
    <mergeCell ref="T12:U12"/>
    <mergeCell ref="B13:I13"/>
    <mergeCell ref="K13:U14"/>
    <mergeCell ref="B14:I19"/>
    <mergeCell ref="K15:U17"/>
    <mergeCell ref="M18:O18"/>
    <mergeCell ref="Q18:R18"/>
    <mergeCell ref="B8:I12"/>
    <mergeCell ref="K10:S10"/>
    <mergeCell ref="T10:U10"/>
    <mergeCell ref="K11:S11"/>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6"/>
  <dimension ref="A1:S19"/>
  <sheetViews>
    <sheetView showGridLines="0" showRowColHeaders="0" rightToLeft="1" workbookViewId="0">
      <selection activeCell="A2" sqref="A2"/>
    </sheetView>
  </sheetViews>
  <sheetFormatPr defaultColWidth="9" defaultRowHeight="14.25" x14ac:dyDescent="0.2"/>
  <cols>
    <col min="1" max="1" width="13.875" style="32" bestFit="1" customWidth="1"/>
    <col min="2" max="2" width="22.25" style="32" customWidth="1"/>
    <col min="3" max="3" width="18.875" style="32" customWidth="1"/>
    <col min="4" max="4" width="26" style="32" customWidth="1"/>
    <col min="5" max="5" width="20.625" style="32" customWidth="1"/>
    <col min="6" max="6" width="19.875" style="32" customWidth="1"/>
    <col min="7" max="7" width="9" style="32" customWidth="1"/>
    <col min="8" max="8" width="21" style="32" hidden="1" customWidth="1"/>
    <col min="9" max="9" width="16.25" style="32" hidden="1" customWidth="1"/>
    <col min="10" max="10" width="16.25" style="32" customWidth="1"/>
    <col min="11" max="11" width="22.875" style="32" customWidth="1"/>
    <col min="12" max="12" width="18.875" style="32" customWidth="1"/>
    <col min="13" max="15" width="11" style="32" customWidth="1"/>
    <col min="16" max="16" width="15.375" style="32" customWidth="1"/>
    <col min="17" max="17" width="37.125" style="32" customWidth="1"/>
    <col min="18" max="18" width="20" style="44" customWidth="1"/>
    <col min="19" max="19" width="18.375" style="44" customWidth="1"/>
    <col min="20" max="20" width="16.25" style="32" customWidth="1"/>
    <col min="21" max="16384" width="9" style="32"/>
  </cols>
  <sheetData>
    <row r="1" spans="1:9" ht="23.25" customHeight="1" x14ac:dyDescent="0.2">
      <c r="A1" s="234" t="s">
        <v>53</v>
      </c>
      <c r="B1" s="231" t="s">
        <v>54</v>
      </c>
      <c r="C1" s="34" t="s">
        <v>55</v>
      </c>
      <c r="D1" s="140"/>
      <c r="H1" s="32" t="s">
        <v>284</v>
      </c>
      <c r="I1" s="32" t="s">
        <v>319</v>
      </c>
    </row>
    <row r="2" spans="1:9" s="142" customFormat="1" ht="33.75" customHeight="1" x14ac:dyDescent="0.2">
      <c r="A2" s="235">
        <f>'إختيار المقررات'!D1</f>
        <v>0</v>
      </c>
      <c r="B2" s="232"/>
      <c r="C2" s="38"/>
      <c r="D2" s="141"/>
      <c r="H2" s="142" t="s">
        <v>293</v>
      </c>
      <c r="I2" s="142" t="s">
        <v>318</v>
      </c>
    </row>
    <row r="3" spans="1:9" ht="23.25" customHeight="1" x14ac:dyDescent="0.2">
      <c r="A3" s="233" t="s">
        <v>2768</v>
      </c>
      <c r="B3" s="217" t="s">
        <v>2769</v>
      </c>
      <c r="C3" s="217" t="s">
        <v>2770</v>
      </c>
      <c r="D3" s="217" t="s">
        <v>2771</v>
      </c>
      <c r="E3" s="217" t="s">
        <v>2772</v>
      </c>
      <c r="F3" s="217" t="s">
        <v>2773</v>
      </c>
      <c r="H3" s="143" t="s">
        <v>298</v>
      </c>
    </row>
    <row r="4" spans="1:9" ht="33.75" customHeight="1" x14ac:dyDescent="0.2">
      <c r="A4" s="38"/>
      <c r="B4" s="38"/>
      <c r="C4" s="37" t="str">
        <f>A4&amp;" "&amp;B4</f>
        <v xml:space="preserve"> </v>
      </c>
      <c r="D4" s="38"/>
      <c r="E4" s="38"/>
      <c r="F4" s="38"/>
      <c r="H4" s="32" t="s">
        <v>297</v>
      </c>
    </row>
    <row r="5" spans="1:9" ht="23.25" customHeight="1" x14ac:dyDescent="0.2">
      <c r="A5" s="35" t="s">
        <v>11</v>
      </c>
      <c r="B5" s="34" t="s">
        <v>56</v>
      </c>
      <c r="C5" s="34" t="s">
        <v>6</v>
      </c>
      <c r="D5" s="34" t="s">
        <v>279</v>
      </c>
      <c r="E5" s="34" t="s">
        <v>10</v>
      </c>
      <c r="F5" s="34" t="s">
        <v>57</v>
      </c>
      <c r="H5" s="143" t="s">
        <v>289</v>
      </c>
    </row>
    <row r="6" spans="1:9" ht="33.75" customHeight="1" x14ac:dyDescent="0.2">
      <c r="A6" s="38"/>
      <c r="B6" s="40"/>
      <c r="C6" s="38"/>
      <c r="D6" s="38"/>
      <c r="E6" s="38"/>
      <c r="F6" s="41"/>
      <c r="H6" s="32" t="s">
        <v>300</v>
      </c>
    </row>
    <row r="7" spans="1:9" ht="23.25" customHeight="1" x14ac:dyDescent="0.2">
      <c r="A7" s="34" t="s">
        <v>58</v>
      </c>
      <c r="B7" s="34" t="s">
        <v>59</v>
      </c>
      <c r="C7" s="34" t="s">
        <v>60</v>
      </c>
      <c r="D7" s="34" t="s">
        <v>16</v>
      </c>
      <c r="E7" s="36" t="s">
        <v>61</v>
      </c>
      <c r="F7" s="43" t="s">
        <v>62</v>
      </c>
      <c r="H7" s="143" t="s">
        <v>302</v>
      </c>
    </row>
    <row r="8" spans="1:9" ht="33.75" customHeight="1" x14ac:dyDescent="0.2">
      <c r="A8" s="38"/>
      <c r="B8" s="38"/>
      <c r="C8" s="38"/>
      <c r="D8" s="38"/>
      <c r="E8" s="38"/>
      <c r="F8" s="41"/>
      <c r="H8" s="144" t="s">
        <v>314</v>
      </c>
    </row>
    <row r="9" spans="1:9" ht="23.25" customHeight="1" x14ac:dyDescent="0.2">
      <c r="A9" s="43" t="s">
        <v>63</v>
      </c>
      <c r="B9" s="36" t="s">
        <v>150</v>
      </c>
      <c r="H9" s="145" t="s">
        <v>303</v>
      </c>
    </row>
    <row r="10" spans="1:9" ht="33.75" customHeight="1" x14ac:dyDescent="0.2">
      <c r="A10" s="41"/>
      <c r="B10" s="38"/>
      <c r="H10" s="144" t="s">
        <v>309</v>
      </c>
    </row>
    <row r="11" spans="1:9" ht="18.75" x14ac:dyDescent="0.2">
      <c r="H11" s="145" t="s">
        <v>285</v>
      </c>
    </row>
    <row r="12" spans="1:9" x14ac:dyDescent="0.2">
      <c r="H12" s="144" t="s">
        <v>292</v>
      </c>
    </row>
    <row r="18" spans="7:7" x14ac:dyDescent="0.2">
      <c r="G18" s="42" t="s">
        <v>151</v>
      </c>
    </row>
    <row r="19" spans="7:7" x14ac:dyDescent="0.2">
      <c r="G19" s="42" t="s">
        <v>152</v>
      </c>
    </row>
  </sheetData>
  <sheetProtection password="DA5B" sheet="1" objects="1" scenarios="1"/>
  <conditionalFormatting sqref="A1">
    <cfRule type="duplicateValues" dxfId="16" priority="2"/>
  </conditionalFormatting>
  <dataValidations count="4">
    <dataValidation type="textLength" allowBlank="1" showInputMessage="1" showErrorMessage="1" error="الرقم الوطني خطأ" sqref="F6" xr:uid="{00000000-0002-0000-0100-000000000000}">
      <formula1>11</formula1>
      <formula2>11</formula2>
    </dataValidation>
    <dataValidation type="list" allowBlank="1" showInputMessage="1" showErrorMessage="1" sqref="A6" xr:uid="{00000000-0002-0000-0100-000001000000}">
      <formula1>$G$18:$G$19</formula1>
    </dataValidation>
    <dataValidation type="list" allowBlank="1" showInputMessage="1" showErrorMessage="1" sqref="A8" xr:uid="{00000000-0002-0000-0100-000002000000}">
      <formula1>$I$1:$I$2</formula1>
    </dataValidation>
    <dataValidation type="list" allowBlank="1" showInputMessage="1" showErrorMessage="1" sqref="C8:D8" xr:uid="{00000000-0002-0000-0100-000003000000}">
      <formula1>$H$1:$H$12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CB60"/>
  <sheetViews>
    <sheetView showGridLines="0" showRowColHeaders="0" rightToLeft="1" workbookViewId="0">
      <selection activeCell="D1" sqref="D1:F1"/>
    </sheetView>
  </sheetViews>
  <sheetFormatPr defaultColWidth="0" defaultRowHeight="14.25" customHeight="1" zeroHeight="1" x14ac:dyDescent="0.2"/>
  <cols>
    <col min="1" max="9" width="4.5" style="1" customWidth="1"/>
    <col min="10" max="10" width="5.875" style="1" customWidth="1"/>
    <col min="11" max="16" width="4.5" style="1" customWidth="1"/>
    <col min="17" max="17" width="6.625" style="1" bestFit="1" customWidth="1"/>
    <col min="18" max="33" width="4.5" style="1" customWidth="1"/>
    <col min="34" max="38" width="4" style="1" customWidth="1"/>
    <col min="39" max="40" width="4" style="1" hidden="1" customWidth="1"/>
    <col min="41" max="41" width="45.125" style="1" hidden="1" customWidth="1"/>
    <col min="42" max="47" width="4" style="1" hidden="1" customWidth="1"/>
    <col min="48" max="54" width="4" style="130" hidden="1" customWidth="1"/>
    <col min="55" max="55" width="3.625" style="130" hidden="1" customWidth="1"/>
    <col min="56" max="56" width="3.625" style="1" hidden="1" customWidth="1"/>
    <col min="57" max="57" width="30.875" style="1" hidden="1" customWidth="1"/>
    <col min="58" max="58" width="20.625" style="1" hidden="1" customWidth="1"/>
    <col min="59" max="59" width="9.625" style="1" hidden="1" customWidth="1"/>
    <col min="60" max="62" width="9" style="1" hidden="1" customWidth="1"/>
    <col min="63" max="63" width="5.625" style="1" hidden="1" customWidth="1"/>
    <col min="64" max="64" width="3.375" style="1" hidden="1" customWidth="1"/>
    <col min="65" max="65" width="3.875" style="1" hidden="1" customWidth="1"/>
    <col min="66" max="66" width="23.625" style="1" hidden="1" customWidth="1"/>
    <col min="67" max="67" width="5.125" style="1" hidden="1" customWidth="1"/>
    <col min="68" max="68" width="4.375" style="1" hidden="1" customWidth="1"/>
    <col min="69" max="69" width="9" style="1" hidden="1" customWidth="1"/>
    <col min="70" max="70" width="5.5" style="1" hidden="1" customWidth="1"/>
    <col min="71" max="71" width="5.625" style="1" hidden="1" customWidth="1"/>
    <col min="72" max="72" width="7.125" style="1" hidden="1" customWidth="1"/>
    <col min="73" max="73" width="9" style="1" hidden="1" customWidth="1"/>
    <col min="74" max="74" width="35.625" style="1" hidden="1" customWidth="1"/>
    <col min="75" max="76" width="9" style="1" hidden="1" customWidth="1"/>
    <col min="77" max="77" width="23" style="1" hidden="1" customWidth="1"/>
    <col min="78" max="78" width="9" style="1" hidden="1" customWidth="1"/>
    <col min="79" max="79" width="23" style="1" hidden="1" customWidth="1"/>
    <col min="80" max="80" width="0" style="1" hidden="1" customWidth="1"/>
    <col min="81" max="16384" width="9" style="1" hidden="1"/>
  </cols>
  <sheetData>
    <row r="1" spans="1:80" s="128" customFormat="1" ht="21" customHeight="1" thickBot="1" x14ac:dyDescent="0.25">
      <c r="A1" s="322" t="s">
        <v>2</v>
      </c>
      <c r="B1" s="322"/>
      <c r="C1" s="322"/>
      <c r="D1" s="335"/>
      <c r="E1" s="335"/>
      <c r="F1" s="335"/>
      <c r="G1" s="322" t="s">
        <v>3</v>
      </c>
      <c r="H1" s="322"/>
      <c r="I1" s="322"/>
      <c r="J1" s="333" t="e">
        <f>VLOOKUP($D$1,ورقة2!$A$1:$U$4839,2,0)</f>
        <v>#N/A</v>
      </c>
      <c r="K1" s="333"/>
      <c r="L1" s="333"/>
      <c r="M1" s="322" t="s">
        <v>4</v>
      </c>
      <c r="N1" s="322"/>
      <c r="O1" s="322"/>
      <c r="P1" s="315" t="b">
        <f>IF('إدخال البيانات'!A2&gt;0,IF('إدخال البيانات'!B2&lt;&gt;"",'إدخال البيانات'!B2,VLOOKUP($D$1,ورقة2!$A$1:$U$4839,3,0)))</f>
        <v>0</v>
      </c>
      <c r="Q1" s="315"/>
      <c r="R1" s="315"/>
      <c r="S1" s="322" t="s">
        <v>5</v>
      </c>
      <c r="T1" s="322"/>
      <c r="U1" s="322"/>
      <c r="V1" s="315" t="b">
        <f>IF('إدخال البيانات'!A2&gt;0,IF('إدخال البيانات'!C2&lt;&gt;"",'إدخال البيانات'!C2,VLOOKUP($D$1,ورقة2!A1:U4839,4,0)))</f>
        <v>0</v>
      </c>
      <c r="W1" s="315"/>
      <c r="X1" s="315"/>
      <c r="Y1" s="322" t="s">
        <v>56</v>
      </c>
      <c r="Z1" s="322"/>
      <c r="AA1" s="322"/>
      <c r="AB1" s="323" t="b">
        <f>IF('إدخال البيانات'!A2&gt;0,IF('إدخال البيانات'!B6&lt;&gt;"",'إدخال البيانات'!B6,VLOOKUP($D$1,ورقة2!A1:U4839,6,0)))</f>
        <v>0</v>
      </c>
      <c r="AC1" s="323"/>
      <c r="AD1" s="323"/>
      <c r="AE1" s="322" t="s">
        <v>6</v>
      </c>
      <c r="AF1" s="322"/>
      <c r="AG1" s="322"/>
      <c r="AH1" s="315" t="b">
        <f>IF('إدخال البيانات'!A2&gt;0,IF('إدخال البيانات'!C6&lt;&gt;"",'إدخال البيانات'!C6,VLOOKUP($D$1,ورقة2!A1:U4839,7,0)))</f>
        <v>0</v>
      </c>
      <c r="AI1" s="315"/>
      <c r="AJ1" s="315"/>
      <c r="AK1" s="314"/>
      <c r="AL1" s="314"/>
      <c r="AM1" s="87"/>
      <c r="AO1" s="128" t="s">
        <v>159</v>
      </c>
      <c r="BE1" s="128" t="s">
        <v>159</v>
      </c>
      <c r="BL1" s="129"/>
      <c r="BM1" s="129"/>
      <c r="BN1" s="129"/>
      <c r="BO1" s="129"/>
      <c r="BP1" s="129"/>
      <c r="BQ1" s="129"/>
      <c r="BR1" s="129"/>
      <c r="BS1" s="129" t="s">
        <v>282</v>
      </c>
      <c r="BT1" s="128" t="s">
        <v>2548</v>
      </c>
    </row>
    <row r="2" spans="1:80" s="99" customFormat="1" ht="21" customHeight="1" thickTop="1" x14ac:dyDescent="0.2">
      <c r="A2" s="322" t="s">
        <v>9</v>
      </c>
      <c r="B2" s="322"/>
      <c r="C2" s="322"/>
      <c r="D2" s="336" t="e">
        <f>VLOOKUP($D$1,ورقة2!A1:U4839,9,0)</f>
        <v>#N/A</v>
      </c>
      <c r="E2" s="336"/>
      <c r="F2" s="336"/>
      <c r="G2" s="330">
        <f>'إدخال البيانات'!F4</f>
        <v>0</v>
      </c>
      <c r="H2" s="331"/>
      <c r="I2" s="331"/>
      <c r="J2" s="331"/>
      <c r="K2" s="331"/>
      <c r="L2" s="332"/>
      <c r="M2" s="322" t="s">
        <v>278</v>
      </c>
      <c r="N2" s="322"/>
      <c r="O2" s="322"/>
      <c r="P2" s="315">
        <f>'إدخال البيانات'!E4</f>
        <v>0</v>
      </c>
      <c r="Q2" s="315"/>
      <c r="R2" s="315"/>
      <c r="S2" s="322" t="s">
        <v>276</v>
      </c>
      <c r="T2" s="322"/>
      <c r="U2" s="322"/>
      <c r="V2" s="315">
        <f>'إدخال البيانات'!D4</f>
        <v>0</v>
      </c>
      <c r="W2" s="315"/>
      <c r="X2" s="315"/>
      <c r="Y2" s="322" t="s">
        <v>275</v>
      </c>
      <c r="Z2" s="322"/>
      <c r="AA2" s="322"/>
      <c r="AB2" s="315" t="str">
        <f>'إدخال البيانات'!C4</f>
        <v xml:space="preserve"> </v>
      </c>
      <c r="AC2" s="315"/>
      <c r="AD2" s="315"/>
      <c r="AE2" s="322" t="s">
        <v>277</v>
      </c>
      <c r="AF2" s="322"/>
      <c r="AG2" s="322"/>
      <c r="AH2" s="315"/>
      <c r="AI2" s="315"/>
      <c r="AJ2" s="315"/>
      <c r="AK2" s="314"/>
      <c r="AL2" s="314"/>
      <c r="AO2" s="202" t="s">
        <v>160</v>
      </c>
      <c r="BE2" s="99" t="s">
        <v>160</v>
      </c>
      <c r="BL2" s="129"/>
      <c r="BM2" s="129"/>
      <c r="BN2" s="129"/>
      <c r="BO2" s="129"/>
      <c r="BP2" s="129"/>
      <c r="BQ2" s="129"/>
      <c r="BR2" s="129"/>
      <c r="BS2" s="99" t="s">
        <v>283</v>
      </c>
      <c r="BT2" s="99" t="s">
        <v>2547</v>
      </c>
    </row>
    <row r="3" spans="1:80" s="99" customFormat="1" ht="21" customHeight="1" x14ac:dyDescent="0.2">
      <c r="A3" s="322" t="s">
        <v>11</v>
      </c>
      <c r="B3" s="322"/>
      <c r="C3" s="322"/>
      <c r="D3" s="317" t="b">
        <f>IF('إدخال البيانات'!A2&gt;0,IF('إدخال البيانات'!A6&lt;&gt;"",'إدخال البيانات'!A6,VLOOKUP($D$1,ورقة2!A1:U4839,5,0)))</f>
        <v>0</v>
      </c>
      <c r="E3" s="317"/>
      <c r="F3" s="317"/>
      <c r="G3" s="322" t="s">
        <v>10</v>
      </c>
      <c r="H3" s="322"/>
      <c r="I3" s="322"/>
      <c r="J3" s="315" t="b">
        <f>IF('إدخال البيانات'!A2&gt;0,IF('إدخال البيانات'!E6&lt;&gt;"",'إدخال البيانات'!E6,VLOOKUP($D$1,ورقة2!A1:U4839,8,0)))</f>
        <v>0</v>
      </c>
      <c r="K3" s="315"/>
      <c r="L3" s="315"/>
      <c r="M3" s="322" t="s">
        <v>57</v>
      </c>
      <c r="N3" s="322"/>
      <c r="O3" s="322"/>
      <c r="P3" s="329">
        <f>'إدخال البيانات'!F6</f>
        <v>0</v>
      </c>
      <c r="Q3" s="317"/>
      <c r="R3" s="317"/>
      <c r="S3" s="322" t="s">
        <v>16</v>
      </c>
      <c r="T3" s="322"/>
      <c r="U3" s="322"/>
      <c r="V3" s="317" t="b">
        <f>IF('إدخال البيانات'!A2&gt;0,IF('إدخال البيانات'!D8&lt;&gt;"",'إدخال البيانات'!D8,VLOOKUP($D$1,ورقة2!A1:U4839,13,0)))</f>
        <v>0</v>
      </c>
      <c r="W3" s="317"/>
      <c r="X3" s="317"/>
      <c r="Y3" s="322" t="s">
        <v>279</v>
      </c>
      <c r="Z3" s="322"/>
      <c r="AA3" s="322"/>
      <c r="AB3" s="317">
        <f>'إدخال البيانات'!D6</f>
        <v>0</v>
      </c>
      <c r="AC3" s="317">
        <f>'إدخال البيانات'!D6</f>
        <v>0</v>
      </c>
      <c r="AD3" s="317"/>
      <c r="AE3" s="322" t="s">
        <v>150</v>
      </c>
      <c r="AF3" s="322"/>
      <c r="AG3" s="322"/>
      <c r="AH3" s="317">
        <f>'إدخال البيانات'!B10</f>
        <v>0</v>
      </c>
      <c r="AI3" s="317"/>
      <c r="AJ3" s="317"/>
      <c r="AK3" s="316"/>
      <c r="AL3" s="316"/>
      <c r="AO3" s="202" t="s">
        <v>49</v>
      </c>
      <c r="BE3" s="99" t="s">
        <v>49</v>
      </c>
      <c r="BL3" s="129"/>
      <c r="BM3" s="129"/>
      <c r="BN3" s="129"/>
      <c r="BO3" s="129"/>
      <c r="BP3" s="129"/>
      <c r="BQ3" s="129"/>
      <c r="BR3" s="129"/>
      <c r="BS3" s="129"/>
    </row>
    <row r="4" spans="1:80" s="99" customFormat="1" ht="21" customHeight="1" thickBot="1" x14ac:dyDescent="0.25">
      <c r="A4" s="322" t="s">
        <v>12</v>
      </c>
      <c r="B4" s="322"/>
      <c r="C4" s="322"/>
      <c r="D4" s="325" t="b">
        <f>IF('إدخال البيانات'!A2&gt;0,IF('إدخال البيانات'!A8&lt;&gt;"",'إدخال البيانات'!A8,VLOOKUP($D$1,ورقة2!A1:U4839,10,0)))</f>
        <v>0</v>
      </c>
      <c r="E4" s="325"/>
      <c r="F4" s="325"/>
      <c r="G4" s="321" t="s">
        <v>13</v>
      </c>
      <c r="H4" s="321"/>
      <c r="I4" s="321"/>
      <c r="J4" s="334" t="b">
        <f>IF('إدخال البيانات'!A2&gt;0,IF('إدخال البيانات'!B8&lt;&gt;"",'إدخال البيانات'!B8,VLOOKUP($D$1,ورقة2!A1:U4839,11,0)))</f>
        <v>0</v>
      </c>
      <c r="K4" s="334"/>
      <c r="L4" s="334"/>
      <c r="M4" s="321" t="s">
        <v>14</v>
      </c>
      <c r="N4" s="321"/>
      <c r="O4" s="321"/>
      <c r="P4" s="325" t="b">
        <f>IF('إدخال البيانات'!A2&gt;0,IF('إدخال البيانات'!C8&lt;&gt;"",'إدخال البيانات'!C8,VLOOKUP($D$1,ورقة2!A1:U4839,12,0)))</f>
        <v>0</v>
      </c>
      <c r="Q4" s="325"/>
      <c r="R4" s="325"/>
      <c r="S4" s="321" t="s">
        <v>148</v>
      </c>
      <c r="T4" s="321"/>
      <c r="U4" s="321"/>
      <c r="V4" s="324">
        <f>'إدخال البيانات'!A10</f>
        <v>0</v>
      </c>
      <c r="W4" s="325"/>
      <c r="X4" s="325"/>
      <c r="Y4" s="321" t="s">
        <v>149</v>
      </c>
      <c r="Z4" s="321"/>
      <c r="AA4" s="321"/>
      <c r="AB4" s="324">
        <f>'إدخال البيانات'!F8</f>
        <v>0</v>
      </c>
      <c r="AC4" s="325">
        <f>'إدخال البيانات'!F8</f>
        <v>0</v>
      </c>
      <c r="AD4" s="325"/>
      <c r="AE4" s="321" t="s">
        <v>61</v>
      </c>
      <c r="AF4" s="321"/>
      <c r="AG4" s="321"/>
      <c r="AH4" s="318">
        <f>'إدخال البيانات'!E8</f>
        <v>0</v>
      </c>
      <c r="AI4" s="319"/>
      <c r="AJ4" s="319"/>
      <c r="AK4" s="319"/>
      <c r="AL4" s="319"/>
      <c r="AO4" s="203" t="s">
        <v>65</v>
      </c>
      <c r="BC4" s="128"/>
      <c r="BE4" s="45" t="s">
        <v>65</v>
      </c>
      <c r="BM4" s="129"/>
      <c r="BO4" s="129"/>
      <c r="BP4" s="129"/>
      <c r="BQ4" s="78"/>
      <c r="BR4" s="129"/>
    </row>
    <row r="5" spans="1:80" s="99" customFormat="1" ht="21" customHeight="1" thickTop="1" thickBot="1" x14ac:dyDescent="0.25">
      <c r="A5" s="326" t="s">
        <v>158</v>
      </c>
      <c r="B5" s="327"/>
      <c r="C5" s="328"/>
      <c r="D5" s="356"/>
      <c r="E5" s="357"/>
      <c r="F5" s="357"/>
      <c r="G5" s="357"/>
      <c r="H5" s="357"/>
      <c r="I5" s="357"/>
      <c r="J5" s="357"/>
      <c r="K5" s="357"/>
      <c r="L5" s="358"/>
      <c r="M5" s="321" t="s">
        <v>2763</v>
      </c>
      <c r="N5" s="321"/>
      <c r="O5" s="321"/>
      <c r="P5" s="325" t="e">
        <f>VLOOKUP($D$1,ورقة2!$A$1:$U$4839,14,0)</f>
        <v>#N/A</v>
      </c>
      <c r="Q5" s="325"/>
      <c r="R5" s="325"/>
      <c r="S5" s="321" t="s">
        <v>0</v>
      </c>
      <c r="T5" s="321"/>
      <c r="U5" s="321"/>
      <c r="V5" s="359" t="e">
        <f>VLOOKUP($D$1,ورقة2!$A$1:$U$4839,15,0)</f>
        <v>#N/A</v>
      </c>
      <c r="W5" s="359"/>
      <c r="X5" s="359"/>
      <c r="Y5" s="321" t="s">
        <v>2765</v>
      </c>
      <c r="Z5" s="321"/>
      <c r="AA5" s="321"/>
      <c r="AB5" s="360" t="e">
        <f>VLOOKUP($D$1,ورقة2!$A$1:$U$4839,16,0)</f>
        <v>#N/A</v>
      </c>
      <c r="AC5" s="360"/>
      <c r="AD5" s="360"/>
      <c r="AE5" s="205"/>
      <c r="AF5" s="205"/>
      <c r="AG5" s="205"/>
      <c r="AH5" s="204"/>
      <c r="AI5" s="204"/>
      <c r="AJ5" s="204"/>
      <c r="AK5" s="221"/>
      <c r="AL5" s="221"/>
      <c r="AO5" s="202" t="s">
        <v>161</v>
      </c>
      <c r="BC5" s="174"/>
      <c r="BE5" s="99" t="s">
        <v>161</v>
      </c>
      <c r="BL5" s="129">
        <v>1</v>
      </c>
      <c r="BM5" s="129"/>
      <c r="BN5" s="129" t="s">
        <v>357</v>
      </c>
      <c r="BR5" s="129"/>
      <c r="BS5" s="99" t="e">
        <f>IF(AND(BS6="",BS7="",BS8="",BS9="",BS10="",BS11=""),"",BL5)</f>
        <v>#N/A</v>
      </c>
      <c r="BT5" s="99" t="e">
        <f>IF(AND(BT6="",BT7="",BT8="",BT9="",BT10="",BT11=""),"",BL5)</f>
        <v>#N/A</v>
      </c>
      <c r="BU5" s="129"/>
      <c r="BV5" s="78"/>
      <c r="BX5" s="129"/>
    </row>
    <row r="6" spans="1:80" s="99" customFormat="1" ht="5.25" customHeight="1" thickBot="1" x14ac:dyDescent="0.25">
      <c r="A6" s="205"/>
      <c r="B6" s="205"/>
      <c r="C6" s="205"/>
      <c r="AK6" s="169"/>
      <c r="AL6" s="169"/>
      <c r="AM6" s="169"/>
      <c r="AN6" s="169"/>
      <c r="AO6" s="202" t="s">
        <v>162</v>
      </c>
      <c r="BE6" s="99" t="s">
        <v>162</v>
      </c>
      <c r="BK6" s="99" t="e">
        <f>IF(BR6="م",BL6,"")</f>
        <v>#N/A</v>
      </c>
      <c r="BL6" s="159">
        <v>2</v>
      </c>
      <c r="BM6" s="159">
        <v>1</v>
      </c>
      <c r="BN6" s="159" t="s">
        <v>169</v>
      </c>
      <c r="BO6" s="99" t="s">
        <v>68</v>
      </c>
      <c r="BP6" s="99" t="s">
        <v>352</v>
      </c>
      <c r="BQ6" s="129" t="str">
        <f t="shared" ref="BQ6:BQ11" si="0">IFERROR(VLOOKUP(BL6,$G$9:$T$21,13,0),"")</f>
        <v/>
      </c>
      <c r="BR6" s="132" t="e">
        <f>IF(VLOOKUP($D$1,ورقة4!$A$2:$AW$4137,3,0)=0,"",(VLOOKUP($D$1,ورقة4!$A$2:$AW$4137,3,0)))</f>
        <v>#N/A</v>
      </c>
      <c r="BS6" s="78" t="e">
        <f>IF(BR6="م",BL6,"")</f>
        <v>#N/A</v>
      </c>
      <c r="BT6" s="99" t="e">
        <f>IF(BR6="","",BL6)</f>
        <v>#N/A</v>
      </c>
      <c r="BX6" s="159"/>
    </row>
    <row r="7" spans="1:80" ht="26.25" customHeight="1" thickTop="1" thickBot="1" x14ac:dyDescent="0.55000000000000004">
      <c r="A7" s="201"/>
      <c r="B7" s="201"/>
      <c r="C7" s="201"/>
      <c r="D7" s="201"/>
      <c r="E7" s="201"/>
      <c r="F7" s="201"/>
      <c r="G7" s="201"/>
      <c r="H7" s="201"/>
      <c r="I7" s="201"/>
      <c r="J7" s="201"/>
      <c r="K7" s="201"/>
      <c r="L7" s="201"/>
      <c r="M7" s="156"/>
      <c r="AC7" s="350" t="s">
        <v>25</v>
      </c>
      <c r="AD7" s="351"/>
      <c r="AE7" s="351"/>
      <c r="AF7" s="351"/>
      <c r="AG7" s="352"/>
      <c r="AH7" s="353" t="e">
        <f>IF(D2="الرابعة حديث",5000,0)</f>
        <v>#N/A</v>
      </c>
      <c r="AI7" s="354"/>
      <c r="AJ7" s="355"/>
      <c r="AL7" s="169"/>
      <c r="AM7" s="169"/>
      <c r="AN7" s="169"/>
      <c r="AO7" s="202" t="s">
        <v>8</v>
      </c>
      <c r="BC7" s="128"/>
      <c r="BE7" s="99" t="s">
        <v>8</v>
      </c>
      <c r="BK7" s="99" t="e">
        <f t="shared" ref="BK7:BK42" si="1">IF(BR7="م",BL7,"")</f>
        <v>#N/A</v>
      </c>
      <c r="BL7" s="129">
        <v>3</v>
      </c>
      <c r="BM7" s="159">
        <v>2</v>
      </c>
      <c r="BN7" s="159" t="s">
        <v>170</v>
      </c>
      <c r="BO7" s="99" t="s">
        <v>68</v>
      </c>
      <c r="BP7" s="99" t="s">
        <v>352</v>
      </c>
      <c r="BQ7" s="129" t="str">
        <f t="shared" si="0"/>
        <v/>
      </c>
      <c r="BR7" s="136" t="e">
        <f>IF(VLOOKUP($D$1,ورقة4!$A$2:$AW$4137,4,0)=0,"",(VLOOKUP($D$1,ورقة4!$A$2:$AW$4137,4,0)))</f>
        <v>#N/A</v>
      </c>
      <c r="BS7" s="78" t="e">
        <f t="shared" ref="BS7:BS11" si="2">IF(BR7="م",BL7,"")</f>
        <v>#N/A</v>
      </c>
      <c r="BT7" s="99" t="e">
        <f t="shared" ref="BT7:BT11" si="3">IF(BR7="","",BL7)</f>
        <v>#N/A</v>
      </c>
      <c r="BU7" s="99"/>
      <c r="BX7" s="129"/>
      <c r="BY7" s="99"/>
      <c r="BZ7" s="99"/>
      <c r="CA7" s="99"/>
    </row>
    <row r="8" spans="1:80" ht="30.75" customHeight="1" thickTop="1" x14ac:dyDescent="0.5">
      <c r="A8" s="209"/>
      <c r="B8" s="209"/>
      <c r="C8" s="209"/>
      <c r="D8" s="209"/>
      <c r="E8" s="209"/>
      <c r="F8" s="209"/>
      <c r="G8" s="192"/>
      <c r="H8" s="220"/>
      <c r="I8" s="192"/>
      <c r="J8" s="206" t="s">
        <v>28</v>
      </c>
      <c r="K8" s="312" t="s">
        <v>2546</v>
      </c>
      <c r="L8" s="312"/>
      <c r="M8" s="312"/>
      <c r="N8" s="312"/>
      <c r="O8" s="312"/>
      <c r="P8" s="312"/>
      <c r="Q8" s="312"/>
      <c r="R8" s="312"/>
      <c r="S8" s="312"/>
      <c r="T8" s="312"/>
      <c r="AC8" s="337" t="s">
        <v>378</v>
      </c>
      <c r="AD8" s="338"/>
      <c r="AE8" s="338"/>
      <c r="AF8" s="338"/>
      <c r="AG8" s="338"/>
      <c r="AH8" s="339">
        <f>SUM(I10:I27)</f>
        <v>0</v>
      </c>
      <c r="AI8" s="339"/>
      <c r="AJ8" s="340"/>
      <c r="AK8" s="130"/>
      <c r="AL8" s="56"/>
      <c r="AM8" s="88"/>
      <c r="AO8" s="1" t="s">
        <v>2775</v>
      </c>
      <c r="BC8" s="99"/>
      <c r="BK8" s="99" t="e">
        <f t="shared" si="1"/>
        <v>#N/A</v>
      </c>
      <c r="BL8" s="159">
        <v>4</v>
      </c>
      <c r="BM8" s="159">
        <v>3</v>
      </c>
      <c r="BN8" s="159" t="s">
        <v>171</v>
      </c>
      <c r="BO8" s="99" t="s">
        <v>68</v>
      </c>
      <c r="BP8" s="99" t="s">
        <v>352</v>
      </c>
      <c r="BQ8" s="129" t="str">
        <f t="shared" si="0"/>
        <v/>
      </c>
      <c r="BR8" s="136" t="e">
        <f>IF(VLOOKUP($D$1,ورقة4!$A$2:$AW$4137,5,0)=0,"",(VLOOKUP($D$1,ورقة4!$A$2:$AW$4137,5,0)))</f>
        <v>#N/A</v>
      </c>
      <c r="BS8" s="78" t="e">
        <f t="shared" si="2"/>
        <v>#N/A</v>
      </c>
      <c r="BT8" s="99" t="e">
        <f t="shared" si="3"/>
        <v>#N/A</v>
      </c>
      <c r="BU8" s="99"/>
      <c r="BX8" s="159"/>
      <c r="BY8" s="99"/>
      <c r="BZ8" s="99"/>
      <c r="CA8" s="99"/>
    </row>
    <row r="9" spans="1:80" ht="23.25" customHeight="1" thickBot="1" x14ac:dyDescent="0.55000000000000004">
      <c r="A9" s="209"/>
      <c r="B9" s="209"/>
      <c r="C9" s="209"/>
      <c r="D9" s="209"/>
      <c r="E9" s="209"/>
      <c r="F9" s="192" t="str">
        <f>IF(AND(T9=1,S9="ج"),H9,"")</f>
        <v/>
      </c>
      <c r="G9" s="192" t="str">
        <f t="shared" ref="G9:G27" si="4">IFERROR(SMALL($BT$5:$BT$54,BL5),"")</f>
        <v/>
      </c>
      <c r="H9" s="192" t="str">
        <f>G9</f>
        <v/>
      </c>
      <c r="I9" s="192"/>
      <c r="J9" s="208"/>
      <c r="K9" s="313" t="str">
        <f>IFERROR(VLOOKUP(G9,$BL$4:$BN$54,3,0),"")</f>
        <v/>
      </c>
      <c r="L9" s="313"/>
      <c r="M9" s="313"/>
      <c r="N9" s="313"/>
      <c r="O9" s="313"/>
      <c r="P9" s="313"/>
      <c r="Q9" s="313"/>
      <c r="R9" s="313"/>
      <c r="S9" s="175" t="str">
        <f t="shared" ref="S9:S27" si="5">IFERROR(IF(AND($D$2="الأولى حديث",G9&gt;7,$BZ$25&gt;6),"",IF(VLOOKUP(K9,$BN$5:$BR$54,5,0)=0,"",VLOOKUP(K9,$BN$5:$BR$54,5,0))),"")</f>
        <v/>
      </c>
      <c r="T9" s="222"/>
      <c r="V9" s="320" t="s">
        <v>2766</v>
      </c>
      <c r="W9" s="320"/>
      <c r="X9" s="320"/>
      <c r="Y9" s="320"/>
      <c r="Z9" s="320"/>
      <c r="AA9" s="320"/>
      <c r="AC9" s="337" t="s">
        <v>163</v>
      </c>
      <c r="AD9" s="338"/>
      <c r="AE9" s="338"/>
      <c r="AF9" s="338"/>
      <c r="AG9" s="338"/>
      <c r="AH9" s="339" t="e">
        <f>VLOOKUP($D$1,ورقة2!$A$1:$U$4839,17,0)</f>
        <v>#N/A</v>
      </c>
      <c r="AI9" s="339"/>
      <c r="AJ9" s="340"/>
      <c r="AK9" s="170"/>
      <c r="AL9" s="56"/>
      <c r="AM9" s="88"/>
      <c r="BC9" s="128"/>
      <c r="BK9" s="99" t="e">
        <f t="shared" si="1"/>
        <v>#N/A</v>
      </c>
      <c r="BL9" s="129">
        <v>5</v>
      </c>
      <c r="BM9" s="159">
        <v>4</v>
      </c>
      <c r="BN9" s="159" t="s">
        <v>172</v>
      </c>
      <c r="BO9" s="99" t="s">
        <v>68</v>
      </c>
      <c r="BP9" s="99" t="s">
        <v>352</v>
      </c>
      <c r="BQ9" s="129" t="str">
        <f t="shared" si="0"/>
        <v/>
      </c>
      <c r="BR9" s="136" t="e">
        <f>IF(VLOOKUP($D$1,ورقة4!$A$2:$AW$4137,6,0)=0,"",(VLOOKUP($D$1,ورقة4!$A$2:$AW$4137,6,0)))</f>
        <v>#N/A</v>
      </c>
      <c r="BS9" s="78" t="e">
        <f t="shared" si="2"/>
        <v>#N/A</v>
      </c>
      <c r="BT9" s="99" t="e">
        <f t="shared" si="3"/>
        <v>#N/A</v>
      </c>
      <c r="BU9" s="99"/>
      <c r="BX9" s="129"/>
      <c r="BY9" s="99"/>
      <c r="BZ9" s="99"/>
      <c r="CA9" s="99"/>
    </row>
    <row r="10" spans="1:80" ht="23.25" customHeight="1" thickTop="1" x14ac:dyDescent="0.5">
      <c r="A10" s="209"/>
      <c r="B10" s="209"/>
      <c r="C10" s="209">
        <f>IF(D10&gt;0,1,0)</f>
        <v>0</v>
      </c>
      <c r="D10" s="39">
        <f>IF(E10&gt;0,1,0)</f>
        <v>0</v>
      </c>
      <c r="E10" s="211">
        <f>IF(I10&lt;&gt;$B$11,I10,0)</f>
        <v>0</v>
      </c>
      <c r="F10" s="192" t="str">
        <f>IF(OR(H10=1,H10=8,H10=14,H10=21,H10=27,H10=33,H10=310,H10=45),H10,IF(AND(T10=1,OR(S10="ج",S10="ر1",S10="ر2")),H10,""))</f>
        <v/>
      </c>
      <c r="G10" s="192" t="str">
        <f t="shared" si="4"/>
        <v/>
      </c>
      <c r="H10" s="192" t="str">
        <f t="shared" ref="H10:H27" si="6">G10</f>
        <v/>
      </c>
      <c r="I10" s="211" t="b">
        <f>IF(OR(S10="ج",S10="ر1",S10="ر2"),IF(T10=1,IF($D$5=$AO$7,0,IF($D$5=$AO$2,IF(S10="ج",4000,IF(S10="ر1",5200,IF(S10="ر2",6000,""))),IF(OR($D$5=$AO$3,$D$5=$AO$6),IF(S10="ج",2500,IF(S10="ر1",3250,IF(S10="ر2",3750,""))),IF($D$5=$AO$4,500,IF(OR($D$5=$AO$1,$D$5=$AO$5,$D$5=$AO$8),IF(S10="ج",4000,IF(S10="ر1",5500,IF(S10="ر2",6500,""))),IF(S10="ج",5000,IF(S10="ر1",6500,IF(S10="ر2",7500,""))))))))))</f>
        <v>0</v>
      </c>
      <c r="J10" s="208" t="str">
        <f>IF(IFERROR(VLOOKUP(H10,$BL$4:$BN$54,2,0),"")=0,"",IFERROR(VLOOKUP(H10,$BL$4:$BN$54,2,0),""))</f>
        <v/>
      </c>
      <c r="K10" s="309" t="str">
        <f t="shared" ref="K10:K27" si="7">IFERROR(VLOOKUP(H10,$BL$4:$BN$54,3,0),"")</f>
        <v/>
      </c>
      <c r="L10" s="310"/>
      <c r="M10" s="310"/>
      <c r="N10" s="310"/>
      <c r="O10" s="310"/>
      <c r="P10" s="310"/>
      <c r="Q10" s="310"/>
      <c r="R10" s="311"/>
      <c r="S10" s="175" t="str">
        <f t="shared" si="5"/>
        <v/>
      </c>
      <c r="T10" s="222"/>
      <c r="V10" s="320"/>
      <c r="W10" s="320"/>
      <c r="X10" s="320"/>
      <c r="Y10" s="320"/>
      <c r="Z10" s="320"/>
      <c r="AA10" s="320"/>
      <c r="AC10" s="337" t="s">
        <v>380</v>
      </c>
      <c r="AD10" s="338"/>
      <c r="AE10" s="338"/>
      <c r="AF10" s="338"/>
      <c r="AG10" s="338"/>
      <c r="AH10" s="339" t="e">
        <f>AH8+AH9+AH7-AB5</f>
        <v>#N/A</v>
      </c>
      <c r="AI10" s="339"/>
      <c r="AJ10" s="340"/>
      <c r="AK10" s="171"/>
      <c r="AL10" s="56"/>
      <c r="AM10" s="88"/>
      <c r="BK10" s="99" t="e">
        <f t="shared" si="1"/>
        <v>#N/A</v>
      </c>
      <c r="BL10" s="159">
        <v>6</v>
      </c>
      <c r="BM10" s="159">
        <v>5</v>
      </c>
      <c r="BN10" s="159" t="s">
        <v>173</v>
      </c>
      <c r="BO10" s="99" t="s">
        <v>68</v>
      </c>
      <c r="BP10" s="99" t="s">
        <v>352</v>
      </c>
      <c r="BQ10" s="129" t="str">
        <f t="shared" si="0"/>
        <v/>
      </c>
      <c r="BR10" s="136" t="e">
        <f>IF(VLOOKUP($D$1,ورقة4!$A$2:$AW$4137,7,0)=0,"",(VLOOKUP($D$1,ورقة4!$A$2:$AW$4137,7,0)))</f>
        <v>#N/A</v>
      </c>
      <c r="BS10" s="78" t="e">
        <f t="shared" si="2"/>
        <v>#N/A</v>
      </c>
      <c r="BT10" s="99" t="e">
        <f t="shared" si="3"/>
        <v>#N/A</v>
      </c>
      <c r="BU10" s="99"/>
      <c r="BX10" s="159"/>
      <c r="BY10" s="99"/>
      <c r="BZ10" s="99"/>
      <c r="CA10" s="99"/>
    </row>
    <row r="11" spans="1:80" ht="23.25" customHeight="1" thickBot="1" x14ac:dyDescent="0.55000000000000004">
      <c r="A11" s="209"/>
      <c r="B11" s="209" t="b">
        <v>0</v>
      </c>
      <c r="C11" s="209">
        <f>D10+D11</f>
        <v>0</v>
      </c>
      <c r="D11" s="39">
        <f t="shared" ref="D11:D27" si="8">IF(E11&gt;0,1,0)</f>
        <v>0</v>
      </c>
      <c r="E11" s="211">
        <f t="shared" ref="E11:E27" si="9">IF(I11&lt;&gt;$B$11,I11,0)</f>
        <v>0</v>
      </c>
      <c r="F11" s="192" t="str">
        <f t="shared" ref="F11:F27" si="10">IF(AND(T11=1,OR(S11="ج",S11="ر1",S11="ر2")),H11,"")</f>
        <v/>
      </c>
      <c r="G11" s="192" t="str">
        <f t="shared" si="4"/>
        <v/>
      </c>
      <c r="H11" s="192" t="str">
        <f t="shared" si="6"/>
        <v/>
      </c>
      <c r="I11" s="211" t="b">
        <f t="shared" ref="I11:I27" si="11">IF(OR(S11="ج",S11="ر1",S11="ر2"),IF(T11=1,IF($D$5=$AO$7,0,IF($D$5=$AO$2,IF(S11="ج",4000,IF(S11="ر1",5200,IF(S11="ر2",6000,""))),IF(OR($D$5=$AO$3,$D$5=$AO$6),IF(S11="ج",2500,IF(S11="ر1",3250,IF(S11="ر2",3750,""))),IF($D$5=$AO$4,500,IF(OR($D$5=$AO$1,$D$5=$AO$5,$D$5=$AO$8),IF(S11="ج",4000,IF(S11="ر1",5500,IF(S11="ر2",6500,""))),IF(S11="ج",5000,IF(S11="ر1",6500,IF(S11="ر2",7500,""))))))))))</f>
        <v>0</v>
      </c>
      <c r="J11" s="208" t="str">
        <f>IF(IFERROR(VLOOKUP(H11,$BL$4:$BN$54,2,0),"")=0,"",IFERROR(VLOOKUP(H11,$BL$4:$BN$54,2,0),""))</f>
        <v/>
      </c>
      <c r="K11" s="309" t="str">
        <f t="shared" si="7"/>
        <v/>
      </c>
      <c r="L11" s="310"/>
      <c r="M11" s="310"/>
      <c r="N11" s="310"/>
      <c r="O11" s="310"/>
      <c r="P11" s="310"/>
      <c r="Q11" s="310"/>
      <c r="R11" s="311"/>
      <c r="S11" s="175" t="str">
        <f t="shared" si="5"/>
        <v/>
      </c>
      <c r="T11" s="222"/>
      <c r="W11" s="347" t="e">
        <f>VLOOKUP(D1,ورقة4!A2:AS1247,45,0)</f>
        <v>#N/A</v>
      </c>
      <c r="X11" s="347"/>
      <c r="Y11" s="347"/>
      <c r="Z11" s="347"/>
      <c r="AC11" s="337" t="s">
        <v>21</v>
      </c>
      <c r="AD11" s="338"/>
      <c r="AE11" s="338"/>
      <c r="AF11" s="338"/>
      <c r="AG11" s="338"/>
      <c r="AH11" s="341" t="s">
        <v>282</v>
      </c>
      <c r="AI11" s="341"/>
      <c r="AJ11" s="342"/>
      <c r="AK11" s="172"/>
      <c r="AL11" s="56"/>
      <c r="AM11" s="88"/>
      <c r="BK11" s="99" t="e">
        <f t="shared" si="1"/>
        <v>#N/A</v>
      </c>
      <c r="BL11" s="129">
        <v>7</v>
      </c>
      <c r="BM11" s="159">
        <v>102</v>
      </c>
      <c r="BN11" s="159" t="e">
        <f>IF(W11=BT1,"اللغة الإنكليزية (1)","اللغة الفرنسية (1)")</f>
        <v>#N/A</v>
      </c>
      <c r="BO11" s="99" t="s">
        <v>68</v>
      </c>
      <c r="BP11" s="99" t="s">
        <v>352</v>
      </c>
      <c r="BQ11" s="129" t="str">
        <f t="shared" si="0"/>
        <v/>
      </c>
      <c r="BR11" s="137" t="e">
        <f>IF(VLOOKUP($D$1,ورقة4!$A$2:$AW$4137,8,0)=0,"",(VLOOKUP($D$1,ورقة4!$A$2:$AW$4137,8,0)))</f>
        <v>#N/A</v>
      </c>
      <c r="BS11" s="78" t="e">
        <f t="shared" si="2"/>
        <v>#N/A</v>
      </c>
      <c r="BT11" s="99" t="e">
        <f t="shared" si="3"/>
        <v>#N/A</v>
      </c>
      <c r="BU11" s="99"/>
      <c r="BX11" s="129"/>
      <c r="BY11" s="99"/>
      <c r="BZ11" s="99"/>
      <c r="CA11" s="99"/>
    </row>
    <row r="12" spans="1:80" ht="23.25" customHeight="1" thickBot="1" x14ac:dyDescent="0.55000000000000004">
      <c r="A12" s="209"/>
      <c r="B12" s="209"/>
      <c r="C12" s="209">
        <f>C11+D12</f>
        <v>0</v>
      </c>
      <c r="D12" s="39">
        <f t="shared" si="8"/>
        <v>0</v>
      </c>
      <c r="E12" s="211">
        <f t="shared" si="9"/>
        <v>0</v>
      </c>
      <c r="F12" s="192" t="str">
        <f t="shared" si="10"/>
        <v/>
      </c>
      <c r="G12" s="192" t="str">
        <f t="shared" si="4"/>
        <v/>
      </c>
      <c r="H12" s="192" t="str">
        <f t="shared" si="6"/>
        <v/>
      </c>
      <c r="I12" s="211" t="b">
        <f t="shared" si="11"/>
        <v>0</v>
      </c>
      <c r="J12" s="208" t="str">
        <f t="shared" ref="J12:J27" si="12">IF(IFERROR(VLOOKUP(H12,$BL$4:$BN$54,2,0),"")=0,"",IFERROR(VLOOKUP(H12,$BL$4:$BN$54,2,0),""))</f>
        <v/>
      </c>
      <c r="K12" s="309" t="str">
        <f t="shared" si="7"/>
        <v/>
      </c>
      <c r="L12" s="310"/>
      <c r="M12" s="310"/>
      <c r="N12" s="310"/>
      <c r="O12" s="310"/>
      <c r="P12" s="310"/>
      <c r="Q12" s="310"/>
      <c r="R12" s="311"/>
      <c r="S12" s="175" t="str">
        <f t="shared" si="5"/>
        <v/>
      </c>
      <c r="T12" s="222"/>
      <c r="W12" s="347"/>
      <c r="X12" s="347"/>
      <c r="Y12" s="347"/>
      <c r="Z12" s="347"/>
      <c r="AC12" s="337" t="s">
        <v>24</v>
      </c>
      <c r="AD12" s="338"/>
      <c r="AE12" s="338"/>
      <c r="AF12" s="338"/>
      <c r="AG12" s="338"/>
      <c r="AH12" s="339" t="e">
        <f>IF(OR(D5=AO4,AH17=2,AH17=1),AH10,IF(AH11="نعم",X16+X17/2,AH10))</f>
        <v>#N/A</v>
      </c>
      <c r="AI12" s="339"/>
      <c r="AJ12" s="340"/>
      <c r="AK12" s="172"/>
      <c r="AL12" s="56"/>
      <c r="AM12" s="88"/>
      <c r="BK12" s="99" t="str">
        <f t="shared" si="1"/>
        <v/>
      </c>
      <c r="BL12" s="159">
        <v>8</v>
      </c>
      <c r="BN12" s="129" t="s">
        <v>358</v>
      </c>
      <c r="BQ12" s="129" t="str">
        <f t="shared" ref="BQ12:BQ24" si="13">IFERROR(VLOOKUP(BN12,$K$9:$T$21,10,0),"")</f>
        <v/>
      </c>
      <c r="BS12" s="78" t="e">
        <f>IF(AND(BS13="",BS14="",BS15="",BS16="",BS17=""),"",BL12)</f>
        <v>#N/A</v>
      </c>
      <c r="BT12" s="99" t="e">
        <f>IF(AND(BT13="",BT14="",BT15="",BT16="",BT17=""),"",BL12)</f>
        <v>#N/A</v>
      </c>
      <c r="BX12" s="159"/>
      <c r="BY12" s="99"/>
      <c r="BZ12" s="99"/>
      <c r="CA12" s="99"/>
    </row>
    <row r="13" spans="1:80" ht="23.25" customHeight="1" x14ac:dyDescent="0.5">
      <c r="A13" s="209"/>
      <c r="B13" s="209"/>
      <c r="C13" s="209">
        <f t="shared" ref="C13:C27" si="14">C12+D13</f>
        <v>0</v>
      </c>
      <c r="D13" s="39">
        <f t="shared" si="8"/>
        <v>0</v>
      </c>
      <c r="E13" s="211">
        <f t="shared" si="9"/>
        <v>0</v>
      </c>
      <c r="F13" s="192" t="str">
        <f t="shared" si="10"/>
        <v/>
      </c>
      <c r="G13" s="192" t="str">
        <f t="shared" si="4"/>
        <v/>
      </c>
      <c r="H13" s="192" t="str">
        <f t="shared" si="6"/>
        <v/>
      </c>
      <c r="I13" s="211" t="b">
        <f t="shared" si="11"/>
        <v>0</v>
      </c>
      <c r="J13" s="208" t="str">
        <f t="shared" si="12"/>
        <v/>
      </c>
      <c r="K13" s="309" t="str">
        <f t="shared" si="7"/>
        <v/>
      </c>
      <c r="L13" s="310"/>
      <c r="M13" s="310"/>
      <c r="N13" s="310"/>
      <c r="O13" s="310"/>
      <c r="P13" s="310"/>
      <c r="Q13" s="310"/>
      <c r="R13" s="311"/>
      <c r="S13" s="175" t="str">
        <f t="shared" si="5"/>
        <v/>
      </c>
      <c r="T13" s="222"/>
      <c r="AC13" s="337" t="s">
        <v>26</v>
      </c>
      <c r="AD13" s="338"/>
      <c r="AE13" s="338"/>
      <c r="AF13" s="338"/>
      <c r="AG13" s="338"/>
      <c r="AH13" s="339" t="e">
        <f>IF(OR(D5=BE4,D5=BE7),0,AH10-AH12)</f>
        <v>#N/A</v>
      </c>
      <c r="AI13" s="339"/>
      <c r="AJ13" s="340"/>
      <c r="AK13" s="173"/>
      <c r="AL13" s="56"/>
      <c r="AM13" s="88"/>
      <c r="BK13" s="99" t="e">
        <f t="shared" si="1"/>
        <v>#N/A</v>
      </c>
      <c r="BL13" s="129">
        <v>9</v>
      </c>
      <c r="BM13" s="159">
        <v>6</v>
      </c>
      <c r="BN13" s="159" t="s">
        <v>174</v>
      </c>
      <c r="BO13" s="130" t="s">
        <v>68</v>
      </c>
      <c r="BP13" s="130" t="s">
        <v>354</v>
      </c>
      <c r="BQ13" s="129" t="str">
        <f t="shared" si="13"/>
        <v/>
      </c>
      <c r="BR13" s="132" t="e">
        <f>IF(VLOOKUP($D$1,ورقة4!$A$2:$AW$4137,9,0)=0,"",(VLOOKUP($D$1,ورقة4!$A$2:$AW$4137,9,0)))</f>
        <v>#N/A</v>
      </c>
      <c r="BS13" s="78" t="e">
        <f>IF(BR13="م",BL13,"")</f>
        <v>#N/A</v>
      </c>
      <c r="BT13" s="99" t="e">
        <f>IF(BR13="","",BL13)</f>
        <v>#N/A</v>
      </c>
      <c r="BX13" s="129"/>
      <c r="BY13" s="99"/>
      <c r="BZ13" s="99"/>
      <c r="CA13" s="99"/>
    </row>
    <row r="14" spans="1:80" ht="23.25" customHeight="1" x14ac:dyDescent="0.5">
      <c r="A14" s="209"/>
      <c r="B14" s="209"/>
      <c r="C14" s="209">
        <f t="shared" si="14"/>
        <v>0</v>
      </c>
      <c r="D14" s="39">
        <f t="shared" si="8"/>
        <v>0</v>
      </c>
      <c r="E14" s="211">
        <f t="shared" si="9"/>
        <v>0</v>
      </c>
      <c r="F14" s="192" t="str">
        <f t="shared" si="10"/>
        <v/>
      </c>
      <c r="G14" s="192" t="str">
        <f t="shared" si="4"/>
        <v/>
      </c>
      <c r="H14" s="192" t="str">
        <f t="shared" si="6"/>
        <v/>
      </c>
      <c r="I14" s="211" t="b">
        <f t="shared" si="11"/>
        <v>0</v>
      </c>
      <c r="J14" s="208" t="str">
        <f t="shared" si="12"/>
        <v/>
      </c>
      <c r="K14" s="309" t="str">
        <f t="shared" si="7"/>
        <v/>
      </c>
      <c r="L14" s="310"/>
      <c r="M14" s="310"/>
      <c r="N14" s="310"/>
      <c r="O14" s="310"/>
      <c r="P14" s="310"/>
      <c r="Q14" s="310"/>
      <c r="R14" s="311"/>
      <c r="S14" s="175" t="str">
        <f t="shared" si="5"/>
        <v/>
      </c>
      <c r="T14" s="222"/>
      <c r="W14" s="39">
        <v>1</v>
      </c>
      <c r="X14" s="212" t="e">
        <f>VLOOKUP(W14,$C$10:$E$26,3,0)</f>
        <v>#N/A</v>
      </c>
      <c r="AC14" s="337" t="s">
        <v>164</v>
      </c>
      <c r="AD14" s="338"/>
      <c r="AE14" s="338"/>
      <c r="AF14" s="338"/>
      <c r="AG14" s="338"/>
      <c r="AH14" s="339">
        <f>COUNTIFS(S9:S27,"ج",T9:T27,1)</f>
        <v>0</v>
      </c>
      <c r="AI14" s="339"/>
      <c r="AJ14" s="340"/>
      <c r="AK14" s="173"/>
      <c r="AL14" s="56"/>
      <c r="AM14" s="88"/>
      <c r="BK14" s="99" t="e">
        <f t="shared" si="1"/>
        <v>#N/A</v>
      </c>
      <c r="BL14" s="159">
        <v>10</v>
      </c>
      <c r="BM14" s="159">
        <v>7</v>
      </c>
      <c r="BN14" s="159" t="s">
        <v>175</v>
      </c>
      <c r="BO14" s="130" t="s">
        <v>68</v>
      </c>
      <c r="BP14" s="130" t="s">
        <v>354</v>
      </c>
      <c r="BQ14" s="129" t="str">
        <f t="shared" si="13"/>
        <v/>
      </c>
      <c r="BR14" s="136" t="e">
        <f>IF(VLOOKUP($D$1,ورقة4!$A$2:$AW$4137,10,0)=0,"",(VLOOKUP($D$1,ورقة4!$A$2:$AW$4137,10,0)))</f>
        <v>#N/A</v>
      </c>
      <c r="BS14" s="78" t="e">
        <f>IF(BR14="م",BL14,"")</f>
        <v>#N/A</v>
      </c>
      <c r="BT14" s="99" t="e">
        <f t="shared" ref="BT14:BT17" si="15">IF(BR14="","",BL14)</f>
        <v>#N/A</v>
      </c>
      <c r="BX14" s="159"/>
      <c r="BY14" s="99"/>
      <c r="BZ14" s="99"/>
      <c r="CA14" s="99"/>
    </row>
    <row r="15" spans="1:80" ht="23.25" customHeight="1" x14ac:dyDescent="0.5">
      <c r="A15" s="209"/>
      <c r="B15" s="209"/>
      <c r="C15" s="209">
        <f t="shared" si="14"/>
        <v>0</v>
      </c>
      <c r="D15" s="39">
        <f t="shared" si="8"/>
        <v>0</v>
      </c>
      <c r="E15" s="211">
        <f t="shared" si="9"/>
        <v>0</v>
      </c>
      <c r="F15" s="192" t="str">
        <f t="shared" si="10"/>
        <v/>
      </c>
      <c r="G15" s="192" t="str">
        <f t="shared" si="4"/>
        <v/>
      </c>
      <c r="H15" s="192" t="str">
        <f t="shared" si="6"/>
        <v/>
      </c>
      <c r="I15" s="211" t="b">
        <f t="shared" si="11"/>
        <v>0</v>
      </c>
      <c r="J15" s="208" t="str">
        <f t="shared" si="12"/>
        <v/>
      </c>
      <c r="K15" s="309" t="str">
        <f t="shared" si="7"/>
        <v/>
      </c>
      <c r="L15" s="310"/>
      <c r="M15" s="310"/>
      <c r="N15" s="310"/>
      <c r="O15" s="310"/>
      <c r="P15" s="310"/>
      <c r="Q15" s="310"/>
      <c r="R15" s="311"/>
      <c r="S15" s="175" t="str">
        <f t="shared" si="5"/>
        <v/>
      </c>
      <c r="T15" s="222"/>
      <c r="W15" s="39">
        <v>2</v>
      </c>
      <c r="X15" s="212" t="e">
        <f>VLOOKUP(W15,$C$10:$E$26,3,0)</f>
        <v>#N/A</v>
      </c>
      <c r="AC15" s="348" t="s">
        <v>2544</v>
      </c>
      <c r="AD15" s="349"/>
      <c r="AE15" s="349"/>
      <c r="AF15" s="349"/>
      <c r="AG15" s="349"/>
      <c r="AH15" s="339">
        <f>COUNTIFS(S9:S27,"ر1",T9:T27,1)</f>
        <v>0</v>
      </c>
      <c r="AI15" s="339"/>
      <c r="AJ15" s="340"/>
      <c r="AK15" s="173"/>
      <c r="AL15" s="88"/>
      <c r="AM15" s="88"/>
      <c r="BK15" s="99" t="e">
        <f t="shared" si="1"/>
        <v>#N/A</v>
      </c>
      <c r="BL15" s="129">
        <v>11</v>
      </c>
      <c r="BM15" s="159">
        <v>8</v>
      </c>
      <c r="BN15" s="159" t="s">
        <v>176</v>
      </c>
      <c r="BO15" s="130" t="s">
        <v>68</v>
      </c>
      <c r="BP15" s="130" t="s">
        <v>354</v>
      </c>
      <c r="BQ15" s="129" t="str">
        <f t="shared" si="13"/>
        <v/>
      </c>
      <c r="BR15" s="136" t="e">
        <f>IF(VLOOKUP($D$1,ورقة4!$A$2:$AW$4137,11,0)=0,"",(VLOOKUP($D$1,ورقة4!$A$2:$AW$4137,11,0)))</f>
        <v>#N/A</v>
      </c>
      <c r="BS15" s="78" t="e">
        <f>IF(BR15="م",BL15,"")</f>
        <v>#N/A</v>
      </c>
      <c r="BT15" s="99" t="e">
        <f t="shared" si="15"/>
        <v>#N/A</v>
      </c>
      <c r="BX15" s="129"/>
      <c r="BY15" s="99"/>
      <c r="BZ15" s="99"/>
      <c r="CA15" s="99"/>
      <c r="CB15" s="131"/>
    </row>
    <row r="16" spans="1:80" ht="23.25" customHeight="1" x14ac:dyDescent="0.5">
      <c r="A16" s="209"/>
      <c r="B16" s="209"/>
      <c r="C16" s="209">
        <f t="shared" si="14"/>
        <v>0</v>
      </c>
      <c r="D16" s="39">
        <f t="shared" si="8"/>
        <v>0</v>
      </c>
      <c r="E16" s="211">
        <f t="shared" si="9"/>
        <v>0</v>
      </c>
      <c r="F16" s="192" t="str">
        <f t="shared" si="10"/>
        <v/>
      </c>
      <c r="G16" s="192" t="str">
        <f t="shared" si="4"/>
        <v/>
      </c>
      <c r="H16" s="192" t="str">
        <f t="shared" si="6"/>
        <v/>
      </c>
      <c r="I16" s="211" t="b">
        <f t="shared" si="11"/>
        <v>0</v>
      </c>
      <c r="J16" s="208" t="str">
        <f t="shared" si="12"/>
        <v/>
      </c>
      <c r="K16" s="309" t="str">
        <f t="shared" si="7"/>
        <v/>
      </c>
      <c r="L16" s="310"/>
      <c r="M16" s="310"/>
      <c r="N16" s="310"/>
      <c r="O16" s="310"/>
      <c r="P16" s="310"/>
      <c r="Q16" s="310"/>
      <c r="R16" s="311"/>
      <c r="S16" s="175" t="str">
        <f t="shared" si="5"/>
        <v/>
      </c>
      <c r="T16" s="222"/>
      <c r="W16" s="39"/>
      <c r="X16" s="212" t="e">
        <f>SUM(X14:X15)</f>
        <v>#N/A</v>
      </c>
      <c r="AC16" s="348" t="s">
        <v>2545</v>
      </c>
      <c r="AD16" s="349"/>
      <c r="AE16" s="349"/>
      <c r="AF16" s="349"/>
      <c r="AG16" s="349"/>
      <c r="AH16" s="339">
        <f>COUNTIFS(S9:S27,"ر2",T9:T27,1)</f>
        <v>0</v>
      </c>
      <c r="AI16" s="339"/>
      <c r="AJ16" s="340"/>
      <c r="AK16" s="173"/>
      <c r="AL16" s="88"/>
      <c r="AM16" s="88"/>
      <c r="BK16" s="99" t="e">
        <f t="shared" si="1"/>
        <v>#N/A</v>
      </c>
      <c r="BL16" s="159">
        <v>12</v>
      </c>
      <c r="BM16" s="159">
        <v>9</v>
      </c>
      <c r="BN16" s="159" t="e">
        <f>IF(W11=BT1,"دراسات تجارية باللغة الإنكليزية","دراسات تجارية باللغة الفرنسية")</f>
        <v>#N/A</v>
      </c>
      <c r="BO16" s="130" t="s">
        <v>68</v>
      </c>
      <c r="BP16" s="130" t="s">
        <v>354</v>
      </c>
      <c r="BQ16" s="129" t="str">
        <f t="shared" si="13"/>
        <v/>
      </c>
      <c r="BR16" s="136" t="e">
        <f>IF(VLOOKUP($D$1,ورقة4!$A$2:$AW$4137,12,0)=0,"",(VLOOKUP($D$1,ورقة4!$A$2:$AW$4137,12,0)))</f>
        <v>#N/A</v>
      </c>
      <c r="BS16" s="78" t="e">
        <f>IF(BR16="م",BL16,"")</f>
        <v>#N/A</v>
      </c>
      <c r="BT16" s="99" t="e">
        <f t="shared" si="15"/>
        <v>#N/A</v>
      </c>
      <c r="BU16" s="159"/>
      <c r="BV16" s="159"/>
      <c r="BX16" s="159"/>
      <c r="BY16" s="99"/>
      <c r="BZ16" s="99"/>
      <c r="CA16" s="99"/>
      <c r="CB16" s="131"/>
    </row>
    <row r="17" spans="1:80" ht="23.25" customHeight="1" thickBot="1" x14ac:dyDescent="0.55000000000000004">
      <c r="A17" s="209"/>
      <c r="B17" s="209"/>
      <c r="C17" s="209">
        <f t="shared" si="14"/>
        <v>0</v>
      </c>
      <c r="D17" s="39">
        <f t="shared" si="8"/>
        <v>0</v>
      </c>
      <c r="E17" s="211">
        <f t="shared" si="9"/>
        <v>0</v>
      </c>
      <c r="F17" s="192" t="str">
        <f t="shared" si="10"/>
        <v/>
      </c>
      <c r="G17" s="192" t="str">
        <f t="shared" si="4"/>
        <v/>
      </c>
      <c r="H17" s="192" t="str">
        <f t="shared" si="6"/>
        <v/>
      </c>
      <c r="I17" s="211" t="b">
        <f t="shared" si="11"/>
        <v>0</v>
      </c>
      <c r="J17" s="208" t="str">
        <f t="shared" si="12"/>
        <v/>
      </c>
      <c r="K17" s="309" t="str">
        <f t="shared" si="7"/>
        <v/>
      </c>
      <c r="L17" s="310"/>
      <c r="M17" s="310"/>
      <c r="N17" s="310"/>
      <c r="O17" s="310"/>
      <c r="P17" s="310"/>
      <c r="Q17" s="310"/>
      <c r="R17" s="311"/>
      <c r="S17" s="175" t="str">
        <f t="shared" si="5"/>
        <v/>
      </c>
      <c r="T17" s="222"/>
      <c r="W17" s="39"/>
      <c r="X17" s="212" t="e">
        <f>AH10-(X14+X15)</f>
        <v>#N/A</v>
      </c>
      <c r="AC17" s="343" t="s">
        <v>379</v>
      </c>
      <c r="AD17" s="344"/>
      <c r="AE17" s="344"/>
      <c r="AF17" s="344"/>
      <c r="AG17" s="344"/>
      <c r="AH17" s="345">
        <f>SUM(AH14:AJ16)</f>
        <v>0</v>
      </c>
      <c r="AI17" s="345"/>
      <c r="AJ17" s="346"/>
      <c r="AK17" s="173"/>
      <c r="AL17" s="88"/>
      <c r="AM17" s="88"/>
      <c r="BK17" s="99" t="e">
        <f t="shared" si="1"/>
        <v>#N/A</v>
      </c>
      <c r="BL17" s="129">
        <v>13</v>
      </c>
      <c r="BM17" s="159">
        <v>10</v>
      </c>
      <c r="BN17" s="159" t="s">
        <v>177</v>
      </c>
      <c r="BO17" s="130" t="s">
        <v>68</v>
      </c>
      <c r="BP17" s="130" t="s">
        <v>354</v>
      </c>
      <c r="BQ17" s="129" t="str">
        <f t="shared" si="13"/>
        <v/>
      </c>
      <c r="BR17" s="137" t="e">
        <f>IF(VLOOKUP($D$1,ورقة4!$A$2:$AW$4137,13,0)=0,"",(VLOOKUP($D$1,ورقة4!$A$2:$AW$4137,13,0)))</f>
        <v>#N/A</v>
      </c>
      <c r="BS17" s="78" t="e">
        <f>IF(BR17="م",BL17,"")</f>
        <v>#N/A</v>
      </c>
      <c r="BT17" s="99" t="e">
        <f t="shared" si="15"/>
        <v>#N/A</v>
      </c>
      <c r="BX17" s="129"/>
      <c r="BY17" s="99"/>
      <c r="BZ17" s="99"/>
      <c r="CA17" s="99"/>
    </row>
    <row r="18" spans="1:80" ht="23.25" customHeight="1" thickTop="1" thickBot="1" x14ac:dyDescent="0.55000000000000004">
      <c r="A18" s="209"/>
      <c r="B18" s="209"/>
      <c r="C18" s="209">
        <f t="shared" si="14"/>
        <v>0</v>
      </c>
      <c r="D18" s="39">
        <f t="shared" si="8"/>
        <v>0</v>
      </c>
      <c r="E18" s="211">
        <f t="shared" si="9"/>
        <v>0</v>
      </c>
      <c r="F18" s="192" t="str">
        <f t="shared" si="10"/>
        <v/>
      </c>
      <c r="G18" s="192" t="str">
        <f t="shared" si="4"/>
        <v/>
      </c>
      <c r="H18" s="192" t="str">
        <f t="shared" si="6"/>
        <v/>
      </c>
      <c r="I18" s="211" t="b">
        <f t="shared" si="11"/>
        <v>0</v>
      </c>
      <c r="J18" s="208" t="str">
        <f t="shared" si="12"/>
        <v/>
      </c>
      <c r="K18" s="309" t="str">
        <f t="shared" si="7"/>
        <v/>
      </c>
      <c r="L18" s="310"/>
      <c r="M18" s="310"/>
      <c r="N18" s="310"/>
      <c r="O18" s="310"/>
      <c r="P18" s="310"/>
      <c r="Q18" s="310"/>
      <c r="R18" s="311"/>
      <c r="S18" s="175" t="str">
        <f t="shared" si="5"/>
        <v/>
      </c>
      <c r="T18" s="222"/>
      <c r="AJ18" s="173"/>
      <c r="AK18" s="173"/>
      <c r="AL18" s="88"/>
      <c r="AM18" s="88"/>
      <c r="BK18" s="99" t="str">
        <f t="shared" si="1"/>
        <v/>
      </c>
      <c r="BL18" s="129">
        <v>14</v>
      </c>
      <c r="BN18" s="129" t="s">
        <v>359</v>
      </c>
      <c r="BQ18" s="129" t="str">
        <f t="shared" si="13"/>
        <v/>
      </c>
      <c r="BS18" s="78" t="e">
        <f>IF(AND(BS19="",BS20="",BS21="",BS22="",BS23="",BS24=""),"",BL18)</f>
        <v>#N/A</v>
      </c>
      <c r="BT18" s="99" t="e">
        <f>IF(AND(BT19="",BT20="",BT21="",BT22="",BT23="",BT24=""),"",BL18)</f>
        <v>#N/A</v>
      </c>
      <c r="BX18" s="159"/>
      <c r="BY18" s="99"/>
      <c r="BZ18" s="99"/>
      <c r="CA18" s="99"/>
    </row>
    <row r="19" spans="1:80" ht="23.25" customHeight="1" x14ac:dyDescent="0.5">
      <c r="A19" s="209"/>
      <c r="B19" s="209"/>
      <c r="C19" s="209">
        <f t="shared" si="14"/>
        <v>0</v>
      </c>
      <c r="D19" s="39">
        <f t="shared" si="8"/>
        <v>0</v>
      </c>
      <c r="E19" s="211">
        <f t="shared" si="9"/>
        <v>0</v>
      </c>
      <c r="F19" s="192" t="str">
        <f t="shared" si="10"/>
        <v/>
      </c>
      <c r="G19" s="192" t="str">
        <f t="shared" si="4"/>
        <v/>
      </c>
      <c r="H19" s="192" t="str">
        <f t="shared" si="6"/>
        <v/>
      </c>
      <c r="I19" s="211" t="b">
        <f t="shared" si="11"/>
        <v>0</v>
      </c>
      <c r="J19" s="208" t="str">
        <f t="shared" si="12"/>
        <v/>
      </c>
      <c r="K19" s="309" t="str">
        <f t="shared" si="7"/>
        <v/>
      </c>
      <c r="L19" s="310"/>
      <c r="M19" s="310"/>
      <c r="N19" s="310"/>
      <c r="O19" s="310"/>
      <c r="P19" s="310"/>
      <c r="Q19" s="310"/>
      <c r="R19" s="311"/>
      <c r="S19" s="175" t="str">
        <f t="shared" si="5"/>
        <v/>
      </c>
      <c r="T19" s="222"/>
      <c r="AJ19" s="173"/>
      <c r="AK19" s="173"/>
      <c r="AL19" s="88"/>
      <c r="AM19" s="88"/>
      <c r="BK19" s="99" t="e">
        <f t="shared" si="1"/>
        <v>#N/A</v>
      </c>
      <c r="BL19" s="159">
        <v>15</v>
      </c>
      <c r="BM19" s="159">
        <v>11</v>
      </c>
      <c r="BN19" s="159" t="s">
        <v>200</v>
      </c>
      <c r="BO19" s="130" t="s">
        <v>353</v>
      </c>
      <c r="BP19" s="130" t="s">
        <v>352</v>
      </c>
      <c r="BQ19" s="129" t="str">
        <f t="shared" si="13"/>
        <v/>
      </c>
      <c r="BR19" s="132" t="e">
        <f>IF(VLOOKUP($D$1,ورقة4!$A$2:$AW$4137,14,0)=0,"",(VLOOKUP($D$1,ورقة4!$A$2:$AW$4137,14,0)))</f>
        <v>#N/A</v>
      </c>
      <c r="BS19" s="78" t="e">
        <f t="shared" ref="BS19:BS24" si="16">IF(BR19="م",BL19,"")</f>
        <v>#N/A</v>
      </c>
      <c r="BT19" s="99" t="e">
        <f>IF(BR19="","",BL19)</f>
        <v>#N/A</v>
      </c>
      <c r="BX19" s="129"/>
      <c r="BY19" s="99"/>
      <c r="BZ19" s="99"/>
      <c r="CA19" s="99"/>
    </row>
    <row r="20" spans="1:80" ht="23.25" customHeight="1" x14ac:dyDescent="0.5">
      <c r="A20" s="209"/>
      <c r="B20" s="209"/>
      <c r="C20" s="209">
        <f t="shared" si="14"/>
        <v>0</v>
      </c>
      <c r="D20" s="39">
        <f t="shared" si="8"/>
        <v>0</v>
      </c>
      <c r="E20" s="211">
        <f t="shared" si="9"/>
        <v>0</v>
      </c>
      <c r="F20" s="192" t="str">
        <f t="shared" si="10"/>
        <v/>
      </c>
      <c r="G20" s="192" t="str">
        <f t="shared" si="4"/>
        <v/>
      </c>
      <c r="H20" s="192" t="str">
        <f t="shared" si="6"/>
        <v/>
      </c>
      <c r="I20" s="211" t="b">
        <f t="shared" si="11"/>
        <v>0</v>
      </c>
      <c r="J20" s="208" t="str">
        <f t="shared" si="12"/>
        <v/>
      </c>
      <c r="K20" s="309" t="str">
        <f>IFERROR(VLOOKUP(H20,$BL$4:$BN$54,3,0),"")</f>
        <v/>
      </c>
      <c r="L20" s="310"/>
      <c r="M20" s="310"/>
      <c r="N20" s="310"/>
      <c r="O20" s="310"/>
      <c r="P20" s="310"/>
      <c r="Q20" s="310"/>
      <c r="R20" s="311"/>
      <c r="S20" s="175" t="str">
        <f t="shared" si="5"/>
        <v/>
      </c>
      <c r="T20" s="222"/>
      <c r="AB20" s="56"/>
      <c r="AC20" s="56"/>
      <c r="AD20" s="56"/>
      <c r="AE20" s="56"/>
      <c r="AF20" s="56"/>
      <c r="AG20" s="157"/>
      <c r="AH20" s="157"/>
      <c r="AI20" s="170"/>
      <c r="AJ20" s="170"/>
      <c r="AK20" s="170"/>
      <c r="AL20" s="88"/>
      <c r="AM20" s="88"/>
      <c r="BK20" s="99" t="e">
        <f t="shared" si="1"/>
        <v>#N/A</v>
      </c>
      <c r="BL20" s="129">
        <v>16</v>
      </c>
      <c r="BM20" s="159">
        <v>12</v>
      </c>
      <c r="BN20" s="159" t="s">
        <v>201</v>
      </c>
      <c r="BO20" s="130" t="s">
        <v>353</v>
      </c>
      <c r="BP20" s="130" t="s">
        <v>352</v>
      </c>
      <c r="BQ20" s="129" t="str">
        <f t="shared" si="13"/>
        <v/>
      </c>
      <c r="BR20" s="138" t="e">
        <f>IF(VLOOKUP($D$1,ورقة4!$A$2:$AW$4137,15,0)=0,"",(VLOOKUP($D$1,ورقة4!$A$2:$AW$4137,15,0)))</f>
        <v>#N/A</v>
      </c>
      <c r="BS20" s="78" t="e">
        <f t="shared" si="16"/>
        <v>#N/A</v>
      </c>
      <c r="BT20" s="99" t="e">
        <f t="shared" ref="BT20:BT24" si="17">IF(BR20="","",BL20)</f>
        <v>#N/A</v>
      </c>
      <c r="BX20" s="159"/>
      <c r="BY20" s="99"/>
      <c r="BZ20" s="99"/>
      <c r="CA20" s="99"/>
    </row>
    <row r="21" spans="1:80" ht="23.25" customHeight="1" x14ac:dyDescent="0.5">
      <c r="A21" s="192" t="str">
        <f t="shared" ref="A21:A22" si="18">IFERROR(SMALL($BS$4:$BS$42,BL18),"")</f>
        <v/>
      </c>
      <c r="B21" s="192">
        <f t="shared" ref="B21:B22" si="19">IF(OR(A21=1,A21=8,A21=14,A21=21,A21=27,A21=33,A21=""),0,1)</f>
        <v>0</v>
      </c>
      <c r="C21" s="209">
        <f t="shared" si="14"/>
        <v>0</v>
      </c>
      <c r="D21" s="39">
        <f t="shared" si="8"/>
        <v>0</v>
      </c>
      <c r="E21" s="211">
        <f t="shared" si="9"/>
        <v>0</v>
      </c>
      <c r="F21" s="192" t="str">
        <f t="shared" si="10"/>
        <v/>
      </c>
      <c r="G21" s="192" t="str">
        <f t="shared" si="4"/>
        <v/>
      </c>
      <c r="H21" s="192" t="str">
        <f t="shared" si="6"/>
        <v/>
      </c>
      <c r="I21" s="211" t="b">
        <f t="shared" si="11"/>
        <v>0</v>
      </c>
      <c r="J21" s="208" t="str">
        <f t="shared" si="12"/>
        <v/>
      </c>
      <c r="K21" s="309" t="str">
        <f t="shared" si="7"/>
        <v/>
      </c>
      <c r="L21" s="310"/>
      <c r="M21" s="310"/>
      <c r="N21" s="310"/>
      <c r="O21" s="310"/>
      <c r="P21" s="310"/>
      <c r="Q21" s="310"/>
      <c r="R21" s="311"/>
      <c r="S21" s="175" t="str">
        <f t="shared" si="5"/>
        <v/>
      </c>
      <c r="T21" s="222"/>
      <c r="AB21" s="56"/>
      <c r="AC21" s="56"/>
      <c r="AD21" s="56"/>
      <c r="AE21" s="56"/>
      <c r="AF21" s="56"/>
      <c r="AG21" s="157"/>
      <c r="AH21" s="157"/>
      <c r="AI21" s="170"/>
      <c r="AJ21" s="170"/>
      <c r="AK21" s="170"/>
      <c r="AL21" s="88"/>
      <c r="AM21" s="88"/>
      <c r="BK21" s="99" t="e">
        <f t="shared" si="1"/>
        <v>#N/A</v>
      </c>
      <c r="BL21" s="159">
        <v>17</v>
      </c>
      <c r="BM21" s="159">
        <v>13</v>
      </c>
      <c r="BN21" s="159" t="s">
        <v>202</v>
      </c>
      <c r="BO21" s="130" t="s">
        <v>353</v>
      </c>
      <c r="BP21" s="130" t="s">
        <v>352</v>
      </c>
      <c r="BQ21" s="129" t="str">
        <f t="shared" si="13"/>
        <v/>
      </c>
      <c r="BR21" s="138" t="e">
        <f>IF(VLOOKUP($D$1,ورقة4!$A$2:$AW$4137,16,0)=0,"",(VLOOKUP($D$1,ورقة4!$A$2:$AW$4137,16,0)))</f>
        <v>#N/A</v>
      </c>
      <c r="BS21" s="78" t="e">
        <f t="shared" si="16"/>
        <v>#N/A</v>
      </c>
      <c r="BT21" s="99" t="e">
        <f t="shared" si="17"/>
        <v>#N/A</v>
      </c>
      <c r="BX21" s="129"/>
      <c r="BY21" s="99"/>
      <c r="BZ21" s="99"/>
      <c r="CA21" s="99"/>
    </row>
    <row r="22" spans="1:80" ht="23.25" customHeight="1" x14ac:dyDescent="0.5">
      <c r="A22" s="192" t="str">
        <f t="shared" si="18"/>
        <v/>
      </c>
      <c r="B22" s="192">
        <f t="shared" si="19"/>
        <v>0</v>
      </c>
      <c r="C22" s="209">
        <f t="shared" si="14"/>
        <v>0</v>
      </c>
      <c r="D22" s="39">
        <f t="shared" si="8"/>
        <v>0</v>
      </c>
      <c r="E22" s="211">
        <f t="shared" si="9"/>
        <v>0</v>
      </c>
      <c r="F22" s="192" t="str">
        <f t="shared" si="10"/>
        <v/>
      </c>
      <c r="G22" s="192" t="str">
        <f t="shared" si="4"/>
        <v/>
      </c>
      <c r="H22" s="192" t="str">
        <f t="shared" si="6"/>
        <v/>
      </c>
      <c r="I22" s="211" t="b">
        <f t="shared" si="11"/>
        <v>0</v>
      </c>
      <c r="J22" s="208" t="str">
        <f t="shared" si="12"/>
        <v/>
      </c>
      <c r="K22" s="309" t="str">
        <f t="shared" si="7"/>
        <v/>
      </c>
      <c r="L22" s="310"/>
      <c r="M22" s="310"/>
      <c r="N22" s="310"/>
      <c r="O22" s="310"/>
      <c r="P22" s="310"/>
      <c r="Q22" s="310"/>
      <c r="R22" s="311"/>
      <c r="S22" s="175" t="str">
        <f t="shared" si="5"/>
        <v/>
      </c>
      <c r="T22" s="222"/>
      <c r="AB22" s="56"/>
      <c r="AC22" s="56"/>
      <c r="AD22" s="56"/>
      <c r="AE22" s="56"/>
      <c r="AF22" s="56"/>
      <c r="AG22" s="157"/>
      <c r="AH22" s="157"/>
      <c r="AI22" s="170"/>
      <c r="AJ22" s="170"/>
      <c r="AK22" s="170"/>
      <c r="AL22" s="88"/>
      <c r="AM22" s="88"/>
      <c r="BK22" s="99" t="e">
        <f t="shared" si="1"/>
        <v>#N/A</v>
      </c>
      <c r="BL22" s="129">
        <v>18</v>
      </c>
      <c r="BM22" s="159">
        <v>14</v>
      </c>
      <c r="BN22" s="159" t="s">
        <v>203</v>
      </c>
      <c r="BO22" s="130" t="s">
        <v>353</v>
      </c>
      <c r="BP22" s="130" t="s">
        <v>352</v>
      </c>
      <c r="BQ22" s="129" t="str">
        <f t="shared" si="13"/>
        <v/>
      </c>
      <c r="BR22" s="138" t="e">
        <f>IF(VLOOKUP($D$1,ورقة4!$A$2:$AW$4137,17,0)=0,"",(VLOOKUP($D$1,ورقة4!$A$2:$AW$4137,17,0)))</f>
        <v>#N/A</v>
      </c>
      <c r="BS22" s="78" t="e">
        <f t="shared" si="16"/>
        <v>#N/A</v>
      </c>
      <c r="BT22" s="99" t="e">
        <f t="shared" si="17"/>
        <v>#N/A</v>
      </c>
      <c r="BX22" s="159"/>
      <c r="BY22" s="99"/>
      <c r="BZ22" s="99"/>
      <c r="CA22" s="99"/>
    </row>
    <row r="23" spans="1:80" ht="23.25" customHeight="1" x14ac:dyDescent="0.5">
      <c r="A23" s="192"/>
      <c r="B23" s="223"/>
      <c r="C23" s="209">
        <f t="shared" si="14"/>
        <v>0</v>
      </c>
      <c r="D23" s="39">
        <f t="shared" si="8"/>
        <v>0</v>
      </c>
      <c r="E23" s="211">
        <f t="shared" si="9"/>
        <v>0</v>
      </c>
      <c r="F23" s="192" t="str">
        <f t="shared" si="10"/>
        <v/>
      </c>
      <c r="G23" s="192" t="str">
        <f t="shared" si="4"/>
        <v/>
      </c>
      <c r="H23" s="192" t="str">
        <f t="shared" si="6"/>
        <v/>
      </c>
      <c r="I23" s="211" t="b">
        <f t="shared" si="11"/>
        <v>0</v>
      </c>
      <c r="J23" s="208" t="str">
        <f t="shared" si="12"/>
        <v/>
      </c>
      <c r="K23" s="309" t="str">
        <f t="shared" si="7"/>
        <v/>
      </c>
      <c r="L23" s="310"/>
      <c r="M23" s="310"/>
      <c r="N23" s="310"/>
      <c r="O23" s="310"/>
      <c r="P23" s="310"/>
      <c r="Q23" s="310"/>
      <c r="R23" s="311"/>
      <c r="S23" s="175" t="str">
        <f t="shared" si="5"/>
        <v/>
      </c>
      <c r="T23" s="222"/>
      <c r="AB23" s="157"/>
      <c r="AC23" s="157"/>
      <c r="AD23" s="157"/>
      <c r="AE23" s="157"/>
      <c r="AF23" s="157"/>
      <c r="AG23" s="157"/>
      <c r="AH23" s="157"/>
      <c r="AI23" s="170"/>
      <c r="AJ23" s="170"/>
      <c r="AK23" s="170"/>
      <c r="AL23" s="88"/>
      <c r="AM23" s="88"/>
      <c r="BK23" s="99" t="e">
        <f t="shared" si="1"/>
        <v>#N/A</v>
      </c>
      <c r="BL23" s="159">
        <v>19</v>
      </c>
      <c r="BM23" s="159">
        <v>15</v>
      </c>
      <c r="BN23" s="159" t="e">
        <f>IF(W11=BT1,"التمويل باللغة الإنكليزية","التمويل باللغة الفرنسية")</f>
        <v>#N/A</v>
      </c>
      <c r="BO23" s="130" t="s">
        <v>353</v>
      </c>
      <c r="BP23" s="130" t="s">
        <v>352</v>
      </c>
      <c r="BQ23" s="129" t="str">
        <f t="shared" si="13"/>
        <v/>
      </c>
      <c r="BR23" s="138" t="e">
        <f>IF(VLOOKUP($D$1,ورقة4!$A$2:$AW$4137,18,0)=0,"",(VLOOKUP($D$1,ورقة4!$A$2:$AW$4137,18,0)))</f>
        <v>#N/A</v>
      </c>
      <c r="BS23" s="78" t="e">
        <f t="shared" si="16"/>
        <v>#N/A</v>
      </c>
      <c r="BT23" s="99" t="e">
        <f t="shared" si="17"/>
        <v>#N/A</v>
      </c>
      <c r="BU23" s="159"/>
      <c r="BV23" s="159"/>
      <c r="BX23" s="129"/>
      <c r="BY23" s="99"/>
      <c r="BZ23" s="99"/>
      <c r="CA23" s="99"/>
      <c r="CB23" s="131"/>
    </row>
    <row r="24" spans="1:80" ht="23.25" customHeight="1" thickBot="1" x14ac:dyDescent="0.55000000000000004">
      <c r="A24" s="192"/>
      <c r="B24" s="223"/>
      <c r="C24" s="209">
        <f t="shared" si="14"/>
        <v>0</v>
      </c>
      <c r="D24" s="39">
        <f t="shared" si="8"/>
        <v>0</v>
      </c>
      <c r="E24" s="211">
        <f t="shared" si="9"/>
        <v>0</v>
      </c>
      <c r="F24" s="192" t="str">
        <f t="shared" si="10"/>
        <v/>
      </c>
      <c r="G24" s="192" t="str">
        <f t="shared" si="4"/>
        <v/>
      </c>
      <c r="H24" s="192" t="str">
        <f t="shared" si="6"/>
        <v/>
      </c>
      <c r="I24" s="211" t="b">
        <f t="shared" si="11"/>
        <v>0</v>
      </c>
      <c r="J24" s="208" t="str">
        <f t="shared" si="12"/>
        <v/>
      </c>
      <c r="K24" s="309" t="str">
        <f t="shared" si="7"/>
        <v/>
      </c>
      <c r="L24" s="310"/>
      <c r="M24" s="310"/>
      <c r="N24" s="310"/>
      <c r="O24" s="310"/>
      <c r="P24" s="310"/>
      <c r="Q24" s="310"/>
      <c r="R24" s="311"/>
      <c r="S24" s="175" t="str">
        <f t="shared" si="5"/>
        <v/>
      </c>
      <c r="T24" s="222"/>
      <c r="AB24" s="157"/>
      <c r="AC24" s="157"/>
      <c r="AD24" s="157"/>
      <c r="AE24" s="157"/>
      <c r="AF24" s="157"/>
      <c r="AG24" s="157"/>
      <c r="AH24" s="157"/>
      <c r="AI24" s="170"/>
      <c r="AJ24" s="170"/>
      <c r="AK24" s="170"/>
      <c r="AL24" s="88"/>
      <c r="AM24" s="88"/>
      <c r="BK24" s="99" t="e">
        <f t="shared" si="1"/>
        <v>#N/A</v>
      </c>
      <c r="BL24" s="129">
        <v>20</v>
      </c>
      <c r="BM24" s="159">
        <v>302</v>
      </c>
      <c r="BN24" s="159" t="e">
        <f>IF(W11=BT1,"اللغة الإنكليزية (2)","اللغة الفرنسية (2)")</f>
        <v>#N/A</v>
      </c>
      <c r="BO24" s="130" t="s">
        <v>353</v>
      </c>
      <c r="BP24" s="130" t="s">
        <v>352</v>
      </c>
      <c r="BQ24" s="129" t="str">
        <f t="shared" si="13"/>
        <v/>
      </c>
      <c r="BR24" s="139" t="e">
        <f>IF(VLOOKUP($D$1,ورقة4!$A$2:$AW$4137,19,0)=0,"",(VLOOKUP($D$1,ورقة4!$A$2:$AW$4137,19,0)))</f>
        <v>#N/A</v>
      </c>
      <c r="BS24" s="78" t="e">
        <f t="shared" si="16"/>
        <v>#N/A</v>
      </c>
      <c r="BT24" s="99" t="e">
        <f t="shared" si="17"/>
        <v>#N/A</v>
      </c>
      <c r="BX24" s="159"/>
      <c r="BY24" s="99"/>
      <c r="BZ24" s="99"/>
      <c r="CA24" s="99"/>
      <c r="CB24" s="131"/>
    </row>
    <row r="25" spans="1:80" ht="23.25" customHeight="1" thickBot="1" x14ac:dyDescent="0.55000000000000004">
      <c r="A25" s="192"/>
      <c r="B25" s="223"/>
      <c r="C25" s="209">
        <f t="shared" si="14"/>
        <v>0</v>
      </c>
      <c r="D25" s="39">
        <f t="shared" si="8"/>
        <v>0</v>
      </c>
      <c r="E25" s="211">
        <f t="shared" si="9"/>
        <v>0</v>
      </c>
      <c r="F25" s="192" t="str">
        <f t="shared" si="10"/>
        <v/>
      </c>
      <c r="G25" s="192" t="str">
        <f t="shared" si="4"/>
        <v/>
      </c>
      <c r="H25" s="192" t="str">
        <f t="shared" si="6"/>
        <v/>
      </c>
      <c r="I25" s="211" t="b">
        <f t="shared" si="11"/>
        <v>0</v>
      </c>
      <c r="J25" s="208" t="str">
        <f t="shared" si="12"/>
        <v/>
      </c>
      <c r="K25" s="309" t="str">
        <f t="shared" si="7"/>
        <v/>
      </c>
      <c r="L25" s="310"/>
      <c r="M25" s="310"/>
      <c r="N25" s="310"/>
      <c r="O25" s="310"/>
      <c r="P25" s="310"/>
      <c r="Q25" s="310"/>
      <c r="R25" s="311"/>
      <c r="S25" s="175" t="str">
        <f t="shared" si="5"/>
        <v/>
      </c>
      <c r="T25" s="222"/>
      <c r="AB25" s="157"/>
      <c r="AC25" s="157"/>
      <c r="AD25" s="157"/>
      <c r="AE25" s="157"/>
      <c r="AF25" s="157"/>
      <c r="AG25" s="157"/>
      <c r="AH25" s="157"/>
      <c r="AI25" s="170"/>
      <c r="AJ25" s="170"/>
      <c r="AK25" s="170"/>
      <c r="AL25" s="88"/>
      <c r="AM25" s="88"/>
      <c r="BK25" s="99" t="str">
        <f t="shared" si="1"/>
        <v/>
      </c>
      <c r="BL25" s="159">
        <v>21</v>
      </c>
      <c r="BM25" s="159"/>
      <c r="BN25" s="129" t="s">
        <v>360</v>
      </c>
      <c r="BO25" s="130"/>
      <c r="BP25" s="130"/>
      <c r="BQ25" s="129"/>
      <c r="BR25" s="177"/>
      <c r="BS25" s="78" t="e">
        <f>IF(AND(BS26="",BS27="",BS28="",BS29="",BS30=""),"",BL25)</f>
        <v>#N/A</v>
      </c>
      <c r="BT25" s="99" t="e">
        <f>IF(AND(BT26="",BT27="",BT28="",BT29="",BT30=""),"",BL25)</f>
        <v>#N/A</v>
      </c>
      <c r="BX25" s="129"/>
      <c r="BY25" s="99"/>
      <c r="BZ25" s="99"/>
      <c r="CA25" s="99"/>
      <c r="CB25" s="131"/>
    </row>
    <row r="26" spans="1:80" s="131" customFormat="1" ht="23.25" customHeight="1" x14ac:dyDescent="0.5">
      <c r="A26" s="209"/>
      <c r="B26" s="223"/>
      <c r="C26" s="209">
        <f t="shared" si="14"/>
        <v>0</v>
      </c>
      <c r="D26" s="39">
        <f t="shared" si="8"/>
        <v>0</v>
      </c>
      <c r="E26" s="211">
        <f t="shared" si="9"/>
        <v>0</v>
      </c>
      <c r="F26" s="192" t="str">
        <f t="shared" si="10"/>
        <v/>
      </c>
      <c r="G26" s="192" t="str">
        <f t="shared" si="4"/>
        <v/>
      </c>
      <c r="H26" s="192" t="str">
        <f t="shared" si="6"/>
        <v/>
      </c>
      <c r="I26" s="211" t="b">
        <f t="shared" si="11"/>
        <v>0</v>
      </c>
      <c r="J26" s="208" t="str">
        <f t="shared" si="12"/>
        <v/>
      </c>
      <c r="K26" s="309" t="str">
        <f t="shared" si="7"/>
        <v/>
      </c>
      <c r="L26" s="310"/>
      <c r="M26" s="310"/>
      <c r="N26" s="310"/>
      <c r="O26" s="310"/>
      <c r="P26" s="310"/>
      <c r="Q26" s="310"/>
      <c r="R26" s="311"/>
      <c r="S26" s="175" t="str">
        <f t="shared" si="5"/>
        <v/>
      </c>
      <c r="T26" s="222"/>
      <c r="AB26" s="157"/>
      <c r="AC26" s="157"/>
      <c r="AD26" s="157"/>
      <c r="AE26" s="157"/>
      <c r="AF26" s="157"/>
      <c r="AG26" s="157"/>
      <c r="AH26" s="157"/>
      <c r="AI26" s="160"/>
      <c r="AJ26" s="160"/>
      <c r="AK26" s="160"/>
      <c r="AL26" s="160"/>
      <c r="AM26" s="160"/>
      <c r="BK26" s="99" t="e">
        <f t="shared" si="1"/>
        <v>#N/A</v>
      </c>
      <c r="BL26" s="129">
        <v>22</v>
      </c>
      <c r="BM26" s="159">
        <v>16</v>
      </c>
      <c r="BN26" s="159" t="s">
        <v>187</v>
      </c>
      <c r="BO26" s="130" t="s">
        <v>353</v>
      </c>
      <c r="BP26" s="130" t="s">
        <v>354</v>
      </c>
      <c r="BQ26" s="129" t="str">
        <f>IFERROR(VLOOKUP(BN26,$K$9:$T$21,10,0),"")</f>
        <v/>
      </c>
      <c r="BR26" s="133" t="e">
        <f>IF(VLOOKUP($D$1,ورقة4!$A$2:$AW$4137,20,0)=0,"",(VLOOKUP($D$1,ورقة4!$A$2:$AW$4137,20,0)))</f>
        <v>#N/A</v>
      </c>
      <c r="BS26" s="78" t="e">
        <f>IF(BR26="م",BL26,"")</f>
        <v>#N/A</v>
      </c>
      <c r="BT26" s="99" t="e">
        <f>IF(BR26="","",BL26)</f>
        <v>#N/A</v>
      </c>
      <c r="BX26" s="159"/>
      <c r="BY26" s="99"/>
    </row>
    <row r="27" spans="1:80" s="131" customFormat="1" ht="23.25" customHeight="1" x14ac:dyDescent="0.5">
      <c r="A27" s="209"/>
      <c r="B27" s="210" t="s">
        <v>156</v>
      </c>
      <c r="C27" s="209">
        <f t="shared" si="14"/>
        <v>0</v>
      </c>
      <c r="D27" s="39">
        <f t="shared" si="8"/>
        <v>0</v>
      </c>
      <c r="E27" s="211">
        <f t="shared" si="9"/>
        <v>0</v>
      </c>
      <c r="F27" s="192" t="str">
        <f t="shared" si="10"/>
        <v/>
      </c>
      <c r="G27" s="192" t="str">
        <f t="shared" si="4"/>
        <v/>
      </c>
      <c r="H27" s="192" t="str">
        <f t="shared" si="6"/>
        <v/>
      </c>
      <c r="I27" s="211" t="b">
        <f t="shared" si="11"/>
        <v>0</v>
      </c>
      <c r="J27" s="208" t="str">
        <f t="shared" si="12"/>
        <v/>
      </c>
      <c r="K27" s="309" t="str">
        <f t="shared" si="7"/>
        <v/>
      </c>
      <c r="L27" s="310"/>
      <c r="M27" s="310"/>
      <c r="N27" s="310"/>
      <c r="O27" s="310"/>
      <c r="P27" s="310"/>
      <c r="Q27" s="310"/>
      <c r="R27" s="311"/>
      <c r="S27" s="175" t="str">
        <f t="shared" si="5"/>
        <v/>
      </c>
      <c r="T27" s="222"/>
      <c r="U27" s="162"/>
      <c r="V27" s="162"/>
      <c r="W27" s="164"/>
      <c r="X27" s="164"/>
      <c r="Y27" s="164"/>
      <c r="Z27" s="162"/>
      <c r="AA27" s="176"/>
      <c r="AB27" s="162"/>
      <c r="AC27" s="162"/>
      <c r="AD27" s="162"/>
      <c r="AE27" s="165"/>
      <c r="AF27" s="165"/>
      <c r="AI27" s="160"/>
      <c r="AJ27" s="160"/>
      <c r="AK27" s="160"/>
      <c r="AL27" s="160"/>
      <c r="AM27" s="160"/>
      <c r="BK27" s="99" t="e">
        <f t="shared" si="1"/>
        <v>#N/A</v>
      </c>
      <c r="BL27" s="159">
        <v>23</v>
      </c>
      <c r="BM27" s="159">
        <v>17</v>
      </c>
      <c r="BN27" s="159" t="s">
        <v>188</v>
      </c>
      <c r="BO27" s="130" t="s">
        <v>353</v>
      </c>
      <c r="BP27" s="130" t="s">
        <v>354</v>
      </c>
      <c r="BQ27" s="129" t="str">
        <f>IFERROR(VLOOKUP(BN27,$K$9:$T$21,10,0),"")</f>
        <v/>
      </c>
      <c r="BR27" s="138" t="e">
        <f>IF(VLOOKUP($D$1,ورقة4!$A$2:$AW$4137,21,0)=0,"",(VLOOKUP($D$1,ورقة4!$A$2:$AW$4137,21,0)))</f>
        <v>#N/A</v>
      </c>
      <c r="BS27" s="78" t="e">
        <f>IF(BR27="م",BL27,"")</f>
        <v>#N/A</v>
      </c>
      <c r="BT27" s="99" t="e">
        <f t="shared" ref="BT27:BT36" si="20">IF(BR27="","",BL27)</f>
        <v>#N/A</v>
      </c>
      <c r="BX27" s="129"/>
      <c r="BY27" s="99"/>
    </row>
    <row r="28" spans="1:80" s="131" customFormat="1" ht="23.25" customHeight="1" x14ac:dyDescent="0.25">
      <c r="A28" s="209"/>
      <c r="B28" s="209"/>
      <c r="C28" s="209" t="s">
        <v>157</v>
      </c>
      <c r="D28" s="209"/>
      <c r="E28" s="209"/>
      <c r="F28" s="209">
        <f>COUNT(F9:F27)</f>
        <v>0</v>
      </c>
      <c r="G28" s="209"/>
      <c r="H28" s="209"/>
      <c r="I28" s="211">
        <f>SUM(I10:I27)</f>
        <v>0</v>
      </c>
      <c r="L28" s="161"/>
      <c r="M28" s="161"/>
      <c r="N28" s="163"/>
      <c r="O28" s="163"/>
      <c r="P28" s="163"/>
      <c r="Q28" s="163"/>
      <c r="R28" s="160"/>
      <c r="S28" s="160"/>
      <c r="T28" s="162"/>
      <c r="U28" s="162"/>
      <c r="V28" s="162"/>
      <c r="W28" s="164"/>
      <c r="X28" s="164"/>
      <c r="Y28" s="164"/>
      <c r="Z28" s="162"/>
      <c r="AA28" s="176"/>
      <c r="AB28" s="162"/>
      <c r="AC28" s="162"/>
      <c r="AD28" s="162"/>
      <c r="AE28" s="165"/>
      <c r="AF28" s="165"/>
      <c r="AI28" s="160"/>
      <c r="AJ28" s="160"/>
      <c r="AK28" s="160"/>
      <c r="AL28" s="160"/>
      <c r="AM28" s="160"/>
      <c r="BK28" s="99" t="e">
        <f t="shared" si="1"/>
        <v>#N/A</v>
      </c>
      <c r="BL28" s="129">
        <v>24</v>
      </c>
      <c r="BM28" s="159">
        <v>18</v>
      </c>
      <c r="BN28" s="159" t="s">
        <v>189</v>
      </c>
      <c r="BO28" s="130" t="s">
        <v>353</v>
      </c>
      <c r="BP28" s="130" t="s">
        <v>354</v>
      </c>
      <c r="BQ28" s="129" t="str">
        <f>IFERROR(VLOOKUP(BN28,$K$9:$T$21,10,0),"")</f>
        <v/>
      </c>
      <c r="BR28" s="138" t="e">
        <f>IF(VLOOKUP($D$1,ورقة4!$A$2:$AW$4137,22,0)=0,"",(VLOOKUP($D$1,ورقة4!$A$2:$AW$4137,22,0)))</f>
        <v>#N/A</v>
      </c>
      <c r="BS28" s="78" t="e">
        <f>IF(BR28="م",BL28,"")</f>
        <v>#N/A</v>
      </c>
      <c r="BT28" s="99" t="e">
        <f t="shared" si="20"/>
        <v>#N/A</v>
      </c>
      <c r="BX28" s="159"/>
      <c r="BY28" s="99"/>
    </row>
    <row r="29" spans="1:80" s="131" customFormat="1" ht="17.25" hidden="1" customHeight="1" thickTop="1" thickBot="1" x14ac:dyDescent="0.25">
      <c r="A29" s="193"/>
      <c r="B29" s="193"/>
      <c r="C29" s="193" t="s">
        <v>155</v>
      </c>
      <c r="D29" s="193"/>
      <c r="E29" s="193"/>
      <c r="F29" s="193"/>
      <c r="G29" s="193"/>
      <c r="H29" s="193"/>
      <c r="I29" s="193"/>
      <c r="L29" s="166"/>
      <c r="M29" s="166"/>
      <c r="N29" s="224"/>
      <c r="O29" s="224"/>
      <c r="P29" s="224"/>
      <c r="Q29" s="224"/>
      <c r="R29" s="160"/>
      <c r="S29" s="160"/>
      <c r="T29" s="160"/>
      <c r="U29" s="160"/>
      <c r="V29" s="160"/>
      <c r="W29" s="160"/>
      <c r="X29" s="160"/>
      <c r="Y29" s="160"/>
      <c r="Z29" s="160"/>
      <c r="AA29" s="160"/>
      <c r="AB29" s="160"/>
      <c r="AC29" s="160"/>
      <c r="AD29" s="160"/>
      <c r="AE29" s="160"/>
      <c r="AF29" s="160"/>
      <c r="AI29" s="160"/>
      <c r="AJ29" s="160"/>
      <c r="AK29" s="160"/>
      <c r="AL29" s="160"/>
      <c r="AM29" s="160"/>
      <c r="BK29" s="99" t="e">
        <f t="shared" si="1"/>
        <v>#N/A</v>
      </c>
      <c r="BL29" s="159">
        <v>25</v>
      </c>
      <c r="BM29" s="159">
        <v>19</v>
      </c>
      <c r="BN29" s="159" t="s">
        <v>190</v>
      </c>
      <c r="BO29" s="130" t="s">
        <v>353</v>
      </c>
      <c r="BP29" s="130" t="s">
        <v>354</v>
      </c>
      <c r="BQ29" s="129" t="str">
        <f>IFERROR(VLOOKUP(BN29,$K$9:$T$21,10,0),"")</f>
        <v/>
      </c>
      <c r="BR29" s="138" t="e">
        <f>IF(VLOOKUP($D$1,ورقة4!$A$2:$AW$4137,23,0)=0,"",(VLOOKUP($D$1,ورقة4!$A$2:$AW$4137,23,0)))</f>
        <v>#N/A</v>
      </c>
      <c r="BS29" s="78" t="e">
        <f>IF(BR29="م",BL29,"")</f>
        <v>#N/A</v>
      </c>
      <c r="BT29" s="99" t="e">
        <f t="shared" si="20"/>
        <v>#N/A</v>
      </c>
      <c r="BX29" s="99"/>
      <c r="BY29" s="99"/>
    </row>
    <row r="30" spans="1:80" s="131" customFormat="1" ht="21.75" hidden="1" customHeight="1" thickTop="1" thickBot="1" x14ac:dyDescent="0.25">
      <c r="A30" s="193"/>
      <c r="B30" s="193"/>
      <c r="C30" s="193"/>
      <c r="D30" s="193"/>
      <c r="E30" s="193"/>
      <c r="F30" s="193"/>
      <c r="G30" s="193"/>
      <c r="H30" s="193"/>
      <c r="I30" s="193"/>
      <c r="L30" s="167"/>
      <c r="M30" s="167"/>
      <c r="N30" s="167"/>
      <c r="O30" s="167"/>
      <c r="P30" s="167"/>
      <c r="Q30" s="61"/>
      <c r="R30" s="160"/>
      <c r="S30" s="160"/>
      <c r="T30" s="168"/>
      <c r="U30" s="168"/>
      <c r="V30" s="168"/>
      <c r="W30" s="168"/>
      <c r="X30" s="168"/>
      <c r="Y30" s="168"/>
      <c r="Z30" s="61"/>
      <c r="AA30" s="167"/>
      <c r="AB30" s="167"/>
      <c r="AC30" s="167"/>
      <c r="AD30" s="167"/>
      <c r="AE30" s="167"/>
      <c r="AF30" s="61"/>
      <c r="AI30" s="160"/>
      <c r="AJ30" s="160"/>
      <c r="AK30" s="160"/>
      <c r="AL30" s="160"/>
      <c r="AM30" s="160"/>
      <c r="BC30" s="128"/>
      <c r="BD30" s="1"/>
      <c r="BK30" s="99" t="e">
        <f t="shared" si="1"/>
        <v>#N/A</v>
      </c>
      <c r="BL30" s="129">
        <v>26</v>
      </c>
      <c r="BM30" s="159">
        <v>20</v>
      </c>
      <c r="BN30" s="159" t="s">
        <v>191</v>
      </c>
      <c r="BO30" s="130" t="s">
        <v>353</v>
      </c>
      <c r="BP30" s="130" t="s">
        <v>354</v>
      </c>
      <c r="BQ30" s="129" t="str">
        <f>IFERROR(VLOOKUP(BN30,$K$9:$T$21,10,0),"")</f>
        <v/>
      </c>
      <c r="BR30" s="139" t="e">
        <f>IF(VLOOKUP($D$1,ورقة4!$A$2:$AW$4137,24,0)=0,"",(VLOOKUP($D$1,ورقة4!$A$2:$AW$4137,24,0)))</f>
        <v>#N/A</v>
      </c>
      <c r="BS30" s="78" t="e">
        <f>IF(BR30="م",BL30,"")</f>
        <v>#N/A</v>
      </c>
      <c r="BT30" s="99" t="e">
        <f t="shared" si="20"/>
        <v>#N/A</v>
      </c>
      <c r="BX30" s="99"/>
      <c r="BY30" s="99"/>
    </row>
    <row r="31" spans="1:80" s="131" customFormat="1" ht="21.75" hidden="1" customHeight="1" thickTop="1" thickBot="1" x14ac:dyDescent="0.25">
      <c r="A31" s="193"/>
      <c r="B31" s="193"/>
      <c r="C31" s="193"/>
      <c r="L31" s="167"/>
      <c r="M31" s="167"/>
      <c r="N31" s="167"/>
      <c r="O31" s="167"/>
      <c r="P31" s="167"/>
      <c r="Q31" s="61"/>
      <c r="R31" s="160"/>
      <c r="S31" s="160"/>
      <c r="T31" s="168"/>
      <c r="U31" s="168"/>
      <c r="V31" s="168"/>
      <c r="W31" s="168"/>
      <c r="X31" s="168"/>
      <c r="Y31" s="168"/>
      <c r="Z31" s="61"/>
      <c r="AA31" s="167"/>
      <c r="AB31" s="167"/>
      <c r="AC31" s="167"/>
      <c r="AD31" s="167"/>
      <c r="AE31" s="167"/>
      <c r="AF31" s="61"/>
      <c r="AI31" s="160"/>
      <c r="AJ31" s="160"/>
      <c r="AK31" s="160"/>
      <c r="AL31" s="160"/>
      <c r="AM31" s="160"/>
      <c r="BC31" s="128"/>
      <c r="BD31" s="1"/>
      <c r="BK31" s="99" t="str">
        <f t="shared" si="1"/>
        <v/>
      </c>
      <c r="BL31" s="129">
        <v>27</v>
      </c>
      <c r="BM31" s="159"/>
      <c r="BN31" s="129" t="s">
        <v>361</v>
      </c>
      <c r="BO31" s="130"/>
      <c r="BP31" s="130"/>
      <c r="BQ31" s="129"/>
      <c r="BR31" s="177"/>
      <c r="BS31" s="78" t="e">
        <f>IF(AND(BS32="",BS33="",BS34="",BS35="",BS36=""),"",BL31)</f>
        <v>#N/A</v>
      </c>
      <c r="BT31" s="99" t="e">
        <f>IF(AND(BT32="",BT33="",BT34="",BT35="",BT36=""),"",BL31)</f>
        <v>#N/A</v>
      </c>
      <c r="BX31" s="99"/>
      <c r="BY31" s="99"/>
    </row>
    <row r="32" spans="1:80" s="3" customFormat="1" ht="17.25" hidden="1" customHeight="1" thickTop="1" thickBot="1" x14ac:dyDescent="0.25">
      <c r="C32" s="4"/>
      <c r="D32" s="26"/>
      <c r="E32" s="26"/>
      <c r="F32" s="26"/>
      <c r="G32" s="26"/>
      <c r="J32" s="25"/>
      <c r="BC32" s="128"/>
      <c r="BD32" s="1"/>
      <c r="BK32" s="99" t="e">
        <f t="shared" si="1"/>
        <v>#N/A</v>
      </c>
      <c r="BL32" s="159">
        <v>28</v>
      </c>
      <c r="BM32" s="159">
        <v>21</v>
      </c>
      <c r="BN32" s="159" t="s">
        <v>178</v>
      </c>
      <c r="BO32" s="131" t="s">
        <v>355</v>
      </c>
      <c r="BP32" s="131" t="s">
        <v>352</v>
      </c>
      <c r="BQ32" s="129" t="str">
        <f>IFERROR(VLOOKUP(BN32,$K$9:$T$21,10,0),"")</f>
        <v/>
      </c>
      <c r="BR32" s="133" t="e">
        <f>IF(VLOOKUP($D$1,ورقة4!$A$2:$AW$4137,25,0)=0,"",(VLOOKUP($D$1,ورقة4!$A$2:$AW$4137,25,0)))</f>
        <v>#N/A</v>
      </c>
      <c r="BS32" s="78" t="e">
        <f>IF(BR32="م",BL32,"")</f>
        <v>#N/A</v>
      </c>
      <c r="BT32" s="99" t="e">
        <f>IF(BR32="","",BL32)</f>
        <v>#N/A</v>
      </c>
      <c r="BX32" s="99"/>
      <c r="BY32" s="99"/>
    </row>
    <row r="33" spans="2:77" s="3" customFormat="1" ht="17.25" hidden="1" customHeight="1" thickTop="1" thickBot="1" x14ac:dyDescent="0.25">
      <c r="C33" s="4"/>
      <c r="D33" s="26"/>
      <c r="E33" s="26"/>
      <c r="F33" s="26"/>
      <c r="G33" s="26"/>
      <c r="J33" s="25"/>
      <c r="BC33" s="128"/>
      <c r="BD33" s="1"/>
      <c r="BK33" s="99" t="e">
        <f t="shared" si="1"/>
        <v>#N/A</v>
      </c>
      <c r="BL33" s="129">
        <v>29</v>
      </c>
      <c r="BM33" s="159">
        <v>22</v>
      </c>
      <c r="BN33" s="159" t="s">
        <v>179</v>
      </c>
      <c r="BO33" s="131" t="s">
        <v>355</v>
      </c>
      <c r="BP33" s="131" t="s">
        <v>352</v>
      </c>
      <c r="BQ33" s="129" t="str">
        <f>IFERROR(VLOOKUP(BN33,$K$9:$T$21,10,0),"")</f>
        <v/>
      </c>
      <c r="BR33" s="138" t="e">
        <f>IF(VLOOKUP($D$1,ورقة4!$A$2:$AW$4137,26,0)=0,"",(VLOOKUP($D$1,ورقة4!$A$2:$AW$4137,26,0)))</f>
        <v>#N/A</v>
      </c>
      <c r="BS33" s="78" t="e">
        <f>IF(BR33="م",BL33,"")</f>
        <v>#N/A</v>
      </c>
      <c r="BT33" s="99" t="e">
        <f t="shared" si="20"/>
        <v>#N/A</v>
      </c>
      <c r="BX33" s="99"/>
      <c r="BY33" s="99"/>
    </row>
    <row r="34" spans="2:77" s="3" customFormat="1" ht="17.25" hidden="1" customHeight="1" thickTop="1" thickBot="1" x14ac:dyDescent="0.25">
      <c r="C34" s="4"/>
      <c r="D34" s="26"/>
      <c r="E34" s="26"/>
      <c r="F34" s="26"/>
      <c r="G34" s="26"/>
      <c r="J34" s="25"/>
      <c r="L34" s="4"/>
      <c r="M34" s="26"/>
      <c r="N34" s="26"/>
      <c r="O34" s="26"/>
      <c r="BC34" s="128"/>
      <c r="BD34" s="1"/>
      <c r="BK34" s="99" t="e">
        <f t="shared" si="1"/>
        <v>#N/A</v>
      </c>
      <c r="BL34" s="159">
        <v>30</v>
      </c>
      <c r="BM34" s="159">
        <v>23</v>
      </c>
      <c r="BN34" s="159" t="s">
        <v>180</v>
      </c>
      <c r="BO34" s="131" t="s">
        <v>355</v>
      </c>
      <c r="BP34" s="131" t="s">
        <v>352</v>
      </c>
      <c r="BQ34" s="129" t="str">
        <f>IFERROR(VLOOKUP(BN34,$K$9:$T$21,10,0),"")</f>
        <v/>
      </c>
      <c r="BR34" s="136" t="e">
        <f>IF(VLOOKUP($D$1,ورقة4!$A$2:$AW$4137,27,0)=0,"",(VLOOKUP($D$1,ورقة4!$A$2:$AW$4137,27,0)))</f>
        <v>#N/A</v>
      </c>
      <c r="BS34" s="78" t="e">
        <f>IF(BR34="م",BL34,"")</f>
        <v>#N/A</v>
      </c>
      <c r="BT34" s="99" t="e">
        <f t="shared" si="20"/>
        <v>#N/A</v>
      </c>
      <c r="BX34" s="99"/>
      <c r="BY34" s="99"/>
    </row>
    <row r="35" spans="2:77" s="3" customFormat="1" ht="17.25" hidden="1" customHeight="1" thickTop="1" thickBot="1" x14ac:dyDescent="0.25">
      <c r="C35" s="5"/>
      <c r="D35" s="26"/>
      <c r="E35" s="26"/>
      <c r="F35" s="26"/>
      <c r="G35" s="26"/>
      <c r="J35" s="25"/>
      <c r="BC35" s="128"/>
      <c r="BD35" s="1"/>
      <c r="BK35" s="99" t="e">
        <f t="shared" si="1"/>
        <v>#N/A</v>
      </c>
      <c r="BL35" s="129">
        <v>31</v>
      </c>
      <c r="BM35" s="159">
        <v>24</v>
      </c>
      <c r="BN35" s="159" t="s">
        <v>181</v>
      </c>
      <c r="BO35" s="131" t="s">
        <v>355</v>
      </c>
      <c r="BP35" s="131" t="s">
        <v>352</v>
      </c>
      <c r="BQ35" s="129" t="str">
        <f>IFERROR(VLOOKUP(BN35,$K$9:$T$21,10,0),"")</f>
        <v/>
      </c>
      <c r="BR35" s="136" t="e">
        <f>IF(VLOOKUP($D$1,ورقة4!$A$2:$AW$4137,28,0)=0,"",(VLOOKUP($D$1,ورقة4!$A$2:$AW$4137,28,0)))</f>
        <v>#N/A</v>
      </c>
      <c r="BS35" s="78" t="e">
        <f>IF(BR35="م",BL35,"")</f>
        <v>#N/A</v>
      </c>
      <c r="BT35" s="99" t="e">
        <f t="shared" si="20"/>
        <v>#N/A</v>
      </c>
      <c r="BX35" s="99"/>
      <c r="BY35" s="99"/>
    </row>
    <row r="36" spans="2:77" s="3" customFormat="1" ht="17.25" hidden="1" customHeight="1" thickTop="1" thickBot="1" x14ac:dyDescent="0.3">
      <c r="B36" s="24"/>
      <c r="C36" s="24"/>
      <c r="D36" s="24"/>
      <c r="E36" s="24"/>
      <c r="F36" s="24"/>
      <c r="G36" s="24"/>
      <c r="H36" s="24"/>
      <c r="I36" s="24"/>
      <c r="J36" s="24"/>
      <c r="K36" s="24"/>
      <c r="L36" s="24"/>
      <c r="M36" s="24"/>
      <c r="N36" s="24"/>
      <c r="O36" s="24"/>
      <c r="P36" s="24"/>
      <c r="Q36" s="24"/>
      <c r="BC36" s="128"/>
      <c r="BD36" s="1"/>
      <c r="BK36" s="99" t="e">
        <f t="shared" si="1"/>
        <v>#N/A</v>
      </c>
      <c r="BL36" s="159">
        <v>32</v>
      </c>
      <c r="BM36" s="159">
        <v>25</v>
      </c>
      <c r="BN36" s="159" t="s">
        <v>182</v>
      </c>
      <c r="BO36" s="131" t="s">
        <v>355</v>
      </c>
      <c r="BP36" s="131" t="s">
        <v>352</v>
      </c>
      <c r="BQ36" s="129" t="str">
        <f>IFERROR(VLOOKUP(BN36,$K$9:$T$21,10,0),"")</f>
        <v/>
      </c>
      <c r="BR36" s="137" t="e">
        <f>IF(VLOOKUP($D$1,ورقة4!$A$2:$AW$4137,29,0)=0,"",(VLOOKUP($D$1,ورقة4!$A$2:$AW$4137,29,0)))</f>
        <v>#N/A</v>
      </c>
      <c r="BS36" s="78" t="e">
        <f>IF(BR36="م",BL36,"")</f>
        <v>#N/A</v>
      </c>
      <c r="BT36" s="99" t="e">
        <f t="shared" si="20"/>
        <v>#N/A</v>
      </c>
      <c r="BX36" s="99"/>
      <c r="BY36" s="99"/>
    </row>
    <row r="37" spans="2:77" s="3" customFormat="1" ht="17.25" hidden="1" customHeight="1" thickTop="1" thickBot="1" x14ac:dyDescent="0.3">
      <c r="B37" s="24"/>
      <c r="C37" s="24"/>
      <c r="D37" s="24"/>
      <c r="E37" s="24"/>
      <c r="F37" s="24"/>
      <c r="G37" s="24"/>
      <c r="H37" s="24"/>
      <c r="I37" s="24"/>
      <c r="J37" s="24"/>
      <c r="K37" s="24"/>
      <c r="L37" s="24"/>
      <c r="M37" s="24"/>
      <c r="N37" s="24"/>
      <c r="O37" s="24"/>
      <c r="P37" s="24"/>
      <c r="Q37" s="24"/>
      <c r="BC37" s="128"/>
      <c r="BD37" s="1"/>
      <c r="BK37" s="99" t="str">
        <f t="shared" si="1"/>
        <v/>
      </c>
      <c r="BL37" s="129">
        <v>33</v>
      </c>
      <c r="BM37" s="159"/>
      <c r="BN37" s="129" t="s">
        <v>362</v>
      </c>
      <c r="BO37" s="131"/>
      <c r="BP37" s="131"/>
      <c r="BQ37" s="129"/>
      <c r="BR37" s="158"/>
      <c r="BS37" s="78" t="e">
        <f>IF(AND(BS38="",BS39="",BS40="",BS41="",BS42=""),"",BL37)</f>
        <v>#N/A</v>
      </c>
      <c r="BT37" s="99" t="e">
        <f>IF(AND(BT38="",BT39="",BT40="",BT41="",BT42=""),"",BL37)</f>
        <v>#N/A</v>
      </c>
      <c r="BX37" s="99"/>
      <c r="BY37" s="99"/>
    </row>
    <row r="38" spans="2:77" s="3" customFormat="1" ht="17.25" hidden="1" customHeight="1" thickTop="1" thickBot="1" x14ac:dyDescent="0.25">
      <c r="C38" s="4"/>
      <c r="D38" s="26"/>
      <c r="E38" s="26"/>
      <c r="F38" s="26"/>
      <c r="G38" s="26"/>
      <c r="J38" s="25"/>
      <c r="L38" s="4"/>
      <c r="M38" s="26"/>
      <c r="N38" s="26"/>
      <c r="O38" s="26"/>
      <c r="BC38" s="128"/>
      <c r="BD38" s="1"/>
      <c r="BK38" s="99" t="e">
        <f t="shared" si="1"/>
        <v>#N/A</v>
      </c>
      <c r="BL38" s="159">
        <v>34</v>
      </c>
      <c r="BM38" s="159">
        <v>26</v>
      </c>
      <c r="BN38" s="159" t="s">
        <v>183</v>
      </c>
      <c r="BO38" s="131" t="s">
        <v>355</v>
      </c>
      <c r="BP38" s="3" t="s">
        <v>354</v>
      </c>
      <c r="BQ38" s="129" t="str">
        <f>IFERROR(VLOOKUP(BN38,$K$9:$T$21,10,0),"")</f>
        <v/>
      </c>
      <c r="BR38" s="132" t="e">
        <f>IF(VLOOKUP($D$1,ورقة4!$A$2:$AW$4137,30,0)=0,"",(VLOOKUP($D$1,ورقة4!$A$2:$AW$4137,30,0)))</f>
        <v>#N/A</v>
      </c>
      <c r="BS38" s="78" t="e">
        <f t="shared" ref="BS38:BS42" si="21">IF(BR38="م",BL38,"")</f>
        <v>#N/A</v>
      </c>
      <c r="BT38" s="99" t="e">
        <f>IF(BR38="","",BL38)</f>
        <v>#N/A</v>
      </c>
      <c r="BX38" s="99"/>
      <c r="BY38" s="99"/>
    </row>
    <row r="39" spans="2:77" s="3" customFormat="1" ht="17.25" hidden="1" customHeight="1" thickTop="1" thickBot="1" x14ac:dyDescent="0.25">
      <c r="C39" s="4"/>
      <c r="D39" s="26"/>
      <c r="E39" s="26"/>
      <c r="F39" s="26"/>
      <c r="G39" s="26"/>
      <c r="J39" s="25"/>
      <c r="L39" s="4"/>
      <c r="M39" s="26"/>
      <c r="N39" s="26"/>
      <c r="O39" s="26"/>
      <c r="BC39" s="128"/>
      <c r="BD39" s="1"/>
      <c r="BK39" s="99" t="e">
        <f t="shared" si="1"/>
        <v>#N/A</v>
      </c>
      <c r="BL39" s="129">
        <v>35</v>
      </c>
      <c r="BM39" s="159">
        <v>27</v>
      </c>
      <c r="BN39" s="159" t="e">
        <f>IF(W11=BT1,"تحليل مالي باللغة الإنكليزية","تحليل مالي باللغة الفرنسية")</f>
        <v>#N/A</v>
      </c>
      <c r="BO39" s="131" t="s">
        <v>355</v>
      </c>
      <c r="BP39" s="3" t="s">
        <v>354</v>
      </c>
      <c r="BQ39" s="129" t="str">
        <f>IFERROR(VLOOKUP(BN39,$K$9:$T$21,10,0),"")</f>
        <v/>
      </c>
      <c r="BR39" s="136" t="e">
        <f>IF(VLOOKUP($D$1,ورقة4!$A$2:$AW$4137,31,0)=0,"",(VLOOKUP($D$1,ورقة4!$A$2:$AW$4137,31,0)))</f>
        <v>#N/A</v>
      </c>
      <c r="BS39" s="78" t="e">
        <f t="shared" si="21"/>
        <v>#N/A</v>
      </c>
      <c r="BT39" s="99" t="e">
        <f t="shared" ref="BT39:BT42" si="22">IF(BR39="","",BL39)</f>
        <v>#N/A</v>
      </c>
      <c r="BU39" s="159"/>
      <c r="BV39" s="159"/>
      <c r="BX39" s="99"/>
      <c r="BY39" s="99"/>
    </row>
    <row r="40" spans="2:77" s="3" customFormat="1" ht="17.25" hidden="1" customHeight="1" thickTop="1" thickBot="1" x14ac:dyDescent="0.25">
      <c r="C40" s="4"/>
      <c r="D40" s="26"/>
      <c r="E40" s="26"/>
      <c r="F40" s="26"/>
      <c r="G40" s="26"/>
      <c r="J40" s="25"/>
      <c r="L40" s="4"/>
      <c r="M40" s="26"/>
      <c r="N40" s="26"/>
      <c r="O40" s="26"/>
      <c r="BC40" s="128"/>
      <c r="BD40" s="1"/>
      <c r="BK40" s="99" t="e">
        <f t="shared" si="1"/>
        <v>#N/A</v>
      </c>
      <c r="BL40" s="159">
        <v>36</v>
      </c>
      <c r="BM40" s="159">
        <v>28</v>
      </c>
      <c r="BN40" s="159" t="s">
        <v>184</v>
      </c>
      <c r="BO40" s="131" t="s">
        <v>355</v>
      </c>
      <c r="BP40" s="3" t="s">
        <v>354</v>
      </c>
      <c r="BQ40" s="129" t="str">
        <f>IFERROR(VLOOKUP(BN40,$K$9:$T$21,10,0),"")</f>
        <v/>
      </c>
      <c r="BR40" s="136" t="e">
        <f>IF(VLOOKUP($D$1,ورقة4!$A$2:$AW$4137,32,0)=0,"",(VLOOKUP($D$1,ورقة4!$A$2:$AW$4137,32,0)))</f>
        <v>#N/A</v>
      </c>
      <c r="BS40" s="78" t="e">
        <f t="shared" si="21"/>
        <v>#N/A</v>
      </c>
      <c r="BT40" s="99" t="e">
        <f t="shared" si="22"/>
        <v>#N/A</v>
      </c>
      <c r="BX40" s="99"/>
      <c r="BY40" s="99"/>
    </row>
    <row r="41" spans="2:77" s="3" customFormat="1" ht="17.25" hidden="1" customHeight="1" thickTop="1" thickBot="1" x14ac:dyDescent="0.25">
      <c r="C41" s="4"/>
      <c r="D41" s="26"/>
      <c r="E41" s="26"/>
      <c r="F41" s="26"/>
      <c r="G41" s="26"/>
      <c r="J41" s="25"/>
      <c r="L41" s="4"/>
      <c r="M41" s="26"/>
      <c r="N41" s="26"/>
      <c r="O41" s="26"/>
      <c r="BC41" s="128"/>
      <c r="BD41" s="1"/>
      <c r="BK41" s="99" t="e">
        <f t="shared" si="1"/>
        <v>#N/A</v>
      </c>
      <c r="BL41" s="129">
        <v>37</v>
      </c>
      <c r="BM41" s="159">
        <v>29</v>
      </c>
      <c r="BN41" s="159" t="s">
        <v>185</v>
      </c>
      <c r="BO41" s="131" t="s">
        <v>355</v>
      </c>
      <c r="BP41" s="3" t="s">
        <v>354</v>
      </c>
      <c r="BQ41" s="129" t="str">
        <f>IFERROR(VLOOKUP(BN41,$K$9:$T$21,10,0),"")</f>
        <v/>
      </c>
      <c r="BR41" s="136" t="e">
        <f>IF(VLOOKUP($D$1,ورقة4!$A$2:$AW$4137,33,0)=0,"",(VLOOKUP($D$1,ورقة4!$A$2:$AW$4137,33,0)))</f>
        <v>#N/A</v>
      </c>
      <c r="BS41" s="78" t="e">
        <f t="shared" si="21"/>
        <v>#N/A</v>
      </c>
      <c r="BT41" s="99" t="e">
        <f t="shared" si="22"/>
        <v>#N/A</v>
      </c>
      <c r="BX41" s="99"/>
      <c r="BY41" s="99"/>
    </row>
    <row r="42" spans="2:77" s="3" customFormat="1" ht="17.25" hidden="1" customHeight="1" thickTop="1" thickBot="1" x14ac:dyDescent="0.25">
      <c r="C42" s="4"/>
      <c r="D42" s="26"/>
      <c r="E42" s="26"/>
      <c r="F42" s="26"/>
      <c r="G42" s="26"/>
      <c r="J42" s="25"/>
      <c r="L42" s="4"/>
      <c r="M42" s="26"/>
      <c r="N42" s="26"/>
      <c r="O42" s="26"/>
      <c r="BC42" s="128"/>
      <c r="BD42" s="1"/>
      <c r="BK42" s="99" t="e">
        <f t="shared" si="1"/>
        <v>#N/A</v>
      </c>
      <c r="BL42" s="159">
        <v>38</v>
      </c>
      <c r="BM42" s="159">
        <v>30</v>
      </c>
      <c r="BN42" s="159" t="s">
        <v>186</v>
      </c>
      <c r="BO42" s="131" t="s">
        <v>355</v>
      </c>
      <c r="BP42" s="3" t="s">
        <v>354</v>
      </c>
      <c r="BQ42" s="129" t="str">
        <f>IFERROR(VLOOKUP(BN42,$K$9:$T$21,10,0),"")</f>
        <v/>
      </c>
      <c r="BR42" s="137" t="e">
        <f>IF(VLOOKUP($D$1,ورقة4!$A$2:$AW$4137,34,0)=0,"",(VLOOKUP($D$1,ورقة4!$A$2:$AW$4137,34,0)))</f>
        <v>#N/A</v>
      </c>
      <c r="BS42" s="78" t="e">
        <f t="shared" si="21"/>
        <v>#N/A</v>
      </c>
      <c r="BT42" s="99" t="e">
        <f t="shared" si="22"/>
        <v>#N/A</v>
      </c>
      <c r="BX42" s="99"/>
      <c r="BY42" s="99"/>
    </row>
    <row r="43" spans="2:77" s="3" customFormat="1" ht="17.25" hidden="1" customHeight="1" thickTop="1" thickBot="1" x14ac:dyDescent="0.25">
      <c r="C43" s="4"/>
      <c r="D43" s="26"/>
      <c r="E43" s="26"/>
      <c r="F43" s="26"/>
      <c r="G43" s="26"/>
      <c r="J43" s="25"/>
      <c r="L43" s="4"/>
      <c r="M43" s="26"/>
      <c r="N43" s="26"/>
      <c r="O43" s="26"/>
      <c r="BC43" s="128"/>
      <c r="BD43" s="1"/>
      <c r="BK43" s="99" t="e">
        <f>IF(BR44="م",BL44,"")</f>
        <v>#N/A</v>
      </c>
      <c r="BL43" s="129">
        <v>39</v>
      </c>
      <c r="BN43" s="129" t="s">
        <v>2542</v>
      </c>
      <c r="BS43" s="78" t="e">
        <f>IF(BR44="م",BL44,"")</f>
        <v>#N/A</v>
      </c>
      <c r="BT43" s="99" t="e">
        <f>IF(AND(BT44="",BT45="",BT46="",BT47="",BT48=""),"",BL43)</f>
        <v>#N/A</v>
      </c>
      <c r="BY43" s="99"/>
    </row>
    <row r="44" spans="2:77" s="3" customFormat="1" ht="17.25" hidden="1" customHeight="1" thickTop="1" thickBot="1" x14ac:dyDescent="0.25">
      <c r="B44" s="5"/>
      <c r="C44" s="5"/>
      <c r="D44" s="5"/>
      <c r="E44" s="6"/>
      <c r="F44" s="7"/>
      <c r="H44" s="27"/>
      <c r="I44" s="27"/>
      <c r="J44" s="27"/>
      <c r="K44" s="27"/>
      <c r="L44" s="8"/>
      <c r="M44" s="8"/>
      <c r="N44" s="28"/>
      <c r="O44" s="28"/>
      <c r="P44" s="28"/>
      <c r="Q44" s="28"/>
      <c r="BC44" s="128"/>
      <c r="BD44" s="1"/>
      <c r="BK44" s="99" t="e">
        <f>IF(BR45="م",BL45,"")</f>
        <v>#N/A</v>
      </c>
      <c r="BL44" s="159">
        <v>40</v>
      </c>
      <c r="BM44" s="159">
        <v>31</v>
      </c>
      <c r="BN44" s="159" t="s">
        <v>196</v>
      </c>
      <c r="BQ44" s="129" t="str">
        <f>IFERROR(VLOOKUP(BN44,$K$9:$T$21,10,0),"")</f>
        <v/>
      </c>
      <c r="BR44" s="132" t="e">
        <f>IF(VLOOKUP($D$1,ورقة4!$A$2:$AW$4137,35,0)=0,"",(VLOOKUP($D$1,ورقة4!$A$2:$AW$4137,35,0)))</f>
        <v>#N/A</v>
      </c>
      <c r="BS44" s="78" t="e">
        <f>IF(BR45="م",BL45,"")</f>
        <v>#N/A</v>
      </c>
      <c r="BT44" s="99" t="e">
        <f>IF(BR44="","",BL44)</f>
        <v>#N/A</v>
      </c>
      <c r="BY44" s="99"/>
    </row>
    <row r="45" spans="2:77" s="3" customFormat="1" ht="19.5" hidden="1" customHeight="1" thickTop="1" thickBot="1" x14ac:dyDescent="0.25">
      <c r="B45" s="9"/>
      <c r="C45" s="9"/>
      <c r="D45" s="5"/>
      <c r="E45" s="5"/>
      <c r="F45" s="5"/>
      <c r="G45" s="7"/>
      <c r="H45" s="27"/>
      <c r="I45" s="27"/>
      <c r="J45" s="27"/>
      <c r="K45" s="27"/>
      <c r="L45" s="8"/>
      <c r="M45" s="8"/>
      <c r="N45" s="28"/>
      <c r="O45" s="28"/>
      <c r="P45" s="28"/>
      <c r="Q45" s="28"/>
      <c r="BC45" s="128"/>
      <c r="BD45" s="1"/>
      <c r="BK45" s="99" t="e">
        <f>IF(BR46="م",BL46,"")</f>
        <v>#N/A</v>
      </c>
      <c r="BL45" s="129">
        <v>41</v>
      </c>
      <c r="BM45" s="159">
        <v>32</v>
      </c>
      <c r="BN45" s="159" t="s">
        <v>197</v>
      </c>
      <c r="BQ45" s="129" t="str">
        <f>IFERROR(VLOOKUP(BN45,$K$9:$T$21,10,0),"")</f>
        <v/>
      </c>
      <c r="BR45" s="136" t="e">
        <f>IF(VLOOKUP($D$1,ورقة4!$A$2:$AW$4137,36,0)=0,"",(VLOOKUP($D$1,ورقة4!$A$2:$AW$4137,36,0)))</f>
        <v>#N/A</v>
      </c>
      <c r="BS45" s="78" t="e">
        <f>IF(BR46="م",BL46,"")</f>
        <v>#N/A</v>
      </c>
      <c r="BT45" s="99" t="e">
        <f t="shared" ref="BT45:BT48" si="23">IF(BR45="","",BL45)</f>
        <v>#N/A</v>
      </c>
      <c r="BY45" s="99"/>
    </row>
    <row r="46" spans="2:77" s="3" customFormat="1" ht="19.5" hidden="1" customHeight="1" thickTop="1" thickBot="1" x14ac:dyDescent="0.25">
      <c r="B46" s="10"/>
      <c r="C46" s="10"/>
      <c r="D46" s="10"/>
      <c r="E46" s="10"/>
      <c r="F46" s="10"/>
      <c r="G46" s="11"/>
      <c r="H46" s="9"/>
      <c r="I46" s="9"/>
      <c r="J46" s="9"/>
      <c r="K46" s="9"/>
      <c r="L46" s="26"/>
      <c r="M46" s="26"/>
      <c r="N46" s="28"/>
      <c r="O46" s="28"/>
      <c r="P46" s="28"/>
      <c r="Q46" s="28"/>
      <c r="BC46" s="128"/>
      <c r="BD46" s="1"/>
      <c r="BK46" s="99" t="e">
        <f>IF(BR47="م",BL47,"")</f>
        <v>#N/A</v>
      </c>
      <c r="BL46" s="159">
        <v>42</v>
      </c>
      <c r="BM46" s="159">
        <v>33</v>
      </c>
      <c r="BN46" s="159" t="e">
        <f>IF(W11=BT1,"محاسبة دولية باللغة الإنكليزية","محاسبة دولية باللغة الفرنسية")</f>
        <v>#N/A</v>
      </c>
      <c r="BQ46" s="129" t="str">
        <f>IFERROR(VLOOKUP(BN46,$K$9:$T$21,10,0),"")</f>
        <v/>
      </c>
      <c r="BR46" s="136" t="e">
        <f>IF(VLOOKUP($D$1,ورقة4!$A$2:$AW$4137,37,0)=0,"",(VLOOKUP($D$1,ورقة4!$A$2:$AW$4137,37,0)))</f>
        <v>#N/A</v>
      </c>
      <c r="BS46" s="78" t="e">
        <f>IF(BR47="م",BL47,"")</f>
        <v>#N/A</v>
      </c>
      <c r="BT46" s="99" t="e">
        <f t="shared" si="23"/>
        <v>#N/A</v>
      </c>
      <c r="BU46" s="159"/>
      <c r="BV46" s="159"/>
      <c r="BY46" s="99"/>
    </row>
    <row r="47" spans="2:77" s="3" customFormat="1" ht="17.25" hidden="1" customHeight="1" thickTop="1" thickBot="1" x14ac:dyDescent="0.25">
      <c r="B47" s="26"/>
      <c r="C47" s="26"/>
      <c r="D47" s="26"/>
      <c r="G47" s="26"/>
      <c r="H47" s="26"/>
      <c r="I47" s="26"/>
      <c r="J47" s="26"/>
      <c r="K47" s="26"/>
      <c r="L47" s="26"/>
      <c r="M47" s="12"/>
      <c r="N47" s="28"/>
      <c r="O47" s="28"/>
      <c r="P47" s="28"/>
      <c r="Q47" s="28"/>
      <c r="BC47" s="128"/>
      <c r="BD47" s="1"/>
      <c r="BK47" s="99" t="e">
        <f>IF(BR48="م",BL48,"")</f>
        <v>#N/A</v>
      </c>
      <c r="BL47" s="129">
        <v>43</v>
      </c>
      <c r="BM47" s="159">
        <v>34</v>
      </c>
      <c r="BN47" s="159" t="s">
        <v>198</v>
      </c>
      <c r="BQ47" s="129" t="str">
        <f>IFERROR(VLOOKUP(BN47,$K$9:$T$21,10,0),"")</f>
        <v/>
      </c>
      <c r="BR47" s="136" t="e">
        <f>IF(VLOOKUP($D$1,ورقة4!$A$2:$AW$4137,38,0)=0,"",(VLOOKUP($D$1,ورقة4!$A$2:$AW$4137,38,0)))</f>
        <v>#N/A</v>
      </c>
      <c r="BS47" s="78" t="e">
        <f>IF(BR48="م",BL48,"")</f>
        <v>#N/A</v>
      </c>
      <c r="BT47" s="99" t="e">
        <f t="shared" si="23"/>
        <v>#N/A</v>
      </c>
      <c r="BY47" s="99"/>
    </row>
    <row r="48" spans="2:77" s="3" customFormat="1" ht="19.5" hidden="1" customHeight="1" thickTop="1" thickBot="1" x14ac:dyDescent="0.25">
      <c r="B48" s="9"/>
      <c r="C48" s="11"/>
      <c r="D48" s="11"/>
      <c r="E48" s="11"/>
      <c r="F48" s="11"/>
      <c r="G48" s="26"/>
      <c r="H48" s="26"/>
      <c r="I48" s="26"/>
      <c r="J48" s="26"/>
      <c r="K48" s="26"/>
      <c r="L48" s="26"/>
      <c r="M48" s="8"/>
      <c r="N48" s="8"/>
      <c r="O48" s="13"/>
      <c r="P48" s="13"/>
      <c r="Q48" s="13"/>
      <c r="BC48" s="128"/>
      <c r="BD48" s="1"/>
      <c r="BK48" s="99" t="e">
        <f>IF(BR50="م",BL50,"")</f>
        <v>#N/A</v>
      </c>
      <c r="BL48" s="159">
        <v>44</v>
      </c>
      <c r="BM48" s="159">
        <v>35</v>
      </c>
      <c r="BN48" s="159" t="s">
        <v>199</v>
      </c>
      <c r="BQ48" s="129" t="str">
        <f>IFERROR(VLOOKUP(BN48,$K$9:$T$21,10,0),"")</f>
        <v/>
      </c>
      <c r="BR48" s="139" t="e">
        <f>IF(VLOOKUP($D$1,ورقة4!$A$2:$AW$4137,39,0)=0,"",(VLOOKUP($D$1,ورقة4!$A$2:$AW$4137,39,0)))</f>
        <v>#N/A</v>
      </c>
      <c r="BS48" s="78" t="e">
        <f>IF(BR50="م",BL50,"")</f>
        <v>#N/A</v>
      </c>
      <c r="BT48" s="99" t="e">
        <f t="shared" si="23"/>
        <v>#N/A</v>
      </c>
      <c r="BY48" s="99"/>
    </row>
    <row r="49" spans="2:77" s="3" customFormat="1" ht="17.25" hidden="1" customHeight="1" thickTop="1" thickBot="1" x14ac:dyDescent="0.25">
      <c r="BC49" s="128"/>
      <c r="BD49" s="1"/>
      <c r="BK49" s="99" t="e">
        <f>IF(BR51="م",BL51,"")</f>
        <v>#N/A</v>
      </c>
      <c r="BL49" s="129">
        <v>45</v>
      </c>
      <c r="BN49" s="129" t="s">
        <v>2543</v>
      </c>
      <c r="BS49" s="78" t="e">
        <f>IF(BR51="م",BL51,"")</f>
        <v>#N/A</v>
      </c>
      <c r="BT49" s="99" t="e">
        <f>IF(AND(BT50="",BT51="",BT52="",BT53="",BT54=""),"",BL49)</f>
        <v>#N/A</v>
      </c>
      <c r="BY49" s="99"/>
    </row>
    <row r="50" spans="2:77" s="3" customFormat="1" ht="17.25" hidden="1" customHeight="1" thickTop="1" thickBot="1" x14ac:dyDescent="0.25">
      <c r="B50" s="29"/>
      <c r="C50" s="29"/>
      <c r="D50" s="29"/>
      <c r="E50" s="29"/>
      <c r="F50" s="29"/>
      <c r="G50" s="29"/>
      <c r="H50" s="29"/>
      <c r="I50" s="29"/>
      <c r="J50" s="29"/>
      <c r="K50" s="29"/>
      <c r="L50" s="29"/>
      <c r="M50" s="29"/>
      <c r="N50" s="29"/>
      <c r="O50" s="29"/>
      <c r="P50" s="29"/>
      <c r="Q50" s="29"/>
      <c r="BC50" s="128"/>
      <c r="BD50" s="1"/>
      <c r="BK50" s="99" t="e">
        <f>IF(BR52="م",BL52,"")</f>
        <v>#N/A</v>
      </c>
      <c r="BL50" s="159">
        <v>46</v>
      </c>
      <c r="BM50" s="159">
        <v>36</v>
      </c>
      <c r="BN50" s="159" t="s">
        <v>192</v>
      </c>
      <c r="BQ50" s="129" t="str">
        <f>IFERROR(VLOOKUP(BN50,$K$9:$T$21,10,0),"")</f>
        <v/>
      </c>
      <c r="BR50" s="133" t="e">
        <f>IF(VLOOKUP($D$1,ورقة4!$A$2:$AW$4137,40,0)=0,"",(VLOOKUP($D$1,ورقة4!$A$2:$AW$4137,40,0)))</f>
        <v>#N/A</v>
      </c>
      <c r="BS50" s="78" t="e">
        <f>IF(BR52="م",BL52,"")</f>
        <v>#N/A</v>
      </c>
      <c r="BT50" s="99" t="e">
        <f>IF(BR50="","",BL50)</f>
        <v>#N/A</v>
      </c>
      <c r="BY50" s="99"/>
    </row>
    <row r="51" spans="2:77" s="3" customFormat="1" ht="17.25" hidden="1" customHeight="1" thickTop="1" thickBot="1" x14ac:dyDescent="0.25">
      <c r="B51" s="29"/>
      <c r="C51" s="29"/>
      <c r="D51" s="29"/>
      <c r="E51" s="29"/>
      <c r="F51" s="29"/>
      <c r="G51" s="29"/>
      <c r="H51" s="29"/>
      <c r="I51" s="29"/>
      <c r="J51" s="29"/>
      <c r="K51" s="29"/>
      <c r="L51" s="29"/>
      <c r="M51" s="29"/>
      <c r="N51" s="29"/>
      <c r="O51" s="29"/>
      <c r="P51" s="29"/>
      <c r="Q51" s="29"/>
      <c r="BC51" s="128"/>
      <c r="BD51" s="1"/>
      <c r="BK51" s="99" t="e">
        <f>IF(BR53="م",BL53,"")</f>
        <v>#N/A</v>
      </c>
      <c r="BL51" s="129">
        <v>47</v>
      </c>
      <c r="BM51" s="159">
        <v>37</v>
      </c>
      <c r="BN51" s="159" t="s">
        <v>193</v>
      </c>
      <c r="BQ51" s="129" t="str">
        <f>IFERROR(VLOOKUP(BN51,$K$9:$T$21,10,0),"")</f>
        <v/>
      </c>
      <c r="BR51" s="138" t="e">
        <f>IF(VLOOKUP($D$1,ورقة4!$A$2:$AW$4137,41,0)=0,"",(VLOOKUP($D$1,ورقة4!$A$2:$AW$4137,41,0)))</f>
        <v>#N/A</v>
      </c>
      <c r="BS51" s="78" t="e">
        <f>IF(BR53="م",BL53,"")</f>
        <v>#N/A</v>
      </c>
      <c r="BT51" s="99" t="e">
        <f t="shared" ref="BT51:BT54" si="24">IF(BR51="","",BL51)</f>
        <v>#N/A</v>
      </c>
      <c r="BY51" s="99"/>
    </row>
    <row r="52" spans="2:77" s="3" customFormat="1" ht="19.5" hidden="1" customHeight="1" thickTop="1" thickBot="1" x14ac:dyDescent="0.25">
      <c r="B52" s="14"/>
      <c r="C52" s="14"/>
      <c r="D52" s="14"/>
      <c r="E52" s="14"/>
      <c r="F52" s="14"/>
      <c r="G52" s="14"/>
      <c r="H52" s="15"/>
      <c r="I52" s="15"/>
      <c r="J52" s="15"/>
      <c r="K52" s="9"/>
      <c r="L52" s="9"/>
      <c r="M52" s="15"/>
      <c r="N52" s="15"/>
      <c r="O52" s="14"/>
      <c r="P52" s="14"/>
      <c r="Q52" s="14"/>
      <c r="BC52" s="128"/>
      <c r="BD52" s="1"/>
      <c r="BK52" s="99" t="e">
        <f>IF(BR54="م",BL54,"")</f>
        <v>#N/A</v>
      </c>
      <c r="BL52" s="159">
        <v>48</v>
      </c>
      <c r="BM52" s="159">
        <v>38</v>
      </c>
      <c r="BN52" s="159" t="s">
        <v>194</v>
      </c>
      <c r="BQ52" s="129" t="str">
        <f>IFERROR(VLOOKUP(BN52,$K$9:$T$21,10,0),"")</f>
        <v/>
      </c>
      <c r="BR52" s="138" t="e">
        <f>IF(VLOOKUP($D$1,ورقة4!$A$2:$AW$4137,42,0)=0,"",(VLOOKUP($D$1,ورقة4!$A$2:$AW$4137,42,0)))</f>
        <v>#N/A</v>
      </c>
      <c r="BS52" s="78" t="e">
        <f>IF(BR54="م",BL54,"")</f>
        <v>#N/A</v>
      </c>
      <c r="BT52" s="99" t="e">
        <f t="shared" si="24"/>
        <v>#N/A</v>
      </c>
      <c r="BY52" s="99"/>
    </row>
    <row r="53" spans="2:77" s="3" customFormat="1" ht="17.25" hidden="1" customHeight="1" thickTop="1" thickBot="1" x14ac:dyDescent="0.25">
      <c r="B53" s="15"/>
      <c r="C53" s="15"/>
      <c r="D53" s="15"/>
      <c r="E53" s="15"/>
      <c r="F53" s="15"/>
      <c r="G53" s="15"/>
      <c r="H53" s="7"/>
      <c r="I53" s="7"/>
      <c r="J53" s="7"/>
      <c r="K53" s="7"/>
      <c r="L53" s="7"/>
      <c r="M53" s="7"/>
      <c r="N53" s="7"/>
      <c r="O53" s="15"/>
      <c r="P53" s="15"/>
      <c r="Q53" s="15"/>
      <c r="BC53" s="128"/>
      <c r="BD53" s="1"/>
      <c r="BL53" s="129">
        <v>49</v>
      </c>
      <c r="BM53" s="159">
        <v>39</v>
      </c>
      <c r="BN53" s="159" t="s">
        <v>195</v>
      </c>
      <c r="BQ53" s="129" t="str">
        <f>IFERROR(VLOOKUP(BN53,$K$9:$T$21,10,0),"")</f>
        <v/>
      </c>
      <c r="BR53" s="138" t="e">
        <f>IF(VLOOKUP($D$1,ورقة4!$A$2:$AW$4137,43,0)=0,"",(VLOOKUP($D$1,ورقة4!$A$2:$AW$4137,43,0)))</f>
        <v>#N/A</v>
      </c>
      <c r="BT53" s="99" t="e">
        <f t="shared" si="24"/>
        <v>#N/A</v>
      </c>
    </row>
    <row r="54" spans="2:77" s="3" customFormat="1" ht="21.75" hidden="1" customHeight="1" thickTop="1" thickBot="1" x14ac:dyDescent="0.6">
      <c r="B54" s="30"/>
      <c r="C54" s="30"/>
      <c r="D54" s="30"/>
      <c r="E54" s="30"/>
      <c r="F54" s="30"/>
      <c r="G54" s="30"/>
      <c r="H54" s="30"/>
      <c r="I54" s="30"/>
      <c r="J54" s="30"/>
      <c r="K54" s="30"/>
      <c r="L54" s="30"/>
      <c r="M54" s="30"/>
      <c r="N54" s="30"/>
      <c r="O54" s="30"/>
      <c r="P54" s="30"/>
      <c r="Q54" s="30"/>
      <c r="AN54" s="1"/>
      <c r="AV54" s="159"/>
      <c r="AW54" s="159"/>
      <c r="AX54" s="159"/>
      <c r="AY54" s="130"/>
      <c r="AZ54" s="130"/>
      <c r="BA54" s="78"/>
      <c r="BL54" s="159">
        <v>50</v>
      </c>
      <c r="BM54" s="159">
        <v>40</v>
      </c>
      <c r="BN54" s="159" t="e">
        <f>IF(W11=BT1,"دراسات محاسبية باللغة الإنكليزية","دراسات محاسبية باللغة الفرنسية")</f>
        <v>#N/A</v>
      </c>
      <c r="BQ54" s="129" t="str">
        <f>IFERROR(VLOOKUP(BN54,$K$9:$T$21,10,0),"")</f>
        <v/>
      </c>
      <c r="BR54" s="139" t="e">
        <f>IF(VLOOKUP($D$1,ورقة4!$A$2:$AW$4137,44,0)=0,"",(VLOOKUP($D$1,ورقة4!$A$2:$AW$4137,44,0)))</f>
        <v>#N/A</v>
      </c>
      <c r="BT54" s="99" t="e">
        <f t="shared" si="24"/>
        <v>#N/A</v>
      </c>
      <c r="BU54" s="159"/>
      <c r="BV54" s="159"/>
    </row>
    <row r="55" spans="2:77" s="3" customFormat="1" ht="20.25" hidden="1" customHeight="1" x14ac:dyDescent="0.2">
      <c r="B55" s="16"/>
      <c r="C55" s="16"/>
      <c r="D55" s="16"/>
      <c r="E55" s="16"/>
      <c r="F55" s="16"/>
      <c r="G55" s="16"/>
      <c r="H55" s="16"/>
      <c r="I55" s="16"/>
      <c r="J55" s="16"/>
      <c r="K55" s="16"/>
      <c r="L55" s="16"/>
      <c r="M55" s="16"/>
      <c r="N55" s="9"/>
      <c r="O55" s="9"/>
      <c r="P55" s="9"/>
      <c r="Q55" s="9"/>
      <c r="AN55" s="1"/>
      <c r="AV55" s="159"/>
      <c r="AW55" s="159"/>
      <c r="AX55" s="159"/>
      <c r="AY55" s="130"/>
      <c r="AZ55" s="130"/>
      <c r="BA55" s="78"/>
      <c r="BQ55" s="78"/>
      <c r="BR55" s="3">
        <f>COUNTIFS(BR6:BR54,"ج")</f>
        <v>0</v>
      </c>
    </row>
    <row r="56" spans="2:77" s="3" customFormat="1" ht="20.25" hidden="1" customHeight="1" x14ac:dyDescent="0.2">
      <c r="B56" s="17"/>
      <c r="C56" s="17"/>
      <c r="D56" s="17"/>
      <c r="E56" s="16"/>
      <c r="F56" s="17"/>
      <c r="G56" s="17"/>
      <c r="H56" s="17"/>
      <c r="I56" s="17"/>
      <c r="J56" s="17"/>
      <c r="K56" s="17"/>
      <c r="L56" s="17"/>
      <c r="M56" s="17"/>
      <c r="N56" s="10"/>
      <c r="O56" s="10"/>
      <c r="P56" s="10"/>
      <c r="Q56" s="10"/>
      <c r="AN56" s="1"/>
      <c r="AV56" s="159"/>
      <c r="AW56" s="159"/>
      <c r="AX56" s="159"/>
      <c r="AY56" s="130"/>
      <c r="AZ56" s="130"/>
      <c r="BA56" s="78"/>
      <c r="BR56" s="3">
        <f>COUNTIFS(BR6:BR54,"ر1")</f>
        <v>0</v>
      </c>
    </row>
    <row r="57" spans="2:77" s="3" customFormat="1" ht="20.25" hidden="1" x14ac:dyDescent="0.3">
      <c r="B57" s="18"/>
      <c r="C57" s="31"/>
      <c r="D57" s="31"/>
      <c r="E57" s="31"/>
      <c r="F57" s="31"/>
      <c r="G57" s="31"/>
      <c r="H57" s="31"/>
      <c r="I57" s="18"/>
      <c r="J57" s="18"/>
      <c r="K57" s="19"/>
      <c r="L57" s="20"/>
      <c r="M57" s="20"/>
      <c r="N57" s="21"/>
      <c r="O57" s="21"/>
      <c r="P57" s="21"/>
      <c r="Q57" s="21"/>
      <c r="AN57" s="1"/>
      <c r="AV57" s="159"/>
      <c r="AW57" s="130"/>
      <c r="AX57" s="130"/>
      <c r="AY57" s="130"/>
      <c r="AZ57" s="130"/>
      <c r="BA57" s="130"/>
      <c r="BB57" s="130"/>
      <c r="BC57" s="130"/>
      <c r="BR57" s="3">
        <f>COUNTIFS(BR6:BR54,"ر2")</f>
        <v>0</v>
      </c>
    </row>
    <row r="58" spans="2:77" s="3" customFormat="1" ht="20.25" hidden="1" x14ac:dyDescent="0.3">
      <c r="B58" s="19"/>
      <c r="C58" s="19"/>
      <c r="D58" s="19"/>
      <c r="E58" s="19"/>
      <c r="F58" s="19"/>
      <c r="G58" s="19"/>
      <c r="H58" s="22"/>
      <c r="I58" s="22"/>
      <c r="J58" s="22"/>
      <c r="K58" s="22"/>
      <c r="L58" s="22"/>
      <c r="M58" s="22"/>
      <c r="O58" s="23"/>
      <c r="P58" s="23"/>
      <c r="Q58" s="23"/>
      <c r="AN58" s="1"/>
      <c r="AV58" s="130"/>
      <c r="AW58" s="130"/>
      <c r="AX58" s="130"/>
      <c r="AY58" s="130"/>
      <c r="AZ58" s="130"/>
      <c r="BA58" s="130"/>
      <c r="BB58" s="130"/>
      <c r="BC58" s="130"/>
      <c r="BR58" s="3">
        <f>SUM(BR55:BR57)</f>
        <v>0</v>
      </c>
    </row>
    <row r="59" spans="2:77" ht="21" hidden="1" thickBot="1" x14ac:dyDescent="0.35">
      <c r="B59" s="2"/>
      <c r="C59" s="2"/>
      <c r="D59" s="2"/>
      <c r="E59" s="2"/>
      <c r="F59" s="2"/>
      <c r="G59" s="2"/>
      <c r="H59" s="2"/>
      <c r="I59" s="2"/>
      <c r="J59" s="2"/>
      <c r="K59" s="2"/>
      <c r="L59" s="2"/>
      <c r="M59" s="2"/>
      <c r="AM59" s="128"/>
    </row>
    <row r="60" spans="2:77" ht="15" hidden="1" customHeight="1" thickTop="1" x14ac:dyDescent="0.2"/>
  </sheetData>
  <sheetProtection password="DA5B" sheet="1" objects="1" scenarios="1" selectLockedCells="1"/>
  <mergeCells count="102">
    <mergeCell ref="AC7:AG7"/>
    <mergeCell ref="AH7:AJ7"/>
    <mergeCell ref="D5:L5"/>
    <mergeCell ref="M5:O5"/>
    <mergeCell ref="P5:R5"/>
    <mergeCell ref="S5:U5"/>
    <mergeCell ref="V5:X5"/>
    <mergeCell ref="Y5:AA5"/>
    <mergeCell ref="AB5:AD5"/>
    <mergeCell ref="K24:R24"/>
    <mergeCell ref="K25:R25"/>
    <mergeCell ref="K26:R26"/>
    <mergeCell ref="K27:R27"/>
    <mergeCell ref="AC16:AG16"/>
    <mergeCell ref="K17:R17"/>
    <mergeCell ref="K18:R18"/>
    <mergeCell ref="K19:R19"/>
    <mergeCell ref="K20:R20"/>
    <mergeCell ref="K21:R21"/>
    <mergeCell ref="K22:R22"/>
    <mergeCell ref="K23:R23"/>
    <mergeCell ref="K16:R16"/>
    <mergeCell ref="AH16:AJ16"/>
    <mergeCell ref="AC17:AG17"/>
    <mergeCell ref="AH17:AJ17"/>
    <mergeCell ref="W11:Z12"/>
    <mergeCell ref="AH14:AJ14"/>
    <mergeCell ref="AH15:AJ15"/>
    <mergeCell ref="AC13:AG13"/>
    <mergeCell ref="AC14:AG14"/>
    <mergeCell ref="AC15:AG15"/>
    <mergeCell ref="AH13:AJ13"/>
    <mergeCell ref="AC8:AG8"/>
    <mergeCell ref="AC9:AG9"/>
    <mergeCell ref="AC10:AG10"/>
    <mergeCell ref="AC11:AG11"/>
    <mergeCell ref="AC12:AG12"/>
    <mergeCell ref="AH8:AJ8"/>
    <mergeCell ref="AH9:AJ9"/>
    <mergeCell ref="AH11:AJ11"/>
    <mergeCell ref="AH12:AJ12"/>
    <mergeCell ref="AH10:AJ10"/>
    <mergeCell ref="S3:U3"/>
    <mergeCell ref="S4:U4"/>
    <mergeCell ref="V1:X1"/>
    <mergeCell ref="V4:X4"/>
    <mergeCell ref="Y2:AA2"/>
    <mergeCell ref="Y4:AA4"/>
    <mergeCell ref="S1:U1"/>
    <mergeCell ref="S2:U2"/>
    <mergeCell ref="Y3:AA3"/>
    <mergeCell ref="V2:X2"/>
    <mergeCell ref="V3:X3"/>
    <mergeCell ref="Y1:AA1"/>
    <mergeCell ref="A5:C5"/>
    <mergeCell ref="P1:R1"/>
    <mergeCell ref="P2:R2"/>
    <mergeCell ref="P3:R3"/>
    <mergeCell ref="P4:R4"/>
    <mergeCell ref="G4:I4"/>
    <mergeCell ref="G2:L2"/>
    <mergeCell ref="G1:I1"/>
    <mergeCell ref="J1:L1"/>
    <mergeCell ref="G3:I3"/>
    <mergeCell ref="J3:L3"/>
    <mergeCell ref="J4:L4"/>
    <mergeCell ref="A1:C1"/>
    <mergeCell ref="A2:C2"/>
    <mergeCell ref="A3:C3"/>
    <mergeCell ref="A4:C4"/>
    <mergeCell ref="M1:O1"/>
    <mergeCell ref="M2:O2"/>
    <mergeCell ref="M3:O3"/>
    <mergeCell ref="M4:O4"/>
    <mergeCell ref="D4:F4"/>
    <mergeCell ref="D1:F1"/>
    <mergeCell ref="D3:F3"/>
    <mergeCell ref="D2:F2"/>
    <mergeCell ref="K14:R14"/>
    <mergeCell ref="K15:R15"/>
    <mergeCell ref="K8:T8"/>
    <mergeCell ref="K9:R9"/>
    <mergeCell ref="K10:R10"/>
    <mergeCell ref="K11:R11"/>
    <mergeCell ref="K12:R12"/>
    <mergeCell ref="K13:R13"/>
    <mergeCell ref="AK1:AL1"/>
    <mergeCell ref="AH2:AJ2"/>
    <mergeCell ref="AK2:AL2"/>
    <mergeCell ref="AK3:AL3"/>
    <mergeCell ref="AH1:AJ1"/>
    <mergeCell ref="AH3:AJ3"/>
    <mergeCell ref="AH4:AL4"/>
    <mergeCell ref="V9:AA10"/>
    <mergeCell ref="AE4:AG4"/>
    <mergeCell ref="AE2:AG2"/>
    <mergeCell ref="AB2:AD2"/>
    <mergeCell ref="AB1:AD1"/>
    <mergeCell ref="AB3:AD3"/>
    <mergeCell ref="AB4:AD4"/>
    <mergeCell ref="AE1:AG1"/>
    <mergeCell ref="AE3:AG3"/>
  </mergeCells>
  <conditionalFormatting sqref="K9:R27">
    <cfRule type="containsText" dxfId="15" priority="16" operator="containsText" text="مقررات">
      <formula>NOT(ISERROR(SEARCH("مقررات",K9)))</formula>
    </cfRule>
  </conditionalFormatting>
  <conditionalFormatting sqref="K8 K9:R27">
    <cfRule type="containsBlanks" dxfId="14" priority="11">
      <formula>LEN(TRIM(K8))=0</formula>
    </cfRule>
  </conditionalFormatting>
  <conditionalFormatting sqref="AA28">
    <cfRule type="expression" dxfId="13" priority="10">
      <formula>OR($R28=$BN$5,$R28=$BN$12,$R28=$BN$18)</formula>
    </cfRule>
  </conditionalFormatting>
  <conditionalFormatting sqref="AA28">
    <cfRule type="expression" dxfId="12" priority="5">
      <formula>$R28=""</formula>
    </cfRule>
  </conditionalFormatting>
  <conditionalFormatting sqref="AA27">
    <cfRule type="expression" dxfId="11" priority="35">
      <formula>OR(#REF!=$BN$5,#REF!=$BN$12,#REF!=$BN$18)</formula>
    </cfRule>
  </conditionalFormatting>
  <conditionalFormatting sqref="AA27">
    <cfRule type="expression" dxfId="10" priority="37">
      <formula>#REF!=""</formula>
    </cfRule>
  </conditionalFormatting>
  <conditionalFormatting sqref="S9:T27 J9:J27">
    <cfRule type="expression" dxfId="9" priority="38">
      <formula>OR($K9=$BN$5,$K9=$BN$12,$K9=$BN$18)</formula>
    </cfRule>
  </conditionalFormatting>
  <conditionalFormatting sqref="S9:T27">
    <cfRule type="expression" dxfId="8" priority="39">
      <formula>$K9=""</formula>
    </cfRule>
  </conditionalFormatting>
  <conditionalFormatting sqref="J9:J27">
    <cfRule type="expression" dxfId="7" priority="2">
      <formula>$K9=""</formula>
    </cfRule>
  </conditionalFormatting>
  <dataValidations count="4">
    <dataValidation type="list" allowBlank="1" showInputMessage="1" showErrorMessage="1" sqref="N29 AH11:AJ11" xr:uid="{00000000-0002-0000-0200-000000000000}">
      <formula1>$BS$1:$BS$2</formula1>
    </dataValidation>
    <dataValidation type="custom" allowBlank="1" showInputMessage="1" showErrorMessage="1" error="أكملت الخطة الدرسية" sqref="AA27:AA28" xr:uid="{00000000-0002-0000-0200-000001000000}">
      <formula1>OR($D$2="الثانية حديث",#REF!&lt;7,$BZ$25&lt;6)</formula1>
    </dataValidation>
    <dataValidation type="custom" allowBlank="1" showInputMessage="1" showErrorMessage="1" error="أكملت الخطة الدرسية" sqref="T10:T27" xr:uid="{00000000-0002-0000-0200-000002000000}">
      <formula1>OR($D$2="الثانية حديث",H10&lt;7,$BZ$25&lt;6)</formula1>
    </dataValidation>
    <dataValidation type="list" allowBlank="1" showInputMessage="1" showErrorMessage="1" sqref="D5:L5" xr:uid="{00000000-0002-0000-0200-000003000000}">
      <formula1>$AO$1:$AO$8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1247"/>
  <sheetViews>
    <sheetView rightToLeft="1" workbookViewId="0">
      <pane xSplit="1" ySplit="1" topLeftCell="AI1228" activePane="bottomRight" state="frozen"/>
      <selection pane="topRight" activeCell="B1" sqref="B1"/>
      <selection pane="bottomLeft" activeCell="A2" sqref="A2"/>
      <selection pane="bottomRight" sqref="A1:XFD1048576"/>
    </sheetView>
  </sheetViews>
  <sheetFormatPr defaultRowHeight="14.25" x14ac:dyDescent="0.2"/>
  <cols>
    <col min="1" max="44" width="9.125" style="229" bestFit="1" customWidth="1"/>
    <col min="45" max="16384" width="9" style="229"/>
  </cols>
  <sheetData>
    <row r="1" spans="1:45" x14ac:dyDescent="0.2">
      <c r="A1" s="229" t="s">
        <v>154</v>
      </c>
      <c r="C1" s="229">
        <v>1</v>
      </c>
      <c r="D1" s="229">
        <v>2</v>
      </c>
      <c r="E1" s="229">
        <v>3</v>
      </c>
      <c r="F1" s="229">
        <v>4</v>
      </c>
      <c r="G1" s="229">
        <v>5</v>
      </c>
      <c r="H1" s="229">
        <v>102</v>
      </c>
      <c r="I1" s="229">
        <v>6</v>
      </c>
      <c r="J1" s="229">
        <v>7</v>
      </c>
      <c r="K1" s="229">
        <v>8</v>
      </c>
      <c r="L1" s="229">
        <v>9</v>
      </c>
      <c r="M1" s="229">
        <v>10</v>
      </c>
      <c r="N1" s="229">
        <v>11</v>
      </c>
      <c r="O1" s="229">
        <v>12</v>
      </c>
      <c r="P1" s="229">
        <v>13</v>
      </c>
      <c r="Q1" s="229">
        <v>14</v>
      </c>
      <c r="R1" s="229">
        <v>15</v>
      </c>
      <c r="S1" s="229">
        <v>302</v>
      </c>
      <c r="T1" s="229">
        <v>16</v>
      </c>
      <c r="U1" s="229">
        <v>17</v>
      </c>
      <c r="V1" s="229">
        <v>18</v>
      </c>
      <c r="W1" s="229">
        <v>19</v>
      </c>
      <c r="X1" s="229">
        <v>20</v>
      </c>
      <c r="Y1" s="229">
        <v>21</v>
      </c>
      <c r="Z1" s="229">
        <v>22</v>
      </c>
      <c r="AA1" s="229">
        <v>23</v>
      </c>
      <c r="AB1" s="229">
        <v>24</v>
      </c>
      <c r="AC1" s="229">
        <v>25</v>
      </c>
      <c r="AD1" s="229">
        <v>26</v>
      </c>
      <c r="AE1" s="229">
        <v>27</v>
      </c>
      <c r="AF1" s="229">
        <v>28</v>
      </c>
      <c r="AG1" s="229">
        <v>29</v>
      </c>
      <c r="AH1" s="229">
        <v>30</v>
      </c>
      <c r="AI1" s="229">
        <v>31</v>
      </c>
      <c r="AJ1" s="229">
        <v>32</v>
      </c>
      <c r="AK1" s="229">
        <v>33</v>
      </c>
      <c r="AL1" s="229">
        <v>34</v>
      </c>
      <c r="AM1" s="229">
        <v>35</v>
      </c>
      <c r="AN1" s="229">
        <v>36</v>
      </c>
      <c r="AO1" s="229">
        <v>37</v>
      </c>
      <c r="AP1" s="229">
        <v>38</v>
      </c>
      <c r="AQ1" s="229">
        <v>39</v>
      </c>
      <c r="AR1" s="229">
        <v>40</v>
      </c>
    </row>
    <row r="2" spans="1:45" x14ac:dyDescent="0.2">
      <c r="A2" s="229">
        <v>400015</v>
      </c>
      <c r="B2" s="229" t="s">
        <v>381</v>
      </c>
      <c r="AE2" s="229" t="s">
        <v>156</v>
      </c>
      <c r="AI2" s="229" t="s">
        <v>157</v>
      </c>
      <c r="AJ2" s="229" t="s">
        <v>155</v>
      </c>
      <c r="AK2" s="229" t="s">
        <v>156</v>
      </c>
      <c r="AL2" s="229" t="s">
        <v>155</v>
      </c>
      <c r="AR2" s="229" t="s">
        <v>156</v>
      </c>
      <c r="AS2" s="229" t="s">
        <v>2548</v>
      </c>
    </row>
    <row r="3" spans="1:45" x14ac:dyDescent="0.2">
      <c r="A3" s="229">
        <v>400136</v>
      </c>
      <c r="B3" s="229" t="s">
        <v>381</v>
      </c>
      <c r="AD3" s="229" t="s">
        <v>155</v>
      </c>
      <c r="AE3" s="229" t="s">
        <v>155</v>
      </c>
      <c r="AJ3" s="229" t="s">
        <v>155</v>
      </c>
      <c r="AM3" s="229" t="s">
        <v>155</v>
      </c>
      <c r="AN3" s="229" t="s">
        <v>157</v>
      </c>
      <c r="AO3" s="229" t="s">
        <v>156</v>
      </c>
      <c r="AP3" s="229" t="s">
        <v>156</v>
      </c>
      <c r="AQ3" s="229" t="s">
        <v>157</v>
      </c>
      <c r="AR3" s="229" t="s">
        <v>156</v>
      </c>
      <c r="AS3" s="229" t="s">
        <v>2548</v>
      </c>
    </row>
    <row r="4" spans="1:45" x14ac:dyDescent="0.2">
      <c r="A4" s="229">
        <v>400144</v>
      </c>
      <c r="B4" s="229" t="s">
        <v>381</v>
      </c>
      <c r="AD4" s="229" t="s">
        <v>157</v>
      </c>
      <c r="AE4" s="229" t="s">
        <v>155</v>
      </c>
      <c r="AF4" s="229" t="s">
        <v>156</v>
      </c>
      <c r="AG4" s="229" t="s">
        <v>157</v>
      </c>
      <c r="AI4" s="229" t="s">
        <v>157</v>
      </c>
      <c r="AJ4" s="229" t="s">
        <v>157</v>
      </c>
      <c r="AK4" s="229" t="s">
        <v>157</v>
      </c>
      <c r="AL4" s="229" t="s">
        <v>156</v>
      </c>
      <c r="AM4" s="229" t="s">
        <v>156</v>
      </c>
      <c r="AN4" s="229" t="s">
        <v>156</v>
      </c>
      <c r="AO4" s="229" t="s">
        <v>157</v>
      </c>
      <c r="AP4" s="229" t="s">
        <v>156</v>
      </c>
      <c r="AQ4" s="229" t="s">
        <v>157</v>
      </c>
      <c r="AR4" s="229" t="s">
        <v>157</v>
      </c>
      <c r="AS4" s="229" t="s">
        <v>2548</v>
      </c>
    </row>
    <row r="5" spans="1:45" x14ac:dyDescent="0.2">
      <c r="A5" s="229">
        <v>400165</v>
      </c>
      <c r="B5" s="229" t="s">
        <v>381</v>
      </c>
      <c r="R5" s="229" t="s">
        <v>155</v>
      </c>
      <c r="AE5" s="229" t="s">
        <v>157</v>
      </c>
      <c r="AM5" s="229" t="s">
        <v>155</v>
      </c>
      <c r="AR5" s="229" t="s">
        <v>157</v>
      </c>
      <c r="AS5" s="229" t="s">
        <v>2548</v>
      </c>
    </row>
    <row r="6" spans="1:45" x14ac:dyDescent="0.2">
      <c r="A6" s="229">
        <v>400209</v>
      </c>
      <c r="B6" s="229" t="s">
        <v>381</v>
      </c>
      <c r="L6" s="229" t="s">
        <v>156</v>
      </c>
      <c r="R6" s="229" t="s">
        <v>155</v>
      </c>
      <c r="AE6" s="229" t="s">
        <v>156</v>
      </c>
      <c r="AI6" s="229" t="s">
        <v>155</v>
      </c>
      <c r="AK6" s="229" t="s">
        <v>156</v>
      </c>
      <c r="AN6" s="229" t="s">
        <v>156</v>
      </c>
      <c r="AO6" s="229" t="s">
        <v>157</v>
      </c>
      <c r="AR6" s="229" t="s">
        <v>156</v>
      </c>
      <c r="AS6" s="229" t="s">
        <v>2548</v>
      </c>
    </row>
    <row r="7" spans="1:45" x14ac:dyDescent="0.2">
      <c r="A7" s="229">
        <v>400287</v>
      </c>
      <c r="B7" s="229" t="s">
        <v>381</v>
      </c>
      <c r="AN7" s="229" t="s">
        <v>155</v>
      </c>
      <c r="AO7" s="229" t="s">
        <v>155</v>
      </c>
      <c r="AR7" s="229" t="s">
        <v>155</v>
      </c>
      <c r="AS7" s="229" t="s">
        <v>2548</v>
      </c>
    </row>
    <row r="8" spans="1:45" x14ac:dyDescent="0.2">
      <c r="A8" s="229">
        <v>400297</v>
      </c>
      <c r="B8" s="229" t="s">
        <v>381</v>
      </c>
      <c r="AD8" s="229" t="s">
        <v>155</v>
      </c>
      <c r="AM8" s="229" t="s">
        <v>155</v>
      </c>
      <c r="AO8" s="229" t="s">
        <v>155</v>
      </c>
      <c r="AS8" s="229" t="s">
        <v>2548</v>
      </c>
    </row>
    <row r="9" spans="1:45" x14ac:dyDescent="0.2">
      <c r="A9" s="229">
        <v>400343</v>
      </c>
      <c r="B9" s="229" t="s">
        <v>381</v>
      </c>
      <c r="AG9" s="229" t="s">
        <v>157</v>
      </c>
      <c r="AH9" s="229" t="s">
        <v>157</v>
      </c>
      <c r="AI9" s="229" t="s">
        <v>157</v>
      </c>
      <c r="AJ9" s="229" t="s">
        <v>155</v>
      </c>
      <c r="AK9" s="229" t="s">
        <v>157</v>
      </c>
      <c r="AL9" s="229" t="s">
        <v>155</v>
      </c>
      <c r="AM9" s="229" t="s">
        <v>155</v>
      </c>
      <c r="AN9" s="229" t="s">
        <v>157</v>
      </c>
      <c r="AO9" s="229" t="s">
        <v>156</v>
      </c>
      <c r="AP9" s="229" t="s">
        <v>156</v>
      </c>
      <c r="AQ9" s="229" t="s">
        <v>157</v>
      </c>
      <c r="AR9" s="229" t="s">
        <v>156</v>
      </c>
      <c r="AS9" s="229" t="s">
        <v>2548</v>
      </c>
    </row>
    <row r="10" spans="1:45" x14ac:dyDescent="0.2">
      <c r="A10" s="229">
        <v>400382</v>
      </c>
      <c r="B10" s="229" t="s">
        <v>381</v>
      </c>
      <c r="R10" s="229" t="s">
        <v>157</v>
      </c>
      <c r="AD10" s="229" t="s">
        <v>155</v>
      </c>
      <c r="AE10" s="229" t="s">
        <v>156</v>
      </c>
      <c r="AI10" s="229" t="s">
        <v>156</v>
      </c>
      <c r="AJ10" s="229" t="s">
        <v>157</v>
      </c>
      <c r="AK10" s="229" t="s">
        <v>156</v>
      </c>
      <c r="AL10" s="229" t="s">
        <v>156</v>
      </c>
      <c r="AM10" s="229" t="s">
        <v>156</v>
      </c>
      <c r="AN10" s="229" t="s">
        <v>156</v>
      </c>
      <c r="AO10" s="229" t="s">
        <v>156</v>
      </c>
      <c r="AP10" s="229" t="s">
        <v>156</v>
      </c>
      <c r="AQ10" s="229" t="s">
        <v>156</v>
      </c>
      <c r="AR10" s="229" t="s">
        <v>156</v>
      </c>
      <c r="AS10" s="229" t="s">
        <v>2548</v>
      </c>
    </row>
    <row r="11" spans="1:45" x14ac:dyDescent="0.2">
      <c r="A11" s="229">
        <v>400412</v>
      </c>
      <c r="B11" s="229" t="s">
        <v>381</v>
      </c>
      <c r="AA11" s="229" t="s">
        <v>155</v>
      </c>
      <c r="AF11" s="229" t="s">
        <v>155</v>
      </c>
      <c r="AJ11" s="229" t="s">
        <v>155</v>
      </c>
      <c r="AK11" s="229" t="s">
        <v>156</v>
      </c>
      <c r="AM11" s="229" t="s">
        <v>155</v>
      </c>
      <c r="AN11" s="229" t="s">
        <v>156</v>
      </c>
      <c r="AO11" s="229" t="s">
        <v>156</v>
      </c>
      <c r="AP11" s="229" t="s">
        <v>157</v>
      </c>
      <c r="AR11" s="229" t="s">
        <v>156</v>
      </c>
      <c r="AS11" s="229" t="s">
        <v>2548</v>
      </c>
    </row>
    <row r="12" spans="1:45" x14ac:dyDescent="0.2">
      <c r="A12" s="229">
        <v>400429</v>
      </c>
      <c r="B12" s="229" t="s">
        <v>381</v>
      </c>
      <c r="AM12" s="229" t="s">
        <v>155</v>
      </c>
      <c r="AO12" s="229" t="s">
        <v>155</v>
      </c>
      <c r="AS12" s="229" t="s">
        <v>2548</v>
      </c>
    </row>
    <row r="13" spans="1:45" x14ac:dyDescent="0.2">
      <c r="A13" s="229">
        <v>400440</v>
      </c>
      <c r="B13" s="229" t="s">
        <v>381</v>
      </c>
      <c r="N13" s="229" t="s">
        <v>155</v>
      </c>
      <c r="X13" s="229" t="s">
        <v>155</v>
      </c>
      <c r="AA13" s="229" t="s">
        <v>155</v>
      </c>
      <c r="AB13" s="229" t="s">
        <v>155</v>
      </c>
      <c r="AN13" s="229" t="s">
        <v>156</v>
      </c>
      <c r="AO13" s="229" t="s">
        <v>156</v>
      </c>
      <c r="AP13" s="229" t="s">
        <v>156</v>
      </c>
      <c r="AQ13" s="229" t="s">
        <v>156</v>
      </c>
      <c r="AR13" s="229" t="s">
        <v>156</v>
      </c>
      <c r="AS13" s="229" t="s">
        <v>2548</v>
      </c>
    </row>
    <row r="14" spans="1:45" x14ac:dyDescent="0.2">
      <c r="A14" s="229">
        <v>400496</v>
      </c>
      <c r="B14" s="229" t="s">
        <v>381</v>
      </c>
      <c r="J14" s="229" t="s">
        <v>156</v>
      </c>
      <c r="P14" s="229" t="s">
        <v>155</v>
      </c>
      <c r="AD14" s="229" t="s">
        <v>155</v>
      </c>
      <c r="AF14" s="229" t="s">
        <v>155</v>
      </c>
      <c r="AI14" s="229" t="s">
        <v>157</v>
      </c>
      <c r="AJ14" s="229" t="s">
        <v>157</v>
      </c>
      <c r="AM14" s="229" t="s">
        <v>157</v>
      </c>
      <c r="AN14" s="229" t="s">
        <v>156</v>
      </c>
      <c r="AO14" s="229" t="s">
        <v>156</v>
      </c>
      <c r="AP14" s="229" t="s">
        <v>156</v>
      </c>
      <c r="AQ14" s="229" t="s">
        <v>156</v>
      </c>
      <c r="AR14" s="229" t="s">
        <v>156</v>
      </c>
      <c r="AS14" s="229" t="s">
        <v>2548</v>
      </c>
    </row>
    <row r="15" spans="1:45" x14ac:dyDescent="0.2">
      <c r="A15" s="229">
        <v>400586</v>
      </c>
      <c r="B15" s="229" t="s">
        <v>381</v>
      </c>
      <c r="AD15" s="229" t="s">
        <v>155</v>
      </c>
      <c r="AF15" s="229" t="s">
        <v>157</v>
      </c>
      <c r="AH15" s="229" t="s">
        <v>157</v>
      </c>
      <c r="AI15" s="229" t="s">
        <v>156</v>
      </c>
      <c r="AJ15" s="229" t="s">
        <v>156</v>
      </c>
      <c r="AK15" s="229" t="s">
        <v>156</v>
      </c>
      <c r="AM15" s="229" t="s">
        <v>156</v>
      </c>
      <c r="AN15" s="229" t="s">
        <v>156</v>
      </c>
      <c r="AO15" s="229" t="s">
        <v>156</v>
      </c>
      <c r="AQ15" s="229" t="s">
        <v>157</v>
      </c>
      <c r="AR15" s="229" t="s">
        <v>156</v>
      </c>
      <c r="AS15" s="229" t="s">
        <v>2548</v>
      </c>
    </row>
    <row r="16" spans="1:45" x14ac:dyDescent="0.2">
      <c r="A16" s="229">
        <v>400587</v>
      </c>
      <c r="B16" s="229" t="s">
        <v>381</v>
      </c>
      <c r="AI16" s="229" t="s">
        <v>157</v>
      </c>
      <c r="AN16" s="229" t="s">
        <v>157</v>
      </c>
      <c r="AO16" s="229" t="s">
        <v>157</v>
      </c>
      <c r="AP16" s="229" t="s">
        <v>155</v>
      </c>
      <c r="AQ16" s="229" t="s">
        <v>157</v>
      </c>
      <c r="AR16" s="229" t="s">
        <v>157</v>
      </c>
      <c r="AS16" s="229" t="s">
        <v>2548</v>
      </c>
    </row>
    <row r="17" spans="1:45" x14ac:dyDescent="0.2">
      <c r="A17" s="229">
        <v>400628</v>
      </c>
      <c r="B17" s="229" t="s">
        <v>381</v>
      </c>
      <c r="AF17" s="229" t="s">
        <v>155</v>
      </c>
      <c r="AJ17" s="229" t="s">
        <v>156</v>
      </c>
      <c r="AM17" s="229" t="s">
        <v>157</v>
      </c>
      <c r="AN17" s="229" t="s">
        <v>156</v>
      </c>
      <c r="AO17" s="229" t="s">
        <v>156</v>
      </c>
      <c r="AR17" s="229" t="s">
        <v>156</v>
      </c>
      <c r="AS17" s="229" t="s">
        <v>2548</v>
      </c>
    </row>
    <row r="18" spans="1:45" x14ac:dyDescent="0.2">
      <c r="A18" s="229">
        <v>400641</v>
      </c>
      <c r="B18" s="229" t="s">
        <v>381</v>
      </c>
      <c r="AF18" s="229" t="s">
        <v>156</v>
      </c>
      <c r="AI18" s="229" t="s">
        <v>156</v>
      </c>
      <c r="AJ18" s="229" t="s">
        <v>156</v>
      </c>
      <c r="AK18" s="229" t="s">
        <v>156</v>
      </c>
      <c r="AM18" s="229" t="s">
        <v>156</v>
      </c>
      <c r="AN18" s="229" t="s">
        <v>157</v>
      </c>
      <c r="AO18" s="229" t="s">
        <v>156</v>
      </c>
      <c r="AP18" s="229" t="s">
        <v>156</v>
      </c>
      <c r="AR18" s="229" t="s">
        <v>156</v>
      </c>
      <c r="AS18" s="229" t="s">
        <v>2548</v>
      </c>
    </row>
    <row r="19" spans="1:45" x14ac:dyDescent="0.2">
      <c r="A19" s="229">
        <v>400663</v>
      </c>
      <c r="B19" s="229" t="s">
        <v>381</v>
      </c>
      <c r="AD19" s="229" t="s">
        <v>155</v>
      </c>
      <c r="AK19" s="229" t="s">
        <v>156</v>
      </c>
      <c r="AM19" s="229" t="s">
        <v>155</v>
      </c>
      <c r="AN19" s="229" t="s">
        <v>156</v>
      </c>
      <c r="AO19" s="229" t="s">
        <v>155</v>
      </c>
      <c r="AR19" s="229" t="s">
        <v>156</v>
      </c>
      <c r="AS19" s="229" t="s">
        <v>2548</v>
      </c>
    </row>
    <row r="20" spans="1:45" x14ac:dyDescent="0.2">
      <c r="A20" s="229">
        <v>400705</v>
      </c>
      <c r="B20" s="229" t="s">
        <v>381</v>
      </c>
      <c r="Y20" s="229" t="s">
        <v>155</v>
      </c>
      <c r="AB20" s="229" t="s">
        <v>155</v>
      </c>
      <c r="AD20" s="229" t="s">
        <v>156</v>
      </c>
      <c r="AF20" s="229" t="s">
        <v>157</v>
      </c>
      <c r="AM20" s="229" t="s">
        <v>157</v>
      </c>
      <c r="AO20" s="229" t="s">
        <v>155</v>
      </c>
      <c r="AS20" s="229" t="s">
        <v>2548</v>
      </c>
    </row>
    <row r="21" spans="1:45" x14ac:dyDescent="0.2">
      <c r="A21" s="229">
        <v>400766</v>
      </c>
      <c r="B21" s="229" t="s">
        <v>381</v>
      </c>
      <c r="AB21" s="229" t="s">
        <v>155</v>
      </c>
      <c r="AF21" s="229" t="s">
        <v>156</v>
      </c>
      <c r="AM21" s="229" t="s">
        <v>157</v>
      </c>
      <c r="AS21" s="229" t="s">
        <v>2548</v>
      </c>
    </row>
    <row r="22" spans="1:45" x14ac:dyDescent="0.2">
      <c r="A22" s="229">
        <v>400836</v>
      </c>
      <c r="B22" s="229" t="s">
        <v>381</v>
      </c>
      <c r="Y22" s="229" t="s">
        <v>155</v>
      </c>
      <c r="AF22" s="229" t="s">
        <v>157</v>
      </c>
      <c r="AH22" s="229" t="s">
        <v>155</v>
      </c>
      <c r="AI22" s="229" t="s">
        <v>156</v>
      </c>
      <c r="AJ22" s="229" t="s">
        <v>157</v>
      </c>
      <c r="AK22" s="229" t="s">
        <v>156</v>
      </c>
      <c r="AM22" s="229" t="s">
        <v>156</v>
      </c>
      <c r="AN22" s="229" t="s">
        <v>156</v>
      </c>
      <c r="AO22" s="229" t="s">
        <v>156</v>
      </c>
      <c r="AP22" s="229" t="s">
        <v>156</v>
      </c>
      <c r="AR22" s="229" t="s">
        <v>156</v>
      </c>
      <c r="AS22" s="229" t="s">
        <v>2548</v>
      </c>
    </row>
    <row r="23" spans="1:45" x14ac:dyDescent="0.2">
      <c r="A23" s="229">
        <v>400866</v>
      </c>
      <c r="B23" s="229" t="s">
        <v>381</v>
      </c>
      <c r="AA23" s="229" t="s">
        <v>155</v>
      </c>
      <c r="AF23" s="229" t="s">
        <v>155</v>
      </c>
      <c r="AM23" s="229" t="s">
        <v>157</v>
      </c>
      <c r="AO23" s="229" t="s">
        <v>155</v>
      </c>
      <c r="AP23" s="229" t="s">
        <v>157</v>
      </c>
      <c r="AR23" s="229" t="s">
        <v>156</v>
      </c>
      <c r="AS23" s="229" t="s">
        <v>2548</v>
      </c>
    </row>
    <row r="24" spans="1:45" x14ac:dyDescent="0.2">
      <c r="A24" s="229">
        <v>400897</v>
      </c>
      <c r="B24" s="229" t="s">
        <v>381</v>
      </c>
      <c r="R24" s="229" t="s">
        <v>155</v>
      </c>
      <c r="AF24" s="229" t="s">
        <v>155</v>
      </c>
      <c r="AG24" s="229" t="s">
        <v>155</v>
      </c>
      <c r="AI24" s="229" t="s">
        <v>156</v>
      </c>
      <c r="AJ24" s="229" t="s">
        <v>156</v>
      </c>
      <c r="AK24" s="229" t="s">
        <v>156</v>
      </c>
      <c r="AL24" s="229" t="s">
        <v>156</v>
      </c>
      <c r="AM24" s="229" t="s">
        <v>156</v>
      </c>
      <c r="AN24" s="229" t="s">
        <v>156</v>
      </c>
      <c r="AO24" s="229" t="s">
        <v>156</v>
      </c>
      <c r="AP24" s="229" t="s">
        <v>156</v>
      </c>
      <c r="AQ24" s="229" t="s">
        <v>156</v>
      </c>
      <c r="AR24" s="229" t="s">
        <v>156</v>
      </c>
      <c r="AS24" s="229" t="s">
        <v>2548</v>
      </c>
    </row>
    <row r="25" spans="1:45" x14ac:dyDescent="0.2">
      <c r="A25" s="229">
        <v>400901</v>
      </c>
      <c r="B25" s="229" t="s">
        <v>381</v>
      </c>
      <c r="AH25" s="229" t="s">
        <v>155</v>
      </c>
      <c r="AK25" s="229" t="s">
        <v>157</v>
      </c>
      <c r="AM25" s="229" t="s">
        <v>157</v>
      </c>
      <c r="AN25" s="229" t="s">
        <v>157</v>
      </c>
      <c r="AO25" s="229" t="s">
        <v>157</v>
      </c>
      <c r="AP25" s="229" t="s">
        <v>156</v>
      </c>
      <c r="AQ25" s="229" t="s">
        <v>157</v>
      </c>
      <c r="AR25" s="229" t="s">
        <v>156</v>
      </c>
      <c r="AS25" s="229" t="s">
        <v>2548</v>
      </c>
    </row>
    <row r="26" spans="1:45" x14ac:dyDescent="0.2">
      <c r="A26" s="229">
        <v>401002</v>
      </c>
      <c r="B26" s="229" t="s">
        <v>381</v>
      </c>
      <c r="AF26" s="229" t="s">
        <v>155</v>
      </c>
      <c r="AI26" s="229" t="s">
        <v>155</v>
      </c>
      <c r="AJ26" s="229" t="s">
        <v>155</v>
      </c>
      <c r="AK26" s="229" t="s">
        <v>155</v>
      </c>
      <c r="AM26" s="229" t="s">
        <v>155</v>
      </c>
      <c r="AN26" s="229" t="s">
        <v>157</v>
      </c>
      <c r="AO26" s="229" t="s">
        <v>157</v>
      </c>
      <c r="AP26" s="229" t="s">
        <v>155</v>
      </c>
      <c r="AQ26" s="229" t="s">
        <v>155</v>
      </c>
      <c r="AR26" s="229" t="s">
        <v>157</v>
      </c>
      <c r="AS26" s="229" t="s">
        <v>2548</v>
      </c>
    </row>
    <row r="27" spans="1:45" x14ac:dyDescent="0.2">
      <c r="A27" s="229">
        <v>401090</v>
      </c>
      <c r="B27" s="229" t="s">
        <v>381</v>
      </c>
      <c r="AD27" s="229" t="s">
        <v>155</v>
      </c>
      <c r="AF27" s="229" t="s">
        <v>155</v>
      </c>
      <c r="AI27" s="229" t="s">
        <v>155</v>
      </c>
      <c r="AM27" s="229" t="s">
        <v>155</v>
      </c>
      <c r="AO27" s="229" t="s">
        <v>156</v>
      </c>
      <c r="AP27" s="229" t="s">
        <v>157</v>
      </c>
      <c r="AR27" s="229" t="s">
        <v>155</v>
      </c>
      <c r="AS27" s="229" t="s">
        <v>2548</v>
      </c>
    </row>
    <row r="28" spans="1:45" x14ac:dyDescent="0.2">
      <c r="A28" s="229">
        <v>401100</v>
      </c>
      <c r="B28" s="229" t="s">
        <v>381</v>
      </c>
      <c r="AF28" s="229" t="s">
        <v>155</v>
      </c>
      <c r="AI28" s="229" t="s">
        <v>157</v>
      </c>
      <c r="AK28" s="229" t="s">
        <v>157</v>
      </c>
      <c r="AM28" s="229" t="s">
        <v>157</v>
      </c>
      <c r="AN28" s="229" t="s">
        <v>157</v>
      </c>
      <c r="AO28" s="229" t="s">
        <v>157</v>
      </c>
      <c r="AP28" s="229" t="s">
        <v>157</v>
      </c>
      <c r="AQ28" s="229" t="s">
        <v>157</v>
      </c>
      <c r="AR28" s="229" t="s">
        <v>157</v>
      </c>
      <c r="AS28" s="229" t="s">
        <v>2548</v>
      </c>
    </row>
    <row r="29" spans="1:45" x14ac:dyDescent="0.2">
      <c r="A29" s="229">
        <v>401161</v>
      </c>
      <c r="B29" s="229" t="s">
        <v>381</v>
      </c>
      <c r="AB29" s="229" t="s">
        <v>155</v>
      </c>
      <c r="AD29" s="229" t="s">
        <v>155</v>
      </c>
      <c r="AE29" s="229" t="s">
        <v>155</v>
      </c>
      <c r="AF29" s="229" t="s">
        <v>155</v>
      </c>
      <c r="AI29" s="229" t="s">
        <v>155</v>
      </c>
      <c r="AJ29" s="229" t="s">
        <v>155</v>
      </c>
      <c r="AK29" s="229" t="s">
        <v>155</v>
      </c>
      <c r="AM29" s="229" t="s">
        <v>156</v>
      </c>
      <c r="AN29" s="229" t="s">
        <v>156</v>
      </c>
      <c r="AO29" s="229" t="s">
        <v>156</v>
      </c>
      <c r="AP29" s="229" t="s">
        <v>156</v>
      </c>
      <c r="AQ29" s="229" t="s">
        <v>156</v>
      </c>
      <c r="AR29" s="229" t="s">
        <v>156</v>
      </c>
      <c r="AS29" s="229" t="s">
        <v>2548</v>
      </c>
    </row>
    <row r="30" spans="1:45" x14ac:dyDescent="0.2">
      <c r="A30" s="229">
        <v>401166</v>
      </c>
      <c r="B30" s="229" t="s">
        <v>381</v>
      </c>
      <c r="D30" s="229" t="s">
        <v>155</v>
      </c>
      <c r="X30" s="229" t="s">
        <v>155</v>
      </c>
      <c r="AD30" s="229" t="s">
        <v>156</v>
      </c>
      <c r="AF30" s="229" t="s">
        <v>155</v>
      </c>
      <c r="AJ30" s="229" t="s">
        <v>155</v>
      </c>
      <c r="AK30" s="229" t="s">
        <v>156</v>
      </c>
      <c r="AM30" s="229" t="s">
        <v>155</v>
      </c>
      <c r="AO30" s="229" t="s">
        <v>155</v>
      </c>
      <c r="AR30" s="229" t="s">
        <v>156</v>
      </c>
      <c r="AS30" s="229" t="s">
        <v>2548</v>
      </c>
    </row>
    <row r="31" spans="1:45" x14ac:dyDescent="0.2">
      <c r="A31" s="229">
        <v>401209</v>
      </c>
      <c r="B31" s="229" t="s">
        <v>381</v>
      </c>
      <c r="R31" s="229" t="s">
        <v>155</v>
      </c>
      <c r="AE31" s="229" t="s">
        <v>155</v>
      </c>
      <c r="AF31" s="229" t="s">
        <v>155</v>
      </c>
      <c r="AK31" s="229" t="s">
        <v>156</v>
      </c>
      <c r="AM31" s="229" t="s">
        <v>155</v>
      </c>
      <c r="AO31" s="229" t="s">
        <v>155</v>
      </c>
      <c r="AR31" s="229" t="s">
        <v>157</v>
      </c>
      <c r="AS31" s="229" t="s">
        <v>2548</v>
      </c>
    </row>
    <row r="32" spans="1:45" x14ac:dyDescent="0.2">
      <c r="A32" s="229">
        <v>401244</v>
      </c>
      <c r="B32" s="229" t="s">
        <v>381</v>
      </c>
      <c r="X32" s="229" t="s">
        <v>155</v>
      </c>
      <c r="AB32" s="229" t="s">
        <v>155</v>
      </c>
      <c r="AG32" s="229" t="s">
        <v>155</v>
      </c>
      <c r="AM32" s="229" t="s">
        <v>155</v>
      </c>
      <c r="AS32" s="229" t="s">
        <v>2548</v>
      </c>
    </row>
    <row r="33" spans="1:45" x14ac:dyDescent="0.2">
      <c r="A33" s="229">
        <v>401299</v>
      </c>
      <c r="B33" s="229" t="s">
        <v>381</v>
      </c>
      <c r="AA33" s="229" t="s">
        <v>155</v>
      </c>
      <c r="AE33" s="229" t="s">
        <v>155</v>
      </c>
      <c r="AF33" s="229" t="s">
        <v>155</v>
      </c>
      <c r="AK33" s="229" t="s">
        <v>157</v>
      </c>
      <c r="AL33" s="229" t="s">
        <v>155</v>
      </c>
      <c r="AM33" s="229" t="s">
        <v>157</v>
      </c>
      <c r="AN33" s="229" t="s">
        <v>156</v>
      </c>
      <c r="AO33" s="229" t="s">
        <v>156</v>
      </c>
      <c r="AP33" s="229" t="s">
        <v>156</v>
      </c>
      <c r="AQ33" s="229" t="s">
        <v>156</v>
      </c>
      <c r="AR33" s="229" t="s">
        <v>156</v>
      </c>
      <c r="AS33" s="229" t="s">
        <v>2548</v>
      </c>
    </row>
    <row r="34" spans="1:45" x14ac:dyDescent="0.2">
      <c r="A34" s="229">
        <v>401306</v>
      </c>
      <c r="B34" s="229" t="s">
        <v>381</v>
      </c>
      <c r="R34" s="229" t="s">
        <v>155</v>
      </c>
      <c r="AD34" s="229" t="s">
        <v>155</v>
      </c>
      <c r="AE34" s="229" t="s">
        <v>156</v>
      </c>
      <c r="AH34" s="229" t="s">
        <v>155</v>
      </c>
      <c r="AI34" s="229" t="s">
        <v>156</v>
      </c>
      <c r="AJ34" s="229" t="s">
        <v>155</v>
      </c>
      <c r="AK34" s="229" t="s">
        <v>156</v>
      </c>
      <c r="AL34" s="229" t="s">
        <v>156</v>
      </c>
      <c r="AM34" s="229" t="s">
        <v>155</v>
      </c>
      <c r="AN34" s="229" t="s">
        <v>156</v>
      </c>
      <c r="AO34" s="229" t="s">
        <v>156</v>
      </c>
      <c r="AP34" s="229" t="s">
        <v>156</v>
      </c>
      <c r="AQ34" s="229" t="s">
        <v>156</v>
      </c>
      <c r="AR34" s="229" t="s">
        <v>156</v>
      </c>
      <c r="AS34" s="229" t="s">
        <v>2548</v>
      </c>
    </row>
    <row r="35" spans="1:45" x14ac:dyDescent="0.2">
      <c r="A35" s="229">
        <v>401310</v>
      </c>
      <c r="B35" s="229" t="s">
        <v>381</v>
      </c>
      <c r="AD35" s="229" t="s">
        <v>156</v>
      </c>
      <c r="AF35" s="229" t="s">
        <v>155</v>
      </c>
      <c r="AI35" s="229" t="s">
        <v>156</v>
      </c>
      <c r="AJ35" s="229" t="s">
        <v>156</v>
      </c>
      <c r="AK35" s="229" t="s">
        <v>156</v>
      </c>
      <c r="AM35" s="229" t="s">
        <v>156</v>
      </c>
      <c r="AN35" s="229" t="s">
        <v>156</v>
      </c>
      <c r="AO35" s="229" t="s">
        <v>157</v>
      </c>
      <c r="AP35" s="229" t="s">
        <v>156</v>
      </c>
      <c r="AQ35" s="229" t="s">
        <v>156</v>
      </c>
      <c r="AR35" s="229" t="s">
        <v>156</v>
      </c>
      <c r="AS35" s="229" t="s">
        <v>2548</v>
      </c>
    </row>
    <row r="36" spans="1:45" x14ac:dyDescent="0.2">
      <c r="A36" s="229">
        <v>401350</v>
      </c>
      <c r="B36" s="229" t="s">
        <v>381</v>
      </c>
      <c r="AO36" s="229" t="s">
        <v>155</v>
      </c>
      <c r="AS36" s="229" t="s">
        <v>2548</v>
      </c>
    </row>
    <row r="37" spans="1:45" x14ac:dyDescent="0.2">
      <c r="A37" s="229">
        <v>401369</v>
      </c>
      <c r="B37" s="229" t="s">
        <v>381</v>
      </c>
      <c r="K37" s="229" t="s">
        <v>156</v>
      </c>
      <c r="AF37" s="229" t="s">
        <v>155</v>
      </c>
      <c r="AK37" s="229" t="s">
        <v>156</v>
      </c>
      <c r="AM37" s="229" t="s">
        <v>155</v>
      </c>
      <c r="AN37" s="229" t="s">
        <v>156</v>
      </c>
      <c r="AO37" s="229" t="s">
        <v>156</v>
      </c>
      <c r="AR37" s="229" t="s">
        <v>156</v>
      </c>
      <c r="AS37" s="229" t="s">
        <v>2548</v>
      </c>
    </row>
    <row r="38" spans="1:45" x14ac:dyDescent="0.2">
      <c r="A38" s="229">
        <v>401385</v>
      </c>
      <c r="B38" s="229" t="s">
        <v>381</v>
      </c>
      <c r="L38" s="229" t="s">
        <v>155</v>
      </c>
      <c r="R38" s="229" t="s">
        <v>156</v>
      </c>
      <c r="Y38" s="229" t="s">
        <v>155</v>
      </c>
      <c r="AF38" s="229" t="s">
        <v>155</v>
      </c>
      <c r="AI38" s="229" t="s">
        <v>157</v>
      </c>
      <c r="AJ38" s="229" t="s">
        <v>155</v>
      </c>
      <c r="AL38" s="229" t="s">
        <v>157</v>
      </c>
      <c r="AM38" s="229" t="s">
        <v>156</v>
      </c>
      <c r="AO38" s="229" t="s">
        <v>155</v>
      </c>
      <c r="AR38" s="229" t="s">
        <v>157</v>
      </c>
      <c r="AS38" s="229" t="s">
        <v>2548</v>
      </c>
    </row>
    <row r="39" spans="1:45" x14ac:dyDescent="0.2">
      <c r="A39" s="229">
        <v>401405</v>
      </c>
      <c r="B39" s="229" t="s">
        <v>381</v>
      </c>
      <c r="AB39" s="229" t="s">
        <v>155</v>
      </c>
      <c r="AE39" s="229" t="s">
        <v>155</v>
      </c>
      <c r="AI39" s="229" t="s">
        <v>155</v>
      </c>
      <c r="AJ39" s="229" t="s">
        <v>155</v>
      </c>
      <c r="AK39" s="229" t="s">
        <v>156</v>
      </c>
      <c r="AM39" s="229" t="s">
        <v>155</v>
      </c>
      <c r="AN39" s="229" t="s">
        <v>156</v>
      </c>
      <c r="AO39" s="229" t="s">
        <v>156</v>
      </c>
      <c r="AP39" s="229" t="s">
        <v>156</v>
      </c>
      <c r="AQ39" s="229" t="s">
        <v>157</v>
      </c>
      <c r="AR39" s="229" t="s">
        <v>157</v>
      </c>
      <c r="AS39" s="229" t="s">
        <v>2548</v>
      </c>
    </row>
    <row r="40" spans="1:45" x14ac:dyDescent="0.2">
      <c r="A40" s="229">
        <v>401425</v>
      </c>
      <c r="B40" s="229" t="s">
        <v>381</v>
      </c>
      <c r="R40" s="229" t="s">
        <v>155</v>
      </c>
      <c r="AE40" s="229" t="s">
        <v>155</v>
      </c>
      <c r="AI40" s="229" t="s">
        <v>157</v>
      </c>
      <c r="AK40" s="229" t="s">
        <v>156</v>
      </c>
      <c r="AN40" s="229" t="s">
        <v>156</v>
      </c>
      <c r="AO40" s="229" t="s">
        <v>156</v>
      </c>
      <c r="AP40" s="229" t="s">
        <v>156</v>
      </c>
      <c r="AQ40" s="229" t="s">
        <v>156</v>
      </c>
      <c r="AR40" s="229" t="s">
        <v>156</v>
      </c>
      <c r="AS40" s="229" t="s">
        <v>2548</v>
      </c>
    </row>
    <row r="41" spans="1:45" x14ac:dyDescent="0.2">
      <c r="A41" s="229">
        <v>401549</v>
      </c>
      <c r="B41" s="229" t="s">
        <v>381</v>
      </c>
      <c r="T41" s="229" t="s">
        <v>157</v>
      </c>
      <c r="AM41" s="229" t="s">
        <v>155</v>
      </c>
      <c r="AN41" s="229" t="s">
        <v>156</v>
      </c>
      <c r="AO41" s="229" t="s">
        <v>156</v>
      </c>
      <c r="AP41" s="229" t="s">
        <v>156</v>
      </c>
      <c r="AQ41" s="229" t="s">
        <v>156</v>
      </c>
      <c r="AS41" s="229" t="s">
        <v>2548</v>
      </c>
    </row>
    <row r="42" spans="1:45" x14ac:dyDescent="0.2">
      <c r="A42" s="229">
        <v>401690</v>
      </c>
      <c r="B42" s="229" t="s">
        <v>381</v>
      </c>
      <c r="AA42" s="229" t="s">
        <v>155</v>
      </c>
      <c r="AE42" s="229" t="s">
        <v>157</v>
      </c>
      <c r="AF42" s="229" t="s">
        <v>155</v>
      </c>
      <c r="AL42" s="229" t="s">
        <v>156</v>
      </c>
      <c r="AM42" s="229" t="s">
        <v>156</v>
      </c>
      <c r="AN42" s="229" t="s">
        <v>156</v>
      </c>
      <c r="AO42" s="229" t="s">
        <v>156</v>
      </c>
      <c r="AP42" s="229" t="s">
        <v>156</v>
      </c>
      <c r="AQ42" s="229" t="s">
        <v>156</v>
      </c>
      <c r="AR42" s="229" t="s">
        <v>156</v>
      </c>
      <c r="AS42" s="229" t="s">
        <v>2548</v>
      </c>
    </row>
    <row r="43" spans="1:45" x14ac:dyDescent="0.2">
      <c r="A43" s="229">
        <v>401733</v>
      </c>
      <c r="B43" s="229" t="s">
        <v>381</v>
      </c>
      <c r="AA43" s="229" t="s">
        <v>155</v>
      </c>
      <c r="AB43" s="229" t="s">
        <v>155</v>
      </c>
      <c r="AF43" s="229" t="s">
        <v>155</v>
      </c>
      <c r="AI43" s="229" t="s">
        <v>155</v>
      </c>
      <c r="AM43" s="229" t="s">
        <v>157</v>
      </c>
      <c r="AN43" s="229" t="s">
        <v>155</v>
      </c>
      <c r="AS43" s="229" t="s">
        <v>2548</v>
      </c>
    </row>
    <row r="44" spans="1:45" x14ac:dyDescent="0.2">
      <c r="A44" s="229">
        <v>401741</v>
      </c>
      <c r="B44" s="229" t="s">
        <v>381</v>
      </c>
      <c r="L44" s="229" t="s">
        <v>156</v>
      </c>
      <c r="AE44" s="229" t="s">
        <v>156</v>
      </c>
      <c r="AN44" s="229" t="s">
        <v>156</v>
      </c>
      <c r="AO44" s="229" t="s">
        <v>156</v>
      </c>
      <c r="AP44" s="229" t="s">
        <v>156</v>
      </c>
      <c r="AQ44" s="229" t="s">
        <v>156</v>
      </c>
      <c r="AR44" s="229" t="s">
        <v>156</v>
      </c>
      <c r="AS44" s="229" t="s">
        <v>2548</v>
      </c>
    </row>
    <row r="45" spans="1:45" x14ac:dyDescent="0.2">
      <c r="A45" s="229">
        <v>401866</v>
      </c>
      <c r="B45" s="229" t="s">
        <v>381</v>
      </c>
      <c r="AM45" s="229" t="s">
        <v>155</v>
      </c>
      <c r="AS45" s="229" t="s">
        <v>2548</v>
      </c>
    </row>
    <row r="46" spans="1:45" x14ac:dyDescent="0.2">
      <c r="A46" s="229">
        <v>401867</v>
      </c>
      <c r="B46" s="229" t="s">
        <v>381</v>
      </c>
      <c r="AD46" s="229" t="s">
        <v>155</v>
      </c>
      <c r="AI46" s="229" t="s">
        <v>156</v>
      </c>
      <c r="AJ46" s="229" t="s">
        <v>156</v>
      </c>
      <c r="AK46" s="229" t="s">
        <v>156</v>
      </c>
      <c r="AL46" s="229" t="s">
        <v>156</v>
      </c>
      <c r="AM46" s="229" t="s">
        <v>156</v>
      </c>
      <c r="AN46" s="229" t="s">
        <v>156</v>
      </c>
      <c r="AO46" s="229" t="s">
        <v>156</v>
      </c>
      <c r="AP46" s="229" t="s">
        <v>156</v>
      </c>
      <c r="AQ46" s="229" t="s">
        <v>156</v>
      </c>
      <c r="AR46" s="229" t="s">
        <v>156</v>
      </c>
      <c r="AS46" s="229" t="s">
        <v>2548</v>
      </c>
    </row>
    <row r="47" spans="1:45" x14ac:dyDescent="0.2">
      <c r="A47" s="229">
        <v>402076</v>
      </c>
      <c r="B47" s="229" t="s">
        <v>381</v>
      </c>
      <c r="AI47" s="229" t="s">
        <v>155</v>
      </c>
      <c r="AS47" s="229" t="s">
        <v>2547</v>
      </c>
    </row>
    <row r="48" spans="1:45" x14ac:dyDescent="0.2">
      <c r="A48" s="229">
        <v>402079</v>
      </c>
      <c r="B48" s="229" t="s">
        <v>381</v>
      </c>
      <c r="AJ48" s="229" t="s">
        <v>155</v>
      </c>
      <c r="AO48" s="229" t="s">
        <v>155</v>
      </c>
      <c r="AS48" s="229" t="s">
        <v>2548</v>
      </c>
    </row>
    <row r="49" spans="1:45" x14ac:dyDescent="0.2">
      <c r="A49" s="229">
        <v>402086</v>
      </c>
      <c r="B49" s="229" t="s">
        <v>381</v>
      </c>
      <c r="T49" s="229" t="s">
        <v>155</v>
      </c>
      <c r="AI49" s="229" t="s">
        <v>155</v>
      </c>
      <c r="AM49" s="229" t="s">
        <v>155</v>
      </c>
      <c r="AN49" s="229" t="s">
        <v>155</v>
      </c>
      <c r="AO49" s="229" t="s">
        <v>155</v>
      </c>
      <c r="AS49" s="229" t="s">
        <v>2548</v>
      </c>
    </row>
    <row r="50" spans="1:45" x14ac:dyDescent="0.2">
      <c r="A50" s="229">
        <v>402108</v>
      </c>
      <c r="B50" s="229" t="s">
        <v>381</v>
      </c>
      <c r="R50" s="229" t="s">
        <v>156</v>
      </c>
      <c r="W50" s="229" t="s">
        <v>155</v>
      </c>
      <c r="AB50" s="229" t="s">
        <v>155</v>
      </c>
      <c r="AE50" s="229" t="s">
        <v>156</v>
      </c>
      <c r="AI50" s="229" t="s">
        <v>157</v>
      </c>
      <c r="AJ50" s="229" t="s">
        <v>155</v>
      </c>
      <c r="AK50" s="229" t="s">
        <v>156</v>
      </c>
      <c r="AL50" s="229" t="s">
        <v>155</v>
      </c>
      <c r="AM50" s="229" t="s">
        <v>156</v>
      </c>
      <c r="AN50" s="229" t="s">
        <v>155</v>
      </c>
      <c r="AO50" s="229" t="s">
        <v>155</v>
      </c>
      <c r="AP50" s="229" t="s">
        <v>156</v>
      </c>
      <c r="AQ50" s="229" t="s">
        <v>155</v>
      </c>
      <c r="AR50" s="229" t="s">
        <v>156</v>
      </c>
      <c r="AS50" s="229" t="s">
        <v>2548</v>
      </c>
    </row>
    <row r="51" spans="1:45" x14ac:dyDescent="0.2">
      <c r="A51" s="229">
        <v>402187</v>
      </c>
      <c r="B51" s="229" t="s">
        <v>381</v>
      </c>
      <c r="AH51" s="229" t="s">
        <v>155</v>
      </c>
      <c r="AI51" s="229" t="s">
        <v>155</v>
      </c>
      <c r="AJ51" s="229" t="s">
        <v>157</v>
      </c>
      <c r="AM51" s="229" t="s">
        <v>157</v>
      </c>
      <c r="AN51" s="229" t="s">
        <v>157</v>
      </c>
      <c r="AR51" s="229" t="s">
        <v>156</v>
      </c>
      <c r="AS51" s="229" t="s">
        <v>2548</v>
      </c>
    </row>
    <row r="52" spans="1:45" x14ac:dyDescent="0.2">
      <c r="A52" s="229">
        <v>402355</v>
      </c>
      <c r="B52" s="229" t="s">
        <v>381</v>
      </c>
      <c r="AE52" s="229" t="s">
        <v>157</v>
      </c>
      <c r="AI52" s="229" t="s">
        <v>155</v>
      </c>
      <c r="AJ52" s="229" t="s">
        <v>155</v>
      </c>
      <c r="AK52" s="229" t="s">
        <v>157</v>
      </c>
      <c r="AN52" s="229" t="s">
        <v>156</v>
      </c>
      <c r="AO52" s="229" t="s">
        <v>155</v>
      </c>
      <c r="AP52" s="229" t="s">
        <v>157</v>
      </c>
      <c r="AQ52" s="229" t="s">
        <v>156</v>
      </c>
      <c r="AR52" s="229" t="s">
        <v>157</v>
      </c>
      <c r="AS52" s="229" t="s">
        <v>2548</v>
      </c>
    </row>
    <row r="53" spans="1:45" x14ac:dyDescent="0.2">
      <c r="A53" s="229">
        <v>402361</v>
      </c>
      <c r="B53" s="229" t="s">
        <v>381</v>
      </c>
      <c r="AK53" s="229" t="s">
        <v>155</v>
      </c>
      <c r="AS53" s="229" t="s">
        <v>2548</v>
      </c>
    </row>
    <row r="54" spans="1:45" x14ac:dyDescent="0.2">
      <c r="A54" s="229">
        <v>402383</v>
      </c>
      <c r="B54" s="229" t="s">
        <v>381</v>
      </c>
      <c r="AA54" s="229" t="s">
        <v>155</v>
      </c>
      <c r="AD54" s="229" t="s">
        <v>155</v>
      </c>
      <c r="AF54" s="229" t="s">
        <v>155</v>
      </c>
      <c r="AG54" s="229" t="s">
        <v>155</v>
      </c>
      <c r="AI54" s="229" t="s">
        <v>155</v>
      </c>
      <c r="AJ54" s="229" t="s">
        <v>155</v>
      </c>
      <c r="AK54" s="229" t="s">
        <v>155</v>
      </c>
      <c r="AL54" s="229" t="s">
        <v>155</v>
      </c>
      <c r="AM54" s="229" t="s">
        <v>155</v>
      </c>
      <c r="AN54" s="229" t="s">
        <v>156</v>
      </c>
      <c r="AO54" s="229" t="s">
        <v>157</v>
      </c>
      <c r="AP54" s="229" t="s">
        <v>157</v>
      </c>
      <c r="AQ54" s="229" t="s">
        <v>157</v>
      </c>
      <c r="AR54" s="229" t="s">
        <v>157</v>
      </c>
      <c r="AS54" s="229" t="s">
        <v>2548</v>
      </c>
    </row>
    <row r="55" spans="1:45" x14ac:dyDescent="0.2">
      <c r="A55" s="229">
        <v>402479</v>
      </c>
      <c r="B55" s="229" t="s">
        <v>381</v>
      </c>
      <c r="R55" s="229" t="s">
        <v>156</v>
      </c>
      <c r="AD55" s="229" t="s">
        <v>156</v>
      </c>
      <c r="AE55" s="229" t="s">
        <v>157</v>
      </c>
      <c r="AF55" s="229" t="s">
        <v>155</v>
      </c>
      <c r="AI55" s="229" t="s">
        <v>157</v>
      </c>
      <c r="AK55" s="229" t="s">
        <v>156</v>
      </c>
      <c r="AL55" s="229" t="s">
        <v>157</v>
      </c>
      <c r="AN55" s="229" t="s">
        <v>156</v>
      </c>
      <c r="AO55" s="229" t="s">
        <v>156</v>
      </c>
      <c r="AP55" s="229" t="s">
        <v>156</v>
      </c>
      <c r="AQ55" s="229" t="s">
        <v>156</v>
      </c>
      <c r="AR55" s="229" t="s">
        <v>156</v>
      </c>
      <c r="AS55" s="229" t="s">
        <v>2548</v>
      </c>
    </row>
    <row r="56" spans="1:45" x14ac:dyDescent="0.2">
      <c r="A56" s="229">
        <v>402541</v>
      </c>
      <c r="B56" s="229" t="s">
        <v>381</v>
      </c>
      <c r="L56" s="229" t="s">
        <v>155</v>
      </c>
      <c r="R56" s="229" t="s">
        <v>156</v>
      </c>
      <c r="AE56" s="229" t="s">
        <v>157</v>
      </c>
      <c r="AF56" s="229" t="s">
        <v>155</v>
      </c>
      <c r="AI56" s="229" t="s">
        <v>156</v>
      </c>
      <c r="AJ56" s="229" t="s">
        <v>156</v>
      </c>
      <c r="AK56" s="229" t="s">
        <v>156</v>
      </c>
      <c r="AL56" s="229" t="s">
        <v>156</v>
      </c>
      <c r="AM56" s="229" t="s">
        <v>156</v>
      </c>
      <c r="AN56" s="229" t="s">
        <v>156</v>
      </c>
      <c r="AO56" s="229" t="s">
        <v>156</v>
      </c>
      <c r="AP56" s="229" t="s">
        <v>156</v>
      </c>
      <c r="AQ56" s="229" t="s">
        <v>156</v>
      </c>
      <c r="AR56" s="229" t="s">
        <v>156</v>
      </c>
      <c r="AS56" s="229" t="s">
        <v>2548</v>
      </c>
    </row>
    <row r="57" spans="1:45" x14ac:dyDescent="0.2">
      <c r="A57" s="229">
        <v>402554</v>
      </c>
      <c r="B57" s="229" t="s">
        <v>381</v>
      </c>
      <c r="AO57" s="229" t="s">
        <v>155</v>
      </c>
      <c r="AS57" s="229" t="s">
        <v>2548</v>
      </c>
    </row>
    <row r="58" spans="1:45" x14ac:dyDescent="0.2">
      <c r="A58" s="229">
        <v>402559</v>
      </c>
      <c r="B58" s="229" t="s">
        <v>382</v>
      </c>
      <c r="AA58" s="229" t="s">
        <v>155</v>
      </c>
      <c r="AB58" s="229" t="s">
        <v>155</v>
      </c>
      <c r="AD58" s="229" t="s">
        <v>155</v>
      </c>
      <c r="AI58" s="229" t="s">
        <v>156</v>
      </c>
      <c r="AJ58" s="229" t="s">
        <v>156</v>
      </c>
      <c r="AK58" s="229" t="s">
        <v>156</v>
      </c>
      <c r="AL58" s="229" t="s">
        <v>156</v>
      </c>
      <c r="AM58" s="229" t="s">
        <v>156</v>
      </c>
      <c r="AS58" s="229" t="s">
        <v>2548</v>
      </c>
    </row>
    <row r="59" spans="1:45" x14ac:dyDescent="0.2">
      <c r="A59" s="229">
        <v>402562</v>
      </c>
      <c r="B59" s="229" t="s">
        <v>381</v>
      </c>
      <c r="Y59" s="229" t="s">
        <v>155</v>
      </c>
      <c r="AE59" s="229" t="s">
        <v>155</v>
      </c>
      <c r="AI59" s="229" t="s">
        <v>156</v>
      </c>
      <c r="AJ59" s="229" t="s">
        <v>157</v>
      </c>
      <c r="AK59" s="229" t="s">
        <v>156</v>
      </c>
      <c r="AL59" s="229" t="s">
        <v>155</v>
      </c>
      <c r="AM59" s="229" t="s">
        <v>156</v>
      </c>
      <c r="AN59" s="229" t="s">
        <v>156</v>
      </c>
      <c r="AO59" s="229" t="s">
        <v>156</v>
      </c>
      <c r="AP59" s="229" t="s">
        <v>156</v>
      </c>
      <c r="AQ59" s="229" t="s">
        <v>156</v>
      </c>
      <c r="AR59" s="229" t="s">
        <v>156</v>
      </c>
      <c r="AS59" s="229" t="s">
        <v>2548</v>
      </c>
    </row>
    <row r="60" spans="1:45" x14ac:dyDescent="0.2">
      <c r="A60" s="229">
        <v>402675</v>
      </c>
      <c r="B60" s="229" t="s">
        <v>381</v>
      </c>
      <c r="AF60" s="229" t="s">
        <v>155</v>
      </c>
      <c r="AM60" s="229" t="s">
        <v>156</v>
      </c>
      <c r="AS60" s="229" t="s">
        <v>2548</v>
      </c>
    </row>
    <row r="61" spans="1:45" x14ac:dyDescent="0.2">
      <c r="A61" s="229">
        <v>402701</v>
      </c>
      <c r="B61" s="229" t="s">
        <v>381</v>
      </c>
      <c r="J61" s="229" t="s">
        <v>155</v>
      </c>
      <c r="T61" s="229" t="s">
        <v>157</v>
      </c>
      <c r="AF61" s="229" t="s">
        <v>155</v>
      </c>
      <c r="AG61" s="229" t="s">
        <v>155</v>
      </c>
      <c r="AI61" s="229" t="s">
        <v>155</v>
      </c>
      <c r="AJ61" s="229" t="s">
        <v>155</v>
      </c>
      <c r="AK61" s="229" t="s">
        <v>155</v>
      </c>
      <c r="AL61" s="229" t="s">
        <v>155</v>
      </c>
      <c r="AM61" s="229" t="s">
        <v>155</v>
      </c>
      <c r="AN61" s="229" t="s">
        <v>156</v>
      </c>
      <c r="AO61" s="229" t="s">
        <v>156</v>
      </c>
      <c r="AP61" s="229" t="s">
        <v>156</v>
      </c>
      <c r="AQ61" s="229" t="s">
        <v>156</v>
      </c>
      <c r="AR61" s="229" t="s">
        <v>156</v>
      </c>
      <c r="AS61" s="229" t="s">
        <v>2548</v>
      </c>
    </row>
    <row r="62" spans="1:45" x14ac:dyDescent="0.2">
      <c r="A62" s="229">
        <v>402861</v>
      </c>
      <c r="B62" s="229" t="s">
        <v>381</v>
      </c>
      <c r="AD62" s="229" t="s">
        <v>155</v>
      </c>
      <c r="AM62" s="229" t="s">
        <v>155</v>
      </c>
      <c r="AS62" s="229" t="s">
        <v>2548</v>
      </c>
    </row>
    <row r="63" spans="1:45" x14ac:dyDescent="0.2">
      <c r="A63" s="229">
        <v>402869</v>
      </c>
      <c r="B63" s="229" t="s">
        <v>381</v>
      </c>
      <c r="R63" s="229" t="s">
        <v>155</v>
      </c>
      <c r="AI63" s="229" t="s">
        <v>155</v>
      </c>
      <c r="AK63" s="229" t="s">
        <v>155</v>
      </c>
      <c r="AN63" s="229" t="s">
        <v>157</v>
      </c>
      <c r="AO63" s="229" t="s">
        <v>157</v>
      </c>
      <c r="AP63" s="229" t="s">
        <v>155</v>
      </c>
      <c r="AR63" s="229" t="s">
        <v>155</v>
      </c>
      <c r="AS63" s="229" t="s">
        <v>2548</v>
      </c>
    </row>
    <row r="64" spans="1:45" x14ac:dyDescent="0.2">
      <c r="A64" s="229">
        <v>402964</v>
      </c>
      <c r="B64" s="229" t="s">
        <v>382</v>
      </c>
      <c r="AE64" s="229" t="s">
        <v>157</v>
      </c>
      <c r="AF64" s="229" t="s">
        <v>157</v>
      </c>
      <c r="AI64" s="229" t="s">
        <v>156</v>
      </c>
      <c r="AJ64" s="229" t="s">
        <v>156</v>
      </c>
      <c r="AK64" s="229" t="s">
        <v>156</v>
      </c>
      <c r="AL64" s="229" t="s">
        <v>156</v>
      </c>
      <c r="AM64" s="229" t="s">
        <v>156</v>
      </c>
      <c r="AS64" s="229" t="s">
        <v>2548</v>
      </c>
    </row>
    <row r="65" spans="1:45" x14ac:dyDescent="0.2">
      <c r="A65" s="229">
        <v>403199</v>
      </c>
      <c r="B65" s="229" t="s">
        <v>381</v>
      </c>
      <c r="AE65" s="229" t="s">
        <v>155</v>
      </c>
      <c r="AK65" s="229" t="s">
        <v>155</v>
      </c>
      <c r="AN65" s="229" t="s">
        <v>155</v>
      </c>
      <c r="AO65" s="229" t="s">
        <v>155</v>
      </c>
      <c r="AR65" s="229" t="s">
        <v>155</v>
      </c>
      <c r="AS65" s="229" t="s">
        <v>2548</v>
      </c>
    </row>
    <row r="66" spans="1:45" x14ac:dyDescent="0.2">
      <c r="A66" s="229">
        <v>403228</v>
      </c>
      <c r="B66" s="229" t="s">
        <v>381</v>
      </c>
      <c r="AJ66" s="229" t="s">
        <v>155</v>
      </c>
      <c r="AK66" s="229" t="s">
        <v>155</v>
      </c>
      <c r="AO66" s="229" t="s">
        <v>155</v>
      </c>
      <c r="AR66" s="229" t="s">
        <v>155</v>
      </c>
      <c r="AS66" s="229" t="s">
        <v>2548</v>
      </c>
    </row>
    <row r="67" spans="1:45" x14ac:dyDescent="0.2">
      <c r="A67" s="229">
        <v>403319</v>
      </c>
      <c r="B67" s="229" t="s">
        <v>381</v>
      </c>
      <c r="D67" s="229" t="s">
        <v>157</v>
      </c>
      <c r="Y67" s="229" t="s">
        <v>157</v>
      </c>
      <c r="AF67" s="229" t="s">
        <v>155</v>
      </c>
      <c r="AJ67" s="229" t="s">
        <v>155</v>
      </c>
      <c r="AO67" s="229" t="s">
        <v>155</v>
      </c>
      <c r="AP67" s="229" t="s">
        <v>155</v>
      </c>
      <c r="AR67" s="229" t="s">
        <v>156</v>
      </c>
      <c r="AS67" s="229" t="s">
        <v>2548</v>
      </c>
    </row>
    <row r="68" spans="1:45" x14ac:dyDescent="0.2">
      <c r="A68" s="229">
        <v>403483</v>
      </c>
      <c r="B68" s="229" t="s">
        <v>381</v>
      </c>
      <c r="Y68" s="229" t="s">
        <v>155</v>
      </c>
      <c r="AJ68" s="229" t="s">
        <v>155</v>
      </c>
      <c r="AO68" s="229" t="s">
        <v>155</v>
      </c>
      <c r="AS68" s="229" t="s">
        <v>2548</v>
      </c>
    </row>
    <row r="69" spans="1:45" x14ac:dyDescent="0.2">
      <c r="A69" s="229">
        <v>403488</v>
      </c>
      <c r="B69" s="229" t="s">
        <v>381</v>
      </c>
      <c r="AE69" s="229" t="s">
        <v>155</v>
      </c>
      <c r="AK69" s="229" t="s">
        <v>155</v>
      </c>
      <c r="AO69" s="229" t="s">
        <v>155</v>
      </c>
      <c r="AR69" s="229" t="s">
        <v>155</v>
      </c>
      <c r="AS69" s="229" t="s">
        <v>2548</v>
      </c>
    </row>
    <row r="70" spans="1:45" x14ac:dyDescent="0.2">
      <c r="A70" s="229">
        <v>403497</v>
      </c>
      <c r="B70" s="229" t="s">
        <v>381</v>
      </c>
      <c r="AD70" s="229" t="s">
        <v>155</v>
      </c>
      <c r="AE70" s="229" t="s">
        <v>155</v>
      </c>
      <c r="AM70" s="229" t="s">
        <v>157</v>
      </c>
      <c r="AS70" s="229" t="s">
        <v>2548</v>
      </c>
    </row>
    <row r="71" spans="1:45" x14ac:dyDescent="0.2">
      <c r="A71" s="229">
        <v>403517</v>
      </c>
      <c r="B71" s="229" t="s">
        <v>381</v>
      </c>
      <c r="AF71" s="229" t="s">
        <v>155</v>
      </c>
      <c r="AM71" s="229" t="s">
        <v>155</v>
      </c>
      <c r="AS71" s="229" t="s">
        <v>2548</v>
      </c>
    </row>
    <row r="72" spans="1:45" x14ac:dyDescent="0.2">
      <c r="A72" s="229">
        <v>403522</v>
      </c>
      <c r="B72" s="229" t="s">
        <v>381</v>
      </c>
      <c r="AM72" s="229" t="s">
        <v>155</v>
      </c>
      <c r="AS72" s="229" t="s">
        <v>2548</v>
      </c>
    </row>
    <row r="73" spans="1:45" x14ac:dyDescent="0.2">
      <c r="A73" s="229">
        <v>403630</v>
      </c>
      <c r="B73" s="229" t="s">
        <v>381</v>
      </c>
      <c r="AG73" s="229" t="s">
        <v>155</v>
      </c>
      <c r="AK73" s="229" t="s">
        <v>155</v>
      </c>
      <c r="AN73" s="229" t="s">
        <v>155</v>
      </c>
      <c r="AS73" s="229" t="s">
        <v>2548</v>
      </c>
    </row>
    <row r="74" spans="1:45" x14ac:dyDescent="0.2">
      <c r="A74" s="229">
        <v>403751</v>
      </c>
      <c r="B74" s="229" t="s">
        <v>381</v>
      </c>
      <c r="K74" s="229" t="s">
        <v>156</v>
      </c>
      <c r="AI74" s="229" t="s">
        <v>155</v>
      </c>
      <c r="AJ74" s="229" t="s">
        <v>155</v>
      </c>
      <c r="AK74" s="229" t="s">
        <v>157</v>
      </c>
      <c r="AM74" s="229" t="s">
        <v>155</v>
      </c>
      <c r="AN74" s="229" t="s">
        <v>156</v>
      </c>
      <c r="AO74" s="229" t="s">
        <v>157</v>
      </c>
      <c r="AP74" s="229" t="s">
        <v>157</v>
      </c>
      <c r="AQ74" s="229" t="s">
        <v>157</v>
      </c>
      <c r="AR74" s="229" t="s">
        <v>157</v>
      </c>
      <c r="AS74" s="229" t="s">
        <v>2548</v>
      </c>
    </row>
    <row r="75" spans="1:45" x14ac:dyDescent="0.2">
      <c r="A75" s="229">
        <v>403786</v>
      </c>
      <c r="B75" s="229" t="s">
        <v>381</v>
      </c>
      <c r="AN75" s="229" t="s">
        <v>155</v>
      </c>
      <c r="AO75" s="229" t="s">
        <v>155</v>
      </c>
      <c r="AP75" s="229" t="s">
        <v>155</v>
      </c>
      <c r="AS75" s="229" t="s">
        <v>2548</v>
      </c>
    </row>
    <row r="76" spans="1:45" x14ac:dyDescent="0.2">
      <c r="A76" s="229">
        <v>403815</v>
      </c>
      <c r="B76" s="229" t="s">
        <v>381</v>
      </c>
      <c r="D76" s="229" t="s">
        <v>157</v>
      </c>
      <c r="Y76" s="229" t="s">
        <v>155</v>
      </c>
      <c r="AF76" s="229" t="s">
        <v>155</v>
      </c>
      <c r="AI76" s="229" t="s">
        <v>157</v>
      </c>
      <c r="AJ76" s="229" t="s">
        <v>156</v>
      </c>
      <c r="AK76" s="229" t="s">
        <v>157</v>
      </c>
      <c r="AL76" s="229" t="s">
        <v>156</v>
      </c>
      <c r="AM76" s="229" t="s">
        <v>157</v>
      </c>
      <c r="AN76" s="229" t="s">
        <v>156</v>
      </c>
      <c r="AO76" s="229" t="s">
        <v>156</v>
      </c>
      <c r="AP76" s="229" t="s">
        <v>156</v>
      </c>
      <c r="AQ76" s="229" t="s">
        <v>156</v>
      </c>
      <c r="AR76" s="229" t="s">
        <v>156</v>
      </c>
      <c r="AS76" s="229" t="s">
        <v>2548</v>
      </c>
    </row>
    <row r="77" spans="1:45" x14ac:dyDescent="0.2">
      <c r="A77" s="229">
        <v>403865</v>
      </c>
      <c r="B77" s="229" t="s">
        <v>381</v>
      </c>
      <c r="AA77" s="229" t="s">
        <v>155</v>
      </c>
      <c r="AF77" s="229" t="s">
        <v>155</v>
      </c>
      <c r="AM77" s="229" t="s">
        <v>156</v>
      </c>
      <c r="AN77" s="229" t="s">
        <v>156</v>
      </c>
      <c r="AO77" s="229" t="s">
        <v>156</v>
      </c>
      <c r="AR77" s="229" t="s">
        <v>156</v>
      </c>
      <c r="AS77" s="229" t="s">
        <v>2548</v>
      </c>
    </row>
    <row r="78" spans="1:45" x14ac:dyDescent="0.2">
      <c r="A78" s="229">
        <v>403948</v>
      </c>
      <c r="B78" s="229" t="s">
        <v>381</v>
      </c>
      <c r="AF78" s="229" t="s">
        <v>156</v>
      </c>
      <c r="AH78" s="229" t="s">
        <v>156</v>
      </c>
      <c r="AI78" s="229" t="s">
        <v>156</v>
      </c>
      <c r="AM78" s="229" t="s">
        <v>156</v>
      </c>
      <c r="AN78" s="229" t="s">
        <v>156</v>
      </c>
      <c r="AO78" s="229" t="s">
        <v>156</v>
      </c>
      <c r="AP78" s="229" t="s">
        <v>156</v>
      </c>
      <c r="AQ78" s="229" t="s">
        <v>156</v>
      </c>
      <c r="AR78" s="229" t="s">
        <v>156</v>
      </c>
      <c r="AS78" s="229" t="s">
        <v>2548</v>
      </c>
    </row>
    <row r="79" spans="1:45" x14ac:dyDescent="0.2">
      <c r="A79" s="229">
        <v>403966</v>
      </c>
      <c r="B79" s="229" t="s">
        <v>381</v>
      </c>
      <c r="AF79" s="229" t="s">
        <v>155</v>
      </c>
      <c r="AH79" s="229" t="s">
        <v>155</v>
      </c>
      <c r="AK79" s="229" t="s">
        <v>155</v>
      </c>
      <c r="AM79" s="229" t="s">
        <v>155</v>
      </c>
      <c r="AN79" s="229" t="s">
        <v>157</v>
      </c>
      <c r="AO79" s="229" t="s">
        <v>157</v>
      </c>
      <c r="AP79" s="229" t="s">
        <v>157</v>
      </c>
      <c r="AQ79" s="229" t="s">
        <v>157</v>
      </c>
      <c r="AR79" s="229" t="s">
        <v>157</v>
      </c>
      <c r="AS79" s="229" t="s">
        <v>2548</v>
      </c>
    </row>
    <row r="80" spans="1:45" x14ac:dyDescent="0.2">
      <c r="A80" s="229">
        <v>403991</v>
      </c>
      <c r="B80" s="229" t="s">
        <v>381</v>
      </c>
      <c r="V80" s="229" t="s">
        <v>155</v>
      </c>
      <c r="AI80" s="229" t="s">
        <v>155</v>
      </c>
      <c r="AM80" s="229" t="s">
        <v>155</v>
      </c>
      <c r="AN80" s="229" t="s">
        <v>156</v>
      </c>
      <c r="AO80" s="229" t="s">
        <v>156</v>
      </c>
      <c r="AR80" s="229" t="s">
        <v>156</v>
      </c>
      <c r="AS80" s="229" t="s">
        <v>2548</v>
      </c>
    </row>
    <row r="81" spans="1:45" x14ac:dyDescent="0.2">
      <c r="A81" s="229">
        <v>404070</v>
      </c>
      <c r="B81" s="229" t="s">
        <v>381</v>
      </c>
      <c r="J81" s="229" t="s">
        <v>155</v>
      </c>
      <c r="Y81" s="229" t="s">
        <v>155</v>
      </c>
      <c r="AD81" s="229" t="s">
        <v>156</v>
      </c>
      <c r="AE81" s="229" t="s">
        <v>155</v>
      </c>
      <c r="AJ81" s="229" t="s">
        <v>156</v>
      </c>
      <c r="AK81" s="229" t="s">
        <v>156</v>
      </c>
      <c r="AM81" s="229" t="s">
        <v>155</v>
      </c>
      <c r="AN81" s="229" t="s">
        <v>155</v>
      </c>
      <c r="AO81" s="229" t="s">
        <v>156</v>
      </c>
      <c r="AQ81" s="229" t="s">
        <v>157</v>
      </c>
      <c r="AR81" s="229" t="s">
        <v>157</v>
      </c>
      <c r="AS81" s="229" t="s">
        <v>2548</v>
      </c>
    </row>
    <row r="82" spans="1:45" x14ac:dyDescent="0.2">
      <c r="A82" s="229">
        <v>404074</v>
      </c>
      <c r="B82" s="229" t="s">
        <v>381</v>
      </c>
      <c r="AM82" s="229" t="s">
        <v>155</v>
      </c>
      <c r="AN82" s="229" t="s">
        <v>157</v>
      </c>
      <c r="AO82" s="229" t="s">
        <v>157</v>
      </c>
      <c r="AR82" s="229" t="s">
        <v>157</v>
      </c>
      <c r="AS82" s="229" t="s">
        <v>2548</v>
      </c>
    </row>
    <row r="83" spans="1:45" x14ac:dyDescent="0.2">
      <c r="A83" s="229">
        <v>404136</v>
      </c>
      <c r="B83" s="229" t="s">
        <v>381</v>
      </c>
      <c r="AI83" s="229" t="s">
        <v>155</v>
      </c>
      <c r="AK83" s="229" t="s">
        <v>155</v>
      </c>
      <c r="AM83" s="229" t="s">
        <v>155</v>
      </c>
      <c r="AN83" s="229" t="s">
        <v>156</v>
      </c>
      <c r="AO83" s="229" t="s">
        <v>156</v>
      </c>
      <c r="AP83" s="229" t="s">
        <v>156</v>
      </c>
      <c r="AQ83" s="229" t="s">
        <v>156</v>
      </c>
      <c r="AR83" s="229" t="s">
        <v>156</v>
      </c>
      <c r="AS83" s="229" t="s">
        <v>2548</v>
      </c>
    </row>
    <row r="84" spans="1:45" x14ac:dyDescent="0.2">
      <c r="A84" s="229">
        <v>404158</v>
      </c>
      <c r="B84" s="229" t="s">
        <v>381</v>
      </c>
      <c r="L84" s="229" t="s">
        <v>155</v>
      </c>
      <c r="AR84" s="229" t="s">
        <v>155</v>
      </c>
      <c r="AS84" s="229" t="s">
        <v>2548</v>
      </c>
    </row>
    <row r="85" spans="1:45" x14ac:dyDescent="0.2">
      <c r="A85" s="229">
        <v>404164</v>
      </c>
      <c r="B85" s="229" t="s">
        <v>381</v>
      </c>
      <c r="X85" s="229" t="s">
        <v>155</v>
      </c>
      <c r="AA85" s="229" t="s">
        <v>155</v>
      </c>
      <c r="AB85" s="229" t="s">
        <v>155</v>
      </c>
      <c r="AD85" s="229" t="s">
        <v>155</v>
      </c>
      <c r="AI85" s="229" t="s">
        <v>157</v>
      </c>
      <c r="AJ85" s="229" t="s">
        <v>157</v>
      </c>
      <c r="AK85" s="229" t="s">
        <v>156</v>
      </c>
      <c r="AM85" s="229" t="s">
        <v>156</v>
      </c>
      <c r="AO85" s="229" t="s">
        <v>156</v>
      </c>
      <c r="AS85" s="229" t="s">
        <v>2548</v>
      </c>
    </row>
    <row r="86" spans="1:45" x14ac:dyDescent="0.2">
      <c r="A86" s="229">
        <v>404205</v>
      </c>
      <c r="B86" s="229" t="s">
        <v>381</v>
      </c>
      <c r="L86" s="229" t="s">
        <v>157</v>
      </c>
      <c r="AE86" s="229" t="s">
        <v>155</v>
      </c>
      <c r="AI86" s="229" t="s">
        <v>157</v>
      </c>
      <c r="AJ86" s="229" t="s">
        <v>155</v>
      </c>
      <c r="AK86" s="229" t="s">
        <v>156</v>
      </c>
      <c r="AM86" s="229" t="s">
        <v>155</v>
      </c>
      <c r="AO86" s="229" t="s">
        <v>155</v>
      </c>
      <c r="AR86" s="229" t="s">
        <v>157</v>
      </c>
      <c r="AS86" s="229" t="s">
        <v>2548</v>
      </c>
    </row>
    <row r="87" spans="1:45" x14ac:dyDescent="0.2">
      <c r="A87" s="229">
        <v>404222</v>
      </c>
      <c r="B87" s="229" t="s">
        <v>381</v>
      </c>
      <c r="Y87" s="229" t="s">
        <v>156</v>
      </c>
      <c r="AB87" s="229" t="s">
        <v>155</v>
      </c>
      <c r="AD87" s="229" t="s">
        <v>157</v>
      </c>
      <c r="AF87" s="229" t="s">
        <v>156</v>
      </c>
      <c r="AI87" s="229" t="s">
        <v>155</v>
      </c>
      <c r="AK87" s="229" t="s">
        <v>155</v>
      </c>
      <c r="AM87" s="229" t="s">
        <v>156</v>
      </c>
      <c r="AO87" s="229" t="s">
        <v>155</v>
      </c>
      <c r="AR87" s="229" t="s">
        <v>156</v>
      </c>
      <c r="AS87" s="229" t="s">
        <v>2548</v>
      </c>
    </row>
    <row r="88" spans="1:45" x14ac:dyDescent="0.2">
      <c r="A88" s="229">
        <v>404269</v>
      </c>
      <c r="B88" s="229" t="s">
        <v>381</v>
      </c>
      <c r="AF88" s="229" t="s">
        <v>156</v>
      </c>
      <c r="AH88" s="229" t="s">
        <v>157</v>
      </c>
      <c r="AJ88" s="229" t="s">
        <v>156</v>
      </c>
      <c r="AK88" s="229" t="s">
        <v>156</v>
      </c>
      <c r="AM88" s="229" t="s">
        <v>156</v>
      </c>
      <c r="AN88" s="229" t="s">
        <v>156</v>
      </c>
      <c r="AO88" s="229" t="s">
        <v>157</v>
      </c>
      <c r="AR88" s="229" t="s">
        <v>156</v>
      </c>
      <c r="AS88" s="229" t="s">
        <v>2548</v>
      </c>
    </row>
    <row r="89" spans="1:45" x14ac:dyDescent="0.2">
      <c r="A89" s="229">
        <v>404279</v>
      </c>
      <c r="B89" s="229" t="s">
        <v>381</v>
      </c>
      <c r="U89" s="229" t="s">
        <v>155</v>
      </c>
      <c r="Z89" s="229" t="s">
        <v>155</v>
      </c>
      <c r="AC89" s="229" t="s">
        <v>155</v>
      </c>
      <c r="AG89" s="229" t="s">
        <v>156</v>
      </c>
      <c r="AI89" s="229" t="s">
        <v>155</v>
      </c>
      <c r="AK89" s="229" t="s">
        <v>155</v>
      </c>
      <c r="AL89" s="229" t="s">
        <v>156</v>
      </c>
      <c r="AM89" s="229" t="s">
        <v>155</v>
      </c>
      <c r="AN89" s="229" t="s">
        <v>157</v>
      </c>
      <c r="AO89" s="229" t="s">
        <v>157</v>
      </c>
      <c r="AP89" s="229" t="s">
        <v>157</v>
      </c>
      <c r="AQ89" s="229" t="s">
        <v>156</v>
      </c>
      <c r="AR89" s="229" t="s">
        <v>156</v>
      </c>
      <c r="AS89" s="229" t="s">
        <v>2548</v>
      </c>
    </row>
    <row r="90" spans="1:45" x14ac:dyDescent="0.2">
      <c r="A90" s="229">
        <v>404385</v>
      </c>
      <c r="B90" s="229" t="s">
        <v>381</v>
      </c>
      <c r="K90" s="229" t="s">
        <v>155</v>
      </c>
      <c r="AN90" s="229" t="s">
        <v>156</v>
      </c>
      <c r="AO90" s="229" t="s">
        <v>156</v>
      </c>
      <c r="AP90" s="229" t="s">
        <v>156</v>
      </c>
      <c r="AQ90" s="229" t="s">
        <v>156</v>
      </c>
      <c r="AR90" s="229" t="s">
        <v>156</v>
      </c>
      <c r="AS90" s="229" t="s">
        <v>2548</v>
      </c>
    </row>
    <row r="91" spans="1:45" x14ac:dyDescent="0.2">
      <c r="A91" s="229">
        <v>404414</v>
      </c>
      <c r="B91" s="229" t="s">
        <v>381</v>
      </c>
      <c r="AO91" s="229" t="s">
        <v>155</v>
      </c>
      <c r="AS91" s="229" t="s">
        <v>2548</v>
      </c>
    </row>
    <row r="92" spans="1:45" x14ac:dyDescent="0.2">
      <c r="A92" s="229">
        <v>404453</v>
      </c>
      <c r="B92" s="229" t="s">
        <v>381</v>
      </c>
      <c r="AD92" s="229" t="s">
        <v>155</v>
      </c>
      <c r="AE92" s="229" t="s">
        <v>155</v>
      </c>
      <c r="AF92" s="229" t="s">
        <v>155</v>
      </c>
      <c r="AG92" s="229" t="s">
        <v>155</v>
      </c>
      <c r="AI92" s="229" t="s">
        <v>156</v>
      </c>
      <c r="AJ92" s="229" t="s">
        <v>156</v>
      </c>
      <c r="AK92" s="229" t="s">
        <v>156</v>
      </c>
      <c r="AL92" s="229" t="s">
        <v>156</v>
      </c>
      <c r="AM92" s="229" t="s">
        <v>156</v>
      </c>
      <c r="AN92" s="229" t="s">
        <v>156</v>
      </c>
      <c r="AO92" s="229" t="s">
        <v>156</v>
      </c>
      <c r="AP92" s="229" t="s">
        <v>156</v>
      </c>
      <c r="AQ92" s="229" t="s">
        <v>156</v>
      </c>
      <c r="AR92" s="229" t="s">
        <v>156</v>
      </c>
      <c r="AS92" s="229" t="s">
        <v>2548</v>
      </c>
    </row>
    <row r="93" spans="1:45" x14ac:dyDescent="0.2">
      <c r="A93" s="229">
        <v>404614</v>
      </c>
      <c r="B93" s="229" t="s">
        <v>381</v>
      </c>
      <c r="N93" s="229" t="s">
        <v>156</v>
      </c>
      <c r="X93" s="229" t="s">
        <v>156</v>
      </c>
      <c r="AO93" s="229" t="s">
        <v>157</v>
      </c>
      <c r="AS93" s="229" t="s">
        <v>2548</v>
      </c>
    </row>
    <row r="94" spans="1:45" x14ac:dyDescent="0.2">
      <c r="A94" s="229">
        <v>404685</v>
      </c>
      <c r="B94" s="229" t="s">
        <v>381</v>
      </c>
      <c r="AD94" s="229" t="s">
        <v>155</v>
      </c>
      <c r="AS94" s="229" t="s">
        <v>2548</v>
      </c>
    </row>
    <row r="95" spans="1:45" x14ac:dyDescent="0.2">
      <c r="A95" s="229">
        <v>404689</v>
      </c>
      <c r="B95" s="229" t="s">
        <v>381</v>
      </c>
      <c r="AB95" s="229" t="s">
        <v>155</v>
      </c>
      <c r="AD95" s="229" t="s">
        <v>155</v>
      </c>
      <c r="AE95" s="229" t="s">
        <v>155</v>
      </c>
      <c r="AI95" s="229" t="s">
        <v>156</v>
      </c>
      <c r="AJ95" s="229" t="s">
        <v>155</v>
      </c>
      <c r="AK95" s="229" t="s">
        <v>156</v>
      </c>
      <c r="AL95" s="229" t="s">
        <v>155</v>
      </c>
      <c r="AM95" s="229" t="s">
        <v>156</v>
      </c>
      <c r="AN95" s="229" t="s">
        <v>156</v>
      </c>
      <c r="AO95" s="229" t="s">
        <v>156</v>
      </c>
      <c r="AP95" s="229" t="s">
        <v>156</v>
      </c>
      <c r="AQ95" s="229" t="s">
        <v>155</v>
      </c>
      <c r="AR95" s="229" t="s">
        <v>157</v>
      </c>
      <c r="AS95" s="229" t="s">
        <v>2548</v>
      </c>
    </row>
    <row r="96" spans="1:45" x14ac:dyDescent="0.2">
      <c r="A96" s="229">
        <v>404726</v>
      </c>
      <c r="B96" s="229" t="s">
        <v>381</v>
      </c>
      <c r="AD96" s="229" t="s">
        <v>155</v>
      </c>
      <c r="AF96" s="229" t="s">
        <v>156</v>
      </c>
      <c r="AI96" s="229" t="s">
        <v>155</v>
      </c>
      <c r="AK96" s="229" t="s">
        <v>155</v>
      </c>
      <c r="AM96" s="229" t="s">
        <v>157</v>
      </c>
      <c r="AO96" s="229" t="s">
        <v>157</v>
      </c>
      <c r="AP96" s="229" t="s">
        <v>157</v>
      </c>
      <c r="AQ96" s="229" t="s">
        <v>157</v>
      </c>
      <c r="AR96" s="229" t="s">
        <v>155</v>
      </c>
      <c r="AS96" s="229" t="s">
        <v>2548</v>
      </c>
    </row>
    <row r="97" spans="1:45" x14ac:dyDescent="0.2">
      <c r="A97" s="229">
        <v>404744</v>
      </c>
      <c r="B97" s="229" t="s">
        <v>381</v>
      </c>
      <c r="R97" s="229" t="s">
        <v>155</v>
      </c>
      <c r="AE97" s="229" t="s">
        <v>157</v>
      </c>
      <c r="AM97" s="229" t="s">
        <v>155</v>
      </c>
      <c r="AN97" s="229" t="s">
        <v>157</v>
      </c>
      <c r="AQ97" s="229" t="s">
        <v>157</v>
      </c>
      <c r="AS97" s="229" t="s">
        <v>2548</v>
      </c>
    </row>
    <row r="98" spans="1:45" x14ac:dyDescent="0.2">
      <c r="A98" s="229">
        <v>404755</v>
      </c>
      <c r="B98" s="229" t="s">
        <v>381</v>
      </c>
      <c r="X98" s="229" t="s">
        <v>155</v>
      </c>
      <c r="AD98" s="229" t="s">
        <v>157</v>
      </c>
      <c r="AI98" s="229" t="s">
        <v>155</v>
      </c>
      <c r="AJ98" s="229" t="s">
        <v>156</v>
      </c>
      <c r="AK98" s="229" t="s">
        <v>156</v>
      </c>
      <c r="AL98" s="229" t="s">
        <v>155</v>
      </c>
      <c r="AM98" s="229" t="s">
        <v>156</v>
      </c>
      <c r="AN98" s="229" t="s">
        <v>157</v>
      </c>
      <c r="AO98" s="229" t="s">
        <v>157</v>
      </c>
      <c r="AP98" s="229" t="s">
        <v>157</v>
      </c>
      <c r="AQ98" s="229" t="s">
        <v>157</v>
      </c>
      <c r="AR98" s="229" t="s">
        <v>157</v>
      </c>
      <c r="AS98" s="229" t="s">
        <v>2548</v>
      </c>
    </row>
    <row r="99" spans="1:45" x14ac:dyDescent="0.2">
      <c r="A99" s="229">
        <v>404760</v>
      </c>
      <c r="B99" s="229" t="s">
        <v>381</v>
      </c>
      <c r="AK99" s="229" t="s">
        <v>155</v>
      </c>
      <c r="AM99" s="229" t="s">
        <v>155</v>
      </c>
      <c r="AN99" s="229" t="s">
        <v>155</v>
      </c>
      <c r="AS99" s="229" t="s">
        <v>2548</v>
      </c>
    </row>
    <row r="100" spans="1:45" x14ac:dyDescent="0.2">
      <c r="A100" s="229">
        <v>404863</v>
      </c>
      <c r="B100" s="229" t="s">
        <v>381</v>
      </c>
      <c r="J100" s="229" t="s">
        <v>157</v>
      </c>
      <c r="AJ100" s="229" t="s">
        <v>156</v>
      </c>
      <c r="AK100" s="229" t="s">
        <v>156</v>
      </c>
      <c r="AL100" s="229" t="s">
        <v>156</v>
      </c>
      <c r="AM100" s="229" t="s">
        <v>156</v>
      </c>
      <c r="AN100" s="229" t="s">
        <v>156</v>
      </c>
      <c r="AO100" s="229" t="s">
        <v>156</v>
      </c>
      <c r="AP100" s="229" t="s">
        <v>156</v>
      </c>
      <c r="AQ100" s="229" t="s">
        <v>156</v>
      </c>
      <c r="AR100" s="229" t="s">
        <v>156</v>
      </c>
      <c r="AS100" s="229" t="s">
        <v>2548</v>
      </c>
    </row>
    <row r="101" spans="1:45" x14ac:dyDescent="0.2">
      <c r="A101" s="229">
        <v>404883</v>
      </c>
      <c r="B101" s="229" t="s">
        <v>381</v>
      </c>
      <c r="AD101" s="229" t="s">
        <v>155</v>
      </c>
      <c r="AM101" s="229" t="s">
        <v>155</v>
      </c>
      <c r="AS101" s="229" t="s">
        <v>2548</v>
      </c>
    </row>
    <row r="102" spans="1:45" x14ac:dyDescent="0.2">
      <c r="A102" s="229">
        <v>404926</v>
      </c>
      <c r="B102" s="229" t="s">
        <v>381</v>
      </c>
      <c r="AD102" s="229" t="s">
        <v>157</v>
      </c>
      <c r="AE102" s="229" t="s">
        <v>157</v>
      </c>
      <c r="AI102" s="229" t="s">
        <v>156</v>
      </c>
      <c r="AJ102" s="229" t="s">
        <v>155</v>
      </c>
      <c r="AK102" s="229" t="s">
        <v>157</v>
      </c>
      <c r="AL102" s="229" t="s">
        <v>157</v>
      </c>
      <c r="AM102" s="229" t="s">
        <v>156</v>
      </c>
      <c r="AN102" s="229" t="s">
        <v>156</v>
      </c>
      <c r="AO102" s="229" t="s">
        <v>157</v>
      </c>
      <c r="AP102" s="229" t="s">
        <v>157</v>
      </c>
      <c r="AQ102" s="229" t="s">
        <v>157</v>
      </c>
      <c r="AR102" s="229" t="s">
        <v>157</v>
      </c>
      <c r="AS102" s="229" t="s">
        <v>2548</v>
      </c>
    </row>
    <row r="103" spans="1:45" x14ac:dyDescent="0.2">
      <c r="A103" s="229">
        <v>404998</v>
      </c>
      <c r="B103" s="229" t="s">
        <v>381</v>
      </c>
      <c r="AM103" s="229" t="s">
        <v>155</v>
      </c>
      <c r="AO103" s="229" t="s">
        <v>155</v>
      </c>
      <c r="AS103" s="229" t="s">
        <v>2548</v>
      </c>
    </row>
    <row r="104" spans="1:45" x14ac:dyDescent="0.2">
      <c r="A104" s="229">
        <v>405060</v>
      </c>
      <c r="B104" s="229" t="s">
        <v>381</v>
      </c>
      <c r="AO104" s="229" t="s">
        <v>155</v>
      </c>
      <c r="AS104" s="229" t="s">
        <v>2548</v>
      </c>
    </row>
    <row r="105" spans="1:45" x14ac:dyDescent="0.2">
      <c r="A105" s="229">
        <v>405475</v>
      </c>
      <c r="B105" s="229" t="s">
        <v>381</v>
      </c>
      <c r="AB105" s="229" t="s">
        <v>155</v>
      </c>
      <c r="AI105" s="229" t="s">
        <v>157</v>
      </c>
      <c r="AM105" s="229" t="s">
        <v>156</v>
      </c>
      <c r="AN105" s="229" t="s">
        <v>156</v>
      </c>
      <c r="AS105" s="229" t="s">
        <v>2548</v>
      </c>
    </row>
    <row r="106" spans="1:45" x14ac:dyDescent="0.2">
      <c r="A106" s="229">
        <v>405518</v>
      </c>
      <c r="B106" s="229" t="s">
        <v>381</v>
      </c>
      <c r="Y106" s="229" t="s">
        <v>155</v>
      </c>
      <c r="AD106" s="229" t="s">
        <v>156</v>
      </c>
      <c r="AE106" s="229" t="s">
        <v>155</v>
      </c>
      <c r="AF106" s="229" t="s">
        <v>157</v>
      </c>
      <c r="AH106" s="229" t="s">
        <v>155</v>
      </c>
      <c r="AI106" s="229" t="s">
        <v>155</v>
      </c>
      <c r="AJ106" s="229" t="s">
        <v>155</v>
      </c>
      <c r="AK106" s="229" t="s">
        <v>156</v>
      </c>
      <c r="AL106" s="229" t="s">
        <v>156</v>
      </c>
      <c r="AM106" s="229" t="s">
        <v>157</v>
      </c>
      <c r="AN106" s="229" t="s">
        <v>156</v>
      </c>
      <c r="AO106" s="229" t="s">
        <v>156</v>
      </c>
      <c r="AP106" s="229" t="s">
        <v>156</v>
      </c>
      <c r="AQ106" s="229" t="s">
        <v>156</v>
      </c>
      <c r="AR106" s="229" t="s">
        <v>155</v>
      </c>
      <c r="AS106" s="229" t="s">
        <v>2548</v>
      </c>
    </row>
    <row r="107" spans="1:45" x14ac:dyDescent="0.2">
      <c r="A107" s="229">
        <v>405530</v>
      </c>
      <c r="B107" s="229" t="s">
        <v>381</v>
      </c>
      <c r="AO107" s="229" t="s">
        <v>155</v>
      </c>
      <c r="AP107" s="229" t="s">
        <v>156</v>
      </c>
      <c r="AQ107" s="229" t="s">
        <v>156</v>
      </c>
      <c r="AR107" s="229" t="s">
        <v>157</v>
      </c>
      <c r="AS107" s="229" t="s">
        <v>2548</v>
      </c>
    </row>
    <row r="108" spans="1:45" x14ac:dyDescent="0.2">
      <c r="A108" s="229">
        <v>405556</v>
      </c>
      <c r="B108" s="229" t="s">
        <v>381</v>
      </c>
      <c r="AD108" s="229" t="s">
        <v>157</v>
      </c>
      <c r="AF108" s="229" t="s">
        <v>155</v>
      </c>
      <c r="AH108" s="229" t="s">
        <v>155</v>
      </c>
      <c r="AJ108" s="229" t="s">
        <v>155</v>
      </c>
      <c r="AK108" s="229" t="s">
        <v>156</v>
      </c>
      <c r="AM108" s="229" t="s">
        <v>156</v>
      </c>
      <c r="AN108" s="229" t="s">
        <v>156</v>
      </c>
      <c r="AO108" s="229" t="s">
        <v>156</v>
      </c>
      <c r="AP108" s="229" t="s">
        <v>156</v>
      </c>
      <c r="AQ108" s="229" t="s">
        <v>156</v>
      </c>
      <c r="AR108" s="229" t="s">
        <v>156</v>
      </c>
      <c r="AS108" s="229" t="s">
        <v>2548</v>
      </c>
    </row>
    <row r="109" spans="1:45" x14ac:dyDescent="0.2">
      <c r="A109" s="229">
        <v>405564</v>
      </c>
      <c r="B109" s="229" t="s">
        <v>381</v>
      </c>
      <c r="K109" s="229" t="s">
        <v>155</v>
      </c>
      <c r="AE109" s="229" t="s">
        <v>155</v>
      </c>
      <c r="AI109" s="229" t="s">
        <v>155</v>
      </c>
      <c r="AJ109" s="229" t="s">
        <v>155</v>
      </c>
      <c r="AK109" s="229" t="s">
        <v>156</v>
      </c>
      <c r="AL109" s="229" t="s">
        <v>155</v>
      </c>
      <c r="AM109" s="229" t="s">
        <v>155</v>
      </c>
      <c r="AN109" s="229" t="s">
        <v>157</v>
      </c>
      <c r="AO109" s="229" t="s">
        <v>157</v>
      </c>
      <c r="AP109" s="229" t="s">
        <v>157</v>
      </c>
      <c r="AQ109" s="229" t="s">
        <v>157</v>
      </c>
      <c r="AR109" s="229" t="s">
        <v>157</v>
      </c>
      <c r="AS109" s="229" t="s">
        <v>2548</v>
      </c>
    </row>
    <row r="110" spans="1:45" x14ac:dyDescent="0.2">
      <c r="A110" s="229">
        <v>405599</v>
      </c>
      <c r="B110" s="229" t="s">
        <v>381</v>
      </c>
      <c r="AL110" s="229" t="s">
        <v>155</v>
      </c>
      <c r="AN110" s="229" t="s">
        <v>155</v>
      </c>
      <c r="AS110" s="229" t="s">
        <v>2548</v>
      </c>
    </row>
    <row r="111" spans="1:45" x14ac:dyDescent="0.2">
      <c r="A111" s="229">
        <v>405724</v>
      </c>
      <c r="B111" s="229" t="s">
        <v>381</v>
      </c>
      <c r="AE111" s="229" t="s">
        <v>155</v>
      </c>
      <c r="AK111" s="229" t="s">
        <v>157</v>
      </c>
      <c r="AR111" s="229" t="s">
        <v>155</v>
      </c>
      <c r="AS111" s="229" t="s">
        <v>2548</v>
      </c>
    </row>
    <row r="112" spans="1:45" x14ac:dyDescent="0.2">
      <c r="A112" s="229">
        <v>405834</v>
      </c>
      <c r="B112" s="229" t="s">
        <v>381</v>
      </c>
      <c r="AI112" s="229" t="s">
        <v>157</v>
      </c>
      <c r="AJ112" s="229" t="s">
        <v>155</v>
      </c>
      <c r="AK112" s="229" t="s">
        <v>156</v>
      </c>
      <c r="AN112" s="229" t="s">
        <v>157</v>
      </c>
      <c r="AO112" s="229" t="s">
        <v>155</v>
      </c>
      <c r="AR112" s="229" t="s">
        <v>156</v>
      </c>
      <c r="AS112" s="229" t="s">
        <v>2548</v>
      </c>
    </row>
    <row r="113" spans="1:45" x14ac:dyDescent="0.2">
      <c r="A113" s="229">
        <v>405917</v>
      </c>
      <c r="B113" s="229" t="s">
        <v>381</v>
      </c>
      <c r="AA113" s="229" t="s">
        <v>155</v>
      </c>
      <c r="AB113" s="229" t="s">
        <v>155</v>
      </c>
      <c r="AD113" s="229" t="s">
        <v>155</v>
      </c>
      <c r="AF113" s="229" t="s">
        <v>155</v>
      </c>
      <c r="AM113" s="229" t="s">
        <v>155</v>
      </c>
      <c r="AO113" s="229" t="s">
        <v>155</v>
      </c>
      <c r="AS113" s="229" t="s">
        <v>2548</v>
      </c>
    </row>
    <row r="114" spans="1:45" x14ac:dyDescent="0.2">
      <c r="A114" s="229">
        <v>405918</v>
      </c>
      <c r="B114" s="229" t="s">
        <v>381</v>
      </c>
      <c r="AF114" s="229" t="s">
        <v>155</v>
      </c>
      <c r="AO114" s="229" t="s">
        <v>156</v>
      </c>
      <c r="AP114" s="229" t="s">
        <v>157</v>
      </c>
      <c r="AS114" s="229" t="s">
        <v>2548</v>
      </c>
    </row>
    <row r="115" spans="1:45" x14ac:dyDescent="0.2">
      <c r="A115" s="229">
        <v>405964</v>
      </c>
      <c r="B115" s="229" t="s">
        <v>381</v>
      </c>
      <c r="AF115" s="229" t="s">
        <v>157</v>
      </c>
      <c r="AM115" s="229" t="s">
        <v>157</v>
      </c>
      <c r="AS115" s="229" t="s">
        <v>2548</v>
      </c>
    </row>
    <row r="116" spans="1:45" x14ac:dyDescent="0.2">
      <c r="A116" s="229">
        <v>406026</v>
      </c>
      <c r="B116" s="229" t="s">
        <v>381</v>
      </c>
      <c r="AE116" s="229" t="s">
        <v>155</v>
      </c>
      <c r="AK116" s="229" t="s">
        <v>157</v>
      </c>
      <c r="AL116" s="229" t="s">
        <v>157</v>
      </c>
      <c r="AM116" s="229" t="s">
        <v>157</v>
      </c>
      <c r="AN116" s="229" t="s">
        <v>156</v>
      </c>
      <c r="AO116" s="229" t="s">
        <v>156</v>
      </c>
      <c r="AP116" s="229" t="s">
        <v>156</v>
      </c>
      <c r="AQ116" s="229" t="s">
        <v>156</v>
      </c>
      <c r="AR116" s="229" t="s">
        <v>156</v>
      </c>
      <c r="AS116" s="229" t="s">
        <v>2548</v>
      </c>
    </row>
    <row r="117" spans="1:45" x14ac:dyDescent="0.2">
      <c r="A117" s="229">
        <v>406036</v>
      </c>
      <c r="B117" s="229" t="s">
        <v>381</v>
      </c>
      <c r="AA117" s="229" t="s">
        <v>155</v>
      </c>
      <c r="AD117" s="229" t="s">
        <v>155</v>
      </c>
      <c r="AF117" s="229" t="s">
        <v>155</v>
      </c>
      <c r="AH117" s="229" t="s">
        <v>155</v>
      </c>
      <c r="AI117" s="229" t="s">
        <v>156</v>
      </c>
      <c r="AJ117" s="229" t="s">
        <v>156</v>
      </c>
      <c r="AK117" s="229" t="s">
        <v>157</v>
      </c>
      <c r="AL117" s="229" t="s">
        <v>156</v>
      </c>
      <c r="AM117" s="229" t="s">
        <v>156</v>
      </c>
      <c r="AN117" s="229" t="s">
        <v>156</v>
      </c>
      <c r="AO117" s="229" t="s">
        <v>156</v>
      </c>
      <c r="AP117" s="229" t="s">
        <v>156</v>
      </c>
      <c r="AQ117" s="229" t="s">
        <v>156</v>
      </c>
      <c r="AR117" s="229" t="s">
        <v>156</v>
      </c>
      <c r="AS117" s="229" t="s">
        <v>2548</v>
      </c>
    </row>
    <row r="118" spans="1:45" x14ac:dyDescent="0.2">
      <c r="A118" s="229">
        <v>406107</v>
      </c>
      <c r="B118" s="229" t="s">
        <v>381</v>
      </c>
      <c r="AK118" s="229" t="s">
        <v>156</v>
      </c>
      <c r="AO118" s="229" t="s">
        <v>155</v>
      </c>
      <c r="AR118" s="229" t="s">
        <v>157</v>
      </c>
      <c r="AS118" s="229" t="s">
        <v>2548</v>
      </c>
    </row>
    <row r="119" spans="1:45" x14ac:dyDescent="0.2">
      <c r="A119" s="229">
        <v>406158</v>
      </c>
      <c r="B119" s="229" t="s">
        <v>381</v>
      </c>
      <c r="AD119" s="229" t="s">
        <v>157</v>
      </c>
      <c r="AF119" s="229" t="s">
        <v>157</v>
      </c>
      <c r="AM119" s="229" t="s">
        <v>155</v>
      </c>
      <c r="AS119" s="229" t="s">
        <v>2548</v>
      </c>
    </row>
    <row r="120" spans="1:45" x14ac:dyDescent="0.2">
      <c r="A120" s="229">
        <v>406190</v>
      </c>
      <c r="B120" s="229" t="s">
        <v>381</v>
      </c>
      <c r="K120" s="229" t="s">
        <v>156</v>
      </c>
      <c r="AI120" s="229" t="s">
        <v>155</v>
      </c>
      <c r="AK120" s="229" t="s">
        <v>157</v>
      </c>
      <c r="AM120" s="229" t="s">
        <v>155</v>
      </c>
      <c r="AN120" s="229" t="s">
        <v>155</v>
      </c>
      <c r="AR120" s="229" t="s">
        <v>157</v>
      </c>
      <c r="AS120" s="229" t="s">
        <v>2548</v>
      </c>
    </row>
    <row r="121" spans="1:45" x14ac:dyDescent="0.2">
      <c r="A121" s="229">
        <v>406309</v>
      </c>
      <c r="B121" s="229" t="s">
        <v>381</v>
      </c>
      <c r="AD121" s="229" t="s">
        <v>155</v>
      </c>
      <c r="AE121" s="229" t="s">
        <v>155</v>
      </c>
      <c r="AF121" s="229" t="s">
        <v>155</v>
      </c>
      <c r="AI121" s="229" t="s">
        <v>156</v>
      </c>
      <c r="AJ121" s="229" t="s">
        <v>155</v>
      </c>
      <c r="AK121" s="229" t="s">
        <v>156</v>
      </c>
      <c r="AL121" s="229" t="s">
        <v>157</v>
      </c>
      <c r="AM121" s="229" t="s">
        <v>156</v>
      </c>
      <c r="AN121" s="229" t="s">
        <v>157</v>
      </c>
      <c r="AO121" s="229" t="s">
        <v>157</v>
      </c>
      <c r="AP121" s="229" t="s">
        <v>157</v>
      </c>
      <c r="AQ121" s="229" t="s">
        <v>157</v>
      </c>
      <c r="AR121" s="229" t="s">
        <v>157</v>
      </c>
      <c r="AS121" s="229" t="s">
        <v>2548</v>
      </c>
    </row>
    <row r="122" spans="1:45" x14ac:dyDescent="0.2">
      <c r="A122" s="229">
        <v>406345</v>
      </c>
      <c r="B122" s="229" t="s">
        <v>381</v>
      </c>
      <c r="AD122" s="229" t="s">
        <v>155</v>
      </c>
      <c r="AI122" s="229" t="s">
        <v>155</v>
      </c>
      <c r="AJ122" s="229" t="s">
        <v>155</v>
      </c>
      <c r="AN122" s="229" t="s">
        <v>157</v>
      </c>
      <c r="AO122" s="229" t="s">
        <v>157</v>
      </c>
      <c r="AP122" s="229" t="s">
        <v>157</v>
      </c>
      <c r="AQ122" s="229" t="s">
        <v>157</v>
      </c>
      <c r="AR122" s="229" t="s">
        <v>157</v>
      </c>
      <c r="AS122" s="229" t="s">
        <v>2548</v>
      </c>
    </row>
    <row r="123" spans="1:45" x14ac:dyDescent="0.2">
      <c r="A123" s="229">
        <v>406430</v>
      </c>
      <c r="B123" s="229" t="s">
        <v>381</v>
      </c>
      <c r="AD123" s="229" t="s">
        <v>157</v>
      </c>
      <c r="AK123" s="229" t="s">
        <v>155</v>
      </c>
      <c r="AM123" s="229" t="s">
        <v>155</v>
      </c>
      <c r="AO123" s="229" t="s">
        <v>155</v>
      </c>
      <c r="AR123" s="229" t="s">
        <v>155</v>
      </c>
      <c r="AS123" s="229" t="s">
        <v>2548</v>
      </c>
    </row>
    <row r="124" spans="1:45" x14ac:dyDescent="0.2">
      <c r="A124" s="229">
        <v>406485</v>
      </c>
      <c r="B124" s="229" t="s">
        <v>381</v>
      </c>
      <c r="AG124" s="229" t="s">
        <v>155</v>
      </c>
      <c r="AS124" s="229" t="s">
        <v>2548</v>
      </c>
    </row>
    <row r="125" spans="1:45" x14ac:dyDescent="0.2">
      <c r="A125" s="229">
        <v>406496</v>
      </c>
      <c r="B125" s="229" t="s">
        <v>381</v>
      </c>
      <c r="AD125" s="229" t="s">
        <v>155</v>
      </c>
      <c r="AE125" s="229" t="s">
        <v>155</v>
      </c>
      <c r="AI125" s="229" t="s">
        <v>156</v>
      </c>
      <c r="AJ125" s="229" t="s">
        <v>156</v>
      </c>
      <c r="AK125" s="229" t="s">
        <v>156</v>
      </c>
      <c r="AL125" s="229" t="s">
        <v>156</v>
      </c>
      <c r="AM125" s="229" t="s">
        <v>156</v>
      </c>
      <c r="AN125" s="229" t="s">
        <v>156</v>
      </c>
      <c r="AO125" s="229" t="s">
        <v>156</v>
      </c>
      <c r="AP125" s="229" t="s">
        <v>156</v>
      </c>
      <c r="AQ125" s="229" t="s">
        <v>156</v>
      </c>
      <c r="AR125" s="229" t="s">
        <v>156</v>
      </c>
      <c r="AS125" s="229" t="s">
        <v>2548</v>
      </c>
    </row>
    <row r="126" spans="1:45" x14ac:dyDescent="0.2">
      <c r="A126" s="229">
        <v>406632</v>
      </c>
      <c r="B126" s="229" t="s">
        <v>381</v>
      </c>
      <c r="Y126" s="229" t="s">
        <v>155</v>
      </c>
      <c r="AA126" s="229" t="s">
        <v>155</v>
      </c>
      <c r="AD126" s="229" t="s">
        <v>155</v>
      </c>
      <c r="AI126" s="229" t="s">
        <v>157</v>
      </c>
      <c r="AJ126" s="229" t="s">
        <v>155</v>
      </c>
      <c r="AK126" s="229" t="s">
        <v>157</v>
      </c>
      <c r="AL126" s="229" t="s">
        <v>157</v>
      </c>
      <c r="AM126" s="229" t="s">
        <v>155</v>
      </c>
      <c r="AN126" s="229" t="s">
        <v>157</v>
      </c>
      <c r="AO126" s="229" t="s">
        <v>157</v>
      </c>
      <c r="AP126" s="229" t="s">
        <v>157</v>
      </c>
      <c r="AQ126" s="229" t="s">
        <v>157</v>
      </c>
      <c r="AR126" s="229" t="s">
        <v>157</v>
      </c>
      <c r="AS126" s="229" t="s">
        <v>2548</v>
      </c>
    </row>
    <row r="127" spans="1:45" x14ac:dyDescent="0.2">
      <c r="A127" s="229">
        <v>406675</v>
      </c>
      <c r="B127" s="229" t="s">
        <v>381</v>
      </c>
      <c r="AA127" s="229" t="s">
        <v>155</v>
      </c>
      <c r="AM127" s="229" t="s">
        <v>155</v>
      </c>
      <c r="AS127" s="229" t="s">
        <v>2548</v>
      </c>
    </row>
    <row r="128" spans="1:45" x14ac:dyDescent="0.2">
      <c r="A128" s="229">
        <v>406677</v>
      </c>
      <c r="B128" s="229" t="s">
        <v>381</v>
      </c>
      <c r="D128" s="229" t="s">
        <v>155</v>
      </c>
      <c r="R128" s="229" t="s">
        <v>155</v>
      </c>
      <c r="AD128" s="229" t="s">
        <v>155</v>
      </c>
      <c r="AI128" s="229" t="s">
        <v>155</v>
      </c>
      <c r="AK128" s="229" t="s">
        <v>156</v>
      </c>
      <c r="AL128" s="229" t="s">
        <v>157</v>
      </c>
      <c r="AM128" s="229" t="s">
        <v>155</v>
      </c>
      <c r="AN128" s="229" t="s">
        <v>155</v>
      </c>
      <c r="AO128" s="229" t="s">
        <v>157</v>
      </c>
      <c r="AP128" s="229" t="s">
        <v>157</v>
      </c>
      <c r="AQ128" s="229" t="s">
        <v>156</v>
      </c>
      <c r="AR128" s="229" t="s">
        <v>156</v>
      </c>
      <c r="AS128" s="229" t="s">
        <v>2548</v>
      </c>
    </row>
    <row r="129" spans="1:45" x14ac:dyDescent="0.2">
      <c r="A129" s="229">
        <v>406756</v>
      </c>
      <c r="B129" s="229" t="s">
        <v>381</v>
      </c>
      <c r="AE129" s="229" t="s">
        <v>156</v>
      </c>
      <c r="AF129" s="229" t="s">
        <v>155</v>
      </c>
      <c r="AG129" s="229" t="s">
        <v>155</v>
      </c>
      <c r="AI129" s="229" t="s">
        <v>156</v>
      </c>
      <c r="AJ129" s="229" t="s">
        <v>156</v>
      </c>
      <c r="AK129" s="229" t="s">
        <v>156</v>
      </c>
      <c r="AL129" s="229" t="s">
        <v>156</v>
      </c>
      <c r="AM129" s="229" t="s">
        <v>156</v>
      </c>
      <c r="AN129" s="229" t="s">
        <v>156</v>
      </c>
      <c r="AO129" s="229" t="s">
        <v>156</v>
      </c>
      <c r="AP129" s="229" t="s">
        <v>156</v>
      </c>
      <c r="AQ129" s="229" t="s">
        <v>156</v>
      </c>
      <c r="AR129" s="229" t="s">
        <v>156</v>
      </c>
      <c r="AS129" s="229" t="s">
        <v>2548</v>
      </c>
    </row>
    <row r="130" spans="1:45" x14ac:dyDescent="0.2">
      <c r="A130" s="229">
        <v>406780</v>
      </c>
      <c r="B130" s="229" t="s">
        <v>381</v>
      </c>
      <c r="AA130" s="229" t="s">
        <v>155</v>
      </c>
      <c r="AB130" s="229" t="s">
        <v>155</v>
      </c>
      <c r="AD130" s="229" t="s">
        <v>155</v>
      </c>
      <c r="AE130" s="229" t="s">
        <v>155</v>
      </c>
      <c r="AI130" s="229" t="s">
        <v>157</v>
      </c>
      <c r="AJ130" s="229" t="s">
        <v>156</v>
      </c>
      <c r="AK130" s="229" t="s">
        <v>157</v>
      </c>
      <c r="AM130" s="229" t="s">
        <v>156</v>
      </c>
      <c r="AN130" s="229" t="s">
        <v>156</v>
      </c>
      <c r="AO130" s="229" t="s">
        <v>156</v>
      </c>
      <c r="AP130" s="229" t="s">
        <v>156</v>
      </c>
      <c r="AQ130" s="229" t="s">
        <v>157</v>
      </c>
      <c r="AR130" s="229" t="s">
        <v>156</v>
      </c>
      <c r="AS130" s="229" t="s">
        <v>2548</v>
      </c>
    </row>
    <row r="131" spans="1:45" x14ac:dyDescent="0.2">
      <c r="A131" s="229">
        <v>406864</v>
      </c>
      <c r="B131" s="229" t="s">
        <v>381</v>
      </c>
      <c r="R131" s="229" t="s">
        <v>156</v>
      </c>
      <c r="AB131" s="229" t="s">
        <v>155</v>
      </c>
      <c r="AE131" s="229" t="s">
        <v>156</v>
      </c>
      <c r="AI131" s="229" t="s">
        <v>155</v>
      </c>
      <c r="AJ131" s="229" t="s">
        <v>156</v>
      </c>
      <c r="AK131" s="229" t="s">
        <v>156</v>
      </c>
      <c r="AM131" s="229" t="s">
        <v>156</v>
      </c>
      <c r="AN131" s="229" t="s">
        <v>156</v>
      </c>
      <c r="AO131" s="229" t="s">
        <v>155</v>
      </c>
      <c r="AP131" s="229" t="s">
        <v>157</v>
      </c>
      <c r="AR131" s="229" t="s">
        <v>156</v>
      </c>
      <c r="AS131" s="229" t="s">
        <v>2548</v>
      </c>
    </row>
    <row r="132" spans="1:45" x14ac:dyDescent="0.2">
      <c r="A132" s="229">
        <v>406865</v>
      </c>
      <c r="B132" s="229" t="s">
        <v>381</v>
      </c>
      <c r="J132" s="229" t="s">
        <v>155</v>
      </c>
      <c r="AD132" s="229" t="s">
        <v>155</v>
      </c>
      <c r="AJ132" s="229" t="s">
        <v>155</v>
      </c>
      <c r="AL132" s="229" t="s">
        <v>155</v>
      </c>
      <c r="AN132" s="229" t="s">
        <v>156</v>
      </c>
      <c r="AO132" s="229" t="s">
        <v>157</v>
      </c>
      <c r="AP132" s="229" t="s">
        <v>155</v>
      </c>
      <c r="AQ132" s="229" t="s">
        <v>156</v>
      </c>
      <c r="AR132" s="229" t="s">
        <v>156</v>
      </c>
      <c r="AS132" s="229" t="s">
        <v>2548</v>
      </c>
    </row>
    <row r="133" spans="1:45" x14ac:dyDescent="0.2">
      <c r="A133" s="229">
        <v>407143</v>
      </c>
      <c r="B133" s="229" t="s">
        <v>381</v>
      </c>
      <c r="AA133" s="229" t="s">
        <v>155</v>
      </c>
      <c r="AF133" s="229" t="s">
        <v>155</v>
      </c>
      <c r="AM133" s="229" t="s">
        <v>157</v>
      </c>
      <c r="AO133" s="229" t="s">
        <v>157</v>
      </c>
      <c r="AP133" s="229" t="s">
        <v>157</v>
      </c>
      <c r="AS133" s="229" t="s">
        <v>2548</v>
      </c>
    </row>
    <row r="134" spans="1:45" x14ac:dyDescent="0.2">
      <c r="A134" s="229">
        <v>407175</v>
      </c>
      <c r="B134" s="229" t="s">
        <v>381</v>
      </c>
      <c r="AA134" s="229" t="s">
        <v>155</v>
      </c>
      <c r="AD134" s="229" t="s">
        <v>155</v>
      </c>
      <c r="AF134" s="229" t="s">
        <v>155</v>
      </c>
      <c r="AG134" s="229" t="s">
        <v>155</v>
      </c>
      <c r="AJ134" s="229" t="s">
        <v>155</v>
      </c>
      <c r="AM134" s="229" t="s">
        <v>155</v>
      </c>
      <c r="AN134" s="229" t="s">
        <v>156</v>
      </c>
      <c r="AO134" s="229" t="s">
        <v>155</v>
      </c>
      <c r="AR134" s="229" t="s">
        <v>155</v>
      </c>
      <c r="AS134" s="229" t="s">
        <v>2548</v>
      </c>
    </row>
    <row r="135" spans="1:45" x14ac:dyDescent="0.2">
      <c r="A135" s="229">
        <v>407236</v>
      </c>
      <c r="B135" s="229" t="s">
        <v>381</v>
      </c>
      <c r="AF135" s="229" t="s">
        <v>155</v>
      </c>
      <c r="AM135" s="229" t="s">
        <v>155</v>
      </c>
      <c r="AS135" s="229" t="s">
        <v>2548</v>
      </c>
    </row>
    <row r="136" spans="1:45" x14ac:dyDescent="0.2">
      <c r="A136" s="229">
        <v>407271</v>
      </c>
      <c r="B136" s="229" t="s">
        <v>381</v>
      </c>
      <c r="X136" s="229" t="s">
        <v>155</v>
      </c>
      <c r="AB136" s="229" t="s">
        <v>157</v>
      </c>
      <c r="AD136" s="229" t="s">
        <v>156</v>
      </c>
      <c r="AG136" s="229" t="s">
        <v>157</v>
      </c>
      <c r="AI136" s="229" t="s">
        <v>156</v>
      </c>
      <c r="AJ136" s="229" t="s">
        <v>155</v>
      </c>
      <c r="AK136" s="229" t="s">
        <v>156</v>
      </c>
      <c r="AM136" s="229" t="s">
        <v>157</v>
      </c>
      <c r="AN136" s="229" t="s">
        <v>156</v>
      </c>
      <c r="AO136" s="229" t="s">
        <v>156</v>
      </c>
      <c r="AP136" s="229" t="s">
        <v>156</v>
      </c>
      <c r="AQ136" s="229" t="s">
        <v>157</v>
      </c>
      <c r="AR136" s="229" t="s">
        <v>156</v>
      </c>
      <c r="AS136" s="229" t="s">
        <v>2548</v>
      </c>
    </row>
    <row r="137" spans="1:45" x14ac:dyDescent="0.2">
      <c r="A137" s="229">
        <v>407292</v>
      </c>
      <c r="B137" s="229" t="s">
        <v>381</v>
      </c>
      <c r="AA137" s="229" t="s">
        <v>155</v>
      </c>
      <c r="AD137" s="229" t="s">
        <v>155</v>
      </c>
      <c r="AE137" s="229" t="s">
        <v>155</v>
      </c>
      <c r="AG137" s="229" t="s">
        <v>155</v>
      </c>
      <c r="AI137" s="229" t="s">
        <v>157</v>
      </c>
      <c r="AJ137" s="229" t="s">
        <v>155</v>
      </c>
      <c r="AK137" s="229" t="s">
        <v>155</v>
      </c>
      <c r="AL137" s="229" t="s">
        <v>155</v>
      </c>
      <c r="AM137" s="229" t="s">
        <v>157</v>
      </c>
      <c r="AN137" s="229" t="s">
        <v>156</v>
      </c>
      <c r="AO137" s="229" t="s">
        <v>156</v>
      </c>
      <c r="AP137" s="229" t="s">
        <v>156</v>
      </c>
      <c r="AQ137" s="229" t="s">
        <v>156</v>
      </c>
      <c r="AR137" s="229" t="s">
        <v>156</v>
      </c>
      <c r="AS137" s="229" t="s">
        <v>2548</v>
      </c>
    </row>
    <row r="138" spans="1:45" x14ac:dyDescent="0.2">
      <c r="A138" s="229">
        <v>407319</v>
      </c>
      <c r="B138" s="229" t="s">
        <v>382</v>
      </c>
      <c r="AA138" s="229" t="s">
        <v>155</v>
      </c>
      <c r="AB138" s="229" t="s">
        <v>155</v>
      </c>
      <c r="AD138" s="229" t="s">
        <v>155</v>
      </c>
      <c r="AF138" s="229" t="s">
        <v>157</v>
      </c>
      <c r="AI138" s="229" t="s">
        <v>156</v>
      </c>
      <c r="AJ138" s="229" t="s">
        <v>156</v>
      </c>
      <c r="AK138" s="229" t="s">
        <v>156</v>
      </c>
      <c r="AL138" s="229" t="s">
        <v>156</v>
      </c>
      <c r="AM138" s="229" t="s">
        <v>156</v>
      </c>
      <c r="AS138" s="229" t="s">
        <v>2548</v>
      </c>
    </row>
    <row r="139" spans="1:45" x14ac:dyDescent="0.2">
      <c r="A139" s="229">
        <v>407320</v>
      </c>
      <c r="B139" s="229" t="s">
        <v>381</v>
      </c>
      <c r="AM139" s="229" t="s">
        <v>155</v>
      </c>
      <c r="AS139" s="229" t="s">
        <v>2548</v>
      </c>
    </row>
    <row r="140" spans="1:45" x14ac:dyDescent="0.2">
      <c r="A140" s="229">
        <v>407354</v>
      </c>
      <c r="B140" s="229" t="s">
        <v>381</v>
      </c>
      <c r="L140" s="229" t="s">
        <v>157</v>
      </c>
      <c r="R140" s="229" t="s">
        <v>157</v>
      </c>
      <c r="AE140" s="229" t="s">
        <v>155</v>
      </c>
      <c r="AH140" s="229" t="s">
        <v>155</v>
      </c>
      <c r="AI140" s="229" t="s">
        <v>157</v>
      </c>
      <c r="AJ140" s="229" t="s">
        <v>157</v>
      </c>
      <c r="AK140" s="229" t="s">
        <v>155</v>
      </c>
      <c r="AM140" s="229" t="s">
        <v>156</v>
      </c>
      <c r="AN140" s="229" t="s">
        <v>156</v>
      </c>
      <c r="AO140" s="229" t="s">
        <v>156</v>
      </c>
      <c r="AP140" s="229" t="s">
        <v>155</v>
      </c>
      <c r="AQ140" s="229" t="s">
        <v>156</v>
      </c>
      <c r="AR140" s="229" t="s">
        <v>156</v>
      </c>
      <c r="AS140" s="229" t="s">
        <v>2548</v>
      </c>
    </row>
    <row r="141" spans="1:45" x14ac:dyDescent="0.2">
      <c r="A141" s="229">
        <v>407556</v>
      </c>
      <c r="B141" s="229" t="s">
        <v>381</v>
      </c>
      <c r="AD141" s="229" t="s">
        <v>155</v>
      </c>
      <c r="AS141" s="229" t="s">
        <v>2548</v>
      </c>
    </row>
    <row r="142" spans="1:45" x14ac:dyDescent="0.2">
      <c r="A142" s="229">
        <v>407562</v>
      </c>
      <c r="B142" s="229" t="s">
        <v>381</v>
      </c>
      <c r="AI142" s="229" t="s">
        <v>155</v>
      </c>
      <c r="AN142" s="229" t="s">
        <v>156</v>
      </c>
      <c r="AR142" s="229" t="s">
        <v>156</v>
      </c>
      <c r="AS142" s="229" t="s">
        <v>2548</v>
      </c>
    </row>
    <row r="143" spans="1:45" x14ac:dyDescent="0.2">
      <c r="A143" s="229">
        <v>407572</v>
      </c>
      <c r="B143" s="229" t="s">
        <v>381</v>
      </c>
      <c r="E143" s="229" t="s">
        <v>155</v>
      </c>
      <c r="K143" s="229" t="s">
        <v>155</v>
      </c>
      <c r="Y143" s="229" t="s">
        <v>155</v>
      </c>
      <c r="AE143" s="229" t="s">
        <v>156</v>
      </c>
      <c r="AI143" s="229" t="s">
        <v>156</v>
      </c>
      <c r="AK143" s="229" t="s">
        <v>156</v>
      </c>
      <c r="AL143" s="229" t="s">
        <v>156</v>
      </c>
      <c r="AM143" s="229" t="s">
        <v>156</v>
      </c>
      <c r="AN143" s="229" t="s">
        <v>156</v>
      </c>
      <c r="AO143" s="229" t="s">
        <v>156</v>
      </c>
      <c r="AP143" s="229" t="s">
        <v>156</v>
      </c>
      <c r="AQ143" s="229" t="s">
        <v>156</v>
      </c>
      <c r="AR143" s="229" t="s">
        <v>156</v>
      </c>
      <c r="AS143" s="229" t="s">
        <v>2548</v>
      </c>
    </row>
    <row r="144" spans="1:45" x14ac:dyDescent="0.2">
      <c r="A144" s="229">
        <v>407590</v>
      </c>
      <c r="B144" s="229" t="s">
        <v>381</v>
      </c>
      <c r="AO144" s="229" t="s">
        <v>155</v>
      </c>
      <c r="AS144" s="229" t="s">
        <v>2548</v>
      </c>
    </row>
    <row r="145" spans="1:45" x14ac:dyDescent="0.2">
      <c r="A145" s="229">
        <v>407625</v>
      </c>
      <c r="B145" s="229" t="s">
        <v>381</v>
      </c>
      <c r="AK145" s="229" t="s">
        <v>155</v>
      </c>
      <c r="AL145" s="229" t="s">
        <v>155</v>
      </c>
      <c r="AN145" s="229" t="s">
        <v>155</v>
      </c>
      <c r="AR145" s="229" t="s">
        <v>155</v>
      </c>
      <c r="AS145" s="229" t="s">
        <v>2548</v>
      </c>
    </row>
    <row r="146" spans="1:45" x14ac:dyDescent="0.2">
      <c r="A146" s="229">
        <v>407706</v>
      </c>
      <c r="B146" s="229" t="s">
        <v>381</v>
      </c>
      <c r="AD146" s="229" t="s">
        <v>155</v>
      </c>
      <c r="AI146" s="229" t="s">
        <v>155</v>
      </c>
      <c r="AS146" s="229" t="s">
        <v>2548</v>
      </c>
    </row>
    <row r="147" spans="1:45" x14ac:dyDescent="0.2">
      <c r="A147" s="229">
        <v>407721</v>
      </c>
      <c r="B147" s="229" t="s">
        <v>381</v>
      </c>
      <c r="P147" s="229" t="s">
        <v>157</v>
      </c>
      <c r="AE147" s="229" t="s">
        <v>157</v>
      </c>
      <c r="AH147" s="229" t="s">
        <v>156</v>
      </c>
      <c r="AI147" s="229" t="s">
        <v>156</v>
      </c>
      <c r="AJ147" s="229" t="s">
        <v>156</v>
      </c>
      <c r="AK147" s="229" t="s">
        <v>156</v>
      </c>
      <c r="AL147" s="229" t="s">
        <v>156</v>
      </c>
      <c r="AM147" s="229" t="s">
        <v>156</v>
      </c>
      <c r="AN147" s="229" t="s">
        <v>156</v>
      </c>
      <c r="AO147" s="229" t="s">
        <v>156</v>
      </c>
      <c r="AP147" s="229" t="s">
        <v>156</v>
      </c>
      <c r="AQ147" s="229" t="s">
        <v>156</v>
      </c>
      <c r="AR147" s="229" t="s">
        <v>156</v>
      </c>
      <c r="AS147" s="229" t="s">
        <v>2548</v>
      </c>
    </row>
    <row r="148" spans="1:45" x14ac:dyDescent="0.2">
      <c r="A148" s="229">
        <v>407737</v>
      </c>
      <c r="B148" s="229" t="s">
        <v>381</v>
      </c>
      <c r="AE148" s="229" t="s">
        <v>156</v>
      </c>
      <c r="AF148" s="229" t="s">
        <v>155</v>
      </c>
      <c r="AG148" s="229" t="s">
        <v>155</v>
      </c>
      <c r="AH148" s="229" t="s">
        <v>156</v>
      </c>
      <c r="AI148" s="229" t="s">
        <v>156</v>
      </c>
      <c r="AJ148" s="229" t="s">
        <v>156</v>
      </c>
      <c r="AK148" s="229" t="s">
        <v>156</v>
      </c>
      <c r="AM148" s="229" t="s">
        <v>156</v>
      </c>
      <c r="AN148" s="229" t="s">
        <v>156</v>
      </c>
      <c r="AO148" s="229" t="s">
        <v>156</v>
      </c>
      <c r="AP148" s="229" t="s">
        <v>156</v>
      </c>
      <c r="AQ148" s="229" t="s">
        <v>156</v>
      </c>
      <c r="AR148" s="229" t="s">
        <v>156</v>
      </c>
      <c r="AS148" s="229" t="s">
        <v>2548</v>
      </c>
    </row>
    <row r="149" spans="1:45" x14ac:dyDescent="0.2">
      <c r="A149" s="229">
        <v>407824</v>
      </c>
      <c r="B149" s="229" t="s">
        <v>381</v>
      </c>
      <c r="L149" s="229" t="s">
        <v>155</v>
      </c>
      <c r="AN149" s="229" t="s">
        <v>157</v>
      </c>
      <c r="AO149" s="229" t="s">
        <v>155</v>
      </c>
      <c r="AS149" s="229" t="s">
        <v>2548</v>
      </c>
    </row>
    <row r="150" spans="1:45" x14ac:dyDescent="0.2">
      <c r="A150" s="229">
        <v>407933</v>
      </c>
      <c r="B150" s="229" t="s">
        <v>381</v>
      </c>
      <c r="AD150" s="229" t="s">
        <v>157</v>
      </c>
      <c r="AE150" s="229" t="s">
        <v>155</v>
      </c>
      <c r="AH150" s="229" t="s">
        <v>155</v>
      </c>
      <c r="AI150" s="229" t="s">
        <v>155</v>
      </c>
      <c r="AN150" s="229" t="s">
        <v>157</v>
      </c>
      <c r="AO150" s="229" t="s">
        <v>155</v>
      </c>
      <c r="AP150" s="229" t="s">
        <v>157</v>
      </c>
      <c r="AS150" s="229" t="s">
        <v>2548</v>
      </c>
    </row>
    <row r="151" spans="1:45" x14ac:dyDescent="0.2">
      <c r="A151" s="229">
        <v>407966</v>
      </c>
      <c r="B151" s="229" t="s">
        <v>381</v>
      </c>
      <c r="R151" s="229" t="s">
        <v>157</v>
      </c>
      <c r="U151" s="229" t="s">
        <v>155</v>
      </c>
      <c r="X151" s="229" t="s">
        <v>155</v>
      </c>
      <c r="AD151" s="229" t="s">
        <v>155</v>
      </c>
      <c r="AI151" s="229" t="s">
        <v>157</v>
      </c>
      <c r="AM151" s="229" t="s">
        <v>157</v>
      </c>
      <c r="AN151" s="229" t="s">
        <v>156</v>
      </c>
      <c r="AO151" s="229" t="s">
        <v>156</v>
      </c>
      <c r="AP151" s="229" t="s">
        <v>156</v>
      </c>
      <c r="AQ151" s="229" t="s">
        <v>156</v>
      </c>
      <c r="AR151" s="229" t="s">
        <v>156</v>
      </c>
      <c r="AS151" s="229" t="s">
        <v>2548</v>
      </c>
    </row>
    <row r="152" spans="1:45" x14ac:dyDescent="0.2">
      <c r="A152" s="229">
        <v>407967</v>
      </c>
      <c r="B152" s="229" t="s">
        <v>381</v>
      </c>
      <c r="D152" s="229" t="s">
        <v>155</v>
      </c>
      <c r="AD152" s="229" t="s">
        <v>155</v>
      </c>
      <c r="AI152" s="229" t="s">
        <v>155</v>
      </c>
      <c r="AJ152" s="229" t="s">
        <v>155</v>
      </c>
      <c r="AM152" s="229" t="s">
        <v>157</v>
      </c>
      <c r="AN152" s="229" t="s">
        <v>157</v>
      </c>
      <c r="AO152" s="229" t="s">
        <v>157</v>
      </c>
      <c r="AQ152" s="229" t="s">
        <v>155</v>
      </c>
      <c r="AS152" s="229" t="s">
        <v>2548</v>
      </c>
    </row>
    <row r="153" spans="1:45" x14ac:dyDescent="0.2">
      <c r="A153" s="229">
        <v>408105</v>
      </c>
      <c r="B153" s="229" t="s">
        <v>381</v>
      </c>
      <c r="AD153" s="229" t="s">
        <v>156</v>
      </c>
      <c r="AF153" s="229" t="s">
        <v>157</v>
      </c>
      <c r="AI153" s="229" t="s">
        <v>156</v>
      </c>
      <c r="AJ153" s="229" t="s">
        <v>156</v>
      </c>
      <c r="AK153" s="229" t="s">
        <v>157</v>
      </c>
      <c r="AL153" s="229" t="s">
        <v>156</v>
      </c>
      <c r="AM153" s="229" t="s">
        <v>156</v>
      </c>
      <c r="AN153" s="229" t="s">
        <v>155</v>
      </c>
      <c r="AO153" s="229" t="s">
        <v>157</v>
      </c>
      <c r="AP153" s="229" t="s">
        <v>156</v>
      </c>
      <c r="AQ153" s="229" t="s">
        <v>155</v>
      </c>
      <c r="AR153" s="229" t="s">
        <v>157</v>
      </c>
      <c r="AS153" s="229" t="s">
        <v>2548</v>
      </c>
    </row>
    <row r="154" spans="1:45" x14ac:dyDescent="0.2">
      <c r="A154" s="229">
        <v>408165</v>
      </c>
      <c r="B154" s="229" t="s">
        <v>381</v>
      </c>
      <c r="AM154" s="229" t="s">
        <v>155</v>
      </c>
      <c r="AS154" s="229" t="s">
        <v>2548</v>
      </c>
    </row>
    <row r="155" spans="1:45" x14ac:dyDescent="0.2">
      <c r="A155" s="229">
        <v>408205</v>
      </c>
      <c r="B155" s="229" t="s">
        <v>381</v>
      </c>
      <c r="AA155" s="229" t="s">
        <v>155</v>
      </c>
      <c r="AD155" s="229" t="s">
        <v>155</v>
      </c>
      <c r="AF155" s="229" t="s">
        <v>156</v>
      </c>
      <c r="AI155" s="229" t="s">
        <v>156</v>
      </c>
      <c r="AJ155" s="229" t="s">
        <v>156</v>
      </c>
      <c r="AK155" s="229" t="s">
        <v>156</v>
      </c>
      <c r="AL155" s="229" t="s">
        <v>156</v>
      </c>
      <c r="AM155" s="229" t="s">
        <v>156</v>
      </c>
      <c r="AN155" s="229" t="s">
        <v>156</v>
      </c>
      <c r="AO155" s="229" t="s">
        <v>156</v>
      </c>
      <c r="AP155" s="229" t="s">
        <v>156</v>
      </c>
      <c r="AQ155" s="229" t="s">
        <v>156</v>
      </c>
      <c r="AR155" s="229" t="s">
        <v>156</v>
      </c>
      <c r="AS155" s="229" t="s">
        <v>2548</v>
      </c>
    </row>
    <row r="156" spans="1:45" x14ac:dyDescent="0.2">
      <c r="A156" s="229">
        <v>408253</v>
      </c>
      <c r="B156" s="229" t="s">
        <v>381</v>
      </c>
      <c r="AA156" s="229" t="s">
        <v>155</v>
      </c>
      <c r="AF156" s="229" t="s">
        <v>155</v>
      </c>
      <c r="AO156" s="229" t="s">
        <v>155</v>
      </c>
      <c r="AS156" s="229" t="s">
        <v>2548</v>
      </c>
    </row>
    <row r="157" spans="1:45" x14ac:dyDescent="0.2">
      <c r="A157" s="229">
        <v>408276</v>
      </c>
      <c r="B157" s="229" t="s">
        <v>381</v>
      </c>
      <c r="D157" s="229" t="s">
        <v>156</v>
      </c>
      <c r="AF157" s="229" t="s">
        <v>155</v>
      </c>
      <c r="AS157" s="229" t="s">
        <v>2548</v>
      </c>
    </row>
    <row r="158" spans="1:45" x14ac:dyDescent="0.2">
      <c r="A158" s="229">
        <v>408280</v>
      </c>
      <c r="B158" s="229" t="s">
        <v>381</v>
      </c>
      <c r="AD158" s="229" t="s">
        <v>155</v>
      </c>
      <c r="AG158" s="229" t="s">
        <v>155</v>
      </c>
      <c r="AJ158" s="229" t="s">
        <v>156</v>
      </c>
      <c r="AK158" s="229" t="s">
        <v>156</v>
      </c>
      <c r="AM158" s="229" t="s">
        <v>156</v>
      </c>
      <c r="AN158" s="229" t="s">
        <v>156</v>
      </c>
      <c r="AO158" s="229" t="s">
        <v>156</v>
      </c>
      <c r="AP158" s="229" t="s">
        <v>156</v>
      </c>
      <c r="AQ158" s="229" t="s">
        <v>156</v>
      </c>
      <c r="AR158" s="229" t="s">
        <v>156</v>
      </c>
      <c r="AS158" s="229" t="s">
        <v>2548</v>
      </c>
    </row>
    <row r="159" spans="1:45" x14ac:dyDescent="0.2">
      <c r="A159" s="229">
        <v>408305</v>
      </c>
      <c r="B159" s="229" t="s">
        <v>381</v>
      </c>
      <c r="AO159" s="229" t="s">
        <v>155</v>
      </c>
      <c r="AS159" s="229" t="s">
        <v>2548</v>
      </c>
    </row>
    <row r="160" spans="1:45" x14ac:dyDescent="0.2">
      <c r="A160" s="229">
        <v>408417</v>
      </c>
      <c r="B160" s="229" t="s">
        <v>381</v>
      </c>
      <c r="AB160" s="229" t="s">
        <v>155</v>
      </c>
      <c r="AD160" s="229" t="s">
        <v>157</v>
      </c>
      <c r="AE160" s="229" t="s">
        <v>156</v>
      </c>
      <c r="AF160" s="229" t="s">
        <v>155</v>
      </c>
      <c r="AI160" s="229" t="s">
        <v>156</v>
      </c>
      <c r="AJ160" s="229" t="s">
        <v>157</v>
      </c>
      <c r="AK160" s="229" t="s">
        <v>156</v>
      </c>
      <c r="AL160" s="229" t="s">
        <v>156</v>
      </c>
      <c r="AM160" s="229" t="s">
        <v>156</v>
      </c>
      <c r="AN160" s="229" t="s">
        <v>156</v>
      </c>
      <c r="AO160" s="229" t="s">
        <v>156</v>
      </c>
      <c r="AP160" s="229" t="s">
        <v>156</v>
      </c>
      <c r="AQ160" s="229" t="s">
        <v>156</v>
      </c>
      <c r="AR160" s="229" t="s">
        <v>156</v>
      </c>
      <c r="AS160" s="229" t="s">
        <v>2548</v>
      </c>
    </row>
    <row r="161" spans="1:45" x14ac:dyDescent="0.2">
      <c r="A161" s="229">
        <v>408446</v>
      </c>
      <c r="B161" s="229" t="s">
        <v>381</v>
      </c>
      <c r="R161" s="229" t="s">
        <v>155</v>
      </c>
      <c r="AF161" s="229" t="s">
        <v>155</v>
      </c>
      <c r="AK161" s="229" t="s">
        <v>157</v>
      </c>
      <c r="AM161" s="229" t="s">
        <v>155</v>
      </c>
      <c r="AN161" s="229" t="s">
        <v>157</v>
      </c>
      <c r="AO161" s="229" t="s">
        <v>156</v>
      </c>
      <c r="AR161" s="229" t="s">
        <v>156</v>
      </c>
      <c r="AS161" s="229" t="s">
        <v>2548</v>
      </c>
    </row>
    <row r="162" spans="1:45" x14ac:dyDescent="0.2">
      <c r="A162" s="229">
        <v>408456</v>
      </c>
      <c r="B162" s="229" t="s">
        <v>381</v>
      </c>
      <c r="Y162" s="229" t="s">
        <v>155</v>
      </c>
      <c r="AA162" s="229" t="s">
        <v>155</v>
      </c>
      <c r="AD162" s="229" t="s">
        <v>155</v>
      </c>
      <c r="AE162" s="229" t="s">
        <v>155</v>
      </c>
      <c r="AJ162" s="229" t="s">
        <v>155</v>
      </c>
      <c r="AK162" s="229" t="s">
        <v>155</v>
      </c>
      <c r="AL162" s="229" t="s">
        <v>155</v>
      </c>
      <c r="AM162" s="229" t="s">
        <v>156</v>
      </c>
      <c r="AO162" s="229" t="s">
        <v>156</v>
      </c>
      <c r="AR162" s="229" t="s">
        <v>157</v>
      </c>
      <c r="AS162" s="229" t="s">
        <v>2548</v>
      </c>
    </row>
    <row r="163" spans="1:45" x14ac:dyDescent="0.2">
      <c r="A163" s="229">
        <v>408488</v>
      </c>
      <c r="B163" s="229" t="s">
        <v>381</v>
      </c>
      <c r="AH163" s="229" t="s">
        <v>155</v>
      </c>
      <c r="AO163" s="229" t="s">
        <v>155</v>
      </c>
      <c r="AS163" s="229" t="s">
        <v>2548</v>
      </c>
    </row>
    <row r="164" spans="1:45" x14ac:dyDescent="0.2">
      <c r="A164" s="229">
        <v>408530</v>
      </c>
      <c r="B164" s="229" t="s">
        <v>381</v>
      </c>
      <c r="AO164" s="229" t="s">
        <v>155</v>
      </c>
      <c r="AS164" s="229" t="s">
        <v>2548</v>
      </c>
    </row>
    <row r="165" spans="1:45" x14ac:dyDescent="0.2">
      <c r="A165" s="229">
        <v>408540</v>
      </c>
      <c r="B165" s="229" t="s">
        <v>381</v>
      </c>
      <c r="D165" s="229" t="s">
        <v>156</v>
      </c>
      <c r="X165" s="229" t="s">
        <v>157</v>
      </c>
      <c r="AB165" s="229" t="s">
        <v>156</v>
      </c>
      <c r="AD165" s="229" t="s">
        <v>155</v>
      </c>
      <c r="AJ165" s="229" t="s">
        <v>155</v>
      </c>
      <c r="AM165" s="229" t="s">
        <v>155</v>
      </c>
      <c r="AO165" s="229" t="s">
        <v>157</v>
      </c>
      <c r="AP165" s="229" t="s">
        <v>157</v>
      </c>
      <c r="AS165" s="229" t="s">
        <v>2548</v>
      </c>
    </row>
    <row r="166" spans="1:45" x14ac:dyDescent="0.2">
      <c r="A166" s="229">
        <v>408555</v>
      </c>
      <c r="B166" s="229" t="s">
        <v>381</v>
      </c>
      <c r="AD166" s="229" t="s">
        <v>155</v>
      </c>
      <c r="AM166" s="229" t="s">
        <v>155</v>
      </c>
      <c r="AO166" s="229" t="s">
        <v>157</v>
      </c>
      <c r="AS166" s="229" t="s">
        <v>2548</v>
      </c>
    </row>
    <row r="167" spans="1:45" x14ac:dyDescent="0.2">
      <c r="A167" s="229">
        <v>408579</v>
      </c>
      <c r="B167" s="229" t="s">
        <v>381</v>
      </c>
      <c r="X167" s="229" t="s">
        <v>155</v>
      </c>
      <c r="AD167" s="229" t="s">
        <v>155</v>
      </c>
      <c r="AE167" s="229" t="s">
        <v>155</v>
      </c>
      <c r="AK167" s="229" t="s">
        <v>156</v>
      </c>
      <c r="AM167" s="229" t="s">
        <v>157</v>
      </c>
      <c r="AO167" s="229" t="s">
        <v>157</v>
      </c>
      <c r="AR167" s="229" t="s">
        <v>156</v>
      </c>
      <c r="AS167" s="229" t="s">
        <v>2548</v>
      </c>
    </row>
    <row r="168" spans="1:45" x14ac:dyDescent="0.2">
      <c r="A168" s="229">
        <v>408604</v>
      </c>
      <c r="B168" s="229" t="s">
        <v>381</v>
      </c>
      <c r="AE168" s="229" t="s">
        <v>155</v>
      </c>
      <c r="AO168" s="229" t="s">
        <v>155</v>
      </c>
      <c r="AS168" s="229" t="s">
        <v>2548</v>
      </c>
    </row>
    <row r="169" spans="1:45" x14ac:dyDescent="0.2">
      <c r="A169" s="229">
        <v>408617</v>
      </c>
      <c r="B169" s="229" t="s">
        <v>381</v>
      </c>
      <c r="L169" s="229" t="s">
        <v>155</v>
      </c>
      <c r="R169" s="229" t="s">
        <v>155</v>
      </c>
      <c r="AE169" s="229" t="s">
        <v>156</v>
      </c>
      <c r="AI169" s="229" t="s">
        <v>155</v>
      </c>
      <c r="AK169" s="229" t="s">
        <v>156</v>
      </c>
      <c r="AN169" s="229" t="s">
        <v>155</v>
      </c>
      <c r="AO169" s="229" t="s">
        <v>155</v>
      </c>
      <c r="AR169" s="229" t="s">
        <v>156</v>
      </c>
      <c r="AS169" s="229" t="s">
        <v>2548</v>
      </c>
    </row>
    <row r="170" spans="1:45" x14ac:dyDescent="0.2">
      <c r="A170" s="229">
        <v>408625</v>
      </c>
      <c r="B170" s="229" t="s">
        <v>381</v>
      </c>
      <c r="R170" s="229" t="s">
        <v>157</v>
      </c>
      <c r="AE170" s="229" t="s">
        <v>156</v>
      </c>
      <c r="AF170" s="229" t="s">
        <v>155</v>
      </c>
      <c r="AK170" s="229" t="s">
        <v>157</v>
      </c>
      <c r="AM170" s="229" t="s">
        <v>155</v>
      </c>
      <c r="AO170" s="229" t="s">
        <v>155</v>
      </c>
      <c r="AP170" s="229" t="s">
        <v>157</v>
      </c>
      <c r="AR170" s="229" t="s">
        <v>156</v>
      </c>
      <c r="AS170" s="229" t="s">
        <v>2548</v>
      </c>
    </row>
    <row r="171" spans="1:45" x14ac:dyDescent="0.2">
      <c r="A171" s="229">
        <v>408638</v>
      </c>
      <c r="B171" s="229" t="s">
        <v>381</v>
      </c>
      <c r="AF171" s="229" t="s">
        <v>155</v>
      </c>
      <c r="AI171" s="229" t="s">
        <v>155</v>
      </c>
      <c r="AM171" s="229" t="s">
        <v>155</v>
      </c>
      <c r="AO171" s="229" t="s">
        <v>155</v>
      </c>
      <c r="AR171" s="229" t="s">
        <v>155</v>
      </c>
      <c r="AS171" s="229" t="s">
        <v>2548</v>
      </c>
    </row>
    <row r="172" spans="1:45" x14ac:dyDescent="0.2">
      <c r="A172" s="229">
        <v>408687</v>
      </c>
      <c r="B172" s="229" t="s">
        <v>381</v>
      </c>
      <c r="AD172" s="229" t="s">
        <v>157</v>
      </c>
      <c r="AE172" s="229" t="s">
        <v>157</v>
      </c>
      <c r="AF172" s="229" t="s">
        <v>155</v>
      </c>
      <c r="AI172" s="229" t="s">
        <v>157</v>
      </c>
      <c r="AJ172" s="229" t="s">
        <v>155</v>
      </c>
      <c r="AK172" s="229" t="s">
        <v>156</v>
      </c>
      <c r="AL172" s="229" t="s">
        <v>157</v>
      </c>
      <c r="AM172" s="229" t="s">
        <v>157</v>
      </c>
      <c r="AN172" s="229" t="s">
        <v>157</v>
      </c>
      <c r="AO172" s="229" t="s">
        <v>157</v>
      </c>
      <c r="AP172" s="229" t="s">
        <v>157</v>
      </c>
      <c r="AQ172" s="229" t="s">
        <v>157</v>
      </c>
      <c r="AR172" s="229" t="s">
        <v>157</v>
      </c>
      <c r="AS172" s="229" t="s">
        <v>2548</v>
      </c>
    </row>
    <row r="173" spans="1:45" x14ac:dyDescent="0.2">
      <c r="A173" s="229">
        <v>408731</v>
      </c>
      <c r="B173" s="229" t="s">
        <v>381</v>
      </c>
      <c r="AD173" s="229" t="s">
        <v>155</v>
      </c>
      <c r="AE173" s="229" t="s">
        <v>155</v>
      </c>
      <c r="AI173" s="229" t="s">
        <v>156</v>
      </c>
      <c r="AJ173" s="229" t="s">
        <v>156</v>
      </c>
      <c r="AK173" s="229" t="s">
        <v>156</v>
      </c>
      <c r="AL173" s="229" t="s">
        <v>156</v>
      </c>
      <c r="AN173" s="229" t="s">
        <v>156</v>
      </c>
      <c r="AO173" s="229" t="s">
        <v>156</v>
      </c>
      <c r="AP173" s="229" t="s">
        <v>156</v>
      </c>
      <c r="AQ173" s="229" t="s">
        <v>156</v>
      </c>
      <c r="AR173" s="229" t="s">
        <v>156</v>
      </c>
      <c r="AS173" s="229" t="s">
        <v>2548</v>
      </c>
    </row>
    <row r="174" spans="1:45" x14ac:dyDescent="0.2">
      <c r="A174" s="229">
        <v>408765</v>
      </c>
      <c r="B174" s="229" t="s">
        <v>381</v>
      </c>
      <c r="AN174" s="229" t="s">
        <v>156</v>
      </c>
      <c r="AO174" s="229" t="s">
        <v>156</v>
      </c>
      <c r="AP174" s="229" t="s">
        <v>156</v>
      </c>
      <c r="AQ174" s="229" t="s">
        <v>156</v>
      </c>
      <c r="AR174" s="229" t="s">
        <v>156</v>
      </c>
      <c r="AS174" s="229" t="s">
        <v>2548</v>
      </c>
    </row>
    <row r="175" spans="1:45" x14ac:dyDescent="0.2">
      <c r="A175" s="229">
        <v>408823</v>
      </c>
      <c r="B175" s="229" t="s">
        <v>382</v>
      </c>
      <c r="AA175" s="229" t="s">
        <v>155</v>
      </c>
      <c r="AD175" s="229" t="s">
        <v>155</v>
      </c>
      <c r="AF175" s="229" t="s">
        <v>155</v>
      </c>
      <c r="AH175" s="229" t="s">
        <v>155</v>
      </c>
      <c r="AI175" s="229" t="s">
        <v>156</v>
      </c>
      <c r="AJ175" s="229" t="s">
        <v>156</v>
      </c>
      <c r="AK175" s="229" t="s">
        <v>156</v>
      </c>
      <c r="AL175" s="229" t="s">
        <v>156</v>
      </c>
      <c r="AM175" s="229" t="s">
        <v>156</v>
      </c>
      <c r="AS175" s="229" t="s">
        <v>2548</v>
      </c>
    </row>
    <row r="176" spans="1:45" x14ac:dyDescent="0.2">
      <c r="A176" s="229">
        <v>408831</v>
      </c>
      <c r="B176" s="229" t="s">
        <v>381</v>
      </c>
      <c r="AF176" s="229" t="s">
        <v>155</v>
      </c>
      <c r="AM176" s="229" t="s">
        <v>155</v>
      </c>
      <c r="AN176" s="229" t="s">
        <v>156</v>
      </c>
      <c r="AO176" s="229" t="s">
        <v>156</v>
      </c>
      <c r="AP176" s="229" t="s">
        <v>155</v>
      </c>
      <c r="AQ176" s="229" t="s">
        <v>156</v>
      </c>
      <c r="AR176" s="229" t="s">
        <v>157</v>
      </c>
      <c r="AS176" s="229" t="s">
        <v>2548</v>
      </c>
    </row>
    <row r="177" spans="1:45" x14ac:dyDescent="0.2">
      <c r="A177" s="229">
        <v>408853</v>
      </c>
      <c r="B177" s="229" t="s">
        <v>381</v>
      </c>
      <c r="I177" s="229" t="s">
        <v>155</v>
      </c>
      <c r="AM177" s="229" t="s">
        <v>155</v>
      </c>
      <c r="AS177" s="229" t="s">
        <v>2548</v>
      </c>
    </row>
    <row r="178" spans="1:45" x14ac:dyDescent="0.2">
      <c r="A178" s="229">
        <v>408908</v>
      </c>
      <c r="B178" s="229" t="s">
        <v>381</v>
      </c>
      <c r="AR178" s="229" t="s">
        <v>155</v>
      </c>
      <c r="AS178" s="229" t="s">
        <v>2548</v>
      </c>
    </row>
    <row r="179" spans="1:45" x14ac:dyDescent="0.2">
      <c r="A179" s="229">
        <v>408925</v>
      </c>
      <c r="B179" s="229" t="s">
        <v>381</v>
      </c>
      <c r="AD179" s="229" t="s">
        <v>155</v>
      </c>
      <c r="AM179" s="229" t="s">
        <v>157</v>
      </c>
      <c r="AN179" s="229" t="s">
        <v>156</v>
      </c>
      <c r="AO179" s="229" t="s">
        <v>156</v>
      </c>
      <c r="AP179" s="229" t="s">
        <v>156</v>
      </c>
      <c r="AR179" s="229" t="s">
        <v>157</v>
      </c>
      <c r="AS179" s="229" t="s">
        <v>2548</v>
      </c>
    </row>
    <row r="180" spans="1:45" x14ac:dyDescent="0.2">
      <c r="A180" s="229">
        <v>408951</v>
      </c>
      <c r="B180" s="229" t="s">
        <v>381</v>
      </c>
      <c r="AM180" s="229" t="s">
        <v>155</v>
      </c>
      <c r="AO180" s="229" t="s">
        <v>155</v>
      </c>
      <c r="AS180" s="229" t="s">
        <v>2548</v>
      </c>
    </row>
    <row r="181" spans="1:45" x14ac:dyDescent="0.2">
      <c r="A181" s="229">
        <v>408961</v>
      </c>
      <c r="B181" s="229" t="s">
        <v>381</v>
      </c>
      <c r="W181" s="229" t="s">
        <v>155</v>
      </c>
      <c r="AD181" s="229" t="s">
        <v>155</v>
      </c>
      <c r="AI181" s="229" t="s">
        <v>155</v>
      </c>
      <c r="AJ181" s="229" t="s">
        <v>155</v>
      </c>
      <c r="AK181" s="229" t="s">
        <v>155</v>
      </c>
      <c r="AN181" s="229" t="s">
        <v>155</v>
      </c>
      <c r="AO181" s="229" t="s">
        <v>155</v>
      </c>
      <c r="AP181" s="229" t="s">
        <v>157</v>
      </c>
      <c r="AR181" s="229" t="s">
        <v>155</v>
      </c>
      <c r="AS181" s="229" t="s">
        <v>2548</v>
      </c>
    </row>
    <row r="182" spans="1:45" x14ac:dyDescent="0.2">
      <c r="A182" s="229">
        <v>408969</v>
      </c>
      <c r="B182" s="229" t="s">
        <v>381</v>
      </c>
      <c r="Y182" s="229" t="s">
        <v>155</v>
      </c>
      <c r="AB182" s="229" t="s">
        <v>155</v>
      </c>
      <c r="AD182" s="229" t="s">
        <v>155</v>
      </c>
      <c r="AF182" s="229" t="s">
        <v>155</v>
      </c>
      <c r="AI182" s="229" t="s">
        <v>156</v>
      </c>
      <c r="AJ182" s="229" t="s">
        <v>156</v>
      </c>
      <c r="AK182" s="229" t="s">
        <v>156</v>
      </c>
      <c r="AL182" s="229" t="s">
        <v>156</v>
      </c>
      <c r="AM182" s="229" t="s">
        <v>156</v>
      </c>
      <c r="AN182" s="229" t="s">
        <v>156</v>
      </c>
      <c r="AO182" s="229" t="s">
        <v>157</v>
      </c>
      <c r="AP182" s="229" t="s">
        <v>157</v>
      </c>
      <c r="AQ182" s="229" t="s">
        <v>157</v>
      </c>
      <c r="AR182" s="229" t="s">
        <v>156</v>
      </c>
      <c r="AS182" s="229" t="s">
        <v>2548</v>
      </c>
    </row>
    <row r="183" spans="1:45" x14ac:dyDescent="0.2">
      <c r="A183" s="229">
        <v>408972</v>
      </c>
      <c r="B183" s="229" t="s">
        <v>381</v>
      </c>
      <c r="AQ183" s="229" t="s">
        <v>155</v>
      </c>
      <c r="AS183" s="229" t="s">
        <v>2547</v>
      </c>
    </row>
    <row r="184" spans="1:45" x14ac:dyDescent="0.2">
      <c r="A184" s="229">
        <v>408993</v>
      </c>
      <c r="B184" s="229" t="s">
        <v>381</v>
      </c>
      <c r="AE184" s="229" t="s">
        <v>155</v>
      </c>
      <c r="AI184" s="229" t="s">
        <v>155</v>
      </c>
      <c r="AN184" s="229" t="s">
        <v>155</v>
      </c>
      <c r="AO184" s="229" t="s">
        <v>155</v>
      </c>
      <c r="AR184" s="229" t="s">
        <v>157</v>
      </c>
      <c r="AS184" s="229" t="s">
        <v>2548</v>
      </c>
    </row>
    <row r="185" spans="1:45" x14ac:dyDescent="0.2">
      <c r="A185" s="229">
        <v>409003</v>
      </c>
      <c r="B185" s="229" t="s">
        <v>381</v>
      </c>
      <c r="Y185" s="229" t="s">
        <v>155</v>
      </c>
      <c r="AA185" s="229" t="s">
        <v>155</v>
      </c>
      <c r="AB185" s="229" t="s">
        <v>155</v>
      </c>
      <c r="AF185" s="229" t="s">
        <v>156</v>
      </c>
      <c r="AI185" s="229" t="s">
        <v>157</v>
      </c>
      <c r="AK185" s="229" t="s">
        <v>156</v>
      </c>
      <c r="AL185" s="229" t="s">
        <v>156</v>
      </c>
      <c r="AM185" s="229" t="s">
        <v>156</v>
      </c>
      <c r="AN185" s="229" t="s">
        <v>157</v>
      </c>
      <c r="AO185" s="229" t="s">
        <v>157</v>
      </c>
      <c r="AP185" s="229" t="s">
        <v>156</v>
      </c>
      <c r="AQ185" s="229" t="s">
        <v>156</v>
      </c>
      <c r="AR185" s="229" t="s">
        <v>156</v>
      </c>
      <c r="AS185" s="229" t="s">
        <v>2548</v>
      </c>
    </row>
    <row r="186" spans="1:45" x14ac:dyDescent="0.2">
      <c r="A186" s="229">
        <v>409040</v>
      </c>
      <c r="B186" s="229" t="s">
        <v>381</v>
      </c>
      <c r="J186" s="229" t="s">
        <v>155</v>
      </c>
      <c r="W186" s="229" t="s">
        <v>156</v>
      </c>
      <c r="Y186" s="229" t="s">
        <v>157</v>
      </c>
      <c r="AD186" s="229" t="s">
        <v>157</v>
      </c>
      <c r="AL186" s="229" t="s">
        <v>155</v>
      </c>
      <c r="AM186" s="229" t="s">
        <v>155</v>
      </c>
      <c r="AN186" s="229" t="s">
        <v>156</v>
      </c>
      <c r="AO186" s="229" t="s">
        <v>156</v>
      </c>
      <c r="AP186" s="229" t="s">
        <v>156</v>
      </c>
      <c r="AQ186" s="229" t="s">
        <v>157</v>
      </c>
      <c r="AR186" s="229" t="s">
        <v>156</v>
      </c>
      <c r="AS186" s="229" t="s">
        <v>2548</v>
      </c>
    </row>
    <row r="187" spans="1:45" x14ac:dyDescent="0.2">
      <c r="A187" s="229">
        <v>409053</v>
      </c>
      <c r="B187" s="229" t="s">
        <v>381</v>
      </c>
      <c r="AD187" s="229" t="s">
        <v>155</v>
      </c>
      <c r="AK187" s="229" t="s">
        <v>155</v>
      </c>
      <c r="AL187" s="229" t="s">
        <v>155</v>
      </c>
      <c r="AM187" s="229" t="s">
        <v>155</v>
      </c>
      <c r="AN187" s="229" t="s">
        <v>156</v>
      </c>
      <c r="AO187" s="229" t="s">
        <v>156</v>
      </c>
      <c r="AP187" s="229" t="s">
        <v>157</v>
      </c>
      <c r="AQ187" s="229" t="s">
        <v>156</v>
      </c>
      <c r="AR187" s="229" t="s">
        <v>156</v>
      </c>
      <c r="AS187" s="229" t="s">
        <v>2548</v>
      </c>
    </row>
    <row r="188" spans="1:45" x14ac:dyDescent="0.2">
      <c r="A188" s="229">
        <v>409139</v>
      </c>
      <c r="B188" s="229" t="s">
        <v>381</v>
      </c>
      <c r="H188" s="229" t="s">
        <v>155</v>
      </c>
      <c r="AS188" s="229" t="s">
        <v>2548</v>
      </c>
    </row>
    <row r="189" spans="1:45" x14ac:dyDescent="0.2">
      <c r="A189" s="229">
        <v>409146</v>
      </c>
      <c r="B189" s="229" t="s">
        <v>381</v>
      </c>
      <c r="L189" s="229" t="s">
        <v>155</v>
      </c>
      <c r="R189" s="229" t="s">
        <v>157</v>
      </c>
      <c r="S189" s="229" t="s">
        <v>156</v>
      </c>
      <c r="AE189" s="229" t="s">
        <v>155</v>
      </c>
      <c r="AI189" s="229" t="s">
        <v>155</v>
      </c>
      <c r="AP189" s="229" t="s">
        <v>156</v>
      </c>
      <c r="AS189" s="229" t="s">
        <v>2548</v>
      </c>
    </row>
    <row r="190" spans="1:45" x14ac:dyDescent="0.2">
      <c r="A190" s="229">
        <v>409165</v>
      </c>
      <c r="B190" s="229" t="s">
        <v>381</v>
      </c>
      <c r="AD190" s="229" t="s">
        <v>155</v>
      </c>
      <c r="AJ190" s="229" t="s">
        <v>155</v>
      </c>
      <c r="AK190" s="229" t="s">
        <v>155</v>
      </c>
      <c r="AM190" s="229" t="s">
        <v>157</v>
      </c>
      <c r="AN190" s="229" t="s">
        <v>155</v>
      </c>
      <c r="AO190" s="229" t="s">
        <v>157</v>
      </c>
      <c r="AR190" s="229" t="s">
        <v>155</v>
      </c>
      <c r="AS190" s="229" t="s">
        <v>2548</v>
      </c>
    </row>
    <row r="191" spans="1:45" x14ac:dyDescent="0.2">
      <c r="A191" s="229">
        <v>409170</v>
      </c>
      <c r="B191" s="229" t="s">
        <v>381</v>
      </c>
      <c r="AD191" s="229" t="s">
        <v>155</v>
      </c>
      <c r="AI191" s="229" t="s">
        <v>155</v>
      </c>
      <c r="AK191" s="229" t="s">
        <v>157</v>
      </c>
      <c r="AN191" s="229" t="s">
        <v>155</v>
      </c>
      <c r="AP191" s="229" t="s">
        <v>157</v>
      </c>
      <c r="AR191" s="229" t="s">
        <v>157</v>
      </c>
      <c r="AS191" s="229" t="s">
        <v>2548</v>
      </c>
    </row>
    <row r="192" spans="1:45" x14ac:dyDescent="0.2">
      <c r="A192" s="229">
        <v>409236</v>
      </c>
      <c r="B192" s="229" t="s">
        <v>381</v>
      </c>
      <c r="AE192" s="229" t="s">
        <v>156</v>
      </c>
      <c r="AG192" s="229" t="s">
        <v>157</v>
      </c>
      <c r="AH192" s="229" t="s">
        <v>157</v>
      </c>
      <c r="AN192" s="229" t="s">
        <v>156</v>
      </c>
      <c r="AO192" s="229" t="s">
        <v>156</v>
      </c>
      <c r="AP192" s="229" t="s">
        <v>156</v>
      </c>
      <c r="AQ192" s="229" t="s">
        <v>156</v>
      </c>
      <c r="AR192" s="229" t="s">
        <v>156</v>
      </c>
      <c r="AS192" s="229" t="s">
        <v>2548</v>
      </c>
    </row>
    <row r="193" spans="1:45" x14ac:dyDescent="0.2">
      <c r="A193" s="229">
        <v>409245</v>
      </c>
      <c r="B193" s="229" t="s">
        <v>381</v>
      </c>
      <c r="AI193" s="229" t="s">
        <v>157</v>
      </c>
      <c r="AN193" s="229" t="s">
        <v>156</v>
      </c>
      <c r="AO193" s="229" t="s">
        <v>156</v>
      </c>
      <c r="AP193" s="229" t="s">
        <v>156</v>
      </c>
      <c r="AQ193" s="229" t="s">
        <v>156</v>
      </c>
      <c r="AR193" s="229" t="s">
        <v>156</v>
      </c>
      <c r="AS193" s="229" t="s">
        <v>2548</v>
      </c>
    </row>
    <row r="194" spans="1:45" x14ac:dyDescent="0.2">
      <c r="A194" s="229">
        <v>409301</v>
      </c>
      <c r="B194" s="229" t="s">
        <v>381</v>
      </c>
      <c r="L194" s="229" t="s">
        <v>155</v>
      </c>
      <c r="AS194" s="229" t="s">
        <v>2548</v>
      </c>
    </row>
    <row r="195" spans="1:45" x14ac:dyDescent="0.2">
      <c r="A195" s="229">
        <v>409311</v>
      </c>
      <c r="B195" s="229" t="s">
        <v>381</v>
      </c>
      <c r="Q195" s="229" t="s">
        <v>156</v>
      </c>
      <c r="AB195" s="229" t="s">
        <v>156</v>
      </c>
      <c r="AI195" s="229" t="s">
        <v>157</v>
      </c>
      <c r="AN195" s="229" t="s">
        <v>156</v>
      </c>
      <c r="AO195" s="229" t="s">
        <v>156</v>
      </c>
      <c r="AP195" s="229" t="s">
        <v>156</v>
      </c>
      <c r="AQ195" s="229" t="s">
        <v>156</v>
      </c>
      <c r="AR195" s="229" t="s">
        <v>156</v>
      </c>
      <c r="AS195" s="229" t="s">
        <v>2548</v>
      </c>
    </row>
    <row r="196" spans="1:45" x14ac:dyDescent="0.2">
      <c r="A196" s="229">
        <v>409350</v>
      </c>
      <c r="B196" s="229" t="s">
        <v>381</v>
      </c>
      <c r="AB196" s="229" t="s">
        <v>157</v>
      </c>
      <c r="AI196" s="229" t="s">
        <v>155</v>
      </c>
      <c r="AS196" s="229" t="s">
        <v>2548</v>
      </c>
    </row>
    <row r="197" spans="1:45" x14ac:dyDescent="0.2">
      <c r="A197" s="229">
        <v>409407</v>
      </c>
      <c r="B197" s="229" t="s">
        <v>381</v>
      </c>
      <c r="AM197" s="229" t="s">
        <v>155</v>
      </c>
      <c r="AO197" s="229" t="s">
        <v>155</v>
      </c>
      <c r="AS197" s="229" t="s">
        <v>2548</v>
      </c>
    </row>
    <row r="198" spans="1:45" x14ac:dyDescent="0.2">
      <c r="A198" s="229">
        <v>409413</v>
      </c>
      <c r="B198" s="229" t="s">
        <v>381</v>
      </c>
      <c r="AO198" s="229" t="s">
        <v>155</v>
      </c>
      <c r="AS198" s="229" t="s">
        <v>2547</v>
      </c>
    </row>
    <row r="199" spans="1:45" x14ac:dyDescent="0.2">
      <c r="A199" s="229">
        <v>409459</v>
      </c>
      <c r="B199" s="229" t="s">
        <v>381</v>
      </c>
      <c r="AO199" s="229" t="s">
        <v>155</v>
      </c>
      <c r="AS199" s="229" t="s">
        <v>2548</v>
      </c>
    </row>
    <row r="200" spans="1:45" x14ac:dyDescent="0.2">
      <c r="A200" s="229">
        <v>409541</v>
      </c>
      <c r="B200" s="229" t="s">
        <v>381</v>
      </c>
      <c r="AI200" s="229" t="s">
        <v>156</v>
      </c>
      <c r="AK200" s="229" t="s">
        <v>156</v>
      </c>
      <c r="AM200" s="229" t="s">
        <v>156</v>
      </c>
      <c r="AN200" s="229" t="s">
        <v>156</v>
      </c>
      <c r="AO200" s="229" t="s">
        <v>156</v>
      </c>
      <c r="AP200" s="229" t="s">
        <v>156</v>
      </c>
      <c r="AQ200" s="229" t="s">
        <v>156</v>
      </c>
      <c r="AR200" s="229" t="s">
        <v>156</v>
      </c>
      <c r="AS200" s="229" t="s">
        <v>2548</v>
      </c>
    </row>
    <row r="201" spans="1:45" x14ac:dyDescent="0.2">
      <c r="A201" s="229">
        <v>409573</v>
      </c>
      <c r="B201" s="229" t="s">
        <v>381</v>
      </c>
      <c r="R201" s="229" t="s">
        <v>157</v>
      </c>
      <c r="S201" s="229" t="s">
        <v>155</v>
      </c>
      <c r="AE201" s="229" t="s">
        <v>155</v>
      </c>
      <c r="AL201" s="229" t="s">
        <v>155</v>
      </c>
      <c r="AM201" s="229" t="s">
        <v>157</v>
      </c>
      <c r="AO201" s="229" t="s">
        <v>156</v>
      </c>
      <c r="AP201" s="229" t="s">
        <v>156</v>
      </c>
      <c r="AQ201" s="229" t="s">
        <v>156</v>
      </c>
      <c r="AR201" s="229" t="s">
        <v>156</v>
      </c>
      <c r="AS201" s="229" t="s">
        <v>2548</v>
      </c>
    </row>
    <row r="202" spans="1:45" x14ac:dyDescent="0.2">
      <c r="A202" s="229">
        <v>409603</v>
      </c>
      <c r="B202" s="229" t="s">
        <v>381</v>
      </c>
      <c r="AM202" s="229" t="s">
        <v>155</v>
      </c>
      <c r="AS202" s="229" t="s">
        <v>2548</v>
      </c>
    </row>
    <row r="203" spans="1:45" x14ac:dyDescent="0.2">
      <c r="A203" s="229">
        <v>409606</v>
      </c>
      <c r="B203" s="229" t="s">
        <v>381</v>
      </c>
      <c r="AI203" s="229" t="s">
        <v>155</v>
      </c>
      <c r="AS203" s="229" t="s">
        <v>2548</v>
      </c>
    </row>
    <row r="204" spans="1:45" x14ac:dyDescent="0.2">
      <c r="A204" s="229">
        <v>409656</v>
      </c>
      <c r="B204" s="229" t="s">
        <v>381</v>
      </c>
      <c r="Y204" s="229" t="s">
        <v>155</v>
      </c>
      <c r="AH204" s="229" t="s">
        <v>155</v>
      </c>
      <c r="AM204" s="229" t="s">
        <v>155</v>
      </c>
      <c r="AS204" s="229" t="s">
        <v>2548</v>
      </c>
    </row>
    <row r="205" spans="1:45" x14ac:dyDescent="0.2">
      <c r="A205" s="229">
        <v>409714</v>
      </c>
      <c r="B205" s="229" t="s">
        <v>381</v>
      </c>
      <c r="AA205" s="229" t="s">
        <v>155</v>
      </c>
      <c r="AF205" s="229" t="s">
        <v>156</v>
      </c>
      <c r="AM205" s="229" t="s">
        <v>156</v>
      </c>
      <c r="AR205" s="229" t="s">
        <v>156</v>
      </c>
      <c r="AS205" s="229" t="s">
        <v>2548</v>
      </c>
    </row>
    <row r="206" spans="1:45" x14ac:dyDescent="0.2">
      <c r="A206" s="229">
        <v>409762</v>
      </c>
      <c r="B206" s="229" t="s">
        <v>381</v>
      </c>
      <c r="AO206" s="229" t="s">
        <v>155</v>
      </c>
      <c r="AS206" s="229" t="s">
        <v>2548</v>
      </c>
    </row>
    <row r="207" spans="1:45" x14ac:dyDescent="0.2">
      <c r="A207" s="229">
        <v>409845</v>
      </c>
      <c r="B207" s="229" t="s">
        <v>381</v>
      </c>
      <c r="AR207" s="229" t="s">
        <v>155</v>
      </c>
      <c r="AS207" s="229" t="s">
        <v>2548</v>
      </c>
    </row>
    <row r="208" spans="1:45" x14ac:dyDescent="0.2">
      <c r="A208" s="229">
        <v>409846</v>
      </c>
      <c r="B208" s="229" t="s">
        <v>381</v>
      </c>
      <c r="AD208" s="229" t="s">
        <v>155</v>
      </c>
      <c r="AJ208" s="229" t="s">
        <v>157</v>
      </c>
      <c r="AM208" s="229" t="s">
        <v>157</v>
      </c>
      <c r="AN208" s="229" t="s">
        <v>156</v>
      </c>
      <c r="AO208" s="229" t="s">
        <v>156</v>
      </c>
      <c r="AP208" s="229" t="s">
        <v>156</v>
      </c>
      <c r="AQ208" s="229" t="s">
        <v>156</v>
      </c>
      <c r="AR208" s="229" t="s">
        <v>156</v>
      </c>
      <c r="AS208" s="229" t="s">
        <v>2548</v>
      </c>
    </row>
    <row r="209" spans="1:45" x14ac:dyDescent="0.2">
      <c r="A209" s="229">
        <v>409847</v>
      </c>
      <c r="B209" s="229" t="s">
        <v>381</v>
      </c>
      <c r="AD209" s="229" t="s">
        <v>155</v>
      </c>
      <c r="AF209" s="229" t="s">
        <v>157</v>
      </c>
      <c r="AI209" s="229" t="s">
        <v>156</v>
      </c>
      <c r="AJ209" s="229" t="s">
        <v>155</v>
      </c>
      <c r="AK209" s="229" t="s">
        <v>157</v>
      </c>
      <c r="AN209" s="229" t="s">
        <v>157</v>
      </c>
      <c r="AR209" s="229" t="s">
        <v>156</v>
      </c>
      <c r="AS209" s="229" t="s">
        <v>2548</v>
      </c>
    </row>
    <row r="210" spans="1:45" x14ac:dyDescent="0.2">
      <c r="A210" s="229">
        <v>409881</v>
      </c>
      <c r="B210" s="229" t="s">
        <v>381</v>
      </c>
      <c r="S210" s="229" t="s">
        <v>156</v>
      </c>
      <c r="AE210" s="229" t="s">
        <v>155</v>
      </c>
      <c r="AK210" s="229" t="s">
        <v>157</v>
      </c>
      <c r="AL210" s="229" t="s">
        <v>155</v>
      </c>
      <c r="AR210" s="229" t="s">
        <v>157</v>
      </c>
      <c r="AS210" s="229" t="s">
        <v>2548</v>
      </c>
    </row>
    <row r="211" spans="1:45" x14ac:dyDescent="0.2">
      <c r="A211" s="229">
        <v>409901</v>
      </c>
      <c r="B211" s="229" t="s">
        <v>381</v>
      </c>
      <c r="Y211" s="229" t="s">
        <v>155</v>
      </c>
      <c r="AA211" s="229" t="s">
        <v>155</v>
      </c>
      <c r="AH211" s="229" t="s">
        <v>155</v>
      </c>
      <c r="AL211" s="229" t="s">
        <v>156</v>
      </c>
      <c r="AM211" s="229" t="s">
        <v>156</v>
      </c>
      <c r="AN211" s="229" t="s">
        <v>156</v>
      </c>
      <c r="AO211" s="229" t="s">
        <v>156</v>
      </c>
      <c r="AP211" s="229" t="s">
        <v>156</v>
      </c>
      <c r="AQ211" s="229" t="s">
        <v>156</v>
      </c>
      <c r="AR211" s="229" t="s">
        <v>156</v>
      </c>
      <c r="AS211" s="229" t="s">
        <v>2548</v>
      </c>
    </row>
    <row r="212" spans="1:45" x14ac:dyDescent="0.2">
      <c r="A212" s="229">
        <v>409967</v>
      </c>
      <c r="B212" s="229" t="s">
        <v>381</v>
      </c>
      <c r="AI212" s="229" t="s">
        <v>156</v>
      </c>
      <c r="AS212" s="229" t="s">
        <v>2548</v>
      </c>
    </row>
    <row r="213" spans="1:45" x14ac:dyDescent="0.2">
      <c r="A213" s="229">
        <v>409980</v>
      </c>
      <c r="B213" s="229" t="s">
        <v>381</v>
      </c>
      <c r="AI213" s="229" t="s">
        <v>157</v>
      </c>
      <c r="AN213" s="229" t="s">
        <v>156</v>
      </c>
      <c r="AO213" s="229" t="s">
        <v>156</v>
      </c>
      <c r="AP213" s="229" t="s">
        <v>156</v>
      </c>
      <c r="AQ213" s="229" t="s">
        <v>156</v>
      </c>
      <c r="AR213" s="229" t="s">
        <v>156</v>
      </c>
      <c r="AS213" s="229" t="s">
        <v>2548</v>
      </c>
    </row>
    <row r="214" spans="1:45" x14ac:dyDescent="0.2">
      <c r="A214" s="229">
        <v>410002</v>
      </c>
      <c r="B214" s="229" t="s">
        <v>381</v>
      </c>
      <c r="AI214" s="229" t="s">
        <v>156</v>
      </c>
      <c r="AK214" s="229" t="s">
        <v>157</v>
      </c>
      <c r="AM214" s="229" t="s">
        <v>156</v>
      </c>
      <c r="AN214" s="229" t="s">
        <v>156</v>
      </c>
      <c r="AP214" s="229" t="s">
        <v>157</v>
      </c>
      <c r="AQ214" s="229" t="s">
        <v>156</v>
      </c>
      <c r="AS214" s="229" t="s">
        <v>2548</v>
      </c>
    </row>
    <row r="215" spans="1:45" x14ac:dyDescent="0.2">
      <c r="A215" s="229">
        <v>410004</v>
      </c>
      <c r="B215" s="229" t="s">
        <v>382</v>
      </c>
      <c r="L215" s="229" t="s">
        <v>157</v>
      </c>
      <c r="R215" s="229" t="s">
        <v>155</v>
      </c>
      <c r="AD215" s="229" t="s">
        <v>155</v>
      </c>
      <c r="AE215" s="229" t="s">
        <v>155</v>
      </c>
      <c r="AI215" s="229" t="s">
        <v>156</v>
      </c>
      <c r="AJ215" s="229" t="s">
        <v>156</v>
      </c>
      <c r="AK215" s="229" t="s">
        <v>156</v>
      </c>
      <c r="AL215" s="229" t="s">
        <v>156</v>
      </c>
      <c r="AM215" s="229" t="s">
        <v>156</v>
      </c>
      <c r="AS215" s="229" t="s">
        <v>2548</v>
      </c>
    </row>
    <row r="216" spans="1:45" x14ac:dyDescent="0.2">
      <c r="A216" s="229">
        <v>410037</v>
      </c>
      <c r="B216" s="229" t="s">
        <v>381</v>
      </c>
      <c r="AO216" s="229" t="s">
        <v>155</v>
      </c>
      <c r="AS216" s="229" t="s">
        <v>2548</v>
      </c>
    </row>
    <row r="217" spans="1:45" x14ac:dyDescent="0.2">
      <c r="A217" s="229">
        <v>410133</v>
      </c>
      <c r="B217" s="229" t="s">
        <v>381</v>
      </c>
      <c r="AD217" s="229" t="s">
        <v>155</v>
      </c>
      <c r="AI217" s="229" t="s">
        <v>155</v>
      </c>
      <c r="AM217" s="229" t="s">
        <v>155</v>
      </c>
      <c r="AO217" s="229" t="s">
        <v>157</v>
      </c>
      <c r="AP217" s="229" t="s">
        <v>157</v>
      </c>
      <c r="AQ217" s="229" t="s">
        <v>155</v>
      </c>
      <c r="AS217" s="229" t="s">
        <v>2548</v>
      </c>
    </row>
    <row r="218" spans="1:45" x14ac:dyDescent="0.2">
      <c r="A218" s="229">
        <v>410174</v>
      </c>
      <c r="B218" s="229" t="s">
        <v>381</v>
      </c>
      <c r="AI218" s="229" t="s">
        <v>157</v>
      </c>
      <c r="AJ218" s="229" t="s">
        <v>157</v>
      </c>
      <c r="AN218" s="229" t="s">
        <v>156</v>
      </c>
      <c r="AO218" s="229" t="s">
        <v>156</v>
      </c>
      <c r="AP218" s="229" t="s">
        <v>156</v>
      </c>
      <c r="AQ218" s="229" t="s">
        <v>157</v>
      </c>
      <c r="AS218" s="229" t="s">
        <v>2548</v>
      </c>
    </row>
    <row r="219" spans="1:45" x14ac:dyDescent="0.2">
      <c r="A219" s="229">
        <v>410198</v>
      </c>
      <c r="B219" s="229" t="s">
        <v>381</v>
      </c>
      <c r="R219" s="229" t="s">
        <v>156</v>
      </c>
      <c r="AE219" s="229" t="s">
        <v>155</v>
      </c>
      <c r="AI219" s="229" t="s">
        <v>155</v>
      </c>
      <c r="AJ219" s="229" t="s">
        <v>155</v>
      </c>
      <c r="AK219" s="229" t="s">
        <v>155</v>
      </c>
      <c r="AM219" s="229" t="s">
        <v>155</v>
      </c>
      <c r="AN219" s="229" t="s">
        <v>156</v>
      </c>
      <c r="AO219" s="229" t="s">
        <v>156</v>
      </c>
      <c r="AP219" s="229" t="s">
        <v>156</v>
      </c>
      <c r="AQ219" s="229" t="s">
        <v>156</v>
      </c>
      <c r="AR219" s="229" t="s">
        <v>156</v>
      </c>
      <c r="AS219" s="229" t="s">
        <v>2548</v>
      </c>
    </row>
    <row r="220" spans="1:45" x14ac:dyDescent="0.2">
      <c r="A220" s="229">
        <v>410203</v>
      </c>
      <c r="B220" s="229" t="s">
        <v>381</v>
      </c>
      <c r="AD220" s="229" t="s">
        <v>155</v>
      </c>
      <c r="AI220" s="229" t="s">
        <v>155</v>
      </c>
      <c r="AJ220" s="229" t="s">
        <v>157</v>
      </c>
      <c r="AP220" s="229" t="s">
        <v>155</v>
      </c>
      <c r="AR220" s="229" t="s">
        <v>155</v>
      </c>
      <c r="AS220" s="229" t="s">
        <v>2548</v>
      </c>
    </row>
    <row r="221" spans="1:45" x14ac:dyDescent="0.2">
      <c r="A221" s="229">
        <v>410242</v>
      </c>
      <c r="B221" s="229" t="s">
        <v>381</v>
      </c>
      <c r="AD221" s="229" t="s">
        <v>157</v>
      </c>
      <c r="AF221" s="229" t="s">
        <v>155</v>
      </c>
      <c r="AH221" s="229" t="s">
        <v>157</v>
      </c>
      <c r="AI221" s="229" t="s">
        <v>157</v>
      </c>
      <c r="AJ221" s="229" t="s">
        <v>156</v>
      </c>
      <c r="AM221" s="229" t="s">
        <v>156</v>
      </c>
      <c r="AN221" s="229" t="s">
        <v>156</v>
      </c>
      <c r="AO221" s="229" t="s">
        <v>156</v>
      </c>
      <c r="AP221" s="229" t="s">
        <v>156</v>
      </c>
      <c r="AQ221" s="229" t="s">
        <v>156</v>
      </c>
      <c r="AR221" s="229" t="s">
        <v>156</v>
      </c>
      <c r="AS221" s="229" t="s">
        <v>2548</v>
      </c>
    </row>
    <row r="222" spans="1:45" x14ac:dyDescent="0.2">
      <c r="A222" s="229">
        <v>410246</v>
      </c>
      <c r="B222" s="229" t="s">
        <v>381</v>
      </c>
      <c r="AM222" s="229" t="s">
        <v>155</v>
      </c>
      <c r="AS222" s="229" t="s">
        <v>2548</v>
      </c>
    </row>
    <row r="223" spans="1:45" x14ac:dyDescent="0.2">
      <c r="A223" s="229">
        <v>410282</v>
      </c>
      <c r="B223" s="229" t="s">
        <v>381</v>
      </c>
      <c r="R223" s="229" t="s">
        <v>155</v>
      </c>
      <c r="AD223" s="229" t="s">
        <v>156</v>
      </c>
      <c r="AE223" s="229" t="s">
        <v>157</v>
      </c>
      <c r="AI223" s="229" t="s">
        <v>157</v>
      </c>
      <c r="AJ223" s="229" t="s">
        <v>157</v>
      </c>
      <c r="AK223" s="229" t="s">
        <v>156</v>
      </c>
      <c r="AM223" s="229" t="s">
        <v>156</v>
      </c>
      <c r="AN223" s="229" t="s">
        <v>157</v>
      </c>
      <c r="AO223" s="229" t="s">
        <v>156</v>
      </c>
      <c r="AP223" s="229" t="s">
        <v>156</v>
      </c>
      <c r="AQ223" s="229" t="s">
        <v>156</v>
      </c>
      <c r="AR223" s="229" t="s">
        <v>156</v>
      </c>
      <c r="AS223" s="229" t="s">
        <v>2548</v>
      </c>
    </row>
    <row r="224" spans="1:45" x14ac:dyDescent="0.2">
      <c r="A224" s="229">
        <v>410303</v>
      </c>
      <c r="B224" s="229" t="s">
        <v>381</v>
      </c>
      <c r="AN224" s="229" t="s">
        <v>156</v>
      </c>
      <c r="AO224" s="229" t="s">
        <v>156</v>
      </c>
      <c r="AP224" s="229" t="s">
        <v>156</v>
      </c>
      <c r="AQ224" s="229" t="s">
        <v>156</v>
      </c>
      <c r="AR224" s="229" t="s">
        <v>156</v>
      </c>
      <c r="AS224" s="229" t="s">
        <v>2548</v>
      </c>
    </row>
    <row r="225" spans="1:45" x14ac:dyDescent="0.2">
      <c r="A225" s="229">
        <v>410365</v>
      </c>
      <c r="B225" s="229" t="s">
        <v>381</v>
      </c>
      <c r="L225" s="229" t="s">
        <v>157</v>
      </c>
      <c r="AG225" s="229" t="s">
        <v>155</v>
      </c>
      <c r="AH225" s="229" t="s">
        <v>155</v>
      </c>
      <c r="AI225" s="229" t="s">
        <v>156</v>
      </c>
      <c r="AK225" s="229" t="s">
        <v>156</v>
      </c>
      <c r="AM225" s="229" t="s">
        <v>155</v>
      </c>
      <c r="AN225" s="229" t="s">
        <v>155</v>
      </c>
      <c r="AR225" s="229" t="s">
        <v>155</v>
      </c>
      <c r="AS225" s="229" t="s">
        <v>2548</v>
      </c>
    </row>
    <row r="226" spans="1:45" x14ac:dyDescent="0.2">
      <c r="A226" s="229">
        <v>410393</v>
      </c>
      <c r="B226" s="229" t="s">
        <v>381</v>
      </c>
      <c r="I226" s="229" t="s">
        <v>157</v>
      </c>
      <c r="AF226" s="229" t="s">
        <v>155</v>
      </c>
      <c r="AH226" s="229" t="s">
        <v>155</v>
      </c>
      <c r="AI226" s="229" t="s">
        <v>155</v>
      </c>
      <c r="AM226" s="229" t="s">
        <v>155</v>
      </c>
      <c r="AO226" s="229" t="s">
        <v>155</v>
      </c>
      <c r="AS226" s="229" t="s">
        <v>2548</v>
      </c>
    </row>
    <row r="227" spans="1:45" x14ac:dyDescent="0.2">
      <c r="A227" s="229">
        <v>410483</v>
      </c>
      <c r="B227" s="229" t="s">
        <v>381</v>
      </c>
      <c r="AF227" s="229" t="s">
        <v>155</v>
      </c>
      <c r="AJ227" s="229" t="s">
        <v>157</v>
      </c>
      <c r="AK227" s="229" t="s">
        <v>157</v>
      </c>
      <c r="AM227" s="229" t="s">
        <v>155</v>
      </c>
      <c r="AO227" s="229" t="s">
        <v>155</v>
      </c>
      <c r="AQ227" s="229" t="s">
        <v>155</v>
      </c>
      <c r="AR227" s="229" t="s">
        <v>156</v>
      </c>
      <c r="AS227" s="229" t="s">
        <v>2548</v>
      </c>
    </row>
    <row r="228" spans="1:45" x14ac:dyDescent="0.2">
      <c r="A228" s="229">
        <v>410519</v>
      </c>
      <c r="B228" s="229" t="s">
        <v>381</v>
      </c>
      <c r="AD228" s="229" t="s">
        <v>156</v>
      </c>
      <c r="AF228" s="229" t="s">
        <v>156</v>
      </c>
      <c r="AG228" s="229" t="s">
        <v>156</v>
      </c>
      <c r="AH228" s="229" t="s">
        <v>156</v>
      </c>
      <c r="AK228" s="229" t="s">
        <v>157</v>
      </c>
      <c r="AL228" s="229" t="s">
        <v>157</v>
      </c>
      <c r="AM228" s="229" t="s">
        <v>157</v>
      </c>
      <c r="AN228" s="229" t="s">
        <v>156</v>
      </c>
      <c r="AO228" s="229" t="s">
        <v>156</v>
      </c>
      <c r="AP228" s="229" t="s">
        <v>156</v>
      </c>
      <c r="AQ228" s="229" t="s">
        <v>156</v>
      </c>
      <c r="AR228" s="229" t="s">
        <v>156</v>
      </c>
      <c r="AS228" s="229" t="s">
        <v>2548</v>
      </c>
    </row>
    <row r="229" spans="1:45" x14ac:dyDescent="0.2">
      <c r="A229" s="229">
        <v>410537</v>
      </c>
      <c r="B229" s="229" t="s">
        <v>381</v>
      </c>
      <c r="Y229" s="229" t="s">
        <v>155</v>
      </c>
      <c r="AD229" s="229" t="s">
        <v>156</v>
      </c>
      <c r="AF229" s="229" t="s">
        <v>156</v>
      </c>
      <c r="AI229" s="229" t="s">
        <v>156</v>
      </c>
      <c r="AJ229" s="229" t="s">
        <v>156</v>
      </c>
      <c r="AK229" s="229" t="s">
        <v>156</v>
      </c>
      <c r="AL229" s="229" t="s">
        <v>156</v>
      </c>
      <c r="AM229" s="229" t="s">
        <v>156</v>
      </c>
      <c r="AN229" s="229" t="s">
        <v>156</v>
      </c>
      <c r="AO229" s="229" t="s">
        <v>156</v>
      </c>
      <c r="AP229" s="229" t="s">
        <v>156</v>
      </c>
      <c r="AQ229" s="229" t="s">
        <v>156</v>
      </c>
      <c r="AR229" s="229" t="s">
        <v>156</v>
      </c>
      <c r="AS229" s="229" t="s">
        <v>2548</v>
      </c>
    </row>
    <row r="230" spans="1:45" x14ac:dyDescent="0.2">
      <c r="A230" s="229">
        <v>410552</v>
      </c>
      <c r="B230" s="229" t="s">
        <v>381</v>
      </c>
      <c r="AN230" s="229" t="s">
        <v>155</v>
      </c>
      <c r="AR230" s="229" t="s">
        <v>155</v>
      </c>
      <c r="AS230" s="229" t="s">
        <v>2548</v>
      </c>
    </row>
    <row r="231" spans="1:45" x14ac:dyDescent="0.2">
      <c r="A231" s="229">
        <v>410564</v>
      </c>
      <c r="B231" s="229" t="s">
        <v>381</v>
      </c>
      <c r="AM231" s="229" t="s">
        <v>155</v>
      </c>
      <c r="AO231" s="229" t="s">
        <v>157</v>
      </c>
      <c r="AP231" s="229" t="s">
        <v>155</v>
      </c>
      <c r="AR231" s="229" t="s">
        <v>157</v>
      </c>
      <c r="AS231" s="229" t="s">
        <v>2548</v>
      </c>
    </row>
    <row r="232" spans="1:45" x14ac:dyDescent="0.2">
      <c r="A232" s="229">
        <v>410606</v>
      </c>
      <c r="B232" s="229" t="s">
        <v>381</v>
      </c>
      <c r="AM232" s="229" t="s">
        <v>155</v>
      </c>
      <c r="AN232" s="229" t="s">
        <v>157</v>
      </c>
      <c r="AO232" s="229" t="s">
        <v>155</v>
      </c>
      <c r="AS232" s="229" t="s">
        <v>2548</v>
      </c>
    </row>
    <row r="233" spans="1:45" x14ac:dyDescent="0.2">
      <c r="A233" s="229">
        <v>410622</v>
      </c>
      <c r="B233" s="229" t="s">
        <v>381</v>
      </c>
      <c r="AA233" s="229" t="s">
        <v>155</v>
      </c>
      <c r="AE233" s="229" t="s">
        <v>156</v>
      </c>
      <c r="AF233" s="229" t="s">
        <v>157</v>
      </c>
      <c r="AH233" s="229" t="s">
        <v>157</v>
      </c>
      <c r="AI233" s="229" t="s">
        <v>156</v>
      </c>
      <c r="AJ233" s="229" t="s">
        <v>156</v>
      </c>
      <c r="AK233" s="229" t="s">
        <v>156</v>
      </c>
      <c r="AL233" s="229" t="s">
        <v>156</v>
      </c>
      <c r="AM233" s="229" t="s">
        <v>156</v>
      </c>
      <c r="AN233" s="229" t="s">
        <v>156</v>
      </c>
      <c r="AO233" s="229" t="s">
        <v>156</v>
      </c>
      <c r="AP233" s="229" t="s">
        <v>156</v>
      </c>
      <c r="AQ233" s="229" t="s">
        <v>156</v>
      </c>
      <c r="AR233" s="229" t="s">
        <v>156</v>
      </c>
      <c r="AS233" s="229" t="s">
        <v>2548</v>
      </c>
    </row>
    <row r="234" spans="1:45" x14ac:dyDescent="0.2">
      <c r="A234" s="229">
        <v>410628</v>
      </c>
      <c r="B234" s="229" t="s">
        <v>381</v>
      </c>
      <c r="AK234" s="229" t="s">
        <v>155</v>
      </c>
      <c r="AM234" s="229" t="s">
        <v>155</v>
      </c>
      <c r="AO234" s="229" t="s">
        <v>155</v>
      </c>
      <c r="AS234" s="229" t="s">
        <v>2548</v>
      </c>
    </row>
    <row r="235" spans="1:45" x14ac:dyDescent="0.2">
      <c r="A235" s="229">
        <v>410698</v>
      </c>
      <c r="B235" s="229" t="s">
        <v>381</v>
      </c>
      <c r="AE235" s="229" t="s">
        <v>155</v>
      </c>
      <c r="AF235" s="229" t="s">
        <v>155</v>
      </c>
      <c r="AI235" s="229" t="s">
        <v>155</v>
      </c>
      <c r="AJ235" s="229" t="s">
        <v>156</v>
      </c>
      <c r="AK235" s="229" t="s">
        <v>156</v>
      </c>
      <c r="AM235" s="229" t="s">
        <v>156</v>
      </c>
      <c r="AN235" s="229" t="s">
        <v>156</v>
      </c>
      <c r="AO235" s="229" t="s">
        <v>155</v>
      </c>
      <c r="AP235" s="229" t="s">
        <v>156</v>
      </c>
      <c r="AQ235" s="229" t="s">
        <v>156</v>
      </c>
      <c r="AR235" s="229" t="s">
        <v>156</v>
      </c>
      <c r="AS235" s="229" t="s">
        <v>2548</v>
      </c>
    </row>
    <row r="236" spans="1:45" x14ac:dyDescent="0.2">
      <c r="A236" s="229">
        <v>410707</v>
      </c>
      <c r="B236" s="229" t="s">
        <v>381</v>
      </c>
      <c r="Q236" s="229" t="s">
        <v>155</v>
      </c>
      <c r="R236" s="229" t="s">
        <v>155</v>
      </c>
      <c r="AE236" s="229" t="s">
        <v>156</v>
      </c>
      <c r="AK236" s="229" t="s">
        <v>157</v>
      </c>
      <c r="AR236" s="229" t="s">
        <v>156</v>
      </c>
      <c r="AS236" s="229" t="s">
        <v>2548</v>
      </c>
    </row>
    <row r="237" spans="1:45" x14ac:dyDescent="0.2">
      <c r="A237" s="229">
        <v>410717</v>
      </c>
      <c r="B237" s="229" t="s">
        <v>381</v>
      </c>
      <c r="AD237" s="229" t="s">
        <v>155</v>
      </c>
      <c r="AI237" s="229" t="s">
        <v>157</v>
      </c>
      <c r="AJ237" s="229" t="s">
        <v>157</v>
      </c>
      <c r="AK237" s="229" t="s">
        <v>155</v>
      </c>
      <c r="AL237" s="229" t="s">
        <v>156</v>
      </c>
      <c r="AM237" s="229" t="s">
        <v>156</v>
      </c>
      <c r="AN237" s="229" t="s">
        <v>156</v>
      </c>
      <c r="AO237" s="229" t="s">
        <v>156</v>
      </c>
      <c r="AP237" s="229" t="s">
        <v>156</v>
      </c>
      <c r="AQ237" s="229" t="s">
        <v>156</v>
      </c>
      <c r="AR237" s="229" t="s">
        <v>156</v>
      </c>
      <c r="AS237" s="229" t="s">
        <v>2548</v>
      </c>
    </row>
    <row r="238" spans="1:45" x14ac:dyDescent="0.2">
      <c r="A238" s="229">
        <v>410732</v>
      </c>
      <c r="B238" s="229" t="s">
        <v>381</v>
      </c>
      <c r="AM238" s="229" t="s">
        <v>157</v>
      </c>
      <c r="AO238" s="229" t="s">
        <v>156</v>
      </c>
      <c r="AR238" s="229" t="s">
        <v>156</v>
      </c>
      <c r="AS238" s="229" t="s">
        <v>2548</v>
      </c>
    </row>
    <row r="239" spans="1:45" x14ac:dyDescent="0.2">
      <c r="A239" s="229">
        <v>410764</v>
      </c>
      <c r="B239" s="229" t="s">
        <v>381</v>
      </c>
      <c r="AA239" s="229" t="s">
        <v>155</v>
      </c>
      <c r="AE239" s="229" t="s">
        <v>157</v>
      </c>
      <c r="AI239" s="229" t="s">
        <v>157</v>
      </c>
      <c r="AK239" s="229" t="s">
        <v>156</v>
      </c>
      <c r="AN239" s="229" t="s">
        <v>156</v>
      </c>
      <c r="AO239" s="229" t="s">
        <v>156</v>
      </c>
      <c r="AP239" s="229" t="s">
        <v>156</v>
      </c>
      <c r="AQ239" s="229" t="s">
        <v>156</v>
      </c>
      <c r="AR239" s="229" t="s">
        <v>156</v>
      </c>
      <c r="AS239" s="229" t="s">
        <v>2547</v>
      </c>
    </row>
    <row r="240" spans="1:45" x14ac:dyDescent="0.2">
      <c r="A240" s="229">
        <v>410771</v>
      </c>
      <c r="B240" s="229" t="s">
        <v>381</v>
      </c>
      <c r="AI240" s="229" t="s">
        <v>155</v>
      </c>
      <c r="AJ240" s="229" t="s">
        <v>155</v>
      </c>
      <c r="AN240" s="229" t="s">
        <v>157</v>
      </c>
      <c r="AO240" s="229" t="s">
        <v>157</v>
      </c>
      <c r="AP240" s="229" t="s">
        <v>157</v>
      </c>
      <c r="AQ240" s="229" t="s">
        <v>156</v>
      </c>
      <c r="AR240" s="229" t="s">
        <v>155</v>
      </c>
      <c r="AS240" s="229" t="s">
        <v>2548</v>
      </c>
    </row>
    <row r="241" spans="1:45" x14ac:dyDescent="0.2">
      <c r="A241" s="229">
        <v>410858</v>
      </c>
      <c r="B241" s="229" t="s">
        <v>381</v>
      </c>
      <c r="AA241" s="229" t="s">
        <v>155</v>
      </c>
      <c r="AS241" s="229" t="s">
        <v>2548</v>
      </c>
    </row>
    <row r="242" spans="1:45" x14ac:dyDescent="0.2">
      <c r="A242" s="229">
        <v>410881</v>
      </c>
      <c r="B242" s="229" t="s">
        <v>381</v>
      </c>
      <c r="AD242" s="229" t="s">
        <v>155</v>
      </c>
      <c r="AE242" s="229" t="s">
        <v>157</v>
      </c>
      <c r="AI242" s="229" t="s">
        <v>157</v>
      </c>
      <c r="AK242" s="229" t="s">
        <v>156</v>
      </c>
      <c r="AM242" s="229" t="s">
        <v>157</v>
      </c>
      <c r="AO242" s="229" t="s">
        <v>157</v>
      </c>
      <c r="AP242" s="229" t="s">
        <v>156</v>
      </c>
      <c r="AQ242" s="229" t="s">
        <v>156</v>
      </c>
      <c r="AR242" s="229" t="s">
        <v>156</v>
      </c>
      <c r="AS242" s="229" t="s">
        <v>2548</v>
      </c>
    </row>
    <row r="243" spans="1:45" x14ac:dyDescent="0.2">
      <c r="A243" s="229">
        <v>410883</v>
      </c>
      <c r="B243" s="229" t="s">
        <v>381</v>
      </c>
      <c r="AD243" s="229" t="s">
        <v>155</v>
      </c>
      <c r="AI243" s="229" t="s">
        <v>155</v>
      </c>
      <c r="AN243" s="229" t="s">
        <v>157</v>
      </c>
      <c r="AO243" s="229" t="s">
        <v>156</v>
      </c>
      <c r="AQ243" s="229" t="s">
        <v>157</v>
      </c>
      <c r="AR243" s="229" t="s">
        <v>156</v>
      </c>
      <c r="AS243" s="229" t="s">
        <v>2548</v>
      </c>
    </row>
    <row r="244" spans="1:45" x14ac:dyDescent="0.2">
      <c r="A244" s="229">
        <v>410913</v>
      </c>
      <c r="B244" s="229" t="s">
        <v>381</v>
      </c>
      <c r="AO244" s="229" t="s">
        <v>157</v>
      </c>
      <c r="AP244" s="229" t="s">
        <v>156</v>
      </c>
      <c r="AS244" s="229" t="s">
        <v>2548</v>
      </c>
    </row>
    <row r="245" spans="1:45" x14ac:dyDescent="0.2">
      <c r="A245" s="229">
        <v>410930</v>
      </c>
      <c r="B245" s="229" t="s">
        <v>382</v>
      </c>
      <c r="AI245" s="229" t="s">
        <v>156</v>
      </c>
      <c r="AJ245" s="229" t="s">
        <v>156</v>
      </c>
      <c r="AK245" s="229" t="s">
        <v>156</v>
      </c>
      <c r="AL245" s="229" t="s">
        <v>156</v>
      </c>
      <c r="AM245" s="229" t="s">
        <v>156</v>
      </c>
      <c r="AS245" s="229" t="s">
        <v>2548</v>
      </c>
    </row>
    <row r="246" spans="1:45" x14ac:dyDescent="0.2">
      <c r="A246" s="229">
        <v>410978</v>
      </c>
      <c r="B246" s="229" t="s">
        <v>381</v>
      </c>
      <c r="H246" s="229" t="s">
        <v>155</v>
      </c>
      <c r="Y246" s="229" t="s">
        <v>155</v>
      </c>
      <c r="AE246" s="229" t="s">
        <v>155</v>
      </c>
      <c r="AI246" s="229" t="s">
        <v>155</v>
      </c>
      <c r="AJ246" s="229" t="s">
        <v>155</v>
      </c>
      <c r="AM246" s="229" t="s">
        <v>157</v>
      </c>
      <c r="AO246" s="229" t="s">
        <v>157</v>
      </c>
      <c r="AS246" s="229" t="s">
        <v>2548</v>
      </c>
    </row>
    <row r="247" spans="1:45" x14ac:dyDescent="0.2">
      <c r="A247" s="229">
        <v>410984</v>
      </c>
      <c r="B247" s="229" t="s">
        <v>381</v>
      </c>
      <c r="AF247" s="229" t="s">
        <v>155</v>
      </c>
      <c r="AH247" s="229" t="s">
        <v>155</v>
      </c>
      <c r="AJ247" s="229" t="s">
        <v>155</v>
      </c>
      <c r="AM247" s="229" t="s">
        <v>155</v>
      </c>
      <c r="AO247" s="229" t="s">
        <v>155</v>
      </c>
      <c r="AQ247" s="229" t="s">
        <v>156</v>
      </c>
      <c r="AR247" s="229" t="s">
        <v>156</v>
      </c>
      <c r="AS247" s="229" t="s">
        <v>2548</v>
      </c>
    </row>
    <row r="248" spans="1:45" x14ac:dyDescent="0.2">
      <c r="A248" s="229">
        <v>410985</v>
      </c>
      <c r="B248" s="229" t="s">
        <v>381</v>
      </c>
      <c r="AF248" s="229" t="s">
        <v>155</v>
      </c>
      <c r="AH248" s="229" t="s">
        <v>155</v>
      </c>
      <c r="AI248" s="229" t="s">
        <v>157</v>
      </c>
      <c r="AJ248" s="229" t="s">
        <v>157</v>
      </c>
      <c r="AK248" s="229" t="s">
        <v>157</v>
      </c>
      <c r="AL248" s="229" t="s">
        <v>157</v>
      </c>
      <c r="AM248" s="229" t="s">
        <v>157</v>
      </c>
      <c r="AO248" s="229" t="s">
        <v>157</v>
      </c>
      <c r="AP248" s="229" t="s">
        <v>157</v>
      </c>
      <c r="AQ248" s="229" t="s">
        <v>157</v>
      </c>
      <c r="AR248" s="229" t="s">
        <v>157</v>
      </c>
      <c r="AS248" s="229" t="s">
        <v>2548</v>
      </c>
    </row>
    <row r="249" spans="1:45" x14ac:dyDescent="0.2">
      <c r="A249" s="229">
        <v>411006</v>
      </c>
      <c r="B249" s="229" t="s">
        <v>381</v>
      </c>
      <c r="Y249" s="229" t="s">
        <v>155</v>
      </c>
      <c r="AA249" s="229" t="s">
        <v>155</v>
      </c>
      <c r="AD249" s="229" t="s">
        <v>155</v>
      </c>
      <c r="AF249" s="229" t="s">
        <v>155</v>
      </c>
      <c r="AI249" s="229" t="s">
        <v>155</v>
      </c>
      <c r="AJ249" s="229" t="s">
        <v>155</v>
      </c>
      <c r="AL249" s="229" t="s">
        <v>155</v>
      </c>
      <c r="AM249" s="229" t="s">
        <v>155</v>
      </c>
      <c r="AN249" s="229" t="s">
        <v>155</v>
      </c>
      <c r="AO249" s="229" t="s">
        <v>155</v>
      </c>
      <c r="AP249" s="229" t="s">
        <v>157</v>
      </c>
      <c r="AR249" s="229" t="s">
        <v>155</v>
      </c>
      <c r="AS249" s="229" t="s">
        <v>2548</v>
      </c>
    </row>
    <row r="250" spans="1:45" x14ac:dyDescent="0.2">
      <c r="A250" s="229">
        <v>411017</v>
      </c>
      <c r="B250" s="229" t="s">
        <v>381</v>
      </c>
      <c r="AK250" s="229" t="s">
        <v>157</v>
      </c>
      <c r="AR250" s="229" t="s">
        <v>156</v>
      </c>
      <c r="AS250" s="229" t="s">
        <v>2547</v>
      </c>
    </row>
    <row r="251" spans="1:45" x14ac:dyDescent="0.2">
      <c r="A251" s="229">
        <v>411040</v>
      </c>
      <c r="B251" s="229" t="s">
        <v>381</v>
      </c>
      <c r="AM251" s="229" t="s">
        <v>155</v>
      </c>
      <c r="AS251" s="229" t="s">
        <v>2548</v>
      </c>
    </row>
    <row r="252" spans="1:45" x14ac:dyDescent="0.2">
      <c r="A252" s="229">
        <v>411043</v>
      </c>
      <c r="B252" s="229" t="s">
        <v>382</v>
      </c>
      <c r="AB252" s="229" t="s">
        <v>156</v>
      </c>
      <c r="AD252" s="229" t="s">
        <v>156</v>
      </c>
      <c r="AF252" s="229" t="s">
        <v>157</v>
      </c>
      <c r="AG252" s="229" t="s">
        <v>157</v>
      </c>
      <c r="AI252" s="229" t="s">
        <v>156</v>
      </c>
      <c r="AJ252" s="229" t="s">
        <v>156</v>
      </c>
      <c r="AK252" s="229" t="s">
        <v>156</v>
      </c>
      <c r="AL252" s="229" t="s">
        <v>156</v>
      </c>
      <c r="AM252" s="229" t="s">
        <v>156</v>
      </c>
      <c r="AS252" s="229" t="s">
        <v>2548</v>
      </c>
    </row>
    <row r="253" spans="1:45" x14ac:dyDescent="0.2">
      <c r="A253" s="229">
        <v>411096</v>
      </c>
      <c r="B253" s="229" t="s">
        <v>381</v>
      </c>
      <c r="L253" s="229" t="s">
        <v>157</v>
      </c>
      <c r="R253" s="229" t="s">
        <v>156</v>
      </c>
      <c r="AK253" s="229" t="s">
        <v>156</v>
      </c>
      <c r="AN253" s="229" t="s">
        <v>156</v>
      </c>
      <c r="AO253" s="229" t="s">
        <v>156</v>
      </c>
      <c r="AP253" s="229" t="s">
        <v>156</v>
      </c>
      <c r="AQ253" s="229" t="s">
        <v>156</v>
      </c>
      <c r="AR253" s="229" t="s">
        <v>156</v>
      </c>
      <c r="AS253" s="229" t="s">
        <v>2548</v>
      </c>
    </row>
    <row r="254" spans="1:45" x14ac:dyDescent="0.2">
      <c r="A254" s="229">
        <v>411097</v>
      </c>
      <c r="B254" s="229" t="s">
        <v>381</v>
      </c>
      <c r="AI254" s="229" t="s">
        <v>156</v>
      </c>
      <c r="AM254" s="229" t="s">
        <v>157</v>
      </c>
      <c r="AO254" s="229" t="s">
        <v>156</v>
      </c>
      <c r="AQ254" s="229" t="s">
        <v>156</v>
      </c>
      <c r="AR254" s="229" t="s">
        <v>156</v>
      </c>
      <c r="AS254" s="229" t="s">
        <v>2548</v>
      </c>
    </row>
    <row r="255" spans="1:45" x14ac:dyDescent="0.2">
      <c r="A255" s="229">
        <v>411113</v>
      </c>
      <c r="B255" s="229" t="s">
        <v>381</v>
      </c>
      <c r="AD255" s="229" t="s">
        <v>155</v>
      </c>
      <c r="AI255" s="229" t="s">
        <v>155</v>
      </c>
      <c r="AJ255" s="229" t="s">
        <v>155</v>
      </c>
      <c r="AL255" s="229" t="s">
        <v>156</v>
      </c>
      <c r="AM255" s="229" t="s">
        <v>157</v>
      </c>
      <c r="AO255" s="229" t="s">
        <v>155</v>
      </c>
      <c r="AR255" s="229" t="s">
        <v>156</v>
      </c>
      <c r="AS255" s="229" t="s">
        <v>2548</v>
      </c>
    </row>
    <row r="256" spans="1:45" x14ac:dyDescent="0.2">
      <c r="A256" s="229">
        <v>411129</v>
      </c>
      <c r="B256" s="229" t="s">
        <v>381</v>
      </c>
      <c r="Q256" s="229" t="s">
        <v>155</v>
      </c>
      <c r="AA256" s="229" t="s">
        <v>155</v>
      </c>
      <c r="AE256" s="229" t="s">
        <v>157</v>
      </c>
      <c r="AF256" s="229" t="s">
        <v>155</v>
      </c>
      <c r="AI256" s="229" t="s">
        <v>155</v>
      </c>
      <c r="AJ256" s="229" t="s">
        <v>155</v>
      </c>
      <c r="AS256" s="229" t="s">
        <v>2548</v>
      </c>
    </row>
    <row r="257" spans="1:45" x14ac:dyDescent="0.2">
      <c r="A257" s="229">
        <v>411130</v>
      </c>
      <c r="B257" s="229" t="s">
        <v>381</v>
      </c>
      <c r="Y257" s="229" t="s">
        <v>155</v>
      </c>
      <c r="AA257" s="229" t="s">
        <v>155</v>
      </c>
      <c r="AD257" s="229" t="s">
        <v>157</v>
      </c>
      <c r="AF257" s="229" t="s">
        <v>156</v>
      </c>
      <c r="AM257" s="229" t="s">
        <v>155</v>
      </c>
      <c r="AO257" s="229" t="s">
        <v>157</v>
      </c>
      <c r="AQ257" s="229" t="s">
        <v>155</v>
      </c>
      <c r="AS257" s="229" t="s">
        <v>2548</v>
      </c>
    </row>
    <row r="258" spans="1:45" x14ac:dyDescent="0.2">
      <c r="A258" s="229">
        <v>411159</v>
      </c>
      <c r="B258" s="229" t="s">
        <v>381</v>
      </c>
      <c r="Y258" s="229" t="s">
        <v>155</v>
      </c>
      <c r="AD258" s="229" t="s">
        <v>156</v>
      </c>
      <c r="AJ258" s="229" t="s">
        <v>155</v>
      </c>
      <c r="AK258" s="229" t="s">
        <v>156</v>
      </c>
      <c r="AM258" s="229" t="s">
        <v>157</v>
      </c>
      <c r="AR258" s="229" t="s">
        <v>156</v>
      </c>
      <c r="AS258" s="229" t="s">
        <v>2547</v>
      </c>
    </row>
    <row r="259" spans="1:45" x14ac:dyDescent="0.2">
      <c r="A259" s="229">
        <v>411205</v>
      </c>
      <c r="B259" s="229" t="s">
        <v>381</v>
      </c>
      <c r="AD259" s="229" t="s">
        <v>155</v>
      </c>
      <c r="AE259" s="229" t="s">
        <v>156</v>
      </c>
      <c r="AI259" s="229" t="s">
        <v>155</v>
      </c>
      <c r="AK259" s="229" t="s">
        <v>156</v>
      </c>
      <c r="AM259" s="229" t="s">
        <v>155</v>
      </c>
      <c r="AN259" s="229" t="s">
        <v>155</v>
      </c>
      <c r="AO259" s="229" t="s">
        <v>155</v>
      </c>
      <c r="AR259" s="229" t="s">
        <v>156</v>
      </c>
      <c r="AS259" s="229" t="s">
        <v>2548</v>
      </c>
    </row>
    <row r="260" spans="1:45" x14ac:dyDescent="0.2">
      <c r="A260" s="229">
        <v>411211</v>
      </c>
      <c r="B260" s="229" t="s">
        <v>381</v>
      </c>
      <c r="AJ260" s="229" t="s">
        <v>155</v>
      </c>
      <c r="AM260" s="229" t="s">
        <v>155</v>
      </c>
      <c r="AS260" s="229" t="s">
        <v>2548</v>
      </c>
    </row>
    <row r="261" spans="1:45" x14ac:dyDescent="0.2">
      <c r="A261" s="229">
        <v>411223</v>
      </c>
      <c r="B261" s="229" t="s">
        <v>381</v>
      </c>
      <c r="U261" s="229" t="s">
        <v>155</v>
      </c>
      <c r="AK261" s="229" t="s">
        <v>155</v>
      </c>
      <c r="AM261" s="229" t="s">
        <v>155</v>
      </c>
      <c r="AN261" s="229" t="s">
        <v>156</v>
      </c>
      <c r="AO261" s="229" t="s">
        <v>157</v>
      </c>
      <c r="AP261" s="229" t="s">
        <v>156</v>
      </c>
      <c r="AQ261" s="229" t="s">
        <v>156</v>
      </c>
      <c r="AS261" s="229" t="s">
        <v>2548</v>
      </c>
    </row>
    <row r="262" spans="1:45" x14ac:dyDescent="0.2">
      <c r="A262" s="229">
        <v>411224</v>
      </c>
      <c r="B262" s="229" t="s">
        <v>381</v>
      </c>
      <c r="AD262" s="229" t="s">
        <v>155</v>
      </c>
      <c r="AF262" s="229" t="s">
        <v>155</v>
      </c>
      <c r="AK262" s="229" t="s">
        <v>156</v>
      </c>
      <c r="AM262" s="229" t="s">
        <v>156</v>
      </c>
      <c r="AN262" s="229" t="s">
        <v>156</v>
      </c>
      <c r="AO262" s="229" t="s">
        <v>156</v>
      </c>
      <c r="AP262" s="229" t="s">
        <v>156</v>
      </c>
      <c r="AQ262" s="229" t="s">
        <v>156</v>
      </c>
      <c r="AR262" s="229" t="s">
        <v>156</v>
      </c>
      <c r="AS262" s="229" t="s">
        <v>2548</v>
      </c>
    </row>
    <row r="263" spans="1:45" x14ac:dyDescent="0.2">
      <c r="A263" s="229">
        <v>411267</v>
      </c>
      <c r="B263" s="229" t="s">
        <v>381</v>
      </c>
      <c r="AD263" s="229" t="s">
        <v>155</v>
      </c>
      <c r="AF263" s="229" t="s">
        <v>155</v>
      </c>
      <c r="AM263" s="229" t="s">
        <v>155</v>
      </c>
      <c r="AN263" s="229" t="s">
        <v>157</v>
      </c>
      <c r="AO263" s="229" t="s">
        <v>157</v>
      </c>
      <c r="AP263" s="229" t="s">
        <v>157</v>
      </c>
      <c r="AS263" s="229" t="s">
        <v>2548</v>
      </c>
    </row>
    <row r="264" spans="1:45" x14ac:dyDescent="0.2">
      <c r="A264" s="229">
        <v>411301</v>
      </c>
      <c r="B264" s="229" t="s">
        <v>381</v>
      </c>
      <c r="AM264" s="229" t="s">
        <v>155</v>
      </c>
      <c r="AS264" s="229" t="s">
        <v>2548</v>
      </c>
    </row>
    <row r="265" spans="1:45" x14ac:dyDescent="0.2">
      <c r="A265" s="229">
        <v>411315</v>
      </c>
      <c r="B265" s="229" t="s">
        <v>381</v>
      </c>
      <c r="AM265" s="229" t="s">
        <v>155</v>
      </c>
      <c r="AN265" s="229" t="s">
        <v>155</v>
      </c>
      <c r="AO265" s="229" t="s">
        <v>155</v>
      </c>
      <c r="AS265" s="229" t="s">
        <v>2548</v>
      </c>
    </row>
    <row r="266" spans="1:45" x14ac:dyDescent="0.2">
      <c r="A266" s="229">
        <v>411331</v>
      </c>
      <c r="B266" s="229" t="s">
        <v>381</v>
      </c>
      <c r="AF266" s="229" t="s">
        <v>155</v>
      </c>
      <c r="AS266" s="229" t="s">
        <v>2548</v>
      </c>
    </row>
    <row r="267" spans="1:45" x14ac:dyDescent="0.2">
      <c r="A267" s="229">
        <v>411333</v>
      </c>
      <c r="B267" s="229" t="s">
        <v>381</v>
      </c>
      <c r="AJ267" s="229" t="s">
        <v>155</v>
      </c>
      <c r="AM267" s="229" t="s">
        <v>155</v>
      </c>
      <c r="AN267" s="229" t="s">
        <v>155</v>
      </c>
      <c r="AS267" s="229" t="s">
        <v>2548</v>
      </c>
    </row>
    <row r="268" spans="1:45" x14ac:dyDescent="0.2">
      <c r="A268" s="229">
        <v>411366</v>
      </c>
      <c r="B268" s="229" t="s">
        <v>381</v>
      </c>
      <c r="AA268" s="229" t="s">
        <v>155</v>
      </c>
      <c r="AD268" s="229" t="s">
        <v>155</v>
      </c>
      <c r="AF268" s="229" t="s">
        <v>155</v>
      </c>
      <c r="AK268" s="229" t="s">
        <v>155</v>
      </c>
      <c r="AM268" s="229" t="s">
        <v>155</v>
      </c>
      <c r="AO268" s="229" t="s">
        <v>155</v>
      </c>
      <c r="AR268" s="229" t="s">
        <v>157</v>
      </c>
      <c r="AS268" s="229" t="s">
        <v>2548</v>
      </c>
    </row>
    <row r="269" spans="1:45" x14ac:dyDescent="0.2">
      <c r="A269" s="229">
        <v>411407</v>
      </c>
      <c r="B269" s="229" t="s">
        <v>381</v>
      </c>
      <c r="AA269" s="229" t="s">
        <v>155</v>
      </c>
      <c r="AD269" s="229" t="s">
        <v>156</v>
      </c>
      <c r="AF269" s="229" t="s">
        <v>157</v>
      </c>
      <c r="AH269" s="229" t="s">
        <v>155</v>
      </c>
      <c r="AJ269" s="229" t="s">
        <v>156</v>
      </c>
      <c r="AM269" s="229" t="s">
        <v>156</v>
      </c>
      <c r="AN269" s="229" t="s">
        <v>156</v>
      </c>
      <c r="AO269" s="229" t="s">
        <v>156</v>
      </c>
      <c r="AR269" s="229" t="s">
        <v>156</v>
      </c>
      <c r="AS269" s="229" t="s">
        <v>2548</v>
      </c>
    </row>
    <row r="270" spans="1:45" x14ac:dyDescent="0.2">
      <c r="A270" s="229">
        <v>411444</v>
      </c>
      <c r="B270" s="229" t="s">
        <v>381</v>
      </c>
      <c r="AD270" s="229" t="s">
        <v>155</v>
      </c>
      <c r="AI270" s="229" t="s">
        <v>155</v>
      </c>
      <c r="AS270" s="229" t="s">
        <v>2548</v>
      </c>
    </row>
    <row r="271" spans="1:45" x14ac:dyDescent="0.2">
      <c r="A271" s="229">
        <v>411448</v>
      </c>
      <c r="B271" s="229" t="s">
        <v>381</v>
      </c>
      <c r="AG271" s="229" t="s">
        <v>157</v>
      </c>
      <c r="AI271" s="229" t="s">
        <v>157</v>
      </c>
      <c r="AS271" s="229" t="s">
        <v>2548</v>
      </c>
    </row>
    <row r="272" spans="1:45" x14ac:dyDescent="0.2">
      <c r="A272" s="229">
        <v>411503</v>
      </c>
      <c r="B272" s="229" t="s">
        <v>381</v>
      </c>
      <c r="AA272" s="229" t="s">
        <v>155</v>
      </c>
      <c r="AM272" s="229" t="s">
        <v>155</v>
      </c>
      <c r="AS272" s="229" t="s">
        <v>2548</v>
      </c>
    </row>
    <row r="273" spans="1:45" x14ac:dyDescent="0.2">
      <c r="A273" s="229">
        <v>411515</v>
      </c>
      <c r="B273" s="229" t="s">
        <v>381</v>
      </c>
      <c r="AE273" s="229" t="s">
        <v>155</v>
      </c>
      <c r="AG273" s="229" t="s">
        <v>155</v>
      </c>
      <c r="AI273" s="229" t="s">
        <v>155</v>
      </c>
      <c r="AS273" s="229" t="s">
        <v>2548</v>
      </c>
    </row>
    <row r="274" spans="1:45" x14ac:dyDescent="0.2">
      <c r="A274" s="229">
        <v>411529</v>
      </c>
      <c r="B274" s="229" t="s">
        <v>381</v>
      </c>
      <c r="P274" s="229" t="s">
        <v>156</v>
      </c>
      <c r="R274" s="229" t="s">
        <v>156</v>
      </c>
      <c r="AA274" s="229" t="s">
        <v>155</v>
      </c>
      <c r="AE274" s="229" t="s">
        <v>156</v>
      </c>
      <c r="AK274" s="229" t="s">
        <v>155</v>
      </c>
      <c r="AM274" s="229" t="s">
        <v>155</v>
      </c>
      <c r="AO274" s="229" t="s">
        <v>155</v>
      </c>
      <c r="AS274" s="229" t="s">
        <v>2548</v>
      </c>
    </row>
    <row r="275" spans="1:45" x14ac:dyDescent="0.2">
      <c r="A275" s="229">
        <v>411547</v>
      </c>
      <c r="B275" s="229" t="s">
        <v>381</v>
      </c>
      <c r="AD275" s="229" t="s">
        <v>155</v>
      </c>
      <c r="AE275" s="229" t="s">
        <v>155</v>
      </c>
      <c r="AG275" s="229" t="s">
        <v>155</v>
      </c>
      <c r="AI275" s="229" t="s">
        <v>157</v>
      </c>
      <c r="AJ275" s="229" t="s">
        <v>157</v>
      </c>
      <c r="AK275" s="229" t="s">
        <v>156</v>
      </c>
      <c r="AL275" s="229" t="s">
        <v>156</v>
      </c>
      <c r="AM275" s="229" t="s">
        <v>155</v>
      </c>
      <c r="AN275" s="229" t="s">
        <v>157</v>
      </c>
      <c r="AO275" s="229" t="s">
        <v>155</v>
      </c>
      <c r="AP275" s="229" t="s">
        <v>157</v>
      </c>
      <c r="AQ275" s="229" t="s">
        <v>156</v>
      </c>
      <c r="AR275" s="229" t="s">
        <v>156</v>
      </c>
      <c r="AS275" s="229" t="s">
        <v>2548</v>
      </c>
    </row>
    <row r="276" spans="1:45" x14ac:dyDescent="0.2">
      <c r="A276" s="229">
        <v>411618</v>
      </c>
      <c r="B276" s="229" t="s">
        <v>381</v>
      </c>
      <c r="AD276" s="229" t="s">
        <v>157</v>
      </c>
      <c r="AJ276" s="229" t="s">
        <v>156</v>
      </c>
      <c r="AK276" s="229" t="s">
        <v>157</v>
      </c>
      <c r="AL276" s="229" t="s">
        <v>157</v>
      </c>
      <c r="AM276" s="229" t="s">
        <v>157</v>
      </c>
      <c r="AN276" s="229" t="s">
        <v>156</v>
      </c>
      <c r="AO276" s="229" t="s">
        <v>156</v>
      </c>
      <c r="AP276" s="229" t="s">
        <v>156</v>
      </c>
      <c r="AQ276" s="229" t="s">
        <v>156</v>
      </c>
      <c r="AR276" s="229" t="s">
        <v>156</v>
      </c>
      <c r="AS276" s="229" t="s">
        <v>2548</v>
      </c>
    </row>
    <row r="277" spans="1:45" x14ac:dyDescent="0.2">
      <c r="A277" s="229">
        <v>411648</v>
      </c>
      <c r="B277" s="229" t="s">
        <v>381</v>
      </c>
      <c r="AM277" s="229" t="s">
        <v>155</v>
      </c>
      <c r="AS277" s="229" t="s">
        <v>2548</v>
      </c>
    </row>
    <row r="278" spans="1:45" x14ac:dyDescent="0.2">
      <c r="A278" s="229">
        <v>411663</v>
      </c>
      <c r="B278" s="229" t="s">
        <v>381</v>
      </c>
      <c r="AD278" s="229" t="s">
        <v>155</v>
      </c>
      <c r="AE278" s="229" t="s">
        <v>155</v>
      </c>
      <c r="AK278" s="229" t="s">
        <v>157</v>
      </c>
      <c r="AM278" s="229" t="s">
        <v>155</v>
      </c>
      <c r="AO278" s="229" t="s">
        <v>155</v>
      </c>
      <c r="AR278" s="229" t="s">
        <v>157</v>
      </c>
      <c r="AS278" s="229" t="s">
        <v>2548</v>
      </c>
    </row>
    <row r="279" spans="1:45" x14ac:dyDescent="0.2">
      <c r="A279" s="229">
        <v>411684</v>
      </c>
      <c r="B279" s="229" t="s">
        <v>381</v>
      </c>
      <c r="AB279" s="229" t="s">
        <v>155</v>
      </c>
      <c r="AD279" s="229" t="s">
        <v>155</v>
      </c>
      <c r="AF279" s="229" t="s">
        <v>155</v>
      </c>
      <c r="AI279" s="229" t="s">
        <v>155</v>
      </c>
      <c r="AJ279" s="229" t="s">
        <v>156</v>
      </c>
      <c r="AK279" s="229" t="s">
        <v>157</v>
      </c>
      <c r="AM279" s="229" t="s">
        <v>156</v>
      </c>
      <c r="AN279" s="229" t="s">
        <v>156</v>
      </c>
      <c r="AO279" s="229" t="s">
        <v>156</v>
      </c>
      <c r="AP279" s="229" t="s">
        <v>156</v>
      </c>
      <c r="AQ279" s="229" t="s">
        <v>156</v>
      </c>
      <c r="AR279" s="229" t="s">
        <v>156</v>
      </c>
      <c r="AS279" s="229" t="s">
        <v>2548</v>
      </c>
    </row>
    <row r="280" spans="1:45" x14ac:dyDescent="0.2">
      <c r="A280" s="229">
        <v>411685</v>
      </c>
      <c r="B280" s="229" t="s">
        <v>381</v>
      </c>
      <c r="I280" s="229" t="s">
        <v>155</v>
      </c>
      <c r="AB280" s="229" t="s">
        <v>155</v>
      </c>
      <c r="AF280" s="229" t="s">
        <v>155</v>
      </c>
      <c r="AH280" s="229" t="s">
        <v>155</v>
      </c>
      <c r="AI280" s="229" t="s">
        <v>157</v>
      </c>
      <c r="AJ280" s="229" t="s">
        <v>157</v>
      </c>
      <c r="AK280" s="229" t="s">
        <v>157</v>
      </c>
      <c r="AM280" s="229" t="s">
        <v>156</v>
      </c>
      <c r="AN280" s="229" t="s">
        <v>156</v>
      </c>
      <c r="AO280" s="229" t="s">
        <v>156</v>
      </c>
      <c r="AP280" s="229" t="s">
        <v>156</v>
      </c>
      <c r="AQ280" s="229" t="s">
        <v>156</v>
      </c>
      <c r="AR280" s="229" t="s">
        <v>156</v>
      </c>
      <c r="AS280" s="229" t="s">
        <v>2548</v>
      </c>
    </row>
    <row r="281" spans="1:45" x14ac:dyDescent="0.2">
      <c r="A281" s="229">
        <v>411771</v>
      </c>
      <c r="B281" s="229" t="s">
        <v>381</v>
      </c>
      <c r="AD281" s="229" t="s">
        <v>155</v>
      </c>
      <c r="AS281" s="229" t="s">
        <v>2547</v>
      </c>
    </row>
    <row r="282" spans="1:45" x14ac:dyDescent="0.2">
      <c r="A282" s="229">
        <v>411790</v>
      </c>
      <c r="B282" s="229" t="s">
        <v>381</v>
      </c>
      <c r="J282" s="229" t="s">
        <v>155</v>
      </c>
      <c r="O282" s="229" t="s">
        <v>155</v>
      </c>
      <c r="W282" s="229" t="s">
        <v>155</v>
      </c>
      <c r="Z282" s="229" t="s">
        <v>155</v>
      </c>
      <c r="AK282" s="229" t="s">
        <v>156</v>
      </c>
      <c r="AN282" s="229" t="s">
        <v>156</v>
      </c>
      <c r="AO282" s="229" t="s">
        <v>156</v>
      </c>
      <c r="AP282" s="229" t="s">
        <v>156</v>
      </c>
      <c r="AQ282" s="229" t="s">
        <v>156</v>
      </c>
      <c r="AR282" s="229" t="s">
        <v>156</v>
      </c>
      <c r="AS282" s="229" t="s">
        <v>2548</v>
      </c>
    </row>
    <row r="283" spans="1:45" x14ac:dyDescent="0.2">
      <c r="A283" s="229">
        <v>411795</v>
      </c>
      <c r="B283" s="229" t="s">
        <v>381</v>
      </c>
      <c r="AD283" s="229" t="s">
        <v>155</v>
      </c>
      <c r="AE283" s="229" t="s">
        <v>156</v>
      </c>
      <c r="AI283" s="229" t="s">
        <v>156</v>
      </c>
      <c r="AK283" s="229" t="s">
        <v>156</v>
      </c>
      <c r="AN283" s="229" t="s">
        <v>156</v>
      </c>
      <c r="AO283" s="229" t="s">
        <v>156</v>
      </c>
      <c r="AP283" s="229" t="s">
        <v>157</v>
      </c>
      <c r="AR283" s="229" t="s">
        <v>156</v>
      </c>
      <c r="AS283" s="229" t="s">
        <v>2548</v>
      </c>
    </row>
    <row r="284" spans="1:45" x14ac:dyDescent="0.2">
      <c r="A284" s="229">
        <v>411796</v>
      </c>
      <c r="B284" s="229" t="s">
        <v>381</v>
      </c>
      <c r="X284" s="229" t="s">
        <v>155</v>
      </c>
      <c r="AE284" s="229" t="s">
        <v>157</v>
      </c>
      <c r="AM284" s="229" t="s">
        <v>155</v>
      </c>
      <c r="AS284" s="229" t="s">
        <v>2548</v>
      </c>
    </row>
    <row r="285" spans="1:45" x14ac:dyDescent="0.2">
      <c r="A285" s="229">
        <v>411798</v>
      </c>
      <c r="B285" s="229" t="s">
        <v>381</v>
      </c>
      <c r="R285" s="229" t="s">
        <v>155</v>
      </c>
      <c r="AA285" s="229" t="s">
        <v>155</v>
      </c>
      <c r="AE285" s="229" t="s">
        <v>156</v>
      </c>
      <c r="AG285" s="229" t="s">
        <v>155</v>
      </c>
      <c r="AJ285" s="229" t="s">
        <v>157</v>
      </c>
      <c r="AK285" s="229" t="s">
        <v>157</v>
      </c>
      <c r="AL285" s="229" t="s">
        <v>157</v>
      </c>
      <c r="AM285" s="229" t="s">
        <v>157</v>
      </c>
      <c r="AN285" s="229" t="s">
        <v>156</v>
      </c>
      <c r="AO285" s="229" t="s">
        <v>156</v>
      </c>
      <c r="AP285" s="229" t="s">
        <v>156</v>
      </c>
      <c r="AQ285" s="229" t="s">
        <v>156</v>
      </c>
      <c r="AR285" s="229" t="s">
        <v>156</v>
      </c>
      <c r="AS285" s="229" t="s">
        <v>2548</v>
      </c>
    </row>
    <row r="286" spans="1:45" x14ac:dyDescent="0.2">
      <c r="A286" s="229">
        <v>411805</v>
      </c>
      <c r="B286" s="229" t="s">
        <v>381</v>
      </c>
      <c r="AA286" s="229" t="s">
        <v>155</v>
      </c>
      <c r="AD286" s="229" t="s">
        <v>155</v>
      </c>
      <c r="AJ286" s="229" t="s">
        <v>155</v>
      </c>
      <c r="AM286" s="229" t="s">
        <v>155</v>
      </c>
      <c r="AO286" s="229" t="s">
        <v>157</v>
      </c>
      <c r="AP286" s="229" t="s">
        <v>157</v>
      </c>
      <c r="AR286" s="229" t="s">
        <v>156</v>
      </c>
      <c r="AS286" s="229" t="s">
        <v>2548</v>
      </c>
    </row>
    <row r="287" spans="1:45" x14ac:dyDescent="0.2">
      <c r="A287" s="229">
        <v>411839</v>
      </c>
      <c r="B287" s="229" t="s">
        <v>381</v>
      </c>
      <c r="AA287" s="229" t="s">
        <v>155</v>
      </c>
      <c r="AB287" s="229" t="s">
        <v>155</v>
      </c>
      <c r="AM287" s="229" t="s">
        <v>156</v>
      </c>
      <c r="AN287" s="229" t="s">
        <v>155</v>
      </c>
      <c r="AO287" s="229" t="s">
        <v>155</v>
      </c>
      <c r="AS287" s="229" t="s">
        <v>2548</v>
      </c>
    </row>
    <row r="288" spans="1:45" x14ac:dyDescent="0.2">
      <c r="A288" s="229">
        <v>411842</v>
      </c>
      <c r="B288" s="229" t="s">
        <v>381</v>
      </c>
      <c r="AB288" s="229" t="s">
        <v>155</v>
      </c>
      <c r="AF288" s="229" t="s">
        <v>157</v>
      </c>
      <c r="AG288" s="229" t="s">
        <v>155</v>
      </c>
      <c r="AI288" s="229" t="s">
        <v>155</v>
      </c>
      <c r="AM288" s="229" t="s">
        <v>155</v>
      </c>
      <c r="AS288" s="229" t="s">
        <v>2548</v>
      </c>
    </row>
    <row r="289" spans="1:45" x14ac:dyDescent="0.2">
      <c r="A289" s="229">
        <v>411851</v>
      </c>
      <c r="B289" s="229" t="s">
        <v>381</v>
      </c>
      <c r="AI289" s="229" t="s">
        <v>157</v>
      </c>
      <c r="AN289" s="229" t="s">
        <v>156</v>
      </c>
      <c r="AO289" s="229" t="s">
        <v>156</v>
      </c>
      <c r="AP289" s="229" t="s">
        <v>156</v>
      </c>
      <c r="AQ289" s="229" t="s">
        <v>156</v>
      </c>
      <c r="AR289" s="229" t="s">
        <v>156</v>
      </c>
      <c r="AS289" s="229" t="s">
        <v>2548</v>
      </c>
    </row>
    <row r="290" spans="1:45" x14ac:dyDescent="0.2">
      <c r="A290" s="229">
        <v>411862</v>
      </c>
      <c r="B290" s="229" t="s">
        <v>381</v>
      </c>
      <c r="H290" s="229" t="s">
        <v>155</v>
      </c>
      <c r="R290" s="229" t="s">
        <v>156</v>
      </c>
      <c r="AB290" s="229" t="s">
        <v>155</v>
      </c>
      <c r="AI290" s="229" t="s">
        <v>157</v>
      </c>
      <c r="AJ290" s="229" t="s">
        <v>157</v>
      </c>
      <c r="AK290" s="229" t="s">
        <v>156</v>
      </c>
      <c r="AL290" s="229" t="s">
        <v>156</v>
      </c>
      <c r="AM290" s="229" t="s">
        <v>156</v>
      </c>
      <c r="AN290" s="229" t="s">
        <v>156</v>
      </c>
      <c r="AO290" s="229" t="s">
        <v>156</v>
      </c>
      <c r="AP290" s="229" t="s">
        <v>156</v>
      </c>
      <c r="AQ290" s="229" t="s">
        <v>156</v>
      </c>
      <c r="AR290" s="229" t="s">
        <v>156</v>
      </c>
      <c r="AS290" s="229" t="s">
        <v>2548</v>
      </c>
    </row>
    <row r="291" spans="1:45" x14ac:dyDescent="0.2">
      <c r="A291" s="229">
        <v>411875</v>
      </c>
      <c r="B291" s="229" t="s">
        <v>381</v>
      </c>
      <c r="AB291" s="229" t="s">
        <v>157</v>
      </c>
      <c r="AF291" s="229" t="s">
        <v>157</v>
      </c>
      <c r="AH291" s="229" t="s">
        <v>155</v>
      </c>
      <c r="AI291" s="229" t="s">
        <v>155</v>
      </c>
      <c r="AM291" s="229" t="s">
        <v>157</v>
      </c>
      <c r="AO291" s="229" t="s">
        <v>155</v>
      </c>
      <c r="AR291" s="229" t="s">
        <v>155</v>
      </c>
      <c r="AS291" s="229" t="s">
        <v>2548</v>
      </c>
    </row>
    <row r="292" spans="1:45" x14ac:dyDescent="0.2">
      <c r="A292" s="229">
        <v>411972</v>
      </c>
      <c r="B292" s="229" t="s">
        <v>381</v>
      </c>
      <c r="T292" s="229" t="s">
        <v>155</v>
      </c>
      <c r="AA292" s="229" t="s">
        <v>155</v>
      </c>
      <c r="AD292" s="229" t="s">
        <v>155</v>
      </c>
      <c r="AF292" s="229" t="s">
        <v>155</v>
      </c>
      <c r="AI292" s="229" t="s">
        <v>157</v>
      </c>
      <c r="AJ292" s="229" t="s">
        <v>156</v>
      </c>
      <c r="AK292" s="229" t="s">
        <v>155</v>
      </c>
      <c r="AL292" s="229" t="s">
        <v>157</v>
      </c>
      <c r="AM292" s="229" t="s">
        <v>157</v>
      </c>
      <c r="AO292" s="229" t="s">
        <v>156</v>
      </c>
      <c r="AQ292" s="229" t="s">
        <v>155</v>
      </c>
      <c r="AR292" s="229" t="s">
        <v>156</v>
      </c>
      <c r="AS292" s="229" t="s">
        <v>2548</v>
      </c>
    </row>
    <row r="293" spans="1:45" x14ac:dyDescent="0.2">
      <c r="A293" s="229">
        <v>411975</v>
      </c>
      <c r="B293" s="229" t="s">
        <v>381</v>
      </c>
      <c r="AA293" s="229" t="s">
        <v>157</v>
      </c>
      <c r="AF293" s="229" t="s">
        <v>156</v>
      </c>
      <c r="AK293" s="229" t="s">
        <v>156</v>
      </c>
      <c r="AM293" s="229" t="s">
        <v>156</v>
      </c>
      <c r="AN293" s="229" t="s">
        <v>156</v>
      </c>
      <c r="AO293" s="229" t="s">
        <v>156</v>
      </c>
      <c r="AP293" s="229" t="s">
        <v>156</v>
      </c>
      <c r="AQ293" s="229" t="s">
        <v>156</v>
      </c>
      <c r="AR293" s="229" t="s">
        <v>156</v>
      </c>
      <c r="AS293" s="229" t="s">
        <v>2548</v>
      </c>
    </row>
    <row r="294" spans="1:45" x14ac:dyDescent="0.2">
      <c r="A294" s="229">
        <v>411991</v>
      </c>
      <c r="B294" s="229" t="s">
        <v>381</v>
      </c>
      <c r="AI294" s="229" t="s">
        <v>155</v>
      </c>
      <c r="AK294" s="229" t="s">
        <v>157</v>
      </c>
      <c r="AS294" s="229" t="s">
        <v>2548</v>
      </c>
    </row>
    <row r="295" spans="1:45" x14ac:dyDescent="0.2">
      <c r="A295" s="229">
        <v>412003</v>
      </c>
      <c r="B295" s="229" t="s">
        <v>381</v>
      </c>
      <c r="AJ295" s="229" t="s">
        <v>155</v>
      </c>
      <c r="AK295" s="229" t="s">
        <v>155</v>
      </c>
      <c r="AP295" s="229" t="s">
        <v>155</v>
      </c>
      <c r="AS295" s="229" t="s">
        <v>2548</v>
      </c>
    </row>
    <row r="296" spans="1:45" x14ac:dyDescent="0.2">
      <c r="A296" s="229">
        <v>412014</v>
      </c>
      <c r="B296" s="229" t="s">
        <v>381</v>
      </c>
      <c r="I296" s="229" t="s">
        <v>155</v>
      </c>
      <c r="R296" s="229" t="s">
        <v>156</v>
      </c>
      <c r="AF296" s="229" t="s">
        <v>155</v>
      </c>
      <c r="AI296" s="229" t="s">
        <v>156</v>
      </c>
      <c r="AJ296" s="229" t="s">
        <v>156</v>
      </c>
      <c r="AK296" s="229" t="s">
        <v>157</v>
      </c>
      <c r="AL296" s="229" t="s">
        <v>157</v>
      </c>
      <c r="AM296" s="229" t="s">
        <v>156</v>
      </c>
      <c r="AN296" s="229" t="s">
        <v>156</v>
      </c>
      <c r="AO296" s="229" t="s">
        <v>156</v>
      </c>
      <c r="AP296" s="229" t="s">
        <v>156</v>
      </c>
      <c r="AQ296" s="229" t="s">
        <v>156</v>
      </c>
      <c r="AR296" s="229" t="s">
        <v>156</v>
      </c>
      <c r="AS296" s="229" t="s">
        <v>2548</v>
      </c>
    </row>
    <row r="297" spans="1:45" x14ac:dyDescent="0.2">
      <c r="A297" s="229">
        <v>412022</v>
      </c>
      <c r="B297" s="229" t="s">
        <v>381</v>
      </c>
      <c r="AA297" s="229" t="s">
        <v>155</v>
      </c>
      <c r="AI297" s="229" t="s">
        <v>155</v>
      </c>
      <c r="AR297" s="229" t="s">
        <v>156</v>
      </c>
      <c r="AS297" s="229" t="s">
        <v>2548</v>
      </c>
    </row>
    <row r="298" spans="1:45" x14ac:dyDescent="0.2">
      <c r="A298" s="229">
        <v>412023</v>
      </c>
      <c r="B298" s="229" t="s">
        <v>381</v>
      </c>
      <c r="Y298" s="229" t="s">
        <v>155</v>
      </c>
      <c r="AA298" s="229" t="s">
        <v>155</v>
      </c>
      <c r="AD298" s="229" t="s">
        <v>155</v>
      </c>
      <c r="AF298" s="229" t="s">
        <v>155</v>
      </c>
      <c r="AI298" s="229" t="s">
        <v>157</v>
      </c>
      <c r="AJ298" s="229" t="s">
        <v>157</v>
      </c>
      <c r="AK298" s="229" t="s">
        <v>157</v>
      </c>
      <c r="AL298" s="229" t="s">
        <v>157</v>
      </c>
      <c r="AM298" s="229" t="s">
        <v>157</v>
      </c>
      <c r="AN298" s="229" t="s">
        <v>156</v>
      </c>
      <c r="AO298" s="229" t="s">
        <v>156</v>
      </c>
      <c r="AP298" s="229" t="s">
        <v>156</v>
      </c>
      <c r="AQ298" s="229" t="s">
        <v>156</v>
      </c>
      <c r="AR298" s="229" t="s">
        <v>156</v>
      </c>
      <c r="AS298" s="229" t="s">
        <v>2548</v>
      </c>
    </row>
    <row r="299" spans="1:45" x14ac:dyDescent="0.2">
      <c r="A299" s="229">
        <v>412036</v>
      </c>
      <c r="B299" s="229" t="s">
        <v>381</v>
      </c>
      <c r="H299" s="229" t="s">
        <v>155</v>
      </c>
      <c r="S299" s="229" t="s">
        <v>157</v>
      </c>
      <c r="AE299" s="229" t="s">
        <v>157</v>
      </c>
      <c r="AK299" s="229" t="s">
        <v>156</v>
      </c>
      <c r="AO299" s="229" t="s">
        <v>156</v>
      </c>
      <c r="AR299" s="229" t="s">
        <v>156</v>
      </c>
      <c r="AS299" s="229" t="s">
        <v>2548</v>
      </c>
    </row>
    <row r="300" spans="1:45" x14ac:dyDescent="0.2">
      <c r="A300" s="229">
        <v>412037</v>
      </c>
      <c r="B300" s="229" t="s">
        <v>381</v>
      </c>
      <c r="R300" s="229" t="s">
        <v>155</v>
      </c>
      <c r="S300" s="229" t="s">
        <v>155</v>
      </c>
      <c r="AE300" s="229" t="s">
        <v>157</v>
      </c>
      <c r="AI300" s="229" t="s">
        <v>157</v>
      </c>
      <c r="AJ300" s="229" t="s">
        <v>157</v>
      </c>
      <c r="AK300" s="229" t="s">
        <v>156</v>
      </c>
      <c r="AL300" s="229" t="s">
        <v>155</v>
      </c>
      <c r="AM300" s="229" t="s">
        <v>155</v>
      </c>
      <c r="AN300" s="229" t="s">
        <v>156</v>
      </c>
      <c r="AO300" s="229" t="s">
        <v>156</v>
      </c>
      <c r="AP300" s="229" t="s">
        <v>157</v>
      </c>
      <c r="AQ300" s="229" t="s">
        <v>156</v>
      </c>
      <c r="AR300" s="229" t="s">
        <v>155</v>
      </c>
      <c r="AS300" s="229" t="s">
        <v>2548</v>
      </c>
    </row>
    <row r="301" spans="1:45" x14ac:dyDescent="0.2">
      <c r="A301" s="229">
        <v>412038</v>
      </c>
      <c r="B301" s="229" t="s">
        <v>381</v>
      </c>
      <c r="AE301" s="229" t="s">
        <v>156</v>
      </c>
      <c r="AI301" s="229" t="s">
        <v>156</v>
      </c>
      <c r="AJ301" s="229" t="s">
        <v>156</v>
      </c>
      <c r="AK301" s="229" t="s">
        <v>156</v>
      </c>
      <c r="AL301" s="229" t="s">
        <v>156</v>
      </c>
      <c r="AM301" s="229" t="s">
        <v>156</v>
      </c>
      <c r="AN301" s="229" t="s">
        <v>156</v>
      </c>
      <c r="AO301" s="229" t="s">
        <v>156</v>
      </c>
      <c r="AP301" s="229" t="s">
        <v>156</v>
      </c>
      <c r="AQ301" s="229" t="s">
        <v>156</v>
      </c>
      <c r="AR301" s="229" t="s">
        <v>156</v>
      </c>
      <c r="AS301" s="229" t="s">
        <v>2548</v>
      </c>
    </row>
    <row r="302" spans="1:45" x14ac:dyDescent="0.2">
      <c r="A302" s="229">
        <v>412097</v>
      </c>
      <c r="B302" s="229" t="s">
        <v>381</v>
      </c>
      <c r="AH302" s="229" t="s">
        <v>155</v>
      </c>
      <c r="AS302" s="229" t="s">
        <v>2548</v>
      </c>
    </row>
    <row r="303" spans="1:45" x14ac:dyDescent="0.2">
      <c r="A303" s="229">
        <v>412135</v>
      </c>
      <c r="B303" s="229" t="s">
        <v>381</v>
      </c>
      <c r="S303" s="229" t="s">
        <v>155</v>
      </c>
      <c r="Z303" s="229" t="s">
        <v>156</v>
      </c>
      <c r="AE303" s="229" t="s">
        <v>155</v>
      </c>
      <c r="AG303" s="229" t="s">
        <v>155</v>
      </c>
      <c r="AI303" s="229" t="s">
        <v>156</v>
      </c>
      <c r="AJ303" s="229" t="s">
        <v>156</v>
      </c>
      <c r="AK303" s="229" t="s">
        <v>156</v>
      </c>
      <c r="AL303" s="229" t="s">
        <v>156</v>
      </c>
      <c r="AM303" s="229" t="s">
        <v>156</v>
      </c>
      <c r="AN303" s="229" t="s">
        <v>156</v>
      </c>
      <c r="AO303" s="229" t="s">
        <v>156</v>
      </c>
      <c r="AP303" s="229" t="s">
        <v>156</v>
      </c>
      <c r="AQ303" s="229" t="s">
        <v>156</v>
      </c>
      <c r="AR303" s="229" t="s">
        <v>156</v>
      </c>
      <c r="AS303" s="229" t="s">
        <v>2548</v>
      </c>
    </row>
    <row r="304" spans="1:45" x14ac:dyDescent="0.2">
      <c r="A304" s="229">
        <v>412143</v>
      </c>
      <c r="B304" s="229" t="s">
        <v>382</v>
      </c>
      <c r="R304" s="229" t="s">
        <v>156</v>
      </c>
      <c r="AD304" s="229" t="s">
        <v>157</v>
      </c>
      <c r="AE304" s="229" t="s">
        <v>156</v>
      </c>
      <c r="AF304" s="229" t="s">
        <v>157</v>
      </c>
      <c r="AI304" s="229" t="s">
        <v>156</v>
      </c>
      <c r="AJ304" s="229" t="s">
        <v>156</v>
      </c>
      <c r="AK304" s="229" t="s">
        <v>156</v>
      </c>
      <c r="AL304" s="229" t="s">
        <v>156</v>
      </c>
      <c r="AM304" s="229" t="s">
        <v>156</v>
      </c>
      <c r="AS304" s="229" t="s">
        <v>2548</v>
      </c>
    </row>
    <row r="305" spans="1:45" x14ac:dyDescent="0.2">
      <c r="A305" s="229">
        <v>412192</v>
      </c>
      <c r="B305" s="229" t="s">
        <v>381</v>
      </c>
      <c r="AF305" s="229" t="s">
        <v>155</v>
      </c>
      <c r="AM305" s="229" t="s">
        <v>155</v>
      </c>
      <c r="AS305" s="229" t="s">
        <v>2548</v>
      </c>
    </row>
    <row r="306" spans="1:45" x14ac:dyDescent="0.2">
      <c r="A306" s="229">
        <v>412212</v>
      </c>
      <c r="B306" s="229" t="s">
        <v>381</v>
      </c>
      <c r="AM306" s="229" t="s">
        <v>155</v>
      </c>
      <c r="AS306" s="229" t="s">
        <v>2548</v>
      </c>
    </row>
    <row r="307" spans="1:45" x14ac:dyDescent="0.2">
      <c r="A307" s="229">
        <v>412237</v>
      </c>
      <c r="B307" s="229" t="s">
        <v>381</v>
      </c>
      <c r="AB307" s="229" t="s">
        <v>155</v>
      </c>
      <c r="AH307" s="229" t="s">
        <v>155</v>
      </c>
      <c r="AM307" s="229" t="s">
        <v>157</v>
      </c>
      <c r="AN307" s="229" t="s">
        <v>156</v>
      </c>
      <c r="AP307" s="229" t="s">
        <v>156</v>
      </c>
      <c r="AR307" s="229" t="s">
        <v>156</v>
      </c>
      <c r="AS307" s="229" t="s">
        <v>2548</v>
      </c>
    </row>
    <row r="308" spans="1:45" x14ac:dyDescent="0.2">
      <c r="A308" s="229">
        <v>412245</v>
      </c>
      <c r="B308" s="229" t="s">
        <v>381</v>
      </c>
      <c r="AO308" s="229" t="s">
        <v>155</v>
      </c>
      <c r="AS308" s="229" t="s">
        <v>2548</v>
      </c>
    </row>
    <row r="309" spans="1:45" x14ac:dyDescent="0.2">
      <c r="A309" s="229">
        <v>412247</v>
      </c>
      <c r="B309" s="229" t="s">
        <v>381</v>
      </c>
      <c r="Q309" s="229" t="s">
        <v>155</v>
      </c>
      <c r="AE309" s="229" t="s">
        <v>157</v>
      </c>
      <c r="AF309" s="229" t="s">
        <v>157</v>
      </c>
      <c r="AI309" s="229" t="s">
        <v>157</v>
      </c>
      <c r="AM309" s="229" t="s">
        <v>157</v>
      </c>
      <c r="AO309" s="229" t="s">
        <v>156</v>
      </c>
      <c r="AQ309" s="229" t="s">
        <v>156</v>
      </c>
      <c r="AR309" s="229" t="s">
        <v>157</v>
      </c>
      <c r="AS309" s="229" t="s">
        <v>2548</v>
      </c>
    </row>
    <row r="310" spans="1:45" x14ac:dyDescent="0.2">
      <c r="A310" s="229">
        <v>412468</v>
      </c>
      <c r="B310" s="229" t="s">
        <v>381</v>
      </c>
      <c r="AM310" s="229" t="s">
        <v>155</v>
      </c>
      <c r="AS310" s="229" t="s">
        <v>2548</v>
      </c>
    </row>
    <row r="311" spans="1:45" x14ac:dyDescent="0.2">
      <c r="A311" s="229">
        <v>412511</v>
      </c>
      <c r="B311" s="229" t="s">
        <v>381</v>
      </c>
      <c r="Q311" s="229" t="s">
        <v>157</v>
      </c>
      <c r="AE311" s="229" t="s">
        <v>157</v>
      </c>
      <c r="AI311" s="229" t="s">
        <v>157</v>
      </c>
      <c r="AK311" s="229" t="s">
        <v>157</v>
      </c>
      <c r="AL311" s="229" t="s">
        <v>157</v>
      </c>
      <c r="AM311" s="229" t="s">
        <v>157</v>
      </c>
      <c r="AN311" s="229" t="s">
        <v>156</v>
      </c>
      <c r="AO311" s="229" t="s">
        <v>156</v>
      </c>
      <c r="AP311" s="229" t="s">
        <v>156</v>
      </c>
      <c r="AQ311" s="229" t="s">
        <v>156</v>
      </c>
      <c r="AR311" s="229" t="s">
        <v>156</v>
      </c>
      <c r="AS311" s="229" t="s">
        <v>2548</v>
      </c>
    </row>
    <row r="312" spans="1:45" x14ac:dyDescent="0.2">
      <c r="A312" s="229">
        <v>412611</v>
      </c>
      <c r="B312" s="229" t="s">
        <v>381</v>
      </c>
      <c r="Z312" s="229" t="s">
        <v>155</v>
      </c>
      <c r="AF312" s="229" t="s">
        <v>155</v>
      </c>
      <c r="AM312" s="229" t="s">
        <v>155</v>
      </c>
      <c r="AN312" s="229" t="s">
        <v>156</v>
      </c>
      <c r="AP312" s="229" t="s">
        <v>156</v>
      </c>
      <c r="AQ312" s="229" t="s">
        <v>156</v>
      </c>
      <c r="AS312" s="229" t="s">
        <v>2548</v>
      </c>
    </row>
    <row r="313" spans="1:45" x14ac:dyDescent="0.2">
      <c r="A313" s="229">
        <v>412652</v>
      </c>
      <c r="B313" s="229" t="s">
        <v>381</v>
      </c>
      <c r="L313" s="229" t="s">
        <v>157</v>
      </c>
      <c r="R313" s="229" t="s">
        <v>155</v>
      </c>
      <c r="AN313" s="229" t="s">
        <v>156</v>
      </c>
      <c r="AO313" s="229" t="s">
        <v>156</v>
      </c>
      <c r="AP313" s="229" t="s">
        <v>156</v>
      </c>
      <c r="AQ313" s="229" t="s">
        <v>156</v>
      </c>
      <c r="AR313" s="229" t="s">
        <v>156</v>
      </c>
      <c r="AS313" s="229" t="s">
        <v>2548</v>
      </c>
    </row>
    <row r="314" spans="1:45" x14ac:dyDescent="0.2">
      <c r="A314" s="229">
        <v>412686</v>
      </c>
      <c r="B314" s="229" t="s">
        <v>381</v>
      </c>
      <c r="W314" s="229" t="s">
        <v>155</v>
      </c>
      <c r="AA314" s="229" t="s">
        <v>155</v>
      </c>
      <c r="AD314" s="229" t="s">
        <v>155</v>
      </c>
      <c r="AF314" s="229" t="s">
        <v>157</v>
      </c>
      <c r="AM314" s="229" t="s">
        <v>156</v>
      </c>
      <c r="AO314" s="229" t="s">
        <v>157</v>
      </c>
      <c r="AP314" s="229" t="s">
        <v>156</v>
      </c>
      <c r="AS314" s="229" t="s">
        <v>2548</v>
      </c>
    </row>
    <row r="315" spans="1:45" x14ac:dyDescent="0.2">
      <c r="A315" s="229">
        <v>412715</v>
      </c>
      <c r="B315" s="229" t="s">
        <v>381</v>
      </c>
      <c r="L315" s="229" t="s">
        <v>155</v>
      </c>
      <c r="R315" s="229" t="s">
        <v>156</v>
      </c>
      <c r="AE315" s="229" t="s">
        <v>157</v>
      </c>
      <c r="AI315" s="229" t="s">
        <v>155</v>
      </c>
      <c r="AJ315" s="229" t="s">
        <v>156</v>
      </c>
      <c r="AK315" s="229" t="s">
        <v>156</v>
      </c>
      <c r="AM315" s="229" t="s">
        <v>156</v>
      </c>
      <c r="AN315" s="229" t="s">
        <v>157</v>
      </c>
      <c r="AO315" s="229" t="s">
        <v>156</v>
      </c>
      <c r="AP315" s="229" t="s">
        <v>156</v>
      </c>
      <c r="AQ315" s="229" t="s">
        <v>157</v>
      </c>
      <c r="AR315" s="229" t="s">
        <v>156</v>
      </c>
      <c r="AS315" s="229" t="s">
        <v>2548</v>
      </c>
    </row>
    <row r="316" spans="1:45" x14ac:dyDescent="0.2">
      <c r="A316" s="229">
        <v>412727</v>
      </c>
      <c r="B316" s="229" t="s">
        <v>381</v>
      </c>
      <c r="Y316" s="229" t="s">
        <v>155</v>
      </c>
      <c r="AE316" s="229" t="s">
        <v>157</v>
      </c>
      <c r="AI316" s="229" t="s">
        <v>155</v>
      </c>
      <c r="AJ316" s="229" t="s">
        <v>155</v>
      </c>
      <c r="AK316" s="229" t="s">
        <v>156</v>
      </c>
      <c r="AL316" s="229" t="s">
        <v>155</v>
      </c>
      <c r="AM316" s="229" t="s">
        <v>157</v>
      </c>
      <c r="AN316" s="229" t="s">
        <v>156</v>
      </c>
      <c r="AO316" s="229" t="s">
        <v>156</v>
      </c>
      <c r="AP316" s="229" t="s">
        <v>157</v>
      </c>
      <c r="AQ316" s="229" t="s">
        <v>156</v>
      </c>
      <c r="AR316" s="229" t="s">
        <v>156</v>
      </c>
      <c r="AS316" s="229" t="s">
        <v>2548</v>
      </c>
    </row>
    <row r="317" spans="1:45" x14ac:dyDescent="0.2">
      <c r="A317" s="229">
        <v>412740</v>
      </c>
      <c r="B317" s="229" t="s">
        <v>381</v>
      </c>
      <c r="W317" s="229" t="s">
        <v>155</v>
      </c>
      <c r="AD317" s="229" t="s">
        <v>155</v>
      </c>
      <c r="AE317" s="229" t="s">
        <v>155</v>
      </c>
      <c r="AG317" s="229" t="s">
        <v>157</v>
      </c>
      <c r="AJ317" s="229" t="s">
        <v>157</v>
      </c>
      <c r="AL317" s="229" t="s">
        <v>157</v>
      </c>
      <c r="AQ317" s="229" t="s">
        <v>156</v>
      </c>
      <c r="AR317" s="229" t="s">
        <v>156</v>
      </c>
      <c r="AS317" s="229" t="s">
        <v>2548</v>
      </c>
    </row>
    <row r="318" spans="1:45" x14ac:dyDescent="0.2">
      <c r="A318" s="229">
        <v>412745</v>
      </c>
      <c r="B318" s="229" t="s">
        <v>381</v>
      </c>
      <c r="AA318" s="229" t="s">
        <v>155</v>
      </c>
      <c r="AB318" s="229" t="s">
        <v>155</v>
      </c>
      <c r="AF318" s="229" t="s">
        <v>155</v>
      </c>
      <c r="AM318" s="229" t="s">
        <v>157</v>
      </c>
      <c r="AS318" s="229" t="s">
        <v>2548</v>
      </c>
    </row>
    <row r="319" spans="1:45" x14ac:dyDescent="0.2">
      <c r="A319" s="229">
        <v>412748</v>
      </c>
      <c r="B319" s="229" t="s">
        <v>381</v>
      </c>
      <c r="AJ319" s="229" t="s">
        <v>156</v>
      </c>
      <c r="AK319" s="229" t="s">
        <v>157</v>
      </c>
      <c r="AN319" s="229" t="s">
        <v>156</v>
      </c>
      <c r="AO319" s="229" t="s">
        <v>156</v>
      </c>
      <c r="AP319" s="229" t="s">
        <v>156</v>
      </c>
      <c r="AQ319" s="229" t="s">
        <v>156</v>
      </c>
      <c r="AR319" s="229" t="s">
        <v>156</v>
      </c>
      <c r="AS319" s="229" t="s">
        <v>2548</v>
      </c>
    </row>
    <row r="320" spans="1:45" x14ac:dyDescent="0.2">
      <c r="A320" s="229">
        <v>412806</v>
      </c>
      <c r="B320" s="229" t="s">
        <v>381</v>
      </c>
      <c r="AE320" s="229" t="s">
        <v>155</v>
      </c>
      <c r="AK320" s="229" t="s">
        <v>156</v>
      </c>
      <c r="AM320" s="229" t="s">
        <v>157</v>
      </c>
      <c r="AN320" s="229" t="s">
        <v>156</v>
      </c>
      <c r="AO320" s="229" t="s">
        <v>156</v>
      </c>
      <c r="AP320" s="229" t="s">
        <v>156</v>
      </c>
      <c r="AQ320" s="229" t="s">
        <v>156</v>
      </c>
      <c r="AR320" s="229" t="s">
        <v>156</v>
      </c>
      <c r="AS320" s="229" t="s">
        <v>2548</v>
      </c>
    </row>
    <row r="321" spans="1:45" x14ac:dyDescent="0.2">
      <c r="A321" s="229">
        <v>412823</v>
      </c>
      <c r="B321" s="229" t="s">
        <v>381</v>
      </c>
      <c r="AN321" s="229" t="s">
        <v>156</v>
      </c>
      <c r="AO321" s="229" t="s">
        <v>156</v>
      </c>
      <c r="AP321" s="229" t="s">
        <v>156</v>
      </c>
      <c r="AQ321" s="229" t="s">
        <v>156</v>
      </c>
      <c r="AR321" s="229" t="s">
        <v>156</v>
      </c>
      <c r="AS321" s="229" t="s">
        <v>2548</v>
      </c>
    </row>
    <row r="322" spans="1:45" x14ac:dyDescent="0.2">
      <c r="A322" s="229">
        <v>412837</v>
      </c>
      <c r="B322" s="229" t="s">
        <v>381</v>
      </c>
      <c r="AD322" s="229" t="s">
        <v>155</v>
      </c>
      <c r="AF322" s="229" t="s">
        <v>155</v>
      </c>
      <c r="AI322" s="229" t="s">
        <v>155</v>
      </c>
      <c r="AJ322" s="229" t="s">
        <v>155</v>
      </c>
      <c r="AK322" s="229" t="s">
        <v>155</v>
      </c>
      <c r="AM322" s="229" t="s">
        <v>155</v>
      </c>
      <c r="AO322" s="229" t="s">
        <v>157</v>
      </c>
      <c r="AP322" s="229" t="s">
        <v>155</v>
      </c>
      <c r="AS322" s="229" t="s">
        <v>2548</v>
      </c>
    </row>
    <row r="323" spans="1:45" x14ac:dyDescent="0.2">
      <c r="A323" s="229">
        <v>412859</v>
      </c>
      <c r="B323" s="229" t="s">
        <v>381</v>
      </c>
      <c r="AD323" s="229" t="s">
        <v>157</v>
      </c>
      <c r="AE323" s="229" t="s">
        <v>157</v>
      </c>
      <c r="AF323" s="229" t="s">
        <v>156</v>
      </c>
      <c r="AH323" s="229" t="s">
        <v>156</v>
      </c>
      <c r="AI323" s="229" t="s">
        <v>156</v>
      </c>
      <c r="AJ323" s="229" t="s">
        <v>156</v>
      </c>
      <c r="AK323" s="229" t="s">
        <v>156</v>
      </c>
      <c r="AL323" s="229" t="s">
        <v>156</v>
      </c>
      <c r="AM323" s="229" t="s">
        <v>156</v>
      </c>
      <c r="AN323" s="229" t="s">
        <v>156</v>
      </c>
      <c r="AO323" s="229" t="s">
        <v>156</v>
      </c>
      <c r="AP323" s="229" t="s">
        <v>156</v>
      </c>
      <c r="AQ323" s="229" t="s">
        <v>156</v>
      </c>
      <c r="AR323" s="229" t="s">
        <v>156</v>
      </c>
      <c r="AS323" s="229" t="s">
        <v>2548</v>
      </c>
    </row>
    <row r="324" spans="1:45" x14ac:dyDescent="0.2">
      <c r="A324" s="229">
        <v>412866</v>
      </c>
      <c r="B324" s="229" t="s">
        <v>381</v>
      </c>
      <c r="R324" s="229" t="s">
        <v>155</v>
      </c>
      <c r="AF324" s="229" t="s">
        <v>155</v>
      </c>
      <c r="AJ324" s="229" t="s">
        <v>157</v>
      </c>
      <c r="AN324" s="229" t="s">
        <v>156</v>
      </c>
      <c r="AO324" s="229" t="s">
        <v>156</v>
      </c>
      <c r="AP324" s="229" t="s">
        <v>156</v>
      </c>
      <c r="AQ324" s="229" t="s">
        <v>156</v>
      </c>
      <c r="AR324" s="229" t="s">
        <v>156</v>
      </c>
      <c r="AS324" s="229" t="s">
        <v>2548</v>
      </c>
    </row>
    <row r="325" spans="1:45" x14ac:dyDescent="0.2">
      <c r="A325" s="229">
        <v>412878</v>
      </c>
      <c r="B325" s="229" t="s">
        <v>381</v>
      </c>
      <c r="K325" s="229" t="s">
        <v>155</v>
      </c>
      <c r="AE325" s="229" t="s">
        <v>155</v>
      </c>
      <c r="AG325" s="229" t="s">
        <v>155</v>
      </c>
      <c r="AM325" s="229" t="s">
        <v>155</v>
      </c>
      <c r="AO325" s="229" t="s">
        <v>157</v>
      </c>
      <c r="AS325" s="229" t="s">
        <v>2548</v>
      </c>
    </row>
    <row r="326" spans="1:45" x14ac:dyDescent="0.2">
      <c r="A326" s="229">
        <v>412883</v>
      </c>
      <c r="B326" s="229" t="s">
        <v>381</v>
      </c>
      <c r="AF326" s="229" t="s">
        <v>155</v>
      </c>
      <c r="AM326" s="229" t="s">
        <v>156</v>
      </c>
      <c r="AO326" s="229" t="s">
        <v>156</v>
      </c>
      <c r="AS326" s="229" t="s">
        <v>2548</v>
      </c>
    </row>
    <row r="327" spans="1:45" x14ac:dyDescent="0.2">
      <c r="A327" s="229">
        <v>412897</v>
      </c>
      <c r="B327" s="229" t="s">
        <v>381</v>
      </c>
      <c r="AI327" s="229" t="s">
        <v>157</v>
      </c>
      <c r="AO327" s="229" t="s">
        <v>155</v>
      </c>
      <c r="AR327" s="229" t="s">
        <v>157</v>
      </c>
      <c r="AS327" s="229" t="s">
        <v>2548</v>
      </c>
    </row>
    <row r="328" spans="1:45" x14ac:dyDescent="0.2">
      <c r="A328" s="229">
        <v>412903</v>
      </c>
      <c r="B328" s="229" t="s">
        <v>381</v>
      </c>
      <c r="L328" s="229" t="s">
        <v>155</v>
      </c>
      <c r="AE328" s="229" t="s">
        <v>155</v>
      </c>
      <c r="AH328" s="229" t="s">
        <v>155</v>
      </c>
      <c r="AK328" s="229" t="s">
        <v>155</v>
      </c>
      <c r="AM328" s="229" t="s">
        <v>155</v>
      </c>
      <c r="AS328" s="229" t="s">
        <v>2548</v>
      </c>
    </row>
    <row r="329" spans="1:45" x14ac:dyDescent="0.2">
      <c r="A329" s="229">
        <v>412906</v>
      </c>
      <c r="B329" s="229" t="s">
        <v>381</v>
      </c>
      <c r="T329" s="229" t="s">
        <v>156</v>
      </c>
      <c r="AD329" s="229" t="s">
        <v>157</v>
      </c>
      <c r="AM329" s="229" t="s">
        <v>156</v>
      </c>
      <c r="AS329" s="229" t="s">
        <v>2548</v>
      </c>
    </row>
    <row r="330" spans="1:45" x14ac:dyDescent="0.2">
      <c r="A330" s="229">
        <v>412924</v>
      </c>
      <c r="B330" s="229" t="s">
        <v>381</v>
      </c>
      <c r="AD330" s="229" t="s">
        <v>155</v>
      </c>
      <c r="AF330" s="229" t="s">
        <v>155</v>
      </c>
      <c r="AK330" s="229" t="s">
        <v>156</v>
      </c>
      <c r="AL330" s="229" t="s">
        <v>156</v>
      </c>
      <c r="AN330" s="229" t="s">
        <v>156</v>
      </c>
      <c r="AO330" s="229" t="s">
        <v>156</v>
      </c>
      <c r="AP330" s="229" t="s">
        <v>156</v>
      </c>
      <c r="AQ330" s="229" t="s">
        <v>156</v>
      </c>
      <c r="AR330" s="229" t="s">
        <v>156</v>
      </c>
      <c r="AS330" s="229" t="s">
        <v>2548</v>
      </c>
    </row>
    <row r="331" spans="1:45" x14ac:dyDescent="0.2">
      <c r="A331" s="229">
        <v>412932</v>
      </c>
      <c r="B331" s="229" t="s">
        <v>381</v>
      </c>
      <c r="L331" s="229" t="s">
        <v>155</v>
      </c>
      <c r="AE331" s="229" t="s">
        <v>155</v>
      </c>
      <c r="AS331" s="229" t="s">
        <v>2548</v>
      </c>
    </row>
    <row r="332" spans="1:45" x14ac:dyDescent="0.2">
      <c r="A332" s="229">
        <v>412939</v>
      </c>
      <c r="B332" s="229" t="s">
        <v>381</v>
      </c>
      <c r="AE332" s="229" t="s">
        <v>157</v>
      </c>
      <c r="AI332" s="229" t="s">
        <v>157</v>
      </c>
      <c r="AJ332" s="229" t="s">
        <v>156</v>
      </c>
      <c r="AK332" s="229" t="s">
        <v>156</v>
      </c>
      <c r="AL332" s="229" t="s">
        <v>156</v>
      </c>
      <c r="AM332" s="229" t="s">
        <v>157</v>
      </c>
      <c r="AN332" s="229" t="s">
        <v>156</v>
      </c>
      <c r="AO332" s="229" t="s">
        <v>156</v>
      </c>
      <c r="AP332" s="229" t="s">
        <v>156</v>
      </c>
      <c r="AQ332" s="229" t="s">
        <v>156</v>
      </c>
      <c r="AR332" s="229" t="s">
        <v>156</v>
      </c>
      <c r="AS332" s="229" t="s">
        <v>2548</v>
      </c>
    </row>
    <row r="333" spans="1:45" x14ac:dyDescent="0.2">
      <c r="A333" s="229">
        <v>412975</v>
      </c>
      <c r="B333" s="229" t="s">
        <v>381</v>
      </c>
      <c r="I333" s="229" t="s">
        <v>155</v>
      </c>
      <c r="R333" s="229" t="s">
        <v>156</v>
      </c>
      <c r="AB333" s="229" t="s">
        <v>155</v>
      </c>
      <c r="AF333" s="229" t="s">
        <v>156</v>
      </c>
      <c r="AI333" s="229" t="s">
        <v>157</v>
      </c>
      <c r="AM333" s="229" t="s">
        <v>157</v>
      </c>
      <c r="AN333" s="229" t="s">
        <v>156</v>
      </c>
      <c r="AO333" s="229" t="s">
        <v>156</v>
      </c>
      <c r="AP333" s="229" t="s">
        <v>156</v>
      </c>
      <c r="AQ333" s="229" t="s">
        <v>156</v>
      </c>
      <c r="AR333" s="229" t="s">
        <v>156</v>
      </c>
      <c r="AS333" s="229" t="s">
        <v>2548</v>
      </c>
    </row>
    <row r="334" spans="1:45" x14ac:dyDescent="0.2">
      <c r="A334" s="229">
        <v>412981</v>
      </c>
      <c r="B334" s="229" t="s">
        <v>381</v>
      </c>
      <c r="AG334" s="229" t="s">
        <v>155</v>
      </c>
      <c r="AI334" s="229" t="s">
        <v>157</v>
      </c>
      <c r="AJ334" s="229" t="s">
        <v>157</v>
      </c>
      <c r="AK334" s="229" t="s">
        <v>157</v>
      </c>
      <c r="AL334" s="229" t="s">
        <v>157</v>
      </c>
      <c r="AM334" s="229" t="s">
        <v>156</v>
      </c>
      <c r="AN334" s="229" t="s">
        <v>156</v>
      </c>
      <c r="AO334" s="229" t="s">
        <v>156</v>
      </c>
      <c r="AP334" s="229" t="s">
        <v>156</v>
      </c>
      <c r="AQ334" s="229" t="s">
        <v>156</v>
      </c>
      <c r="AR334" s="229" t="s">
        <v>156</v>
      </c>
      <c r="AS334" s="229" t="s">
        <v>2548</v>
      </c>
    </row>
    <row r="335" spans="1:45" x14ac:dyDescent="0.2">
      <c r="A335" s="229">
        <v>412985</v>
      </c>
      <c r="B335" s="229" t="s">
        <v>381</v>
      </c>
      <c r="AJ335" s="229" t="s">
        <v>155</v>
      </c>
      <c r="AM335" s="229" t="s">
        <v>155</v>
      </c>
      <c r="AS335" s="229" t="s">
        <v>2547</v>
      </c>
    </row>
    <row r="336" spans="1:45" x14ac:dyDescent="0.2">
      <c r="A336" s="229">
        <v>413004</v>
      </c>
      <c r="B336" s="229" t="s">
        <v>381</v>
      </c>
      <c r="AD336" s="229" t="s">
        <v>155</v>
      </c>
      <c r="AI336" s="229" t="s">
        <v>155</v>
      </c>
      <c r="AN336" s="229" t="s">
        <v>156</v>
      </c>
      <c r="AO336" s="229" t="s">
        <v>155</v>
      </c>
      <c r="AP336" s="229" t="s">
        <v>155</v>
      </c>
      <c r="AQ336" s="229" t="s">
        <v>156</v>
      </c>
      <c r="AS336" s="229" t="s">
        <v>2548</v>
      </c>
    </row>
    <row r="337" spans="1:45" x14ac:dyDescent="0.2">
      <c r="A337" s="229">
        <v>413019</v>
      </c>
      <c r="B337" s="229" t="s">
        <v>381</v>
      </c>
      <c r="R337" s="229" t="s">
        <v>157</v>
      </c>
      <c r="AE337" s="229" t="s">
        <v>156</v>
      </c>
      <c r="AF337" s="229" t="s">
        <v>155</v>
      </c>
      <c r="AI337" s="229" t="s">
        <v>156</v>
      </c>
      <c r="AJ337" s="229" t="s">
        <v>156</v>
      </c>
      <c r="AK337" s="229" t="s">
        <v>156</v>
      </c>
      <c r="AL337" s="229" t="s">
        <v>156</v>
      </c>
      <c r="AM337" s="229" t="s">
        <v>156</v>
      </c>
      <c r="AN337" s="229" t="s">
        <v>156</v>
      </c>
      <c r="AO337" s="229" t="s">
        <v>156</v>
      </c>
      <c r="AP337" s="229" t="s">
        <v>156</v>
      </c>
      <c r="AQ337" s="229" t="s">
        <v>156</v>
      </c>
      <c r="AR337" s="229" t="s">
        <v>156</v>
      </c>
      <c r="AS337" s="229" t="s">
        <v>2548</v>
      </c>
    </row>
    <row r="338" spans="1:45" x14ac:dyDescent="0.2">
      <c r="A338" s="229">
        <v>413036</v>
      </c>
      <c r="B338" s="229" t="s">
        <v>381</v>
      </c>
      <c r="S338" s="229" t="s">
        <v>156</v>
      </c>
      <c r="AE338" s="229" t="s">
        <v>156</v>
      </c>
      <c r="AI338" s="229" t="s">
        <v>156</v>
      </c>
      <c r="AK338" s="229" t="s">
        <v>156</v>
      </c>
      <c r="AM338" s="229" t="s">
        <v>157</v>
      </c>
      <c r="AN338" s="229" t="s">
        <v>156</v>
      </c>
      <c r="AO338" s="229" t="s">
        <v>156</v>
      </c>
      <c r="AP338" s="229" t="s">
        <v>156</v>
      </c>
      <c r="AQ338" s="229" t="s">
        <v>156</v>
      </c>
      <c r="AR338" s="229" t="s">
        <v>156</v>
      </c>
      <c r="AS338" s="229" t="s">
        <v>2548</v>
      </c>
    </row>
    <row r="339" spans="1:45" x14ac:dyDescent="0.2">
      <c r="A339" s="229">
        <v>413056</v>
      </c>
      <c r="B339" s="229" t="s">
        <v>381</v>
      </c>
      <c r="AA339" s="229" t="s">
        <v>157</v>
      </c>
      <c r="AB339" s="229" t="s">
        <v>157</v>
      </c>
      <c r="AF339" s="229" t="s">
        <v>155</v>
      </c>
      <c r="AH339" s="229" t="s">
        <v>155</v>
      </c>
      <c r="AI339" s="229" t="s">
        <v>156</v>
      </c>
      <c r="AJ339" s="229" t="s">
        <v>156</v>
      </c>
      <c r="AK339" s="229" t="s">
        <v>156</v>
      </c>
      <c r="AL339" s="229" t="s">
        <v>156</v>
      </c>
      <c r="AM339" s="229" t="s">
        <v>156</v>
      </c>
      <c r="AN339" s="229" t="s">
        <v>156</v>
      </c>
      <c r="AO339" s="229" t="s">
        <v>156</v>
      </c>
      <c r="AP339" s="229" t="s">
        <v>156</v>
      </c>
      <c r="AQ339" s="229" t="s">
        <v>156</v>
      </c>
      <c r="AR339" s="229" t="s">
        <v>156</v>
      </c>
      <c r="AS339" s="229" t="s">
        <v>2548</v>
      </c>
    </row>
    <row r="340" spans="1:45" x14ac:dyDescent="0.2">
      <c r="A340" s="229">
        <v>413060</v>
      </c>
      <c r="B340" s="229" t="s">
        <v>381</v>
      </c>
      <c r="L340" s="229" t="s">
        <v>157</v>
      </c>
      <c r="R340" s="229" t="s">
        <v>156</v>
      </c>
      <c r="AE340" s="229" t="s">
        <v>156</v>
      </c>
      <c r="AI340" s="229" t="s">
        <v>156</v>
      </c>
      <c r="AJ340" s="229" t="s">
        <v>157</v>
      </c>
      <c r="AK340" s="229" t="s">
        <v>156</v>
      </c>
      <c r="AL340" s="229" t="s">
        <v>157</v>
      </c>
      <c r="AM340" s="229" t="s">
        <v>156</v>
      </c>
      <c r="AN340" s="229" t="s">
        <v>156</v>
      </c>
      <c r="AO340" s="229" t="s">
        <v>156</v>
      </c>
      <c r="AP340" s="229" t="s">
        <v>156</v>
      </c>
      <c r="AQ340" s="229" t="s">
        <v>156</v>
      </c>
      <c r="AR340" s="229" t="s">
        <v>156</v>
      </c>
      <c r="AS340" s="229" t="s">
        <v>2548</v>
      </c>
    </row>
    <row r="341" spans="1:45" x14ac:dyDescent="0.2">
      <c r="A341" s="229">
        <v>413082</v>
      </c>
      <c r="B341" s="229" t="s">
        <v>381</v>
      </c>
      <c r="R341" s="229" t="s">
        <v>155</v>
      </c>
      <c r="S341" s="229" t="s">
        <v>155</v>
      </c>
      <c r="AA341" s="229" t="s">
        <v>155</v>
      </c>
      <c r="AE341" s="229" t="s">
        <v>156</v>
      </c>
      <c r="AI341" s="229" t="s">
        <v>157</v>
      </c>
      <c r="AJ341" s="229" t="s">
        <v>157</v>
      </c>
      <c r="AK341" s="229" t="s">
        <v>156</v>
      </c>
      <c r="AL341" s="229" t="s">
        <v>157</v>
      </c>
      <c r="AM341" s="229" t="s">
        <v>157</v>
      </c>
      <c r="AN341" s="229" t="s">
        <v>156</v>
      </c>
      <c r="AO341" s="229" t="s">
        <v>156</v>
      </c>
      <c r="AP341" s="229" t="s">
        <v>156</v>
      </c>
      <c r="AQ341" s="229" t="s">
        <v>156</v>
      </c>
      <c r="AR341" s="229" t="s">
        <v>156</v>
      </c>
      <c r="AS341" s="229" t="s">
        <v>2548</v>
      </c>
    </row>
    <row r="342" spans="1:45" x14ac:dyDescent="0.2">
      <c r="A342" s="229">
        <v>413084</v>
      </c>
      <c r="B342" s="229" t="s">
        <v>381</v>
      </c>
      <c r="T342" s="229" t="s">
        <v>156</v>
      </c>
      <c r="AH342" s="229" t="s">
        <v>157</v>
      </c>
      <c r="AI342" s="229" t="s">
        <v>157</v>
      </c>
      <c r="AJ342" s="229" t="s">
        <v>157</v>
      </c>
      <c r="AM342" s="229" t="s">
        <v>156</v>
      </c>
      <c r="AN342" s="229" t="s">
        <v>156</v>
      </c>
      <c r="AO342" s="229" t="s">
        <v>156</v>
      </c>
      <c r="AP342" s="229" t="s">
        <v>156</v>
      </c>
      <c r="AQ342" s="229" t="s">
        <v>156</v>
      </c>
      <c r="AR342" s="229" t="s">
        <v>156</v>
      </c>
      <c r="AS342" s="229" t="s">
        <v>2548</v>
      </c>
    </row>
    <row r="343" spans="1:45" x14ac:dyDescent="0.2">
      <c r="A343" s="229">
        <v>413088</v>
      </c>
      <c r="B343" s="229" t="s">
        <v>381</v>
      </c>
      <c r="H343" s="229" t="s">
        <v>155</v>
      </c>
      <c r="S343" s="229" t="s">
        <v>156</v>
      </c>
      <c r="AD343" s="229" t="s">
        <v>157</v>
      </c>
      <c r="AN343" s="229" t="s">
        <v>156</v>
      </c>
      <c r="AO343" s="229" t="s">
        <v>156</v>
      </c>
      <c r="AP343" s="229" t="s">
        <v>156</v>
      </c>
      <c r="AQ343" s="229" t="s">
        <v>156</v>
      </c>
      <c r="AR343" s="229" t="s">
        <v>156</v>
      </c>
      <c r="AS343" s="229" t="s">
        <v>2548</v>
      </c>
    </row>
    <row r="344" spans="1:45" x14ac:dyDescent="0.2">
      <c r="A344" s="229">
        <v>413091</v>
      </c>
      <c r="B344" s="229" t="s">
        <v>381</v>
      </c>
      <c r="AK344" s="229" t="s">
        <v>155</v>
      </c>
      <c r="AR344" s="229" t="s">
        <v>155</v>
      </c>
      <c r="AS344" s="229" t="s">
        <v>2547</v>
      </c>
    </row>
    <row r="345" spans="1:45" x14ac:dyDescent="0.2">
      <c r="A345" s="229">
        <v>413105</v>
      </c>
      <c r="B345" s="229" t="s">
        <v>381</v>
      </c>
      <c r="R345" s="229" t="s">
        <v>156</v>
      </c>
      <c r="S345" s="229" t="s">
        <v>155</v>
      </c>
      <c r="AE345" s="229" t="s">
        <v>157</v>
      </c>
      <c r="AF345" s="229" t="s">
        <v>155</v>
      </c>
      <c r="AI345" s="229" t="s">
        <v>157</v>
      </c>
      <c r="AK345" s="229" t="s">
        <v>156</v>
      </c>
      <c r="AM345" s="229" t="s">
        <v>155</v>
      </c>
      <c r="AN345" s="229" t="s">
        <v>156</v>
      </c>
      <c r="AO345" s="229" t="s">
        <v>157</v>
      </c>
      <c r="AP345" s="229" t="s">
        <v>157</v>
      </c>
      <c r="AQ345" s="229" t="s">
        <v>156</v>
      </c>
      <c r="AR345" s="229" t="s">
        <v>156</v>
      </c>
      <c r="AS345" s="229" t="s">
        <v>2548</v>
      </c>
    </row>
    <row r="346" spans="1:45" x14ac:dyDescent="0.2">
      <c r="A346" s="229">
        <v>413137</v>
      </c>
      <c r="B346" s="229" t="s">
        <v>381</v>
      </c>
      <c r="AF346" s="229" t="s">
        <v>156</v>
      </c>
      <c r="AI346" s="229" t="s">
        <v>157</v>
      </c>
      <c r="AJ346" s="229" t="s">
        <v>157</v>
      </c>
      <c r="AK346" s="229" t="s">
        <v>157</v>
      </c>
      <c r="AL346" s="229" t="s">
        <v>157</v>
      </c>
      <c r="AM346" s="229" t="s">
        <v>157</v>
      </c>
      <c r="AN346" s="229" t="s">
        <v>156</v>
      </c>
      <c r="AO346" s="229" t="s">
        <v>156</v>
      </c>
      <c r="AP346" s="229" t="s">
        <v>156</v>
      </c>
      <c r="AQ346" s="229" t="s">
        <v>156</v>
      </c>
      <c r="AR346" s="229" t="s">
        <v>156</v>
      </c>
      <c r="AS346" s="229" t="s">
        <v>2548</v>
      </c>
    </row>
    <row r="347" spans="1:45" x14ac:dyDescent="0.2">
      <c r="A347" s="229">
        <v>413153</v>
      </c>
      <c r="B347" s="229" t="s">
        <v>381</v>
      </c>
      <c r="AE347" s="229" t="s">
        <v>157</v>
      </c>
      <c r="AI347" s="229" t="s">
        <v>155</v>
      </c>
      <c r="AJ347" s="229" t="s">
        <v>156</v>
      </c>
      <c r="AN347" s="229" t="s">
        <v>156</v>
      </c>
      <c r="AO347" s="229" t="s">
        <v>156</v>
      </c>
      <c r="AP347" s="229" t="s">
        <v>155</v>
      </c>
      <c r="AQ347" s="229" t="s">
        <v>156</v>
      </c>
      <c r="AR347" s="229" t="s">
        <v>156</v>
      </c>
      <c r="AS347" s="229" t="s">
        <v>2548</v>
      </c>
    </row>
    <row r="348" spans="1:45" x14ac:dyDescent="0.2">
      <c r="A348" s="229">
        <v>413185</v>
      </c>
      <c r="B348" s="229" t="s">
        <v>381</v>
      </c>
      <c r="AQ348" s="229" t="s">
        <v>156</v>
      </c>
      <c r="AS348" s="229" t="s">
        <v>2548</v>
      </c>
    </row>
    <row r="349" spans="1:45" x14ac:dyDescent="0.2">
      <c r="A349" s="229">
        <v>413203</v>
      </c>
      <c r="B349" s="229" t="s">
        <v>381</v>
      </c>
      <c r="H349" s="229" t="s">
        <v>155</v>
      </c>
      <c r="S349" s="229" t="s">
        <v>156</v>
      </c>
      <c r="AE349" s="229" t="s">
        <v>156</v>
      </c>
      <c r="AI349" s="229" t="s">
        <v>157</v>
      </c>
      <c r="AJ349" s="229" t="s">
        <v>157</v>
      </c>
      <c r="AM349" s="229" t="s">
        <v>157</v>
      </c>
      <c r="AN349" s="229" t="s">
        <v>156</v>
      </c>
      <c r="AO349" s="229" t="s">
        <v>156</v>
      </c>
      <c r="AP349" s="229" t="s">
        <v>156</v>
      </c>
      <c r="AQ349" s="229" t="s">
        <v>156</v>
      </c>
      <c r="AR349" s="229" t="s">
        <v>156</v>
      </c>
      <c r="AS349" s="229" t="s">
        <v>2548</v>
      </c>
    </row>
    <row r="350" spans="1:45" x14ac:dyDescent="0.2">
      <c r="A350" s="229">
        <v>413210</v>
      </c>
      <c r="B350" s="229" t="s">
        <v>381</v>
      </c>
      <c r="AM350" s="229" t="s">
        <v>157</v>
      </c>
      <c r="AN350" s="229" t="s">
        <v>156</v>
      </c>
      <c r="AO350" s="229" t="s">
        <v>156</v>
      </c>
      <c r="AP350" s="229" t="s">
        <v>156</v>
      </c>
      <c r="AQ350" s="229" t="s">
        <v>156</v>
      </c>
      <c r="AR350" s="229" t="s">
        <v>156</v>
      </c>
      <c r="AS350" s="229" t="s">
        <v>2548</v>
      </c>
    </row>
    <row r="351" spans="1:45" x14ac:dyDescent="0.2">
      <c r="A351" s="229">
        <v>413248</v>
      </c>
      <c r="B351" s="229" t="s">
        <v>381</v>
      </c>
      <c r="L351" s="229" t="s">
        <v>157</v>
      </c>
      <c r="AA351" s="229" t="s">
        <v>155</v>
      </c>
      <c r="AF351" s="229" t="s">
        <v>157</v>
      </c>
      <c r="AH351" s="229" t="s">
        <v>155</v>
      </c>
      <c r="AI351" s="229" t="s">
        <v>156</v>
      </c>
      <c r="AJ351" s="229" t="s">
        <v>156</v>
      </c>
      <c r="AK351" s="229" t="s">
        <v>156</v>
      </c>
      <c r="AL351" s="229" t="s">
        <v>156</v>
      </c>
      <c r="AM351" s="229" t="s">
        <v>156</v>
      </c>
      <c r="AN351" s="229" t="s">
        <v>156</v>
      </c>
      <c r="AO351" s="229" t="s">
        <v>156</v>
      </c>
      <c r="AP351" s="229" t="s">
        <v>156</v>
      </c>
      <c r="AQ351" s="229" t="s">
        <v>156</v>
      </c>
      <c r="AR351" s="229" t="s">
        <v>156</v>
      </c>
      <c r="AS351" s="229" t="s">
        <v>2548</v>
      </c>
    </row>
    <row r="352" spans="1:45" x14ac:dyDescent="0.2">
      <c r="A352" s="229">
        <v>413288</v>
      </c>
      <c r="B352" s="229" t="s">
        <v>381</v>
      </c>
      <c r="AK352" s="229" t="s">
        <v>155</v>
      </c>
      <c r="AM352" s="229" t="s">
        <v>155</v>
      </c>
      <c r="AN352" s="229" t="s">
        <v>155</v>
      </c>
      <c r="AO352" s="229" t="s">
        <v>155</v>
      </c>
      <c r="AS352" s="229" t="s">
        <v>2548</v>
      </c>
    </row>
    <row r="353" spans="1:45" x14ac:dyDescent="0.2">
      <c r="A353" s="229">
        <v>413337</v>
      </c>
      <c r="B353" s="229" t="s">
        <v>381</v>
      </c>
      <c r="AI353" s="229" t="s">
        <v>156</v>
      </c>
      <c r="AN353" s="229" t="s">
        <v>156</v>
      </c>
      <c r="AO353" s="229" t="s">
        <v>155</v>
      </c>
      <c r="AR353" s="229" t="s">
        <v>156</v>
      </c>
      <c r="AS353" s="229" t="s">
        <v>2548</v>
      </c>
    </row>
    <row r="354" spans="1:45" x14ac:dyDescent="0.2">
      <c r="A354" s="229">
        <v>413345</v>
      </c>
      <c r="B354" s="229" t="s">
        <v>381</v>
      </c>
      <c r="E354" s="229" t="s">
        <v>155</v>
      </c>
      <c r="AK354" s="229" t="s">
        <v>155</v>
      </c>
      <c r="AM354" s="229" t="s">
        <v>155</v>
      </c>
      <c r="AO354" s="229" t="s">
        <v>155</v>
      </c>
      <c r="AQ354" s="229" t="s">
        <v>155</v>
      </c>
      <c r="AR354" s="229" t="s">
        <v>155</v>
      </c>
      <c r="AS354" s="229" t="s">
        <v>2548</v>
      </c>
    </row>
    <row r="355" spans="1:45" x14ac:dyDescent="0.2">
      <c r="A355" s="229">
        <v>413389</v>
      </c>
      <c r="B355" s="229" t="s">
        <v>382</v>
      </c>
      <c r="AB355" s="229" t="s">
        <v>156</v>
      </c>
      <c r="AD355" s="229" t="s">
        <v>155</v>
      </c>
      <c r="AI355" s="229" t="s">
        <v>156</v>
      </c>
      <c r="AJ355" s="229" t="s">
        <v>156</v>
      </c>
      <c r="AK355" s="229" t="s">
        <v>156</v>
      </c>
      <c r="AL355" s="229" t="s">
        <v>156</v>
      </c>
      <c r="AM355" s="229" t="s">
        <v>156</v>
      </c>
      <c r="AS355" s="229" t="s">
        <v>2548</v>
      </c>
    </row>
    <row r="356" spans="1:45" x14ac:dyDescent="0.2">
      <c r="A356" s="229">
        <v>413399</v>
      </c>
      <c r="B356" s="229" t="s">
        <v>381</v>
      </c>
      <c r="W356" s="229" t="s">
        <v>155</v>
      </c>
      <c r="AE356" s="229" t="s">
        <v>157</v>
      </c>
      <c r="AF356" s="229" t="s">
        <v>155</v>
      </c>
      <c r="AM356" s="229" t="s">
        <v>157</v>
      </c>
      <c r="AN356" s="229" t="s">
        <v>156</v>
      </c>
      <c r="AO356" s="229" t="s">
        <v>156</v>
      </c>
      <c r="AP356" s="229" t="s">
        <v>156</v>
      </c>
      <c r="AQ356" s="229" t="s">
        <v>156</v>
      </c>
      <c r="AR356" s="229" t="s">
        <v>156</v>
      </c>
      <c r="AS356" s="229" t="s">
        <v>2548</v>
      </c>
    </row>
    <row r="357" spans="1:45" x14ac:dyDescent="0.2">
      <c r="A357" s="229">
        <v>413401</v>
      </c>
      <c r="B357" s="229" t="s">
        <v>381</v>
      </c>
      <c r="AA357" s="229" t="s">
        <v>157</v>
      </c>
      <c r="AE357" s="229" t="s">
        <v>156</v>
      </c>
      <c r="AF357" s="229" t="s">
        <v>156</v>
      </c>
      <c r="AI357" s="229" t="s">
        <v>156</v>
      </c>
      <c r="AJ357" s="229" t="s">
        <v>157</v>
      </c>
      <c r="AK357" s="229" t="s">
        <v>156</v>
      </c>
      <c r="AM357" s="229" t="s">
        <v>156</v>
      </c>
      <c r="AN357" s="229" t="s">
        <v>156</v>
      </c>
      <c r="AO357" s="229" t="s">
        <v>157</v>
      </c>
      <c r="AP357" s="229" t="s">
        <v>156</v>
      </c>
      <c r="AQ357" s="229" t="s">
        <v>156</v>
      </c>
      <c r="AR357" s="229" t="s">
        <v>157</v>
      </c>
      <c r="AS357" s="229" t="s">
        <v>2548</v>
      </c>
    </row>
    <row r="358" spans="1:45" x14ac:dyDescent="0.2">
      <c r="A358" s="229">
        <v>413410</v>
      </c>
      <c r="B358" s="229" t="s">
        <v>381</v>
      </c>
      <c r="AI358" s="229" t="s">
        <v>156</v>
      </c>
      <c r="AJ358" s="229" t="s">
        <v>156</v>
      </c>
      <c r="AK358" s="229" t="s">
        <v>156</v>
      </c>
      <c r="AL358" s="229" t="s">
        <v>156</v>
      </c>
      <c r="AM358" s="229" t="s">
        <v>156</v>
      </c>
      <c r="AN358" s="229" t="s">
        <v>156</v>
      </c>
      <c r="AO358" s="229" t="s">
        <v>156</v>
      </c>
      <c r="AP358" s="229" t="s">
        <v>156</v>
      </c>
      <c r="AQ358" s="229" t="s">
        <v>156</v>
      </c>
      <c r="AR358" s="229" t="s">
        <v>156</v>
      </c>
      <c r="AS358" s="229" t="s">
        <v>2548</v>
      </c>
    </row>
    <row r="359" spans="1:45" x14ac:dyDescent="0.2">
      <c r="A359" s="229">
        <v>413424</v>
      </c>
      <c r="B359" s="229" t="s">
        <v>381</v>
      </c>
      <c r="I359" s="229" t="s">
        <v>155</v>
      </c>
      <c r="L359" s="229" t="s">
        <v>155</v>
      </c>
      <c r="AA359" s="229" t="s">
        <v>157</v>
      </c>
      <c r="AF359" s="229" t="s">
        <v>155</v>
      </c>
      <c r="AJ359" s="229" t="s">
        <v>155</v>
      </c>
      <c r="AK359" s="229" t="s">
        <v>156</v>
      </c>
      <c r="AM359" s="229" t="s">
        <v>156</v>
      </c>
      <c r="AO359" s="229" t="s">
        <v>156</v>
      </c>
      <c r="AR359" s="229" t="s">
        <v>156</v>
      </c>
      <c r="AS359" s="229" t="s">
        <v>2548</v>
      </c>
    </row>
    <row r="360" spans="1:45" x14ac:dyDescent="0.2">
      <c r="A360" s="229">
        <v>413438</v>
      </c>
      <c r="B360" s="229" t="s">
        <v>381</v>
      </c>
      <c r="AD360" s="229" t="s">
        <v>155</v>
      </c>
      <c r="AE360" s="229" t="s">
        <v>157</v>
      </c>
      <c r="AK360" s="229" t="s">
        <v>156</v>
      </c>
      <c r="AS360" s="229" t="s">
        <v>2548</v>
      </c>
    </row>
    <row r="361" spans="1:45" x14ac:dyDescent="0.2">
      <c r="A361" s="229">
        <v>413449</v>
      </c>
      <c r="B361" s="229" t="s">
        <v>381</v>
      </c>
      <c r="I361" s="229" t="s">
        <v>155</v>
      </c>
      <c r="AN361" s="229" t="s">
        <v>156</v>
      </c>
      <c r="AP361" s="229" t="s">
        <v>156</v>
      </c>
      <c r="AQ361" s="229" t="s">
        <v>156</v>
      </c>
      <c r="AS361" s="229" t="s">
        <v>2548</v>
      </c>
    </row>
    <row r="362" spans="1:45" x14ac:dyDescent="0.2">
      <c r="A362" s="229">
        <v>413464</v>
      </c>
      <c r="B362" s="229" t="s">
        <v>381</v>
      </c>
      <c r="Y362" s="229" t="s">
        <v>156</v>
      </c>
      <c r="AA362" s="229" t="s">
        <v>157</v>
      </c>
      <c r="AE362" s="229" t="s">
        <v>157</v>
      </c>
      <c r="AF362" s="229" t="s">
        <v>155</v>
      </c>
      <c r="AK362" s="229" t="s">
        <v>157</v>
      </c>
      <c r="AM362" s="229" t="s">
        <v>155</v>
      </c>
      <c r="AO362" s="229" t="s">
        <v>157</v>
      </c>
      <c r="AR362" s="229" t="s">
        <v>157</v>
      </c>
      <c r="AS362" s="229" t="s">
        <v>2548</v>
      </c>
    </row>
    <row r="363" spans="1:45" x14ac:dyDescent="0.2">
      <c r="A363" s="229">
        <v>413475</v>
      </c>
      <c r="B363" s="229" t="s">
        <v>381</v>
      </c>
      <c r="AN363" s="229" t="s">
        <v>156</v>
      </c>
      <c r="AR363" s="229" t="s">
        <v>156</v>
      </c>
      <c r="AS363" s="229" t="s">
        <v>2548</v>
      </c>
    </row>
    <row r="364" spans="1:45" x14ac:dyDescent="0.2">
      <c r="A364" s="229">
        <v>413482</v>
      </c>
      <c r="B364" s="229" t="s">
        <v>381</v>
      </c>
      <c r="L364" s="229" t="s">
        <v>155</v>
      </c>
      <c r="R364" s="229" t="s">
        <v>157</v>
      </c>
      <c r="AE364" s="229" t="s">
        <v>156</v>
      </c>
      <c r="AF364" s="229" t="s">
        <v>155</v>
      </c>
      <c r="AI364" s="229" t="s">
        <v>157</v>
      </c>
      <c r="AJ364" s="229" t="s">
        <v>157</v>
      </c>
      <c r="AK364" s="229" t="s">
        <v>157</v>
      </c>
      <c r="AL364" s="229" t="s">
        <v>157</v>
      </c>
      <c r="AM364" s="229" t="s">
        <v>157</v>
      </c>
      <c r="AN364" s="229" t="s">
        <v>156</v>
      </c>
      <c r="AO364" s="229" t="s">
        <v>156</v>
      </c>
      <c r="AP364" s="229" t="s">
        <v>156</v>
      </c>
      <c r="AQ364" s="229" t="s">
        <v>157</v>
      </c>
      <c r="AR364" s="229" t="s">
        <v>156</v>
      </c>
      <c r="AS364" s="229" t="s">
        <v>2548</v>
      </c>
    </row>
    <row r="365" spans="1:45" x14ac:dyDescent="0.2">
      <c r="A365" s="229">
        <v>413488</v>
      </c>
      <c r="B365" s="229" t="s">
        <v>381</v>
      </c>
      <c r="AA365" s="229" t="s">
        <v>157</v>
      </c>
      <c r="AB365" s="229" t="s">
        <v>155</v>
      </c>
      <c r="AD365" s="229" t="s">
        <v>155</v>
      </c>
      <c r="AF365" s="229" t="s">
        <v>155</v>
      </c>
      <c r="AI365" s="229" t="s">
        <v>156</v>
      </c>
      <c r="AJ365" s="229" t="s">
        <v>156</v>
      </c>
      <c r="AK365" s="229" t="s">
        <v>156</v>
      </c>
      <c r="AL365" s="229" t="s">
        <v>156</v>
      </c>
      <c r="AM365" s="229" t="s">
        <v>156</v>
      </c>
      <c r="AN365" s="229" t="s">
        <v>156</v>
      </c>
      <c r="AO365" s="229" t="s">
        <v>156</v>
      </c>
      <c r="AP365" s="229" t="s">
        <v>156</v>
      </c>
      <c r="AQ365" s="229" t="s">
        <v>156</v>
      </c>
      <c r="AR365" s="229" t="s">
        <v>156</v>
      </c>
      <c r="AS365" s="229" t="s">
        <v>2548</v>
      </c>
    </row>
    <row r="366" spans="1:45" x14ac:dyDescent="0.2">
      <c r="A366" s="229">
        <v>413501</v>
      </c>
      <c r="B366" s="229" t="s">
        <v>381</v>
      </c>
      <c r="AO366" s="229" t="s">
        <v>155</v>
      </c>
      <c r="AS366" s="229" t="s">
        <v>2548</v>
      </c>
    </row>
    <row r="367" spans="1:45" x14ac:dyDescent="0.2">
      <c r="A367" s="229">
        <v>413524</v>
      </c>
      <c r="B367" s="229" t="s">
        <v>381</v>
      </c>
      <c r="J367" s="229" t="s">
        <v>157</v>
      </c>
      <c r="AG367" s="229" t="s">
        <v>155</v>
      </c>
      <c r="AI367" s="229" t="s">
        <v>157</v>
      </c>
      <c r="AN367" s="229" t="s">
        <v>157</v>
      </c>
      <c r="AO367" s="229" t="s">
        <v>157</v>
      </c>
      <c r="AS367" s="229" t="s">
        <v>2548</v>
      </c>
    </row>
    <row r="368" spans="1:45" x14ac:dyDescent="0.2">
      <c r="A368" s="229">
        <v>413542</v>
      </c>
      <c r="B368" s="229" t="s">
        <v>382</v>
      </c>
      <c r="S368" s="229" t="s">
        <v>155</v>
      </c>
      <c r="AE368" s="229" t="s">
        <v>157</v>
      </c>
      <c r="AF368" s="229" t="s">
        <v>155</v>
      </c>
      <c r="AI368" s="229" t="s">
        <v>156</v>
      </c>
      <c r="AJ368" s="229" t="s">
        <v>156</v>
      </c>
      <c r="AK368" s="229" t="s">
        <v>156</v>
      </c>
      <c r="AL368" s="229" t="s">
        <v>156</v>
      </c>
      <c r="AM368" s="229" t="s">
        <v>156</v>
      </c>
      <c r="AS368" s="229" t="s">
        <v>2548</v>
      </c>
    </row>
    <row r="369" spans="1:45" x14ac:dyDescent="0.2">
      <c r="A369" s="229">
        <v>413571</v>
      </c>
      <c r="B369" s="229" t="s">
        <v>381</v>
      </c>
      <c r="L369" s="229" t="s">
        <v>155</v>
      </c>
      <c r="R369" s="229" t="s">
        <v>155</v>
      </c>
      <c r="S369" s="229" t="s">
        <v>155</v>
      </c>
      <c r="AE369" s="229" t="s">
        <v>156</v>
      </c>
      <c r="AI369" s="229" t="s">
        <v>155</v>
      </c>
      <c r="AJ369" s="229" t="s">
        <v>155</v>
      </c>
      <c r="AK369" s="229" t="s">
        <v>156</v>
      </c>
      <c r="AL369" s="229" t="s">
        <v>155</v>
      </c>
      <c r="AM369" s="229" t="s">
        <v>157</v>
      </c>
      <c r="AN369" s="229" t="s">
        <v>155</v>
      </c>
      <c r="AO369" s="229" t="s">
        <v>156</v>
      </c>
      <c r="AP369" s="229" t="s">
        <v>155</v>
      </c>
      <c r="AQ369" s="229" t="s">
        <v>155</v>
      </c>
      <c r="AR369" s="229" t="s">
        <v>156</v>
      </c>
      <c r="AS369" s="229" t="s">
        <v>2548</v>
      </c>
    </row>
    <row r="370" spans="1:45" x14ac:dyDescent="0.2">
      <c r="A370" s="229">
        <v>413648</v>
      </c>
      <c r="B370" s="229" t="s">
        <v>381</v>
      </c>
      <c r="AM370" s="229" t="s">
        <v>155</v>
      </c>
      <c r="AS370" s="229" t="s">
        <v>2548</v>
      </c>
    </row>
    <row r="371" spans="1:45" x14ac:dyDescent="0.2">
      <c r="A371" s="229">
        <v>413690</v>
      </c>
      <c r="B371" s="229" t="s">
        <v>381</v>
      </c>
      <c r="L371" s="229" t="s">
        <v>156</v>
      </c>
      <c r="AF371" s="229" t="s">
        <v>156</v>
      </c>
      <c r="AK371" s="229" t="s">
        <v>156</v>
      </c>
      <c r="AM371" s="229" t="s">
        <v>156</v>
      </c>
      <c r="AN371" s="229" t="s">
        <v>156</v>
      </c>
      <c r="AO371" s="229" t="s">
        <v>156</v>
      </c>
      <c r="AS371" s="229" t="s">
        <v>2548</v>
      </c>
    </row>
    <row r="372" spans="1:45" x14ac:dyDescent="0.2">
      <c r="A372" s="229">
        <v>413709</v>
      </c>
      <c r="B372" s="229" t="s">
        <v>382</v>
      </c>
      <c r="L372" s="229" t="s">
        <v>157</v>
      </c>
      <c r="R372" s="229" t="s">
        <v>156</v>
      </c>
      <c r="S372" s="229" t="s">
        <v>155</v>
      </c>
      <c r="AF372" s="229" t="s">
        <v>155</v>
      </c>
      <c r="AI372" s="229" t="s">
        <v>156</v>
      </c>
      <c r="AJ372" s="229" t="s">
        <v>156</v>
      </c>
      <c r="AK372" s="229" t="s">
        <v>156</v>
      </c>
      <c r="AL372" s="229" t="s">
        <v>156</v>
      </c>
      <c r="AM372" s="229" t="s">
        <v>156</v>
      </c>
      <c r="AS372" s="229" t="s">
        <v>2548</v>
      </c>
    </row>
    <row r="373" spans="1:45" x14ac:dyDescent="0.2">
      <c r="A373" s="229">
        <v>413712</v>
      </c>
      <c r="B373" s="229" t="s">
        <v>381</v>
      </c>
      <c r="T373" s="229" t="s">
        <v>156</v>
      </c>
      <c r="AL373" s="229" t="s">
        <v>156</v>
      </c>
      <c r="AM373" s="229" t="s">
        <v>156</v>
      </c>
      <c r="AN373" s="229" t="s">
        <v>156</v>
      </c>
      <c r="AO373" s="229" t="s">
        <v>156</v>
      </c>
      <c r="AP373" s="229" t="s">
        <v>156</v>
      </c>
      <c r="AQ373" s="229" t="s">
        <v>156</v>
      </c>
      <c r="AR373" s="229" t="s">
        <v>156</v>
      </c>
      <c r="AS373" s="229" t="s">
        <v>2548</v>
      </c>
    </row>
    <row r="374" spans="1:45" x14ac:dyDescent="0.2">
      <c r="A374" s="229">
        <v>413718</v>
      </c>
      <c r="B374" s="229" t="s">
        <v>381</v>
      </c>
      <c r="J374" s="229" t="s">
        <v>156</v>
      </c>
      <c r="AI374" s="229" t="s">
        <v>157</v>
      </c>
      <c r="AJ374" s="229" t="s">
        <v>157</v>
      </c>
      <c r="AN374" s="229" t="s">
        <v>156</v>
      </c>
      <c r="AO374" s="229" t="s">
        <v>156</v>
      </c>
      <c r="AS374" s="229" t="s">
        <v>2548</v>
      </c>
    </row>
    <row r="375" spans="1:45" x14ac:dyDescent="0.2">
      <c r="A375" s="229">
        <v>413722</v>
      </c>
      <c r="B375" s="229" t="s">
        <v>381</v>
      </c>
      <c r="AE375" s="229" t="s">
        <v>156</v>
      </c>
      <c r="AI375" s="229" t="s">
        <v>156</v>
      </c>
      <c r="AJ375" s="229" t="s">
        <v>156</v>
      </c>
      <c r="AK375" s="229" t="s">
        <v>156</v>
      </c>
      <c r="AL375" s="229" t="s">
        <v>156</v>
      </c>
      <c r="AN375" s="229" t="s">
        <v>156</v>
      </c>
      <c r="AO375" s="229" t="s">
        <v>156</v>
      </c>
      <c r="AP375" s="229" t="s">
        <v>156</v>
      </c>
      <c r="AQ375" s="229" t="s">
        <v>156</v>
      </c>
      <c r="AR375" s="229" t="s">
        <v>156</v>
      </c>
      <c r="AS375" s="229" t="s">
        <v>2548</v>
      </c>
    </row>
    <row r="376" spans="1:45" x14ac:dyDescent="0.2">
      <c r="A376" s="229">
        <v>413730</v>
      </c>
      <c r="B376" s="229" t="s">
        <v>381</v>
      </c>
      <c r="AA376" s="229" t="s">
        <v>157</v>
      </c>
      <c r="AB376" s="229" t="s">
        <v>156</v>
      </c>
      <c r="AF376" s="229" t="s">
        <v>157</v>
      </c>
      <c r="AH376" s="229" t="s">
        <v>156</v>
      </c>
      <c r="AM376" s="229" t="s">
        <v>156</v>
      </c>
      <c r="AO376" s="229" t="s">
        <v>155</v>
      </c>
      <c r="AS376" s="229" t="s">
        <v>2548</v>
      </c>
    </row>
    <row r="377" spans="1:45" x14ac:dyDescent="0.2">
      <c r="A377" s="229">
        <v>413731</v>
      </c>
      <c r="B377" s="229" t="s">
        <v>381</v>
      </c>
      <c r="W377" s="229" t="s">
        <v>156</v>
      </c>
      <c r="AD377" s="229" t="s">
        <v>155</v>
      </c>
      <c r="AF377" s="229" t="s">
        <v>157</v>
      </c>
      <c r="AM377" s="229" t="s">
        <v>157</v>
      </c>
      <c r="AO377" s="229" t="s">
        <v>156</v>
      </c>
      <c r="AP377" s="229" t="s">
        <v>157</v>
      </c>
      <c r="AQ377" s="229" t="s">
        <v>157</v>
      </c>
      <c r="AR377" s="229" t="s">
        <v>156</v>
      </c>
      <c r="AS377" s="229" t="s">
        <v>2548</v>
      </c>
    </row>
    <row r="378" spans="1:45" x14ac:dyDescent="0.2">
      <c r="A378" s="229">
        <v>413813</v>
      </c>
      <c r="B378" s="229" t="s">
        <v>381</v>
      </c>
      <c r="AG378" s="229" t="s">
        <v>155</v>
      </c>
      <c r="AJ378" s="229" t="s">
        <v>155</v>
      </c>
      <c r="AK378" s="229" t="s">
        <v>157</v>
      </c>
      <c r="AM378" s="229" t="s">
        <v>155</v>
      </c>
      <c r="AN378" s="229" t="s">
        <v>156</v>
      </c>
      <c r="AS378" s="229" t="s">
        <v>2548</v>
      </c>
    </row>
    <row r="379" spans="1:45" x14ac:dyDescent="0.2">
      <c r="A379" s="229">
        <v>413825</v>
      </c>
      <c r="B379" s="229" t="s">
        <v>381</v>
      </c>
      <c r="AM379" s="229" t="s">
        <v>157</v>
      </c>
      <c r="AR379" s="229" t="s">
        <v>157</v>
      </c>
      <c r="AS379" s="229" t="s">
        <v>2548</v>
      </c>
    </row>
    <row r="380" spans="1:45" x14ac:dyDescent="0.2">
      <c r="A380" s="229">
        <v>413827</v>
      </c>
      <c r="B380" s="229" t="s">
        <v>382</v>
      </c>
      <c r="AA380" s="229" t="s">
        <v>155</v>
      </c>
      <c r="AF380" s="229" t="s">
        <v>157</v>
      </c>
      <c r="AI380" s="229" t="s">
        <v>156</v>
      </c>
      <c r="AJ380" s="229" t="s">
        <v>156</v>
      </c>
      <c r="AK380" s="229" t="s">
        <v>156</v>
      </c>
      <c r="AL380" s="229" t="s">
        <v>156</v>
      </c>
      <c r="AM380" s="229" t="s">
        <v>156</v>
      </c>
      <c r="AS380" s="229" t="s">
        <v>2548</v>
      </c>
    </row>
    <row r="381" spans="1:45" x14ac:dyDescent="0.2">
      <c r="A381" s="229">
        <v>413864</v>
      </c>
      <c r="B381" s="229" t="s">
        <v>381</v>
      </c>
      <c r="AA381" s="229" t="s">
        <v>155</v>
      </c>
      <c r="AD381" s="229" t="s">
        <v>155</v>
      </c>
      <c r="AF381" s="229" t="s">
        <v>155</v>
      </c>
      <c r="AG381" s="229" t="s">
        <v>155</v>
      </c>
      <c r="AI381" s="229" t="s">
        <v>156</v>
      </c>
      <c r="AJ381" s="229" t="s">
        <v>157</v>
      </c>
      <c r="AK381" s="229" t="s">
        <v>156</v>
      </c>
      <c r="AL381" s="229" t="s">
        <v>157</v>
      </c>
      <c r="AM381" s="229" t="s">
        <v>157</v>
      </c>
      <c r="AN381" s="229" t="s">
        <v>156</v>
      </c>
      <c r="AO381" s="229" t="s">
        <v>156</v>
      </c>
      <c r="AP381" s="229" t="s">
        <v>156</v>
      </c>
      <c r="AQ381" s="229" t="s">
        <v>156</v>
      </c>
      <c r="AS381" s="229" t="s">
        <v>2548</v>
      </c>
    </row>
    <row r="382" spans="1:45" x14ac:dyDescent="0.2">
      <c r="A382" s="229">
        <v>413875</v>
      </c>
      <c r="B382" s="229" t="s">
        <v>381</v>
      </c>
      <c r="AF382" s="229" t="s">
        <v>155</v>
      </c>
      <c r="AS382" s="229" t="s">
        <v>2548</v>
      </c>
    </row>
    <row r="383" spans="1:45" x14ac:dyDescent="0.2">
      <c r="A383" s="229">
        <v>413928</v>
      </c>
      <c r="B383" s="229" t="s">
        <v>381</v>
      </c>
      <c r="AN383" s="229" t="s">
        <v>156</v>
      </c>
      <c r="AO383" s="229" t="s">
        <v>157</v>
      </c>
      <c r="AQ383" s="229" t="s">
        <v>156</v>
      </c>
      <c r="AR383" s="229" t="s">
        <v>156</v>
      </c>
      <c r="AS383" s="229" t="s">
        <v>2548</v>
      </c>
    </row>
    <row r="384" spans="1:45" x14ac:dyDescent="0.2">
      <c r="A384" s="229">
        <v>413929</v>
      </c>
      <c r="B384" s="229" t="s">
        <v>382</v>
      </c>
      <c r="AD384" s="229" t="s">
        <v>155</v>
      </c>
      <c r="AE384" s="229" t="s">
        <v>155</v>
      </c>
      <c r="AF384" s="229" t="s">
        <v>155</v>
      </c>
      <c r="AG384" s="229" t="s">
        <v>155</v>
      </c>
      <c r="AI384" s="229" t="s">
        <v>156</v>
      </c>
      <c r="AJ384" s="229" t="s">
        <v>156</v>
      </c>
      <c r="AK384" s="229" t="s">
        <v>156</v>
      </c>
      <c r="AL384" s="229" t="s">
        <v>156</v>
      </c>
      <c r="AM384" s="229" t="s">
        <v>156</v>
      </c>
      <c r="AS384" s="229" t="s">
        <v>2548</v>
      </c>
    </row>
    <row r="385" spans="1:45" x14ac:dyDescent="0.2">
      <c r="A385" s="229">
        <v>413957</v>
      </c>
      <c r="B385" s="229" t="s">
        <v>381</v>
      </c>
      <c r="AM385" s="229" t="s">
        <v>157</v>
      </c>
      <c r="AN385" s="229" t="s">
        <v>156</v>
      </c>
      <c r="AO385" s="229" t="s">
        <v>156</v>
      </c>
      <c r="AP385" s="229" t="s">
        <v>156</v>
      </c>
      <c r="AQ385" s="229" t="s">
        <v>156</v>
      </c>
      <c r="AR385" s="229" t="s">
        <v>156</v>
      </c>
      <c r="AS385" s="229" t="s">
        <v>2548</v>
      </c>
    </row>
    <row r="386" spans="1:45" x14ac:dyDescent="0.2">
      <c r="A386" s="229">
        <v>413961</v>
      </c>
      <c r="B386" s="229" t="s">
        <v>381</v>
      </c>
      <c r="AA386" s="229" t="s">
        <v>155</v>
      </c>
      <c r="AG386" s="229" t="s">
        <v>157</v>
      </c>
      <c r="AH386" s="229" t="s">
        <v>156</v>
      </c>
      <c r="AP386" s="229" t="s">
        <v>156</v>
      </c>
      <c r="AQ386" s="229" t="s">
        <v>157</v>
      </c>
      <c r="AR386" s="229" t="s">
        <v>156</v>
      </c>
      <c r="AS386" s="229" t="s">
        <v>2548</v>
      </c>
    </row>
    <row r="387" spans="1:45" x14ac:dyDescent="0.2">
      <c r="A387" s="229">
        <v>413971</v>
      </c>
      <c r="B387" s="229" t="s">
        <v>381</v>
      </c>
      <c r="Y387" s="229" t="s">
        <v>155</v>
      </c>
      <c r="AD387" s="229" t="s">
        <v>157</v>
      </c>
      <c r="AE387" s="229" t="s">
        <v>157</v>
      </c>
      <c r="AF387" s="229" t="s">
        <v>155</v>
      </c>
      <c r="AI387" s="229" t="s">
        <v>157</v>
      </c>
      <c r="AJ387" s="229" t="s">
        <v>157</v>
      </c>
      <c r="AK387" s="229" t="s">
        <v>157</v>
      </c>
      <c r="AN387" s="229" t="s">
        <v>156</v>
      </c>
      <c r="AO387" s="229" t="s">
        <v>156</v>
      </c>
      <c r="AP387" s="229" t="s">
        <v>156</v>
      </c>
      <c r="AQ387" s="229" t="s">
        <v>156</v>
      </c>
      <c r="AR387" s="229" t="s">
        <v>156</v>
      </c>
      <c r="AS387" s="229" t="s">
        <v>2548</v>
      </c>
    </row>
    <row r="388" spans="1:45" x14ac:dyDescent="0.2">
      <c r="A388" s="229">
        <v>413977</v>
      </c>
      <c r="B388" s="229" t="s">
        <v>381</v>
      </c>
      <c r="W388" s="229" t="s">
        <v>155</v>
      </c>
      <c r="Y388" s="229" t="s">
        <v>155</v>
      </c>
      <c r="AD388" s="229" t="s">
        <v>155</v>
      </c>
      <c r="AF388" s="229" t="s">
        <v>155</v>
      </c>
      <c r="AJ388" s="229" t="s">
        <v>155</v>
      </c>
      <c r="AK388" s="229" t="s">
        <v>155</v>
      </c>
      <c r="AM388" s="229" t="s">
        <v>157</v>
      </c>
      <c r="AO388" s="229" t="s">
        <v>155</v>
      </c>
      <c r="AP388" s="229" t="s">
        <v>157</v>
      </c>
      <c r="AR388" s="229" t="s">
        <v>156</v>
      </c>
      <c r="AS388" s="229" t="s">
        <v>2548</v>
      </c>
    </row>
    <row r="389" spans="1:45" x14ac:dyDescent="0.2">
      <c r="A389" s="229">
        <v>414001</v>
      </c>
      <c r="B389" s="229" t="s">
        <v>381</v>
      </c>
      <c r="AA389" s="229" t="s">
        <v>155</v>
      </c>
      <c r="AD389" s="229" t="s">
        <v>155</v>
      </c>
      <c r="AF389" s="229" t="s">
        <v>156</v>
      </c>
      <c r="AH389" s="229" t="s">
        <v>156</v>
      </c>
      <c r="AJ389" s="229" t="s">
        <v>157</v>
      </c>
      <c r="AM389" s="229" t="s">
        <v>156</v>
      </c>
      <c r="AN389" s="229" t="s">
        <v>156</v>
      </c>
      <c r="AO389" s="229" t="s">
        <v>156</v>
      </c>
      <c r="AP389" s="229" t="s">
        <v>156</v>
      </c>
      <c r="AQ389" s="229" t="s">
        <v>156</v>
      </c>
      <c r="AR389" s="229" t="s">
        <v>156</v>
      </c>
      <c r="AS389" s="229" t="s">
        <v>2548</v>
      </c>
    </row>
    <row r="390" spans="1:45" x14ac:dyDescent="0.2">
      <c r="A390" s="229">
        <v>414004</v>
      </c>
      <c r="B390" s="229" t="s">
        <v>381</v>
      </c>
      <c r="R390" s="229" t="s">
        <v>157</v>
      </c>
      <c r="AA390" s="229" t="s">
        <v>155</v>
      </c>
      <c r="AD390" s="229" t="s">
        <v>155</v>
      </c>
      <c r="AJ390" s="229" t="s">
        <v>155</v>
      </c>
      <c r="AK390" s="229" t="s">
        <v>156</v>
      </c>
      <c r="AM390" s="229" t="s">
        <v>155</v>
      </c>
      <c r="AN390" s="229" t="s">
        <v>157</v>
      </c>
      <c r="AO390" s="229" t="s">
        <v>156</v>
      </c>
      <c r="AP390" s="229" t="s">
        <v>156</v>
      </c>
      <c r="AQ390" s="229" t="s">
        <v>157</v>
      </c>
      <c r="AR390" s="229" t="s">
        <v>156</v>
      </c>
      <c r="AS390" s="229" t="s">
        <v>2548</v>
      </c>
    </row>
    <row r="391" spans="1:45" x14ac:dyDescent="0.2">
      <c r="A391" s="229">
        <v>414006</v>
      </c>
      <c r="B391" s="229" t="s">
        <v>381</v>
      </c>
      <c r="S391" s="229" t="s">
        <v>155</v>
      </c>
      <c r="AI391" s="229" t="s">
        <v>155</v>
      </c>
      <c r="AN391" s="229" t="s">
        <v>156</v>
      </c>
      <c r="AO391" s="229" t="s">
        <v>156</v>
      </c>
      <c r="AP391" s="229" t="s">
        <v>156</v>
      </c>
      <c r="AQ391" s="229" t="s">
        <v>156</v>
      </c>
      <c r="AR391" s="229" t="s">
        <v>156</v>
      </c>
      <c r="AS391" s="229" t="s">
        <v>2548</v>
      </c>
    </row>
    <row r="392" spans="1:45" x14ac:dyDescent="0.2">
      <c r="A392" s="229">
        <v>414011</v>
      </c>
      <c r="B392" s="229" t="s">
        <v>381</v>
      </c>
      <c r="AD392" s="229" t="s">
        <v>155</v>
      </c>
      <c r="AF392" s="229" t="s">
        <v>155</v>
      </c>
      <c r="AM392" s="229" t="s">
        <v>155</v>
      </c>
      <c r="AN392" s="229" t="s">
        <v>156</v>
      </c>
      <c r="AO392" s="229" t="s">
        <v>156</v>
      </c>
      <c r="AP392" s="229" t="s">
        <v>156</v>
      </c>
      <c r="AQ392" s="229" t="s">
        <v>156</v>
      </c>
      <c r="AR392" s="229" t="s">
        <v>156</v>
      </c>
      <c r="AS392" s="229" t="s">
        <v>2548</v>
      </c>
    </row>
    <row r="393" spans="1:45" x14ac:dyDescent="0.2">
      <c r="A393" s="229">
        <v>414062</v>
      </c>
      <c r="B393" s="229" t="s">
        <v>381</v>
      </c>
      <c r="R393" s="229" t="s">
        <v>155</v>
      </c>
      <c r="W393" s="229" t="s">
        <v>155</v>
      </c>
      <c r="AA393" s="229" t="s">
        <v>155</v>
      </c>
      <c r="AJ393" s="229" t="s">
        <v>156</v>
      </c>
      <c r="AK393" s="229" t="s">
        <v>157</v>
      </c>
      <c r="AL393" s="229" t="s">
        <v>156</v>
      </c>
      <c r="AM393" s="229" t="s">
        <v>157</v>
      </c>
      <c r="AO393" s="229" t="s">
        <v>156</v>
      </c>
      <c r="AP393" s="229" t="s">
        <v>156</v>
      </c>
      <c r="AQ393" s="229" t="s">
        <v>156</v>
      </c>
      <c r="AR393" s="229" t="s">
        <v>156</v>
      </c>
      <c r="AS393" s="229" t="s">
        <v>2548</v>
      </c>
    </row>
    <row r="394" spans="1:45" x14ac:dyDescent="0.2">
      <c r="A394" s="229">
        <v>414068</v>
      </c>
      <c r="B394" s="229" t="s">
        <v>381</v>
      </c>
      <c r="R394" s="229" t="s">
        <v>155</v>
      </c>
      <c r="AK394" s="229" t="s">
        <v>157</v>
      </c>
      <c r="AL394" s="229" t="s">
        <v>157</v>
      </c>
      <c r="AS394" s="229" t="s">
        <v>2548</v>
      </c>
    </row>
    <row r="395" spans="1:45" x14ac:dyDescent="0.2">
      <c r="A395" s="229">
        <v>414108</v>
      </c>
      <c r="B395" s="229" t="s">
        <v>381</v>
      </c>
      <c r="Q395" s="229" t="s">
        <v>156</v>
      </c>
      <c r="AD395" s="229" t="s">
        <v>155</v>
      </c>
      <c r="AE395" s="229" t="s">
        <v>155</v>
      </c>
      <c r="AH395" s="229" t="s">
        <v>155</v>
      </c>
      <c r="AI395" s="229" t="s">
        <v>156</v>
      </c>
      <c r="AJ395" s="229" t="s">
        <v>155</v>
      </c>
      <c r="AK395" s="229" t="s">
        <v>156</v>
      </c>
      <c r="AL395" s="229" t="s">
        <v>157</v>
      </c>
      <c r="AM395" s="229" t="s">
        <v>155</v>
      </c>
      <c r="AN395" s="229" t="s">
        <v>156</v>
      </c>
      <c r="AO395" s="229" t="s">
        <v>156</v>
      </c>
      <c r="AP395" s="229" t="s">
        <v>156</v>
      </c>
      <c r="AQ395" s="229" t="s">
        <v>157</v>
      </c>
      <c r="AR395" s="229" t="s">
        <v>157</v>
      </c>
      <c r="AS395" s="229" t="s">
        <v>2548</v>
      </c>
    </row>
    <row r="396" spans="1:45" x14ac:dyDescent="0.2">
      <c r="A396" s="229">
        <v>414161</v>
      </c>
      <c r="B396" s="229" t="s">
        <v>381</v>
      </c>
      <c r="R396" s="229" t="s">
        <v>156</v>
      </c>
      <c r="S396" s="229" t="s">
        <v>157</v>
      </c>
      <c r="AN396" s="229" t="s">
        <v>156</v>
      </c>
      <c r="AO396" s="229" t="s">
        <v>156</v>
      </c>
      <c r="AP396" s="229" t="s">
        <v>156</v>
      </c>
      <c r="AQ396" s="229" t="s">
        <v>156</v>
      </c>
      <c r="AR396" s="229" t="s">
        <v>156</v>
      </c>
      <c r="AS396" s="229" t="s">
        <v>2548</v>
      </c>
    </row>
    <row r="397" spans="1:45" x14ac:dyDescent="0.2">
      <c r="A397" s="229">
        <v>414180</v>
      </c>
      <c r="B397" s="229" t="s">
        <v>382</v>
      </c>
      <c r="Q397" s="229" t="s">
        <v>155</v>
      </c>
      <c r="AA397" s="229" t="s">
        <v>155</v>
      </c>
      <c r="AB397" s="229" t="s">
        <v>155</v>
      </c>
      <c r="AF397" s="229" t="s">
        <v>155</v>
      </c>
      <c r="AI397" s="229" t="s">
        <v>156</v>
      </c>
      <c r="AJ397" s="229" t="s">
        <v>156</v>
      </c>
      <c r="AK397" s="229" t="s">
        <v>156</v>
      </c>
      <c r="AL397" s="229" t="s">
        <v>156</v>
      </c>
      <c r="AM397" s="229" t="s">
        <v>156</v>
      </c>
      <c r="AS397" s="229" t="s">
        <v>2548</v>
      </c>
    </row>
    <row r="398" spans="1:45" x14ac:dyDescent="0.2">
      <c r="A398" s="229">
        <v>414188</v>
      </c>
      <c r="B398" s="229" t="s">
        <v>381</v>
      </c>
      <c r="L398" s="229" t="s">
        <v>155</v>
      </c>
      <c r="R398" s="229" t="s">
        <v>156</v>
      </c>
      <c r="S398" s="229" t="s">
        <v>157</v>
      </c>
      <c r="AI398" s="229" t="s">
        <v>157</v>
      </c>
      <c r="AJ398" s="229" t="s">
        <v>156</v>
      </c>
      <c r="AK398" s="229" t="s">
        <v>156</v>
      </c>
      <c r="AL398" s="229" t="s">
        <v>157</v>
      </c>
      <c r="AM398" s="229" t="s">
        <v>156</v>
      </c>
      <c r="AN398" s="229" t="s">
        <v>156</v>
      </c>
      <c r="AO398" s="229" t="s">
        <v>156</v>
      </c>
      <c r="AP398" s="229" t="s">
        <v>157</v>
      </c>
      <c r="AQ398" s="229" t="s">
        <v>157</v>
      </c>
      <c r="AR398" s="229" t="s">
        <v>156</v>
      </c>
      <c r="AS398" s="229" t="s">
        <v>2548</v>
      </c>
    </row>
    <row r="399" spans="1:45" x14ac:dyDescent="0.2">
      <c r="A399" s="229">
        <v>414210</v>
      </c>
      <c r="B399" s="229" t="s">
        <v>381</v>
      </c>
      <c r="R399" s="229" t="s">
        <v>155</v>
      </c>
      <c r="AA399" s="229" t="s">
        <v>155</v>
      </c>
      <c r="AM399" s="229" t="s">
        <v>155</v>
      </c>
      <c r="AN399" s="229" t="s">
        <v>156</v>
      </c>
      <c r="AO399" s="229" t="s">
        <v>157</v>
      </c>
      <c r="AP399" s="229" t="s">
        <v>157</v>
      </c>
      <c r="AQ399" s="229" t="s">
        <v>156</v>
      </c>
      <c r="AR399" s="229" t="s">
        <v>156</v>
      </c>
      <c r="AS399" s="229" t="s">
        <v>2548</v>
      </c>
    </row>
    <row r="400" spans="1:45" x14ac:dyDescent="0.2">
      <c r="A400" s="229">
        <v>414217</v>
      </c>
      <c r="B400" s="229" t="s">
        <v>381</v>
      </c>
      <c r="L400" s="229" t="s">
        <v>157</v>
      </c>
      <c r="AD400" s="229" t="s">
        <v>155</v>
      </c>
      <c r="AE400" s="229" t="s">
        <v>155</v>
      </c>
      <c r="AJ400" s="229" t="s">
        <v>155</v>
      </c>
      <c r="AK400" s="229" t="s">
        <v>155</v>
      </c>
      <c r="AL400" s="229" t="s">
        <v>155</v>
      </c>
      <c r="AM400" s="229" t="s">
        <v>155</v>
      </c>
      <c r="AN400" s="229" t="s">
        <v>156</v>
      </c>
      <c r="AO400" s="229" t="s">
        <v>156</v>
      </c>
      <c r="AP400" s="229" t="s">
        <v>157</v>
      </c>
      <c r="AR400" s="229" t="s">
        <v>156</v>
      </c>
      <c r="AS400" s="229" t="s">
        <v>2548</v>
      </c>
    </row>
    <row r="401" spans="1:45" x14ac:dyDescent="0.2">
      <c r="A401" s="229">
        <v>414219</v>
      </c>
      <c r="B401" s="229" t="s">
        <v>381</v>
      </c>
      <c r="Z401" s="229" t="s">
        <v>155</v>
      </c>
      <c r="AI401" s="229" t="s">
        <v>157</v>
      </c>
      <c r="AN401" s="229" t="s">
        <v>156</v>
      </c>
      <c r="AO401" s="229" t="s">
        <v>156</v>
      </c>
      <c r="AP401" s="229" t="s">
        <v>156</v>
      </c>
      <c r="AQ401" s="229" t="s">
        <v>156</v>
      </c>
      <c r="AR401" s="229" t="s">
        <v>156</v>
      </c>
      <c r="AS401" s="229" t="s">
        <v>2548</v>
      </c>
    </row>
    <row r="402" spans="1:45" x14ac:dyDescent="0.2">
      <c r="A402" s="229">
        <v>414230</v>
      </c>
      <c r="B402" s="229" t="s">
        <v>381</v>
      </c>
      <c r="AK402" s="229" t="s">
        <v>155</v>
      </c>
      <c r="AM402" s="229" t="s">
        <v>156</v>
      </c>
      <c r="AN402" s="229" t="s">
        <v>156</v>
      </c>
      <c r="AO402" s="229" t="s">
        <v>156</v>
      </c>
      <c r="AP402" s="229" t="s">
        <v>156</v>
      </c>
      <c r="AQ402" s="229" t="s">
        <v>156</v>
      </c>
      <c r="AR402" s="229" t="s">
        <v>156</v>
      </c>
      <c r="AS402" s="229" t="s">
        <v>2548</v>
      </c>
    </row>
    <row r="403" spans="1:45" x14ac:dyDescent="0.2">
      <c r="A403" s="229">
        <v>414243</v>
      </c>
      <c r="B403" s="229" t="s">
        <v>382</v>
      </c>
      <c r="Y403" s="229" t="s">
        <v>155</v>
      </c>
      <c r="AA403" s="229" t="s">
        <v>155</v>
      </c>
      <c r="AD403" s="229" t="s">
        <v>156</v>
      </c>
      <c r="AG403" s="229" t="s">
        <v>155</v>
      </c>
      <c r="AI403" s="229" t="s">
        <v>156</v>
      </c>
      <c r="AJ403" s="229" t="s">
        <v>156</v>
      </c>
      <c r="AK403" s="229" t="s">
        <v>156</v>
      </c>
      <c r="AL403" s="229" t="s">
        <v>156</v>
      </c>
      <c r="AM403" s="229" t="s">
        <v>156</v>
      </c>
      <c r="AS403" s="229" t="s">
        <v>2548</v>
      </c>
    </row>
    <row r="404" spans="1:45" x14ac:dyDescent="0.2">
      <c r="A404" s="229">
        <v>414250</v>
      </c>
      <c r="B404" s="229" t="s">
        <v>381</v>
      </c>
      <c r="R404" s="229" t="s">
        <v>155</v>
      </c>
      <c r="AE404" s="229" t="s">
        <v>155</v>
      </c>
      <c r="AI404" s="229" t="s">
        <v>155</v>
      </c>
      <c r="AK404" s="229" t="s">
        <v>157</v>
      </c>
      <c r="AN404" s="229" t="s">
        <v>157</v>
      </c>
      <c r="AO404" s="229" t="s">
        <v>155</v>
      </c>
      <c r="AQ404" s="229" t="s">
        <v>157</v>
      </c>
      <c r="AR404" s="229" t="s">
        <v>157</v>
      </c>
      <c r="AS404" s="229" t="s">
        <v>2547</v>
      </c>
    </row>
    <row r="405" spans="1:45" x14ac:dyDescent="0.2">
      <c r="A405" s="229">
        <v>414255</v>
      </c>
      <c r="B405" s="229" t="s">
        <v>381</v>
      </c>
      <c r="AF405" s="229" t="s">
        <v>156</v>
      </c>
      <c r="AS405" s="229" t="s">
        <v>2548</v>
      </c>
    </row>
    <row r="406" spans="1:45" x14ac:dyDescent="0.2">
      <c r="A406" s="229">
        <v>414268</v>
      </c>
      <c r="B406" s="229" t="s">
        <v>381</v>
      </c>
      <c r="Q406" s="229" t="s">
        <v>155</v>
      </c>
      <c r="R406" s="229" t="s">
        <v>155</v>
      </c>
      <c r="AD406" s="229" t="s">
        <v>157</v>
      </c>
      <c r="AF406" s="229" t="s">
        <v>157</v>
      </c>
      <c r="AI406" s="229" t="s">
        <v>156</v>
      </c>
      <c r="AK406" s="229" t="s">
        <v>156</v>
      </c>
      <c r="AM406" s="229" t="s">
        <v>156</v>
      </c>
      <c r="AN406" s="229" t="s">
        <v>156</v>
      </c>
      <c r="AO406" s="229" t="s">
        <v>156</v>
      </c>
      <c r="AR406" s="229" t="s">
        <v>156</v>
      </c>
      <c r="AS406" s="229" t="s">
        <v>2548</v>
      </c>
    </row>
    <row r="407" spans="1:45" x14ac:dyDescent="0.2">
      <c r="A407" s="229">
        <v>414292</v>
      </c>
      <c r="B407" s="229" t="s">
        <v>382</v>
      </c>
      <c r="AA407" s="229" t="s">
        <v>155</v>
      </c>
      <c r="AF407" s="229" t="s">
        <v>156</v>
      </c>
      <c r="AG407" s="229" t="s">
        <v>155</v>
      </c>
      <c r="AI407" s="229" t="s">
        <v>156</v>
      </c>
      <c r="AJ407" s="229" t="s">
        <v>156</v>
      </c>
      <c r="AK407" s="229" t="s">
        <v>156</v>
      </c>
      <c r="AL407" s="229" t="s">
        <v>156</v>
      </c>
      <c r="AM407" s="229" t="s">
        <v>156</v>
      </c>
      <c r="AS407" s="229" t="s">
        <v>2548</v>
      </c>
    </row>
    <row r="408" spans="1:45" x14ac:dyDescent="0.2">
      <c r="A408" s="229">
        <v>414297</v>
      </c>
      <c r="B408" s="229" t="s">
        <v>382</v>
      </c>
      <c r="AG408" s="229" t="s">
        <v>155</v>
      </c>
      <c r="AI408" s="229" t="s">
        <v>156</v>
      </c>
      <c r="AJ408" s="229" t="s">
        <v>156</v>
      </c>
      <c r="AK408" s="229" t="s">
        <v>156</v>
      </c>
      <c r="AL408" s="229" t="s">
        <v>156</v>
      </c>
      <c r="AM408" s="229" t="s">
        <v>156</v>
      </c>
      <c r="AS408" s="229" t="s">
        <v>2548</v>
      </c>
    </row>
    <row r="409" spans="1:45" x14ac:dyDescent="0.2">
      <c r="A409" s="229">
        <v>414333</v>
      </c>
      <c r="B409" s="229" t="s">
        <v>381</v>
      </c>
      <c r="AI409" s="229" t="s">
        <v>157</v>
      </c>
      <c r="AJ409" s="229" t="s">
        <v>157</v>
      </c>
      <c r="AK409" s="229" t="s">
        <v>156</v>
      </c>
      <c r="AM409" s="229" t="s">
        <v>157</v>
      </c>
      <c r="AN409" s="229" t="s">
        <v>156</v>
      </c>
      <c r="AO409" s="229" t="s">
        <v>156</v>
      </c>
      <c r="AP409" s="229" t="s">
        <v>156</v>
      </c>
      <c r="AQ409" s="229" t="s">
        <v>156</v>
      </c>
      <c r="AR409" s="229" t="s">
        <v>156</v>
      </c>
      <c r="AS409" s="229" t="s">
        <v>2548</v>
      </c>
    </row>
    <row r="410" spans="1:45" x14ac:dyDescent="0.2">
      <c r="A410" s="229">
        <v>414340</v>
      </c>
      <c r="B410" s="229" t="s">
        <v>381</v>
      </c>
      <c r="L410" s="229" t="s">
        <v>155</v>
      </c>
      <c r="Q410" s="229" t="s">
        <v>155</v>
      </c>
      <c r="R410" s="229" t="s">
        <v>156</v>
      </c>
      <c r="AE410" s="229" t="s">
        <v>157</v>
      </c>
      <c r="AJ410" s="229" t="s">
        <v>155</v>
      </c>
      <c r="AK410" s="229" t="s">
        <v>156</v>
      </c>
      <c r="AM410" s="229" t="s">
        <v>155</v>
      </c>
      <c r="AN410" s="229" t="s">
        <v>157</v>
      </c>
      <c r="AO410" s="229" t="s">
        <v>155</v>
      </c>
      <c r="AQ410" s="229" t="s">
        <v>155</v>
      </c>
      <c r="AR410" s="229" t="s">
        <v>155</v>
      </c>
      <c r="AS410" s="229" t="s">
        <v>2548</v>
      </c>
    </row>
    <row r="411" spans="1:45" x14ac:dyDescent="0.2">
      <c r="A411" s="229">
        <v>414378</v>
      </c>
      <c r="B411" s="229" t="s">
        <v>381</v>
      </c>
      <c r="D411" s="229" t="s">
        <v>157</v>
      </c>
      <c r="AK411" s="229" t="s">
        <v>156</v>
      </c>
      <c r="AO411" s="229" t="s">
        <v>157</v>
      </c>
      <c r="AP411" s="229" t="s">
        <v>156</v>
      </c>
      <c r="AR411" s="229" t="s">
        <v>156</v>
      </c>
      <c r="AS411" s="229" t="s">
        <v>2548</v>
      </c>
    </row>
    <row r="412" spans="1:45" x14ac:dyDescent="0.2">
      <c r="A412" s="229">
        <v>414409</v>
      </c>
      <c r="B412" s="229" t="s">
        <v>381</v>
      </c>
      <c r="AD412" s="229" t="s">
        <v>155</v>
      </c>
      <c r="AK412" s="229" t="s">
        <v>155</v>
      </c>
      <c r="AM412" s="229" t="s">
        <v>155</v>
      </c>
      <c r="AO412" s="229" t="s">
        <v>155</v>
      </c>
      <c r="AS412" s="229" t="s">
        <v>2548</v>
      </c>
    </row>
    <row r="413" spans="1:45" x14ac:dyDescent="0.2">
      <c r="A413" s="229">
        <v>414411</v>
      </c>
      <c r="B413" s="229" t="s">
        <v>381</v>
      </c>
      <c r="R413" s="229" t="s">
        <v>157</v>
      </c>
      <c r="Y413" s="229" t="s">
        <v>157</v>
      </c>
      <c r="AH413" s="229" t="s">
        <v>155</v>
      </c>
      <c r="AM413" s="229" t="s">
        <v>157</v>
      </c>
      <c r="AN413" s="229" t="s">
        <v>156</v>
      </c>
      <c r="AO413" s="229" t="s">
        <v>156</v>
      </c>
      <c r="AR413" s="229" t="s">
        <v>156</v>
      </c>
      <c r="AS413" s="229" t="s">
        <v>2548</v>
      </c>
    </row>
    <row r="414" spans="1:45" x14ac:dyDescent="0.2">
      <c r="A414" s="229">
        <v>414434</v>
      </c>
      <c r="B414" s="229" t="s">
        <v>382</v>
      </c>
      <c r="R414" s="229" t="s">
        <v>156</v>
      </c>
      <c r="AB414" s="229" t="s">
        <v>155</v>
      </c>
      <c r="AI414" s="229" t="s">
        <v>156</v>
      </c>
      <c r="AJ414" s="229" t="s">
        <v>156</v>
      </c>
      <c r="AK414" s="229" t="s">
        <v>156</v>
      </c>
      <c r="AL414" s="229" t="s">
        <v>156</v>
      </c>
      <c r="AM414" s="229" t="s">
        <v>156</v>
      </c>
      <c r="AS414" s="229" t="s">
        <v>2548</v>
      </c>
    </row>
    <row r="415" spans="1:45" x14ac:dyDescent="0.2">
      <c r="A415" s="229">
        <v>414445</v>
      </c>
      <c r="B415" s="229" t="s">
        <v>381</v>
      </c>
      <c r="AR415" s="229" t="s">
        <v>155</v>
      </c>
      <c r="AS415" s="229" t="s">
        <v>2548</v>
      </c>
    </row>
    <row r="416" spans="1:45" x14ac:dyDescent="0.2">
      <c r="A416" s="229">
        <v>414463</v>
      </c>
      <c r="B416" s="229" t="s">
        <v>381</v>
      </c>
      <c r="Q416" s="229" t="s">
        <v>155</v>
      </c>
      <c r="AF416" s="229" t="s">
        <v>156</v>
      </c>
      <c r="AK416" s="229" t="s">
        <v>157</v>
      </c>
      <c r="AS416" s="229" t="s">
        <v>2548</v>
      </c>
    </row>
    <row r="417" spans="1:45" x14ac:dyDescent="0.2">
      <c r="A417" s="229">
        <v>414488</v>
      </c>
      <c r="B417" s="229" t="s">
        <v>381</v>
      </c>
      <c r="AG417" s="229" t="s">
        <v>156</v>
      </c>
      <c r="AN417" s="229" t="s">
        <v>156</v>
      </c>
      <c r="AO417" s="229" t="s">
        <v>156</v>
      </c>
      <c r="AP417" s="229" t="s">
        <v>156</v>
      </c>
      <c r="AQ417" s="229" t="s">
        <v>156</v>
      </c>
      <c r="AR417" s="229" t="s">
        <v>156</v>
      </c>
      <c r="AS417" s="229" t="s">
        <v>2548</v>
      </c>
    </row>
    <row r="418" spans="1:45" x14ac:dyDescent="0.2">
      <c r="A418" s="229">
        <v>414495</v>
      </c>
      <c r="B418" s="229" t="s">
        <v>381</v>
      </c>
      <c r="AE418" s="229" t="s">
        <v>156</v>
      </c>
      <c r="AM418" s="229" t="s">
        <v>155</v>
      </c>
      <c r="AR418" s="229" t="s">
        <v>156</v>
      </c>
      <c r="AS418" s="229" t="s">
        <v>2548</v>
      </c>
    </row>
    <row r="419" spans="1:45" x14ac:dyDescent="0.2">
      <c r="A419" s="229">
        <v>414508</v>
      </c>
      <c r="B419" s="229" t="s">
        <v>381</v>
      </c>
      <c r="L419" s="229" t="s">
        <v>155</v>
      </c>
      <c r="AA419" s="229" t="s">
        <v>155</v>
      </c>
      <c r="AE419" s="229" t="s">
        <v>155</v>
      </c>
      <c r="AF419" s="229" t="s">
        <v>156</v>
      </c>
      <c r="AI419" s="229" t="s">
        <v>156</v>
      </c>
      <c r="AK419" s="229" t="s">
        <v>156</v>
      </c>
      <c r="AM419" s="229" t="s">
        <v>156</v>
      </c>
      <c r="AN419" s="229" t="s">
        <v>156</v>
      </c>
      <c r="AO419" s="229" t="s">
        <v>156</v>
      </c>
      <c r="AP419" s="229" t="s">
        <v>156</v>
      </c>
      <c r="AQ419" s="229" t="s">
        <v>156</v>
      </c>
      <c r="AR419" s="229" t="s">
        <v>156</v>
      </c>
      <c r="AS419" s="229" t="s">
        <v>2548</v>
      </c>
    </row>
    <row r="420" spans="1:45" x14ac:dyDescent="0.2">
      <c r="A420" s="229">
        <v>414517</v>
      </c>
      <c r="B420" s="229" t="s">
        <v>381</v>
      </c>
      <c r="W420" s="229" t="s">
        <v>155</v>
      </c>
      <c r="AN420" s="229" t="s">
        <v>156</v>
      </c>
      <c r="AO420" s="229" t="s">
        <v>156</v>
      </c>
      <c r="AP420" s="229" t="s">
        <v>156</v>
      </c>
      <c r="AQ420" s="229" t="s">
        <v>156</v>
      </c>
      <c r="AR420" s="229" t="s">
        <v>156</v>
      </c>
      <c r="AS420" s="229" t="s">
        <v>2548</v>
      </c>
    </row>
    <row r="421" spans="1:45" x14ac:dyDescent="0.2">
      <c r="A421" s="229">
        <v>414582</v>
      </c>
      <c r="B421" s="229" t="s">
        <v>381</v>
      </c>
      <c r="AM421" s="229" t="s">
        <v>155</v>
      </c>
      <c r="AS421" s="229" t="s">
        <v>2548</v>
      </c>
    </row>
    <row r="422" spans="1:45" x14ac:dyDescent="0.2">
      <c r="A422" s="229">
        <v>414626</v>
      </c>
      <c r="B422" s="229" t="s">
        <v>381</v>
      </c>
      <c r="Q422" s="229" t="s">
        <v>156</v>
      </c>
      <c r="AO422" s="229" t="s">
        <v>157</v>
      </c>
      <c r="AS422" s="229" t="s">
        <v>2548</v>
      </c>
    </row>
    <row r="423" spans="1:45" x14ac:dyDescent="0.2">
      <c r="A423" s="229">
        <v>414692</v>
      </c>
      <c r="B423" s="229" t="s">
        <v>381</v>
      </c>
      <c r="AH423" s="229" t="s">
        <v>155</v>
      </c>
      <c r="AS423" s="229" t="s">
        <v>2548</v>
      </c>
    </row>
    <row r="424" spans="1:45" x14ac:dyDescent="0.2">
      <c r="A424" s="229">
        <v>414741</v>
      </c>
      <c r="B424" s="229" t="s">
        <v>381</v>
      </c>
      <c r="N424" s="229" t="s">
        <v>155</v>
      </c>
      <c r="AS424" s="229" t="s">
        <v>2548</v>
      </c>
    </row>
    <row r="425" spans="1:45" x14ac:dyDescent="0.2">
      <c r="A425" s="229">
        <v>414747</v>
      </c>
      <c r="B425" s="229" t="s">
        <v>381</v>
      </c>
      <c r="H425" s="229" t="s">
        <v>157</v>
      </c>
      <c r="AD425" s="229" t="s">
        <v>155</v>
      </c>
      <c r="AI425" s="229" t="s">
        <v>155</v>
      </c>
      <c r="AS425" s="229" t="s">
        <v>2548</v>
      </c>
    </row>
    <row r="426" spans="1:45" x14ac:dyDescent="0.2">
      <c r="A426" s="229">
        <v>414822</v>
      </c>
      <c r="B426" s="229" t="s">
        <v>381</v>
      </c>
      <c r="K426" s="229" t="s">
        <v>157</v>
      </c>
      <c r="AK426" s="229" t="s">
        <v>155</v>
      </c>
      <c r="AR426" s="229" t="s">
        <v>156</v>
      </c>
      <c r="AS426" s="229" t="s">
        <v>2548</v>
      </c>
    </row>
    <row r="427" spans="1:45" x14ac:dyDescent="0.2">
      <c r="A427" s="229">
        <v>414826</v>
      </c>
      <c r="B427" s="229" t="s">
        <v>381</v>
      </c>
      <c r="L427" s="229" t="s">
        <v>155</v>
      </c>
      <c r="AE427" s="229" t="s">
        <v>156</v>
      </c>
      <c r="AM427" s="229" t="s">
        <v>155</v>
      </c>
      <c r="AR427" s="229" t="s">
        <v>157</v>
      </c>
      <c r="AS427" s="229" t="s">
        <v>2548</v>
      </c>
    </row>
    <row r="428" spans="1:45" x14ac:dyDescent="0.2">
      <c r="A428" s="229">
        <v>414869</v>
      </c>
      <c r="B428" s="229" t="s">
        <v>381</v>
      </c>
      <c r="S428" s="229" t="s">
        <v>155</v>
      </c>
      <c r="AC428" s="229" t="s">
        <v>155</v>
      </c>
      <c r="AF428" s="229" t="s">
        <v>155</v>
      </c>
      <c r="AG428" s="229" t="s">
        <v>157</v>
      </c>
      <c r="AI428" s="229" t="s">
        <v>155</v>
      </c>
      <c r="AK428" s="229" t="s">
        <v>156</v>
      </c>
      <c r="AM428" s="229" t="s">
        <v>156</v>
      </c>
      <c r="AN428" s="229" t="s">
        <v>156</v>
      </c>
      <c r="AO428" s="229" t="s">
        <v>156</v>
      </c>
      <c r="AQ428" s="229" t="s">
        <v>156</v>
      </c>
      <c r="AR428" s="229" t="s">
        <v>156</v>
      </c>
      <c r="AS428" s="229" t="s">
        <v>2548</v>
      </c>
    </row>
    <row r="429" spans="1:45" x14ac:dyDescent="0.2">
      <c r="A429" s="229">
        <v>415111</v>
      </c>
      <c r="B429" s="229" t="s">
        <v>381</v>
      </c>
      <c r="S429" s="229" t="s">
        <v>155</v>
      </c>
      <c r="Z429" s="229" t="s">
        <v>155</v>
      </c>
      <c r="AE429" s="229" t="s">
        <v>155</v>
      </c>
      <c r="AF429" s="229" t="s">
        <v>155</v>
      </c>
      <c r="AI429" s="229" t="s">
        <v>156</v>
      </c>
      <c r="AJ429" s="229" t="s">
        <v>156</v>
      </c>
      <c r="AK429" s="229" t="s">
        <v>156</v>
      </c>
      <c r="AL429" s="229" t="s">
        <v>156</v>
      </c>
      <c r="AM429" s="229" t="s">
        <v>156</v>
      </c>
      <c r="AN429" s="229" t="s">
        <v>156</v>
      </c>
      <c r="AO429" s="229" t="s">
        <v>156</v>
      </c>
      <c r="AP429" s="229" t="s">
        <v>156</v>
      </c>
      <c r="AQ429" s="229" t="s">
        <v>156</v>
      </c>
      <c r="AR429" s="229" t="s">
        <v>156</v>
      </c>
      <c r="AS429" s="229" t="s">
        <v>2548</v>
      </c>
    </row>
    <row r="430" spans="1:45" x14ac:dyDescent="0.2">
      <c r="A430" s="229">
        <v>415113</v>
      </c>
      <c r="B430" s="229" t="s">
        <v>381</v>
      </c>
      <c r="R430" s="229" t="s">
        <v>156</v>
      </c>
      <c r="S430" s="229" t="s">
        <v>155</v>
      </c>
      <c r="AJ430" s="229" t="s">
        <v>156</v>
      </c>
      <c r="AK430" s="229" t="s">
        <v>156</v>
      </c>
      <c r="AS430" s="229" t="s">
        <v>2548</v>
      </c>
    </row>
    <row r="431" spans="1:45" x14ac:dyDescent="0.2">
      <c r="A431" s="229">
        <v>415115</v>
      </c>
      <c r="B431" s="229" t="s">
        <v>381</v>
      </c>
      <c r="J431" s="229" t="s">
        <v>155</v>
      </c>
      <c r="AI431" s="229" t="s">
        <v>157</v>
      </c>
      <c r="AJ431" s="229" t="s">
        <v>157</v>
      </c>
      <c r="AM431" s="229" t="s">
        <v>157</v>
      </c>
      <c r="AN431" s="229" t="s">
        <v>156</v>
      </c>
      <c r="AO431" s="229" t="s">
        <v>156</v>
      </c>
      <c r="AP431" s="229" t="s">
        <v>156</v>
      </c>
      <c r="AQ431" s="229" t="s">
        <v>156</v>
      </c>
      <c r="AR431" s="229" t="s">
        <v>156</v>
      </c>
      <c r="AS431" s="229" t="s">
        <v>2548</v>
      </c>
    </row>
    <row r="432" spans="1:45" x14ac:dyDescent="0.2">
      <c r="A432" s="229">
        <v>415136</v>
      </c>
      <c r="B432" s="229" t="s">
        <v>381</v>
      </c>
      <c r="AE432" s="229" t="s">
        <v>155</v>
      </c>
      <c r="AK432" s="229" t="s">
        <v>157</v>
      </c>
      <c r="AM432" s="229" t="s">
        <v>155</v>
      </c>
      <c r="AO432" s="229" t="s">
        <v>157</v>
      </c>
      <c r="AR432" s="229" t="s">
        <v>157</v>
      </c>
      <c r="AS432" s="229" t="s">
        <v>2548</v>
      </c>
    </row>
    <row r="433" spans="1:45" x14ac:dyDescent="0.2">
      <c r="A433" s="229">
        <v>415182</v>
      </c>
      <c r="B433" s="229" t="s">
        <v>381</v>
      </c>
      <c r="W433" s="229" t="s">
        <v>157</v>
      </c>
      <c r="AE433" s="229" t="s">
        <v>156</v>
      </c>
      <c r="AF433" s="229" t="s">
        <v>155</v>
      </c>
      <c r="AN433" s="229" t="s">
        <v>156</v>
      </c>
      <c r="AO433" s="229" t="s">
        <v>156</v>
      </c>
      <c r="AR433" s="229" t="s">
        <v>156</v>
      </c>
      <c r="AS433" s="229" t="s">
        <v>2548</v>
      </c>
    </row>
    <row r="434" spans="1:45" x14ac:dyDescent="0.2">
      <c r="A434" s="229">
        <v>415187</v>
      </c>
      <c r="B434" s="229" t="s">
        <v>381</v>
      </c>
      <c r="L434" s="229" t="s">
        <v>156</v>
      </c>
      <c r="Q434" s="229" t="s">
        <v>157</v>
      </c>
      <c r="AD434" s="229" t="s">
        <v>155</v>
      </c>
      <c r="AM434" s="229" t="s">
        <v>157</v>
      </c>
      <c r="AS434" s="229" t="s">
        <v>2548</v>
      </c>
    </row>
    <row r="435" spans="1:45" x14ac:dyDescent="0.2">
      <c r="A435" s="229">
        <v>415209</v>
      </c>
      <c r="B435" s="229" t="s">
        <v>382</v>
      </c>
      <c r="AA435" s="229" t="s">
        <v>155</v>
      </c>
      <c r="AF435" s="229" t="s">
        <v>155</v>
      </c>
      <c r="AG435" s="229" t="s">
        <v>155</v>
      </c>
      <c r="AI435" s="229" t="s">
        <v>156</v>
      </c>
      <c r="AJ435" s="229" t="s">
        <v>156</v>
      </c>
      <c r="AK435" s="229" t="s">
        <v>156</v>
      </c>
      <c r="AL435" s="229" t="s">
        <v>156</v>
      </c>
      <c r="AM435" s="229" t="s">
        <v>156</v>
      </c>
      <c r="AS435" s="229" t="s">
        <v>2548</v>
      </c>
    </row>
    <row r="436" spans="1:45" x14ac:dyDescent="0.2">
      <c r="A436" s="229">
        <v>415213</v>
      </c>
      <c r="B436" s="229" t="s">
        <v>381</v>
      </c>
      <c r="L436" s="229" t="s">
        <v>155</v>
      </c>
      <c r="AE436" s="229" t="s">
        <v>157</v>
      </c>
      <c r="AF436" s="229" t="s">
        <v>155</v>
      </c>
      <c r="AM436" s="229" t="s">
        <v>155</v>
      </c>
      <c r="AS436" s="229" t="s">
        <v>2548</v>
      </c>
    </row>
    <row r="437" spans="1:45" x14ac:dyDescent="0.2">
      <c r="A437" s="229">
        <v>415233</v>
      </c>
      <c r="B437" s="229" t="s">
        <v>381</v>
      </c>
      <c r="I437" s="229" t="s">
        <v>155</v>
      </c>
      <c r="Y437" s="229" t="s">
        <v>155</v>
      </c>
      <c r="AD437" s="229" t="s">
        <v>157</v>
      </c>
      <c r="AF437" s="229" t="s">
        <v>155</v>
      </c>
      <c r="AL437" s="229" t="s">
        <v>157</v>
      </c>
      <c r="AO437" s="229" t="s">
        <v>156</v>
      </c>
      <c r="AP437" s="229" t="s">
        <v>156</v>
      </c>
      <c r="AR437" s="229" t="s">
        <v>156</v>
      </c>
      <c r="AS437" s="229" t="s">
        <v>2548</v>
      </c>
    </row>
    <row r="438" spans="1:45" x14ac:dyDescent="0.2">
      <c r="A438" s="229">
        <v>415266</v>
      </c>
      <c r="B438" s="229" t="s">
        <v>382</v>
      </c>
      <c r="F438" s="229" t="s">
        <v>155</v>
      </c>
      <c r="Q438" s="229" t="s">
        <v>155</v>
      </c>
      <c r="AB438" s="229" t="s">
        <v>155</v>
      </c>
      <c r="AI438" s="229" t="s">
        <v>156</v>
      </c>
      <c r="AJ438" s="229" t="s">
        <v>156</v>
      </c>
      <c r="AK438" s="229" t="s">
        <v>156</v>
      </c>
      <c r="AL438" s="229" t="s">
        <v>156</v>
      </c>
      <c r="AM438" s="229" t="s">
        <v>156</v>
      </c>
      <c r="AS438" s="229" t="s">
        <v>2548</v>
      </c>
    </row>
    <row r="439" spans="1:45" x14ac:dyDescent="0.2">
      <c r="A439" s="229">
        <v>415281</v>
      </c>
      <c r="B439" s="229" t="s">
        <v>381</v>
      </c>
      <c r="AI439" s="229" t="s">
        <v>157</v>
      </c>
      <c r="AL439" s="229" t="s">
        <v>157</v>
      </c>
      <c r="AM439" s="229" t="s">
        <v>157</v>
      </c>
      <c r="AN439" s="229" t="s">
        <v>156</v>
      </c>
      <c r="AO439" s="229" t="s">
        <v>156</v>
      </c>
      <c r="AP439" s="229" t="s">
        <v>156</v>
      </c>
      <c r="AQ439" s="229" t="s">
        <v>156</v>
      </c>
      <c r="AR439" s="229" t="s">
        <v>156</v>
      </c>
      <c r="AS439" s="229" t="s">
        <v>2547</v>
      </c>
    </row>
    <row r="440" spans="1:45" x14ac:dyDescent="0.2">
      <c r="A440" s="229">
        <v>415299</v>
      </c>
      <c r="B440" s="229" t="s">
        <v>381</v>
      </c>
      <c r="Q440" s="229" t="s">
        <v>155</v>
      </c>
      <c r="AM440" s="229" t="s">
        <v>155</v>
      </c>
      <c r="AO440" s="229" t="s">
        <v>156</v>
      </c>
      <c r="AP440" s="229" t="s">
        <v>156</v>
      </c>
      <c r="AQ440" s="229" t="s">
        <v>156</v>
      </c>
      <c r="AR440" s="229" t="s">
        <v>156</v>
      </c>
      <c r="AS440" s="229" t="s">
        <v>2548</v>
      </c>
    </row>
    <row r="441" spans="1:45" x14ac:dyDescent="0.2">
      <c r="A441" s="229">
        <v>415303</v>
      </c>
      <c r="B441" s="229" t="s">
        <v>381</v>
      </c>
      <c r="L441" s="229" t="s">
        <v>157</v>
      </c>
      <c r="AI441" s="229" t="s">
        <v>157</v>
      </c>
      <c r="AJ441" s="229" t="s">
        <v>157</v>
      </c>
      <c r="AK441" s="229" t="s">
        <v>156</v>
      </c>
      <c r="AL441" s="229" t="s">
        <v>156</v>
      </c>
      <c r="AM441" s="229" t="s">
        <v>156</v>
      </c>
      <c r="AN441" s="229" t="s">
        <v>156</v>
      </c>
      <c r="AO441" s="229" t="s">
        <v>156</v>
      </c>
      <c r="AP441" s="229" t="s">
        <v>156</v>
      </c>
      <c r="AQ441" s="229" t="s">
        <v>156</v>
      </c>
      <c r="AR441" s="229" t="s">
        <v>156</v>
      </c>
      <c r="AS441" s="229" t="s">
        <v>2548</v>
      </c>
    </row>
    <row r="442" spans="1:45" x14ac:dyDescent="0.2">
      <c r="A442" s="229">
        <v>415338</v>
      </c>
      <c r="B442" s="229" t="s">
        <v>381</v>
      </c>
      <c r="AA442" s="229" t="s">
        <v>155</v>
      </c>
      <c r="AF442" s="229" t="s">
        <v>155</v>
      </c>
      <c r="AI442" s="229" t="s">
        <v>157</v>
      </c>
      <c r="AJ442" s="229" t="s">
        <v>157</v>
      </c>
      <c r="AK442" s="229" t="s">
        <v>156</v>
      </c>
      <c r="AM442" s="229" t="s">
        <v>157</v>
      </c>
      <c r="AN442" s="229" t="s">
        <v>156</v>
      </c>
      <c r="AO442" s="229" t="s">
        <v>156</v>
      </c>
      <c r="AP442" s="229" t="s">
        <v>156</v>
      </c>
      <c r="AQ442" s="229" t="s">
        <v>156</v>
      </c>
      <c r="AR442" s="229" t="s">
        <v>156</v>
      </c>
      <c r="AS442" s="229" t="s">
        <v>2548</v>
      </c>
    </row>
    <row r="443" spans="1:45" x14ac:dyDescent="0.2">
      <c r="A443" s="229">
        <v>415347</v>
      </c>
      <c r="B443" s="229" t="s">
        <v>382</v>
      </c>
      <c r="R443" s="229" t="s">
        <v>156</v>
      </c>
      <c r="AE443" s="229" t="s">
        <v>156</v>
      </c>
      <c r="AI443" s="229" t="s">
        <v>156</v>
      </c>
      <c r="AJ443" s="229" t="s">
        <v>156</v>
      </c>
      <c r="AK443" s="229" t="s">
        <v>156</v>
      </c>
      <c r="AL443" s="229" t="s">
        <v>156</v>
      </c>
      <c r="AM443" s="229" t="s">
        <v>156</v>
      </c>
      <c r="AS443" s="229" t="s">
        <v>2548</v>
      </c>
    </row>
    <row r="444" spans="1:45" x14ac:dyDescent="0.2">
      <c r="A444" s="229">
        <v>415348</v>
      </c>
      <c r="B444" s="229" t="s">
        <v>381</v>
      </c>
      <c r="AF444" s="229" t="s">
        <v>155</v>
      </c>
      <c r="AO444" s="229" t="s">
        <v>155</v>
      </c>
      <c r="AP444" s="229" t="s">
        <v>155</v>
      </c>
      <c r="AR444" s="229" t="s">
        <v>157</v>
      </c>
      <c r="AS444" s="229" t="s">
        <v>2548</v>
      </c>
    </row>
    <row r="445" spans="1:45" x14ac:dyDescent="0.2">
      <c r="A445" s="229">
        <v>415417</v>
      </c>
      <c r="B445" s="229" t="s">
        <v>381</v>
      </c>
      <c r="AB445" s="229" t="s">
        <v>155</v>
      </c>
      <c r="AF445" s="229" t="s">
        <v>155</v>
      </c>
      <c r="AH445" s="229" t="s">
        <v>155</v>
      </c>
      <c r="AI445" s="229" t="s">
        <v>157</v>
      </c>
      <c r="AJ445" s="229" t="s">
        <v>155</v>
      </c>
      <c r="AM445" s="229" t="s">
        <v>157</v>
      </c>
      <c r="AN445" s="229" t="s">
        <v>156</v>
      </c>
      <c r="AO445" s="229" t="s">
        <v>156</v>
      </c>
      <c r="AP445" s="229" t="s">
        <v>156</v>
      </c>
      <c r="AQ445" s="229" t="s">
        <v>156</v>
      </c>
      <c r="AR445" s="229" t="s">
        <v>156</v>
      </c>
      <c r="AS445" s="229" t="s">
        <v>2548</v>
      </c>
    </row>
    <row r="446" spans="1:45" x14ac:dyDescent="0.2">
      <c r="A446" s="229">
        <v>415418</v>
      </c>
      <c r="B446" s="229" t="s">
        <v>381</v>
      </c>
      <c r="L446" s="229" t="s">
        <v>155</v>
      </c>
      <c r="AB446" s="229" t="s">
        <v>157</v>
      </c>
      <c r="AE446" s="229" t="s">
        <v>155</v>
      </c>
      <c r="AH446" s="229" t="s">
        <v>155</v>
      </c>
      <c r="AI446" s="229" t="s">
        <v>156</v>
      </c>
      <c r="AJ446" s="229" t="s">
        <v>156</v>
      </c>
      <c r="AK446" s="229" t="s">
        <v>156</v>
      </c>
      <c r="AL446" s="229" t="s">
        <v>156</v>
      </c>
      <c r="AM446" s="229" t="s">
        <v>156</v>
      </c>
      <c r="AN446" s="229" t="s">
        <v>156</v>
      </c>
      <c r="AO446" s="229" t="s">
        <v>156</v>
      </c>
      <c r="AP446" s="229" t="s">
        <v>156</v>
      </c>
      <c r="AQ446" s="229" t="s">
        <v>156</v>
      </c>
      <c r="AR446" s="229" t="s">
        <v>156</v>
      </c>
      <c r="AS446" s="229" t="s">
        <v>2548</v>
      </c>
    </row>
    <row r="447" spans="1:45" x14ac:dyDescent="0.2">
      <c r="A447" s="229">
        <v>415439</v>
      </c>
      <c r="B447" s="229" t="s">
        <v>381</v>
      </c>
      <c r="AO447" s="229" t="s">
        <v>155</v>
      </c>
      <c r="AS447" s="229" t="s">
        <v>2548</v>
      </c>
    </row>
    <row r="448" spans="1:45" x14ac:dyDescent="0.2">
      <c r="A448" s="229">
        <v>415474</v>
      </c>
      <c r="B448" s="229" t="s">
        <v>382</v>
      </c>
      <c r="W448" s="229" t="s">
        <v>155</v>
      </c>
      <c r="AI448" s="229" t="s">
        <v>156</v>
      </c>
      <c r="AJ448" s="229" t="s">
        <v>156</v>
      </c>
      <c r="AK448" s="229" t="s">
        <v>156</v>
      </c>
      <c r="AL448" s="229" t="s">
        <v>156</v>
      </c>
      <c r="AM448" s="229" t="s">
        <v>156</v>
      </c>
      <c r="AS448" s="229" t="s">
        <v>2548</v>
      </c>
    </row>
    <row r="449" spans="1:45" x14ac:dyDescent="0.2">
      <c r="A449" s="229">
        <v>415546</v>
      </c>
      <c r="B449" s="229" t="s">
        <v>382</v>
      </c>
      <c r="AA449" s="229" t="s">
        <v>155</v>
      </c>
      <c r="AD449" s="229" t="s">
        <v>157</v>
      </c>
      <c r="AF449" s="229" t="s">
        <v>157</v>
      </c>
      <c r="AG449" s="229" t="s">
        <v>157</v>
      </c>
      <c r="AI449" s="229" t="s">
        <v>156</v>
      </c>
      <c r="AJ449" s="229" t="s">
        <v>156</v>
      </c>
      <c r="AK449" s="229" t="s">
        <v>156</v>
      </c>
      <c r="AL449" s="229" t="s">
        <v>156</v>
      </c>
      <c r="AM449" s="229" t="s">
        <v>156</v>
      </c>
      <c r="AS449" s="229" t="s">
        <v>2548</v>
      </c>
    </row>
    <row r="450" spans="1:45" x14ac:dyDescent="0.2">
      <c r="A450" s="229">
        <v>415547</v>
      </c>
      <c r="B450" s="229" t="s">
        <v>381</v>
      </c>
      <c r="R450" s="229" t="s">
        <v>156</v>
      </c>
      <c r="AS450" s="229" t="s">
        <v>2548</v>
      </c>
    </row>
    <row r="451" spans="1:45" x14ac:dyDescent="0.2">
      <c r="A451" s="229">
        <v>415593</v>
      </c>
      <c r="B451" s="229" t="s">
        <v>381</v>
      </c>
      <c r="AM451" s="229" t="s">
        <v>155</v>
      </c>
      <c r="AS451" s="229" t="s">
        <v>2548</v>
      </c>
    </row>
    <row r="452" spans="1:45" x14ac:dyDescent="0.2">
      <c r="A452" s="229">
        <v>415633</v>
      </c>
      <c r="B452" s="229" t="s">
        <v>381</v>
      </c>
      <c r="S452" s="229" t="s">
        <v>155</v>
      </c>
      <c r="AS452" s="229" t="s">
        <v>2548</v>
      </c>
    </row>
    <row r="453" spans="1:45" x14ac:dyDescent="0.2">
      <c r="A453" s="229">
        <v>415635</v>
      </c>
      <c r="B453" s="229" t="s">
        <v>381</v>
      </c>
      <c r="AI453" s="229" t="s">
        <v>157</v>
      </c>
      <c r="AJ453" s="229" t="s">
        <v>157</v>
      </c>
      <c r="AK453" s="229" t="s">
        <v>156</v>
      </c>
      <c r="AM453" s="229" t="s">
        <v>156</v>
      </c>
      <c r="AN453" s="229" t="s">
        <v>157</v>
      </c>
      <c r="AO453" s="229" t="s">
        <v>157</v>
      </c>
      <c r="AR453" s="229" t="s">
        <v>156</v>
      </c>
      <c r="AS453" s="229" t="s">
        <v>2548</v>
      </c>
    </row>
    <row r="454" spans="1:45" x14ac:dyDescent="0.2">
      <c r="A454" s="229">
        <v>415652</v>
      </c>
      <c r="B454" s="229" t="s">
        <v>381</v>
      </c>
      <c r="H454" s="229" t="s">
        <v>155</v>
      </c>
      <c r="W454" s="229" t="s">
        <v>155</v>
      </c>
      <c r="AD454" s="229" t="s">
        <v>155</v>
      </c>
      <c r="AE454" s="229" t="s">
        <v>157</v>
      </c>
      <c r="AI454" s="229" t="s">
        <v>156</v>
      </c>
      <c r="AJ454" s="229" t="s">
        <v>156</v>
      </c>
      <c r="AK454" s="229" t="s">
        <v>157</v>
      </c>
      <c r="AM454" s="229" t="s">
        <v>157</v>
      </c>
      <c r="AN454" s="229" t="s">
        <v>156</v>
      </c>
      <c r="AO454" s="229" t="s">
        <v>156</v>
      </c>
      <c r="AP454" s="229" t="s">
        <v>156</v>
      </c>
      <c r="AQ454" s="229" t="s">
        <v>156</v>
      </c>
      <c r="AR454" s="229" t="s">
        <v>156</v>
      </c>
      <c r="AS454" s="229" t="s">
        <v>2548</v>
      </c>
    </row>
    <row r="455" spans="1:45" x14ac:dyDescent="0.2">
      <c r="A455" s="229">
        <v>415654</v>
      </c>
      <c r="B455" s="229" t="s">
        <v>381</v>
      </c>
      <c r="AA455" s="229" t="s">
        <v>157</v>
      </c>
      <c r="AD455" s="229" t="s">
        <v>155</v>
      </c>
      <c r="AE455" s="229" t="s">
        <v>157</v>
      </c>
      <c r="AF455" s="229" t="s">
        <v>156</v>
      </c>
      <c r="AJ455" s="229" t="s">
        <v>155</v>
      </c>
      <c r="AK455" s="229" t="s">
        <v>157</v>
      </c>
      <c r="AM455" s="229" t="s">
        <v>156</v>
      </c>
      <c r="AQ455" s="229" t="s">
        <v>155</v>
      </c>
      <c r="AR455" s="229" t="s">
        <v>156</v>
      </c>
      <c r="AS455" s="229" t="s">
        <v>2548</v>
      </c>
    </row>
    <row r="456" spans="1:45" x14ac:dyDescent="0.2">
      <c r="A456" s="229">
        <v>415655</v>
      </c>
      <c r="B456" s="229" t="s">
        <v>381</v>
      </c>
      <c r="AE456" s="229" t="s">
        <v>157</v>
      </c>
      <c r="AG456" s="229" t="s">
        <v>155</v>
      </c>
      <c r="AK456" s="229" t="s">
        <v>155</v>
      </c>
      <c r="AM456" s="229" t="s">
        <v>155</v>
      </c>
      <c r="AN456" s="229" t="s">
        <v>156</v>
      </c>
      <c r="AO456" s="229" t="s">
        <v>157</v>
      </c>
      <c r="AQ456" s="229" t="s">
        <v>156</v>
      </c>
      <c r="AR456" s="229" t="s">
        <v>156</v>
      </c>
      <c r="AS456" s="229" t="s">
        <v>2548</v>
      </c>
    </row>
    <row r="457" spans="1:45" x14ac:dyDescent="0.2">
      <c r="A457" s="229">
        <v>415657</v>
      </c>
      <c r="B457" s="229" t="s">
        <v>381</v>
      </c>
      <c r="Q457" s="229" t="s">
        <v>155</v>
      </c>
      <c r="AB457" s="229" t="s">
        <v>155</v>
      </c>
      <c r="AF457" s="229" t="s">
        <v>155</v>
      </c>
      <c r="AJ457" s="229" t="s">
        <v>157</v>
      </c>
      <c r="AM457" s="229" t="s">
        <v>157</v>
      </c>
      <c r="AN457" s="229" t="s">
        <v>157</v>
      </c>
      <c r="AO457" s="229" t="s">
        <v>156</v>
      </c>
      <c r="AP457" s="229" t="s">
        <v>156</v>
      </c>
      <c r="AQ457" s="229" t="s">
        <v>156</v>
      </c>
      <c r="AR457" s="229" t="s">
        <v>156</v>
      </c>
      <c r="AS457" s="229" t="s">
        <v>2548</v>
      </c>
    </row>
    <row r="458" spans="1:45" x14ac:dyDescent="0.2">
      <c r="A458" s="229">
        <v>415683</v>
      </c>
      <c r="B458" s="229" t="s">
        <v>381</v>
      </c>
      <c r="Q458" s="229" t="s">
        <v>155</v>
      </c>
      <c r="AD458" s="229" t="s">
        <v>155</v>
      </c>
      <c r="AG458" s="229" t="s">
        <v>155</v>
      </c>
      <c r="AH458" s="229" t="s">
        <v>157</v>
      </c>
      <c r="AI458" s="229" t="s">
        <v>157</v>
      </c>
      <c r="AJ458" s="229" t="s">
        <v>155</v>
      </c>
      <c r="AK458" s="229" t="s">
        <v>156</v>
      </c>
      <c r="AM458" s="229" t="s">
        <v>156</v>
      </c>
      <c r="AN458" s="229" t="s">
        <v>156</v>
      </c>
      <c r="AO458" s="229" t="s">
        <v>156</v>
      </c>
      <c r="AP458" s="229" t="s">
        <v>156</v>
      </c>
      <c r="AQ458" s="229" t="s">
        <v>156</v>
      </c>
      <c r="AR458" s="229" t="s">
        <v>156</v>
      </c>
      <c r="AS458" s="229" t="s">
        <v>2548</v>
      </c>
    </row>
    <row r="459" spans="1:45" x14ac:dyDescent="0.2">
      <c r="A459" s="229">
        <v>415688</v>
      </c>
      <c r="B459" s="229" t="s">
        <v>382</v>
      </c>
      <c r="AD459" s="229" t="s">
        <v>156</v>
      </c>
      <c r="AF459" s="229" t="s">
        <v>156</v>
      </c>
      <c r="AI459" s="229" t="s">
        <v>156</v>
      </c>
      <c r="AJ459" s="229" t="s">
        <v>156</v>
      </c>
      <c r="AK459" s="229" t="s">
        <v>156</v>
      </c>
      <c r="AL459" s="229" t="s">
        <v>156</v>
      </c>
      <c r="AM459" s="229" t="s">
        <v>156</v>
      </c>
      <c r="AS459" s="229" t="s">
        <v>2548</v>
      </c>
    </row>
    <row r="460" spans="1:45" x14ac:dyDescent="0.2">
      <c r="A460" s="229">
        <v>415702</v>
      </c>
      <c r="B460" s="229" t="s">
        <v>381</v>
      </c>
      <c r="L460" s="229" t="s">
        <v>156</v>
      </c>
      <c r="AI460" s="229" t="s">
        <v>157</v>
      </c>
      <c r="AM460" s="229" t="s">
        <v>156</v>
      </c>
      <c r="AO460" s="229" t="s">
        <v>156</v>
      </c>
      <c r="AS460" s="229" t="s">
        <v>2547</v>
      </c>
    </row>
    <row r="461" spans="1:45" x14ac:dyDescent="0.2">
      <c r="A461" s="229">
        <v>415726</v>
      </c>
      <c r="B461" s="229" t="s">
        <v>381</v>
      </c>
      <c r="AI461" s="229" t="s">
        <v>157</v>
      </c>
      <c r="AK461" s="229" t="s">
        <v>155</v>
      </c>
      <c r="AL461" s="229" t="s">
        <v>155</v>
      </c>
      <c r="AO461" s="229" t="s">
        <v>157</v>
      </c>
      <c r="AR461" s="229" t="s">
        <v>157</v>
      </c>
      <c r="AS461" s="229" t="s">
        <v>2548</v>
      </c>
    </row>
    <row r="462" spans="1:45" x14ac:dyDescent="0.2">
      <c r="A462" s="229">
        <v>415747</v>
      </c>
      <c r="B462" s="229" t="s">
        <v>381</v>
      </c>
      <c r="Y462" s="229" t="s">
        <v>155</v>
      </c>
      <c r="AE462" s="229" t="s">
        <v>155</v>
      </c>
      <c r="AF462" s="229" t="s">
        <v>155</v>
      </c>
      <c r="AK462" s="229" t="s">
        <v>155</v>
      </c>
      <c r="AM462" s="229" t="s">
        <v>155</v>
      </c>
      <c r="AN462" s="229" t="s">
        <v>156</v>
      </c>
      <c r="AO462" s="229" t="s">
        <v>156</v>
      </c>
      <c r="AP462" s="229" t="s">
        <v>156</v>
      </c>
      <c r="AQ462" s="229" t="s">
        <v>157</v>
      </c>
      <c r="AR462" s="229" t="s">
        <v>156</v>
      </c>
      <c r="AS462" s="229" t="s">
        <v>2548</v>
      </c>
    </row>
    <row r="463" spans="1:45" x14ac:dyDescent="0.2">
      <c r="A463" s="229">
        <v>415770</v>
      </c>
      <c r="B463" s="229" t="s">
        <v>382</v>
      </c>
      <c r="L463" s="229" t="s">
        <v>155</v>
      </c>
      <c r="R463" s="229" t="s">
        <v>156</v>
      </c>
      <c r="AE463" s="229" t="s">
        <v>156</v>
      </c>
      <c r="AI463" s="229" t="s">
        <v>156</v>
      </c>
      <c r="AJ463" s="229" t="s">
        <v>156</v>
      </c>
      <c r="AK463" s="229" t="s">
        <v>156</v>
      </c>
      <c r="AL463" s="229" t="s">
        <v>156</v>
      </c>
      <c r="AM463" s="229" t="s">
        <v>156</v>
      </c>
      <c r="AS463" s="229" t="s">
        <v>2548</v>
      </c>
    </row>
    <row r="464" spans="1:45" x14ac:dyDescent="0.2">
      <c r="A464" s="229">
        <v>415781</v>
      </c>
      <c r="B464" s="229" t="s">
        <v>381</v>
      </c>
      <c r="AD464" s="229" t="s">
        <v>156</v>
      </c>
      <c r="AE464" s="229" t="s">
        <v>155</v>
      </c>
      <c r="AF464" s="229" t="s">
        <v>155</v>
      </c>
      <c r="AI464" s="229" t="s">
        <v>155</v>
      </c>
      <c r="AJ464" s="229" t="s">
        <v>155</v>
      </c>
      <c r="AK464" s="229" t="s">
        <v>155</v>
      </c>
      <c r="AM464" s="229" t="s">
        <v>156</v>
      </c>
      <c r="AN464" s="229" t="s">
        <v>156</v>
      </c>
      <c r="AO464" s="229" t="s">
        <v>157</v>
      </c>
      <c r="AP464" s="229" t="s">
        <v>157</v>
      </c>
      <c r="AR464" s="229" t="s">
        <v>156</v>
      </c>
      <c r="AS464" s="229" t="s">
        <v>2548</v>
      </c>
    </row>
    <row r="465" spans="1:45" x14ac:dyDescent="0.2">
      <c r="A465" s="229">
        <v>415815</v>
      </c>
      <c r="B465" s="229" t="s">
        <v>381</v>
      </c>
      <c r="AD465" s="229" t="s">
        <v>156</v>
      </c>
      <c r="AJ465" s="229" t="s">
        <v>156</v>
      </c>
      <c r="AS465" s="229" t="s">
        <v>2547</v>
      </c>
    </row>
    <row r="466" spans="1:45" x14ac:dyDescent="0.2">
      <c r="A466" s="229">
        <v>415819</v>
      </c>
      <c r="B466" s="229" t="s">
        <v>382</v>
      </c>
      <c r="L466" s="229" t="s">
        <v>155</v>
      </c>
      <c r="AI466" s="229" t="s">
        <v>156</v>
      </c>
      <c r="AJ466" s="229" t="s">
        <v>156</v>
      </c>
      <c r="AK466" s="229" t="s">
        <v>156</v>
      </c>
      <c r="AL466" s="229" t="s">
        <v>156</v>
      </c>
      <c r="AM466" s="229" t="s">
        <v>156</v>
      </c>
      <c r="AS466" s="229" t="s">
        <v>2548</v>
      </c>
    </row>
    <row r="467" spans="1:45" x14ac:dyDescent="0.2">
      <c r="A467" s="229">
        <v>415854</v>
      </c>
      <c r="B467" s="229" t="s">
        <v>381</v>
      </c>
      <c r="L467" s="229" t="s">
        <v>156</v>
      </c>
      <c r="AE467" s="229" t="s">
        <v>156</v>
      </c>
      <c r="AF467" s="229" t="s">
        <v>155</v>
      </c>
      <c r="AJ467" s="229" t="s">
        <v>156</v>
      </c>
      <c r="AK467" s="229" t="s">
        <v>155</v>
      </c>
      <c r="AM467" s="229" t="s">
        <v>156</v>
      </c>
      <c r="AN467" s="229" t="s">
        <v>156</v>
      </c>
      <c r="AO467" s="229" t="s">
        <v>156</v>
      </c>
      <c r="AR467" s="229" t="s">
        <v>156</v>
      </c>
      <c r="AS467" s="229" t="s">
        <v>2548</v>
      </c>
    </row>
    <row r="468" spans="1:45" x14ac:dyDescent="0.2">
      <c r="A468" s="229">
        <v>415912</v>
      </c>
      <c r="B468" s="229" t="s">
        <v>382</v>
      </c>
      <c r="H468" s="229" t="s">
        <v>155</v>
      </c>
      <c r="R468" s="229" t="s">
        <v>157</v>
      </c>
      <c r="S468" s="229" t="s">
        <v>155</v>
      </c>
      <c r="AE468" s="229" t="s">
        <v>156</v>
      </c>
      <c r="AI468" s="229" t="s">
        <v>156</v>
      </c>
      <c r="AJ468" s="229" t="s">
        <v>156</v>
      </c>
      <c r="AK468" s="229" t="s">
        <v>156</v>
      </c>
      <c r="AL468" s="229" t="s">
        <v>156</v>
      </c>
      <c r="AM468" s="229" t="s">
        <v>156</v>
      </c>
      <c r="AS468" s="229" t="s">
        <v>2548</v>
      </c>
    </row>
    <row r="469" spans="1:45" x14ac:dyDescent="0.2">
      <c r="A469" s="229">
        <v>415918</v>
      </c>
      <c r="B469" s="229" t="s">
        <v>381</v>
      </c>
      <c r="AI469" s="229" t="s">
        <v>156</v>
      </c>
      <c r="AJ469" s="229" t="s">
        <v>156</v>
      </c>
      <c r="AL469" s="229" t="s">
        <v>157</v>
      </c>
      <c r="AM469" s="229" t="s">
        <v>156</v>
      </c>
      <c r="AN469" s="229" t="s">
        <v>157</v>
      </c>
      <c r="AO469" s="229" t="s">
        <v>156</v>
      </c>
      <c r="AP469" s="229" t="s">
        <v>156</v>
      </c>
      <c r="AQ469" s="229" t="s">
        <v>156</v>
      </c>
      <c r="AR469" s="229" t="s">
        <v>157</v>
      </c>
      <c r="AS469" s="229" t="s">
        <v>2548</v>
      </c>
    </row>
    <row r="470" spans="1:45" x14ac:dyDescent="0.2">
      <c r="A470" s="229">
        <v>415979</v>
      </c>
      <c r="B470" s="229" t="s">
        <v>381</v>
      </c>
      <c r="J470" s="229" t="s">
        <v>157</v>
      </c>
      <c r="R470" s="229" t="s">
        <v>155</v>
      </c>
      <c r="W470" s="229" t="s">
        <v>157</v>
      </c>
      <c r="Y470" s="229" t="s">
        <v>155</v>
      </c>
      <c r="AK470" s="229" t="s">
        <v>157</v>
      </c>
      <c r="AM470" s="229" t="s">
        <v>155</v>
      </c>
      <c r="AO470" s="229" t="s">
        <v>155</v>
      </c>
      <c r="AP470" s="229" t="s">
        <v>157</v>
      </c>
      <c r="AQ470" s="229" t="s">
        <v>157</v>
      </c>
      <c r="AR470" s="229" t="s">
        <v>157</v>
      </c>
      <c r="AS470" s="229" t="s">
        <v>2548</v>
      </c>
    </row>
    <row r="471" spans="1:45" x14ac:dyDescent="0.2">
      <c r="A471" s="229">
        <v>416005</v>
      </c>
      <c r="B471" s="229" t="s">
        <v>381</v>
      </c>
      <c r="AM471" s="229" t="s">
        <v>155</v>
      </c>
      <c r="AN471" s="229" t="s">
        <v>156</v>
      </c>
      <c r="AO471" s="229" t="s">
        <v>156</v>
      </c>
      <c r="AP471" s="229" t="s">
        <v>156</v>
      </c>
      <c r="AQ471" s="229" t="s">
        <v>156</v>
      </c>
      <c r="AR471" s="229" t="s">
        <v>156</v>
      </c>
      <c r="AS471" s="229" t="s">
        <v>2548</v>
      </c>
    </row>
    <row r="472" spans="1:45" x14ac:dyDescent="0.2">
      <c r="A472" s="229">
        <v>416018</v>
      </c>
      <c r="B472" s="229" t="s">
        <v>381</v>
      </c>
      <c r="AD472" s="229" t="s">
        <v>155</v>
      </c>
      <c r="AF472" s="229" t="s">
        <v>155</v>
      </c>
      <c r="AJ472" s="229" t="s">
        <v>155</v>
      </c>
      <c r="AM472" s="229" t="s">
        <v>157</v>
      </c>
      <c r="AO472" s="229" t="s">
        <v>155</v>
      </c>
      <c r="AS472" s="229" t="s">
        <v>2547</v>
      </c>
    </row>
    <row r="473" spans="1:45" x14ac:dyDescent="0.2">
      <c r="A473" s="229">
        <v>416043</v>
      </c>
      <c r="B473" s="229" t="s">
        <v>381</v>
      </c>
      <c r="Q473" s="229" t="s">
        <v>155</v>
      </c>
      <c r="AF473" s="229" t="s">
        <v>157</v>
      </c>
      <c r="AK473" s="229" t="s">
        <v>155</v>
      </c>
      <c r="AM473" s="229" t="s">
        <v>156</v>
      </c>
      <c r="AN473" s="229" t="s">
        <v>156</v>
      </c>
      <c r="AO473" s="229" t="s">
        <v>156</v>
      </c>
      <c r="AP473" s="229" t="s">
        <v>156</v>
      </c>
      <c r="AQ473" s="229" t="s">
        <v>156</v>
      </c>
      <c r="AS473" s="229" t="s">
        <v>2548</v>
      </c>
    </row>
    <row r="474" spans="1:45" x14ac:dyDescent="0.2">
      <c r="A474" s="229">
        <v>416073</v>
      </c>
      <c r="B474" s="229" t="s">
        <v>381</v>
      </c>
      <c r="L474" s="229" t="s">
        <v>155</v>
      </c>
      <c r="AA474" s="229" t="s">
        <v>155</v>
      </c>
      <c r="AD474" s="229" t="s">
        <v>155</v>
      </c>
      <c r="AF474" s="229" t="s">
        <v>155</v>
      </c>
      <c r="AI474" s="229" t="s">
        <v>157</v>
      </c>
      <c r="AM474" s="229" t="s">
        <v>156</v>
      </c>
      <c r="AR474" s="229" t="s">
        <v>156</v>
      </c>
      <c r="AS474" s="229" t="s">
        <v>2548</v>
      </c>
    </row>
    <row r="475" spans="1:45" x14ac:dyDescent="0.2">
      <c r="A475" s="229">
        <v>416076</v>
      </c>
      <c r="B475" s="229" t="s">
        <v>382</v>
      </c>
      <c r="R475" s="229" t="s">
        <v>155</v>
      </c>
      <c r="W475" s="229" t="s">
        <v>155</v>
      </c>
      <c r="AF475" s="229" t="s">
        <v>155</v>
      </c>
      <c r="AI475" s="229" t="s">
        <v>156</v>
      </c>
      <c r="AJ475" s="229" t="s">
        <v>156</v>
      </c>
      <c r="AK475" s="229" t="s">
        <v>156</v>
      </c>
      <c r="AL475" s="229" t="s">
        <v>156</v>
      </c>
      <c r="AM475" s="229" t="s">
        <v>156</v>
      </c>
      <c r="AS475" s="229" t="s">
        <v>2548</v>
      </c>
    </row>
    <row r="476" spans="1:45" x14ac:dyDescent="0.2">
      <c r="A476" s="229">
        <v>416082</v>
      </c>
      <c r="B476" s="229" t="s">
        <v>381</v>
      </c>
      <c r="AA476" s="229" t="s">
        <v>155</v>
      </c>
      <c r="AF476" s="229" t="s">
        <v>157</v>
      </c>
      <c r="AM476" s="229" t="s">
        <v>157</v>
      </c>
      <c r="AO476" s="229" t="s">
        <v>157</v>
      </c>
      <c r="AP476" s="229" t="s">
        <v>157</v>
      </c>
      <c r="AQ476" s="229" t="s">
        <v>157</v>
      </c>
      <c r="AS476" s="229" t="s">
        <v>2548</v>
      </c>
    </row>
    <row r="477" spans="1:45" x14ac:dyDescent="0.2">
      <c r="A477" s="229">
        <v>416106</v>
      </c>
      <c r="B477" s="229" t="s">
        <v>381</v>
      </c>
      <c r="AF477" s="229" t="s">
        <v>155</v>
      </c>
      <c r="AH477" s="229" t="s">
        <v>155</v>
      </c>
      <c r="AS477" s="229" t="s">
        <v>2548</v>
      </c>
    </row>
    <row r="478" spans="1:45" x14ac:dyDescent="0.2">
      <c r="A478" s="229">
        <v>416112</v>
      </c>
      <c r="B478" s="229" t="s">
        <v>381</v>
      </c>
      <c r="AM478" s="229" t="s">
        <v>155</v>
      </c>
      <c r="AS478" s="229" t="s">
        <v>2548</v>
      </c>
    </row>
    <row r="479" spans="1:45" x14ac:dyDescent="0.2">
      <c r="A479" s="229">
        <v>416117</v>
      </c>
      <c r="B479" s="229" t="s">
        <v>382</v>
      </c>
      <c r="AA479" s="229" t="s">
        <v>155</v>
      </c>
      <c r="AF479" s="229" t="s">
        <v>155</v>
      </c>
      <c r="AI479" s="229" t="s">
        <v>156</v>
      </c>
      <c r="AJ479" s="229" t="s">
        <v>156</v>
      </c>
      <c r="AK479" s="229" t="s">
        <v>156</v>
      </c>
      <c r="AL479" s="229" t="s">
        <v>156</v>
      </c>
      <c r="AM479" s="229" t="s">
        <v>156</v>
      </c>
      <c r="AS479" s="229" t="s">
        <v>2548</v>
      </c>
    </row>
    <row r="480" spans="1:45" x14ac:dyDescent="0.2">
      <c r="A480" s="229">
        <v>416144</v>
      </c>
      <c r="B480" s="229" t="s">
        <v>381</v>
      </c>
      <c r="AI480" s="229" t="s">
        <v>157</v>
      </c>
      <c r="AK480" s="229" t="s">
        <v>157</v>
      </c>
      <c r="AM480" s="229" t="s">
        <v>157</v>
      </c>
      <c r="AN480" s="229" t="s">
        <v>156</v>
      </c>
      <c r="AO480" s="229" t="s">
        <v>156</v>
      </c>
      <c r="AP480" s="229" t="s">
        <v>156</v>
      </c>
      <c r="AQ480" s="229" t="s">
        <v>156</v>
      </c>
      <c r="AR480" s="229" t="s">
        <v>156</v>
      </c>
      <c r="AS480" s="229" t="s">
        <v>2548</v>
      </c>
    </row>
    <row r="481" spans="1:45" x14ac:dyDescent="0.2">
      <c r="A481" s="229">
        <v>416159</v>
      </c>
      <c r="B481" s="229" t="s">
        <v>381</v>
      </c>
      <c r="AF481" s="229" t="s">
        <v>155</v>
      </c>
      <c r="AJ481" s="229" t="s">
        <v>155</v>
      </c>
      <c r="AM481" s="229" t="s">
        <v>155</v>
      </c>
      <c r="AN481" s="229" t="s">
        <v>156</v>
      </c>
      <c r="AO481" s="229" t="s">
        <v>156</v>
      </c>
      <c r="AP481" s="229" t="s">
        <v>156</v>
      </c>
      <c r="AQ481" s="229" t="s">
        <v>156</v>
      </c>
      <c r="AR481" s="229" t="s">
        <v>156</v>
      </c>
      <c r="AS481" s="229" t="s">
        <v>2548</v>
      </c>
    </row>
    <row r="482" spans="1:45" x14ac:dyDescent="0.2">
      <c r="A482" s="229">
        <v>416180</v>
      </c>
      <c r="B482" s="229" t="s">
        <v>381</v>
      </c>
      <c r="AF482" s="229" t="s">
        <v>155</v>
      </c>
      <c r="AH482" s="229" t="s">
        <v>155</v>
      </c>
      <c r="AM482" s="229" t="s">
        <v>156</v>
      </c>
      <c r="AS482" s="229" t="s">
        <v>2548</v>
      </c>
    </row>
    <row r="483" spans="1:45" x14ac:dyDescent="0.2">
      <c r="A483" s="229">
        <v>416181</v>
      </c>
      <c r="B483" s="229" t="s">
        <v>381</v>
      </c>
      <c r="AI483" s="229" t="s">
        <v>157</v>
      </c>
      <c r="AN483" s="229" t="s">
        <v>157</v>
      </c>
      <c r="AS483" s="229" t="s">
        <v>2548</v>
      </c>
    </row>
    <row r="484" spans="1:45" x14ac:dyDescent="0.2">
      <c r="A484" s="229">
        <v>416201</v>
      </c>
      <c r="B484" s="229" t="s">
        <v>381</v>
      </c>
      <c r="Q484" s="229" t="s">
        <v>155</v>
      </c>
      <c r="S484" s="229" t="s">
        <v>155</v>
      </c>
      <c r="AK484" s="229" t="s">
        <v>157</v>
      </c>
      <c r="AN484" s="229" t="s">
        <v>156</v>
      </c>
      <c r="AO484" s="229" t="s">
        <v>156</v>
      </c>
      <c r="AP484" s="229" t="s">
        <v>156</v>
      </c>
      <c r="AQ484" s="229" t="s">
        <v>156</v>
      </c>
      <c r="AR484" s="229" t="s">
        <v>156</v>
      </c>
      <c r="AS484" s="229" t="s">
        <v>2548</v>
      </c>
    </row>
    <row r="485" spans="1:45" x14ac:dyDescent="0.2">
      <c r="A485" s="229">
        <v>416203</v>
      </c>
      <c r="B485" s="229" t="s">
        <v>381</v>
      </c>
      <c r="AF485" s="229" t="s">
        <v>156</v>
      </c>
      <c r="AI485" s="229" t="s">
        <v>156</v>
      </c>
      <c r="AJ485" s="229" t="s">
        <v>156</v>
      </c>
      <c r="AK485" s="229" t="s">
        <v>157</v>
      </c>
      <c r="AL485" s="229" t="s">
        <v>156</v>
      </c>
      <c r="AM485" s="229" t="s">
        <v>156</v>
      </c>
      <c r="AN485" s="229" t="s">
        <v>156</v>
      </c>
      <c r="AO485" s="229" t="s">
        <v>156</v>
      </c>
      <c r="AP485" s="229" t="s">
        <v>156</v>
      </c>
      <c r="AQ485" s="229" t="s">
        <v>156</v>
      </c>
      <c r="AR485" s="229" t="s">
        <v>156</v>
      </c>
      <c r="AS485" s="229" t="s">
        <v>2547</v>
      </c>
    </row>
    <row r="486" spans="1:45" x14ac:dyDescent="0.2">
      <c r="A486" s="229">
        <v>416211</v>
      </c>
      <c r="B486" s="229" t="s">
        <v>382</v>
      </c>
      <c r="R486" s="229" t="s">
        <v>155</v>
      </c>
      <c r="AE486" s="229" t="s">
        <v>156</v>
      </c>
      <c r="AF486" s="229" t="s">
        <v>157</v>
      </c>
      <c r="AG486" s="229" t="s">
        <v>156</v>
      </c>
      <c r="AI486" s="229" t="s">
        <v>156</v>
      </c>
      <c r="AJ486" s="229" t="s">
        <v>156</v>
      </c>
      <c r="AK486" s="229" t="s">
        <v>156</v>
      </c>
      <c r="AL486" s="229" t="s">
        <v>156</v>
      </c>
      <c r="AM486" s="229" t="s">
        <v>156</v>
      </c>
      <c r="AS486" s="229" t="s">
        <v>2548</v>
      </c>
    </row>
    <row r="487" spans="1:45" x14ac:dyDescent="0.2">
      <c r="A487" s="229">
        <v>416223</v>
      </c>
      <c r="B487" s="229" t="s">
        <v>381</v>
      </c>
      <c r="W487" s="229" t="s">
        <v>157</v>
      </c>
      <c r="AF487" s="229" t="s">
        <v>155</v>
      </c>
      <c r="AG487" s="229" t="s">
        <v>157</v>
      </c>
      <c r="AJ487" s="229" t="s">
        <v>157</v>
      </c>
      <c r="AM487" s="229" t="s">
        <v>155</v>
      </c>
      <c r="AN487" s="229" t="s">
        <v>157</v>
      </c>
      <c r="AO487" s="229" t="s">
        <v>157</v>
      </c>
      <c r="AP487" s="229" t="s">
        <v>156</v>
      </c>
      <c r="AQ487" s="229" t="s">
        <v>156</v>
      </c>
      <c r="AR487" s="229" t="s">
        <v>156</v>
      </c>
      <c r="AS487" s="229" t="s">
        <v>2548</v>
      </c>
    </row>
    <row r="488" spans="1:45" x14ac:dyDescent="0.2">
      <c r="A488" s="229">
        <v>416240</v>
      </c>
      <c r="B488" s="229" t="s">
        <v>381</v>
      </c>
      <c r="Q488" s="229" t="s">
        <v>155</v>
      </c>
      <c r="AK488" s="229" t="s">
        <v>157</v>
      </c>
      <c r="AM488" s="229" t="s">
        <v>155</v>
      </c>
      <c r="AN488" s="229" t="s">
        <v>156</v>
      </c>
      <c r="AO488" s="229" t="s">
        <v>156</v>
      </c>
      <c r="AP488" s="229" t="s">
        <v>156</v>
      </c>
      <c r="AQ488" s="229" t="s">
        <v>156</v>
      </c>
      <c r="AR488" s="229" t="s">
        <v>156</v>
      </c>
      <c r="AS488" s="229" t="s">
        <v>2548</v>
      </c>
    </row>
    <row r="489" spans="1:45" x14ac:dyDescent="0.2">
      <c r="A489" s="229">
        <v>416248</v>
      </c>
      <c r="B489" s="229" t="s">
        <v>381</v>
      </c>
      <c r="L489" s="229" t="s">
        <v>155</v>
      </c>
      <c r="AA489" s="229" t="s">
        <v>155</v>
      </c>
      <c r="AE489" s="229" t="s">
        <v>156</v>
      </c>
      <c r="AJ489" s="229" t="s">
        <v>157</v>
      </c>
      <c r="AK489" s="229" t="s">
        <v>156</v>
      </c>
      <c r="AM489" s="229" t="s">
        <v>157</v>
      </c>
      <c r="AN489" s="229" t="s">
        <v>156</v>
      </c>
      <c r="AO489" s="229" t="s">
        <v>156</v>
      </c>
      <c r="AP489" s="229" t="s">
        <v>156</v>
      </c>
      <c r="AQ489" s="229" t="s">
        <v>156</v>
      </c>
      <c r="AR489" s="229" t="s">
        <v>156</v>
      </c>
      <c r="AS489" s="229" t="s">
        <v>2547</v>
      </c>
    </row>
    <row r="490" spans="1:45" x14ac:dyDescent="0.2">
      <c r="A490" s="229">
        <v>416249</v>
      </c>
      <c r="B490" s="229" t="s">
        <v>381</v>
      </c>
      <c r="AL490" s="229" t="s">
        <v>156</v>
      </c>
      <c r="AP490" s="229" t="s">
        <v>156</v>
      </c>
      <c r="AQ490" s="229" t="s">
        <v>156</v>
      </c>
      <c r="AS490" s="229" t="s">
        <v>2548</v>
      </c>
    </row>
    <row r="491" spans="1:45" x14ac:dyDescent="0.2">
      <c r="A491" s="229">
        <v>416286</v>
      </c>
      <c r="B491" s="229" t="s">
        <v>381</v>
      </c>
      <c r="AD491" s="229" t="s">
        <v>155</v>
      </c>
      <c r="AJ491" s="229" t="s">
        <v>155</v>
      </c>
      <c r="AK491" s="229" t="s">
        <v>155</v>
      </c>
      <c r="AM491" s="229" t="s">
        <v>156</v>
      </c>
      <c r="AO491" s="229" t="s">
        <v>157</v>
      </c>
      <c r="AQ491" s="229" t="s">
        <v>156</v>
      </c>
      <c r="AR491" s="229" t="s">
        <v>157</v>
      </c>
      <c r="AS491" s="229" t="s">
        <v>2548</v>
      </c>
    </row>
    <row r="492" spans="1:45" x14ac:dyDescent="0.2">
      <c r="A492" s="229">
        <v>416288</v>
      </c>
      <c r="B492" s="229" t="s">
        <v>381</v>
      </c>
      <c r="R492" s="229" t="s">
        <v>156</v>
      </c>
      <c r="AK492" s="229" t="s">
        <v>157</v>
      </c>
      <c r="AM492" s="229" t="s">
        <v>157</v>
      </c>
      <c r="AN492" s="229" t="s">
        <v>156</v>
      </c>
      <c r="AO492" s="229" t="s">
        <v>156</v>
      </c>
      <c r="AP492" s="229" t="s">
        <v>156</v>
      </c>
      <c r="AQ492" s="229" t="s">
        <v>156</v>
      </c>
      <c r="AR492" s="229" t="s">
        <v>156</v>
      </c>
      <c r="AS492" s="229" t="s">
        <v>2548</v>
      </c>
    </row>
    <row r="493" spans="1:45" x14ac:dyDescent="0.2">
      <c r="A493" s="229">
        <v>416289</v>
      </c>
      <c r="B493" s="229" t="s">
        <v>381</v>
      </c>
      <c r="AH493" s="229" t="s">
        <v>155</v>
      </c>
      <c r="AM493" s="229" t="s">
        <v>155</v>
      </c>
      <c r="AS493" s="229" t="s">
        <v>2548</v>
      </c>
    </row>
    <row r="494" spans="1:45" x14ac:dyDescent="0.2">
      <c r="A494" s="229">
        <v>416312</v>
      </c>
      <c r="B494" s="229" t="s">
        <v>381</v>
      </c>
      <c r="G494" s="229" t="s">
        <v>155</v>
      </c>
      <c r="AF494" s="229" t="s">
        <v>155</v>
      </c>
      <c r="AI494" s="229" t="s">
        <v>157</v>
      </c>
      <c r="AK494" s="229" t="s">
        <v>157</v>
      </c>
      <c r="AS494" s="229" t="s">
        <v>2548</v>
      </c>
    </row>
    <row r="495" spans="1:45" x14ac:dyDescent="0.2">
      <c r="A495" s="229">
        <v>416317</v>
      </c>
      <c r="B495" s="229" t="s">
        <v>381</v>
      </c>
      <c r="AF495" s="229" t="s">
        <v>155</v>
      </c>
      <c r="AM495" s="229" t="s">
        <v>156</v>
      </c>
      <c r="AS495" s="229" t="s">
        <v>2548</v>
      </c>
    </row>
    <row r="496" spans="1:45" x14ac:dyDescent="0.2">
      <c r="A496" s="229">
        <v>416320</v>
      </c>
      <c r="B496" s="229" t="s">
        <v>381</v>
      </c>
      <c r="AN496" s="229" t="s">
        <v>157</v>
      </c>
      <c r="AS496" s="229" t="s">
        <v>2548</v>
      </c>
    </row>
    <row r="497" spans="1:45" x14ac:dyDescent="0.2">
      <c r="A497" s="229">
        <v>416326</v>
      </c>
      <c r="B497" s="229" t="s">
        <v>381</v>
      </c>
      <c r="L497" s="229" t="s">
        <v>156</v>
      </c>
      <c r="AH497" s="229" t="s">
        <v>155</v>
      </c>
      <c r="AI497" s="229" t="s">
        <v>157</v>
      </c>
      <c r="AJ497" s="229" t="s">
        <v>157</v>
      </c>
      <c r="AK497" s="229" t="s">
        <v>157</v>
      </c>
      <c r="AM497" s="229" t="s">
        <v>157</v>
      </c>
      <c r="AN497" s="229" t="s">
        <v>156</v>
      </c>
      <c r="AO497" s="229" t="s">
        <v>156</v>
      </c>
      <c r="AP497" s="229" t="s">
        <v>156</v>
      </c>
      <c r="AQ497" s="229" t="s">
        <v>156</v>
      </c>
      <c r="AR497" s="229" t="s">
        <v>156</v>
      </c>
      <c r="AS497" s="229" t="s">
        <v>2548</v>
      </c>
    </row>
    <row r="498" spans="1:45" x14ac:dyDescent="0.2">
      <c r="A498" s="229">
        <v>416331</v>
      </c>
      <c r="B498" s="229" t="s">
        <v>381</v>
      </c>
      <c r="Y498" s="229" t="s">
        <v>155</v>
      </c>
      <c r="AO498" s="229" t="s">
        <v>156</v>
      </c>
      <c r="AR498" s="229" t="s">
        <v>156</v>
      </c>
      <c r="AS498" s="229" t="s">
        <v>2548</v>
      </c>
    </row>
    <row r="499" spans="1:45" x14ac:dyDescent="0.2">
      <c r="A499" s="229">
        <v>416342</v>
      </c>
      <c r="B499" s="229" t="s">
        <v>381</v>
      </c>
      <c r="AF499" s="229" t="s">
        <v>155</v>
      </c>
      <c r="AS499" s="229" t="s">
        <v>2548</v>
      </c>
    </row>
    <row r="500" spans="1:45" x14ac:dyDescent="0.2">
      <c r="A500" s="229">
        <v>416349</v>
      </c>
      <c r="B500" s="229" t="s">
        <v>381</v>
      </c>
      <c r="L500" s="229" t="s">
        <v>157</v>
      </c>
      <c r="R500" s="229" t="s">
        <v>156</v>
      </c>
      <c r="AE500" s="229" t="s">
        <v>155</v>
      </c>
      <c r="AK500" s="229" t="s">
        <v>157</v>
      </c>
      <c r="AL500" s="229" t="s">
        <v>156</v>
      </c>
      <c r="AM500" s="229" t="s">
        <v>157</v>
      </c>
      <c r="AO500" s="229" t="s">
        <v>157</v>
      </c>
      <c r="AR500" s="229" t="s">
        <v>156</v>
      </c>
      <c r="AS500" s="229" t="s">
        <v>2548</v>
      </c>
    </row>
    <row r="501" spans="1:45" x14ac:dyDescent="0.2">
      <c r="A501" s="229">
        <v>416351</v>
      </c>
      <c r="B501" s="229" t="s">
        <v>381</v>
      </c>
      <c r="AF501" s="229" t="s">
        <v>155</v>
      </c>
      <c r="AJ501" s="229" t="s">
        <v>155</v>
      </c>
      <c r="AM501" s="229" t="s">
        <v>155</v>
      </c>
      <c r="AS501" s="229" t="s">
        <v>2548</v>
      </c>
    </row>
    <row r="502" spans="1:45" x14ac:dyDescent="0.2">
      <c r="A502" s="229">
        <v>416352</v>
      </c>
      <c r="B502" s="229" t="s">
        <v>381</v>
      </c>
      <c r="L502" s="229" t="s">
        <v>157</v>
      </c>
      <c r="U502" s="229" t="s">
        <v>157</v>
      </c>
      <c r="AD502" s="229" t="s">
        <v>155</v>
      </c>
      <c r="AF502" s="229" t="s">
        <v>155</v>
      </c>
      <c r="AK502" s="229" t="s">
        <v>156</v>
      </c>
      <c r="AM502" s="229" t="s">
        <v>156</v>
      </c>
      <c r="AS502" s="229" t="s">
        <v>2548</v>
      </c>
    </row>
    <row r="503" spans="1:45" x14ac:dyDescent="0.2">
      <c r="A503" s="229">
        <v>416356</v>
      </c>
      <c r="B503" s="229" t="s">
        <v>381</v>
      </c>
      <c r="S503" s="229" t="s">
        <v>155</v>
      </c>
      <c r="AS503" s="229" t="s">
        <v>2548</v>
      </c>
    </row>
    <row r="504" spans="1:45" x14ac:dyDescent="0.2">
      <c r="A504" s="229">
        <v>416380</v>
      </c>
      <c r="B504" s="229" t="s">
        <v>381</v>
      </c>
      <c r="Q504" s="229" t="s">
        <v>155</v>
      </c>
      <c r="AS504" s="229" t="s">
        <v>2548</v>
      </c>
    </row>
    <row r="505" spans="1:45" x14ac:dyDescent="0.2">
      <c r="A505" s="229">
        <v>416391</v>
      </c>
      <c r="B505" s="229" t="s">
        <v>381</v>
      </c>
      <c r="AB505" s="229" t="s">
        <v>157</v>
      </c>
      <c r="AK505" s="229" t="s">
        <v>157</v>
      </c>
      <c r="AM505" s="229" t="s">
        <v>157</v>
      </c>
      <c r="AN505" s="229" t="s">
        <v>156</v>
      </c>
      <c r="AO505" s="229" t="s">
        <v>156</v>
      </c>
      <c r="AR505" s="229" t="s">
        <v>157</v>
      </c>
      <c r="AS505" s="229" t="s">
        <v>2548</v>
      </c>
    </row>
    <row r="506" spans="1:45" x14ac:dyDescent="0.2">
      <c r="A506" s="229">
        <v>416414</v>
      </c>
      <c r="B506" s="229" t="s">
        <v>381</v>
      </c>
      <c r="S506" s="229" t="s">
        <v>155</v>
      </c>
      <c r="AE506" s="229" t="s">
        <v>155</v>
      </c>
      <c r="AR506" s="229" t="s">
        <v>157</v>
      </c>
      <c r="AS506" s="229" t="s">
        <v>2548</v>
      </c>
    </row>
    <row r="507" spans="1:45" x14ac:dyDescent="0.2">
      <c r="A507" s="229">
        <v>416420</v>
      </c>
      <c r="B507" s="229" t="s">
        <v>381</v>
      </c>
      <c r="AF507" s="229" t="s">
        <v>156</v>
      </c>
      <c r="AK507" s="229" t="s">
        <v>155</v>
      </c>
      <c r="AM507" s="229" t="s">
        <v>155</v>
      </c>
      <c r="AO507" s="229" t="s">
        <v>155</v>
      </c>
      <c r="AQ507" s="229" t="s">
        <v>156</v>
      </c>
      <c r="AS507" s="229" t="s">
        <v>2548</v>
      </c>
    </row>
    <row r="508" spans="1:45" x14ac:dyDescent="0.2">
      <c r="A508" s="229">
        <v>416439</v>
      </c>
      <c r="B508" s="229" t="s">
        <v>381</v>
      </c>
      <c r="L508" s="229" t="s">
        <v>157</v>
      </c>
      <c r="R508" s="229" t="s">
        <v>156</v>
      </c>
      <c r="AE508" s="229" t="s">
        <v>155</v>
      </c>
      <c r="AF508" s="229" t="s">
        <v>155</v>
      </c>
      <c r="AI508" s="229" t="s">
        <v>155</v>
      </c>
      <c r="AJ508" s="229" t="s">
        <v>157</v>
      </c>
      <c r="AK508" s="229" t="s">
        <v>156</v>
      </c>
      <c r="AM508" s="229" t="s">
        <v>156</v>
      </c>
      <c r="AN508" s="229" t="s">
        <v>156</v>
      </c>
      <c r="AO508" s="229" t="s">
        <v>155</v>
      </c>
      <c r="AP508" s="229" t="s">
        <v>156</v>
      </c>
      <c r="AQ508" s="229" t="s">
        <v>156</v>
      </c>
      <c r="AR508" s="229" t="s">
        <v>156</v>
      </c>
      <c r="AS508" s="229" t="s">
        <v>2548</v>
      </c>
    </row>
    <row r="509" spans="1:45" x14ac:dyDescent="0.2">
      <c r="A509" s="229">
        <v>416441</v>
      </c>
      <c r="B509" s="229" t="s">
        <v>381</v>
      </c>
      <c r="AO509" s="229" t="s">
        <v>155</v>
      </c>
      <c r="AR509" s="229" t="s">
        <v>155</v>
      </c>
      <c r="AS509" s="229" t="s">
        <v>2548</v>
      </c>
    </row>
    <row r="510" spans="1:45" x14ac:dyDescent="0.2">
      <c r="A510" s="229">
        <v>416456</v>
      </c>
      <c r="B510" s="229" t="s">
        <v>381</v>
      </c>
      <c r="AL510" s="229" t="s">
        <v>157</v>
      </c>
      <c r="AM510" s="229" t="s">
        <v>157</v>
      </c>
      <c r="AN510" s="229" t="s">
        <v>156</v>
      </c>
      <c r="AO510" s="229" t="s">
        <v>156</v>
      </c>
      <c r="AP510" s="229" t="s">
        <v>156</v>
      </c>
      <c r="AQ510" s="229" t="s">
        <v>156</v>
      </c>
      <c r="AR510" s="229" t="s">
        <v>156</v>
      </c>
      <c r="AS510" s="229" t="s">
        <v>2548</v>
      </c>
    </row>
    <row r="511" spans="1:45" x14ac:dyDescent="0.2">
      <c r="A511" s="229">
        <v>416465</v>
      </c>
      <c r="B511" s="229" t="s">
        <v>381</v>
      </c>
      <c r="AA511" s="229" t="s">
        <v>155</v>
      </c>
      <c r="AF511" s="229" t="s">
        <v>155</v>
      </c>
      <c r="AI511" s="229" t="s">
        <v>156</v>
      </c>
      <c r="AJ511" s="229" t="s">
        <v>156</v>
      </c>
      <c r="AK511" s="229" t="s">
        <v>156</v>
      </c>
      <c r="AL511" s="229" t="s">
        <v>156</v>
      </c>
      <c r="AM511" s="229" t="s">
        <v>156</v>
      </c>
      <c r="AN511" s="229" t="s">
        <v>156</v>
      </c>
      <c r="AO511" s="229" t="s">
        <v>156</v>
      </c>
      <c r="AP511" s="229" t="s">
        <v>156</v>
      </c>
      <c r="AQ511" s="229" t="s">
        <v>156</v>
      </c>
      <c r="AR511" s="229" t="s">
        <v>156</v>
      </c>
      <c r="AS511" s="229" t="s">
        <v>2548</v>
      </c>
    </row>
    <row r="512" spans="1:45" x14ac:dyDescent="0.2">
      <c r="A512" s="229">
        <v>416469</v>
      </c>
      <c r="B512" s="229" t="s">
        <v>381</v>
      </c>
      <c r="AI512" s="229" t="s">
        <v>155</v>
      </c>
      <c r="AS512" s="229" t="s">
        <v>2548</v>
      </c>
    </row>
    <row r="513" spans="1:45" x14ac:dyDescent="0.2">
      <c r="A513" s="229">
        <v>416476</v>
      </c>
      <c r="B513" s="229" t="s">
        <v>381</v>
      </c>
      <c r="AA513" s="229" t="s">
        <v>155</v>
      </c>
      <c r="AD513" s="229" t="s">
        <v>155</v>
      </c>
      <c r="AF513" s="229" t="s">
        <v>156</v>
      </c>
      <c r="AG513" s="229" t="s">
        <v>157</v>
      </c>
      <c r="AI513" s="229" t="s">
        <v>157</v>
      </c>
      <c r="AJ513" s="229" t="s">
        <v>157</v>
      </c>
      <c r="AK513" s="229" t="s">
        <v>156</v>
      </c>
      <c r="AL513" s="229" t="s">
        <v>156</v>
      </c>
      <c r="AM513" s="229" t="s">
        <v>156</v>
      </c>
      <c r="AN513" s="229" t="s">
        <v>156</v>
      </c>
      <c r="AO513" s="229" t="s">
        <v>156</v>
      </c>
      <c r="AP513" s="229" t="s">
        <v>156</v>
      </c>
      <c r="AQ513" s="229" t="s">
        <v>156</v>
      </c>
      <c r="AR513" s="229" t="s">
        <v>156</v>
      </c>
      <c r="AS513" s="229" t="s">
        <v>2548</v>
      </c>
    </row>
    <row r="514" spans="1:45" x14ac:dyDescent="0.2">
      <c r="A514" s="229">
        <v>416511</v>
      </c>
      <c r="B514" s="229" t="s">
        <v>381</v>
      </c>
      <c r="AO514" s="229" t="s">
        <v>156</v>
      </c>
      <c r="AQ514" s="229" t="s">
        <v>156</v>
      </c>
      <c r="AR514" s="229" t="s">
        <v>156</v>
      </c>
      <c r="AS514" s="229" t="s">
        <v>2548</v>
      </c>
    </row>
    <row r="515" spans="1:45" x14ac:dyDescent="0.2">
      <c r="A515" s="229">
        <v>416520</v>
      </c>
      <c r="B515" s="229" t="s">
        <v>381</v>
      </c>
      <c r="AA515" s="229" t="s">
        <v>155</v>
      </c>
      <c r="AF515" s="229" t="s">
        <v>155</v>
      </c>
      <c r="AH515" s="229" t="s">
        <v>155</v>
      </c>
      <c r="AI515" s="229" t="s">
        <v>157</v>
      </c>
      <c r="AK515" s="229" t="s">
        <v>157</v>
      </c>
      <c r="AL515" s="229" t="s">
        <v>156</v>
      </c>
      <c r="AM515" s="229" t="s">
        <v>156</v>
      </c>
      <c r="AN515" s="229" t="s">
        <v>156</v>
      </c>
      <c r="AO515" s="229" t="s">
        <v>156</v>
      </c>
      <c r="AP515" s="229" t="s">
        <v>156</v>
      </c>
      <c r="AQ515" s="229" t="s">
        <v>156</v>
      </c>
      <c r="AR515" s="229" t="s">
        <v>156</v>
      </c>
      <c r="AS515" s="229" t="s">
        <v>2548</v>
      </c>
    </row>
    <row r="516" spans="1:45" x14ac:dyDescent="0.2">
      <c r="A516" s="229">
        <v>416541</v>
      </c>
      <c r="B516" s="229" t="s">
        <v>381</v>
      </c>
      <c r="I516" s="229" t="s">
        <v>155</v>
      </c>
      <c r="AD516" s="229" t="s">
        <v>155</v>
      </c>
      <c r="AF516" s="229" t="s">
        <v>156</v>
      </c>
      <c r="AI516" s="229" t="s">
        <v>156</v>
      </c>
      <c r="AJ516" s="229" t="s">
        <v>156</v>
      </c>
      <c r="AK516" s="229" t="s">
        <v>157</v>
      </c>
      <c r="AL516" s="229" t="s">
        <v>157</v>
      </c>
      <c r="AM516" s="229" t="s">
        <v>157</v>
      </c>
      <c r="AN516" s="229" t="s">
        <v>156</v>
      </c>
      <c r="AO516" s="229" t="s">
        <v>156</v>
      </c>
      <c r="AP516" s="229" t="s">
        <v>156</v>
      </c>
      <c r="AQ516" s="229" t="s">
        <v>156</v>
      </c>
      <c r="AR516" s="229" t="s">
        <v>156</v>
      </c>
      <c r="AS516" s="229" t="s">
        <v>2548</v>
      </c>
    </row>
    <row r="517" spans="1:45" x14ac:dyDescent="0.2">
      <c r="A517" s="229">
        <v>416565</v>
      </c>
      <c r="B517" s="229" t="s">
        <v>381</v>
      </c>
      <c r="L517" s="229" t="s">
        <v>156</v>
      </c>
      <c r="AO517" s="229" t="s">
        <v>156</v>
      </c>
      <c r="AR517" s="229" t="s">
        <v>156</v>
      </c>
      <c r="AS517" s="229" t="s">
        <v>2548</v>
      </c>
    </row>
    <row r="518" spans="1:45" x14ac:dyDescent="0.2">
      <c r="A518" s="229">
        <v>416567</v>
      </c>
      <c r="B518" s="229" t="s">
        <v>382</v>
      </c>
      <c r="AA518" s="229" t="s">
        <v>155</v>
      </c>
      <c r="AD518" s="229" t="s">
        <v>155</v>
      </c>
      <c r="AE518" s="229" t="s">
        <v>156</v>
      </c>
      <c r="AI518" s="229" t="s">
        <v>156</v>
      </c>
      <c r="AJ518" s="229" t="s">
        <v>156</v>
      </c>
      <c r="AK518" s="229" t="s">
        <v>156</v>
      </c>
      <c r="AL518" s="229" t="s">
        <v>156</v>
      </c>
      <c r="AM518" s="229" t="s">
        <v>156</v>
      </c>
      <c r="AS518" s="229" t="s">
        <v>2548</v>
      </c>
    </row>
    <row r="519" spans="1:45" x14ac:dyDescent="0.2">
      <c r="A519" s="229">
        <v>416568</v>
      </c>
      <c r="B519" s="229" t="s">
        <v>381</v>
      </c>
      <c r="R519" s="229" t="s">
        <v>156</v>
      </c>
      <c r="AE519" s="229" t="s">
        <v>156</v>
      </c>
      <c r="AF519" s="229" t="s">
        <v>157</v>
      </c>
      <c r="AK519" s="229" t="s">
        <v>156</v>
      </c>
      <c r="AN519" s="229" t="s">
        <v>156</v>
      </c>
      <c r="AO519" s="229" t="s">
        <v>156</v>
      </c>
      <c r="AP519" s="229" t="s">
        <v>156</v>
      </c>
      <c r="AQ519" s="229" t="s">
        <v>156</v>
      </c>
      <c r="AR519" s="229" t="s">
        <v>156</v>
      </c>
      <c r="AS519" s="229" t="s">
        <v>2548</v>
      </c>
    </row>
    <row r="520" spans="1:45" x14ac:dyDescent="0.2">
      <c r="A520" s="229">
        <v>416569</v>
      </c>
      <c r="B520" s="229" t="s">
        <v>381</v>
      </c>
      <c r="AF520" s="229" t="s">
        <v>155</v>
      </c>
      <c r="AM520" s="229" t="s">
        <v>155</v>
      </c>
      <c r="AS520" s="229" t="s">
        <v>2548</v>
      </c>
    </row>
    <row r="521" spans="1:45" x14ac:dyDescent="0.2">
      <c r="A521" s="229">
        <v>416571</v>
      </c>
      <c r="B521" s="229" t="s">
        <v>381</v>
      </c>
      <c r="AF521" s="229" t="s">
        <v>157</v>
      </c>
      <c r="AI521" s="229" t="s">
        <v>157</v>
      </c>
      <c r="AM521" s="229" t="s">
        <v>157</v>
      </c>
      <c r="AN521" s="229" t="s">
        <v>156</v>
      </c>
      <c r="AO521" s="229" t="s">
        <v>156</v>
      </c>
      <c r="AP521" s="229" t="s">
        <v>156</v>
      </c>
      <c r="AQ521" s="229" t="s">
        <v>156</v>
      </c>
      <c r="AR521" s="229" t="s">
        <v>156</v>
      </c>
      <c r="AS521" s="229" t="s">
        <v>2548</v>
      </c>
    </row>
    <row r="522" spans="1:45" x14ac:dyDescent="0.2">
      <c r="A522" s="229">
        <v>416581</v>
      </c>
      <c r="B522" s="229" t="s">
        <v>381</v>
      </c>
      <c r="AF522" s="229" t="s">
        <v>157</v>
      </c>
      <c r="AH522" s="229" t="s">
        <v>157</v>
      </c>
      <c r="AK522" s="229" t="s">
        <v>156</v>
      </c>
      <c r="AM522" s="229" t="s">
        <v>156</v>
      </c>
      <c r="AO522" s="229" t="s">
        <v>157</v>
      </c>
      <c r="AP522" s="229" t="s">
        <v>156</v>
      </c>
      <c r="AR522" s="229" t="s">
        <v>156</v>
      </c>
      <c r="AS522" s="229" t="s">
        <v>2548</v>
      </c>
    </row>
    <row r="523" spans="1:45" x14ac:dyDescent="0.2">
      <c r="A523" s="229">
        <v>416585</v>
      </c>
      <c r="B523" s="229" t="s">
        <v>381</v>
      </c>
      <c r="AA523" s="229" t="s">
        <v>157</v>
      </c>
      <c r="AD523" s="229" t="s">
        <v>156</v>
      </c>
      <c r="AF523" s="229" t="s">
        <v>156</v>
      </c>
      <c r="AH523" s="229" t="s">
        <v>157</v>
      </c>
      <c r="AI523" s="229" t="s">
        <v>157</v>
      </c>
      <c r="AJ523" s="229" t="s">
        <v>156</v>
      </c>
      <c r="AK523" s="229" t="s">
        <v>156</v>
      </c>
      <c r="AM523" s="229" t="s">
        <v>156</v>
      </c>
      <c r="AN523" s="229" t="s">
        <v>156</v>
      </c>
      <c r="AO523" s="229" t="s">
        <v>156</v>
      </c>
      <c r="AP523" s="229" t="s">
        <v>156</v>
      </c>
      <c r="AQ523" s="229" t="s">
        <v>156</v>
      </c>
      <c r="AR523" s="229" t="s">
        <v>156</v>
      </c>
      <c r="AS523" s="229" t="s">
        <v>2548</v>
      </c>
    </row>
    <row r="524" spans="1:45" x14ac:dyDescent="0.2">
      <c r="A524" s="229">
        <v>416589</v>
      </c>
      <c r="B524" s="229" t="s">
        <v>381</v>
      </c>
      <c r="I524" s="229" t="s">
        <v>155</v>
      </c>
      <c r="AA524" s="229" t="s">
        <v>155</v>
      </c>
      <c r="AF524" s="229" t="s">
        <v>155</v>
      </c>
      <c r="AM524" s="229" t="s">
        <v>155</v>
      </c>
      <c r="AO524" s="229" t="s">
        <v>156</v>
      </c>
      <c r="AR524" s="229" t="s">
        <v>156</v>
      </c>
      <c r="AS524" s="229" t="s">
        <v>2548</v>
      </c>
    </row>
    <row r="525" spans="1:45" x14ac:dyDescent="0.2">
      <c r="A525" s="229">
        <v>416758</v>
      </c>
      <c r="B525" s="229" t="s">
        <v>381</v>
      </c>
      <c r="R525" s="229" t="s">
        <v>155</v>
      </c>
      <c r="S525" s="229" t="s">
        <v>155</v>
      </c>
      <c r="AD525" s="229" t="s">
        <v>155</v>
      </c>
      <c r="AI525" s="229" t="s">
        <v>155</v>
      </c>
      <c r="AJ525" s="229" t="s">
        <v>155</v>
      </c>
      <c r="AL525" s="229" t="s">
        <v>155</v>
      </c>
      <c r="AM525" s="229" t="s">
        <v>155</v>
      </c>
      <c r="AN525" s="229" t="s">
        <v>156</v>
      </c>
      <c r="AO525" s="229" t="s">
        <v>156</v>
      </c>
      <c r="AP525" s="229" t="s">
        <v>156</v>
      </c>
      <c r="AQ525" s="229" t="s">
        <v>156</v>
      </c>
      <c r="AR525" s="229" t="s">
        <v>157</v>
      </c>
      <c r="AS525" s="229" t="s">
        <v>2548</v>
      </c>
    </row>
    <row r="526" spans="1:45" x14ac:dyDescent="0.2">
      <c r="A526" s="229">
        <v>416778</v>
      </c>
      <c r="B526" s="229" t="s">
        <v>381</v>
      </c>
      <c r="S526" s="229" t="s">
        <v>156</v>
      </c>
      <c r="AK526" s="229" t="s">
        <v>156</v>
      </c>
      <c r="AL526" s="229" t="s">
        <v>156</v>
      </c>
      <c r="AN526" s="229" t="s">
        <v>156</v>
      </c>
      <c r="AO526" s="229" t="s">
        <v>156</v>
      </c>
      <c r="AP526" s="229" t="s">
        <v>156</v>
      </c>
      <c r="AQ526" s="229" t="s">
        <v>156</v>
      </c>
      <c r="AR526" s="229" t="s">
        <v>156</v>
      </c>
      <c r="AS526" s="229" t="s">
        <v>2548</v>
      </c>
    </row>
    <row r="527" spans="1:45" x14ac:dyDescent="0.2">
      <c r="A527" s="229">
        <v>416788</v>
      </c>
      <c r="B527" s="229" t="s">
        <v>381</v>
      </c>
      <c r="AA527" s="229" t="s">
        <v>155</v>
      </c>
      <c r="AE527" s="229" t="s">
        <v>155</v>
      </c>
      <c r="AF527" s="229" t="s">
        <v>155</v>
      </c>
      <c r="AI527" s="229" t="s">
        <v>157</v>
      </c>
      <c r="AJ527" s="229" t="s">
        <v>157</v>
      </c>
      <c r="AK527" s="229" t="s">
        <v>156</v>
      </c>
      <c r="AM527" s="229" t="s">
        <v>157</v>
      </c>
      <c r="AN527" s="229" t="s">
        <v>156</v>
      </c>
      <c r="AO527" s="229" t="s">
        <v>156</v>
      </c>
      <c r="AP527" s="229" t="s">
        <v>156</v>
      </c>
      <c r="AQ527" s="229" t="s">
        <v>156</v>
      </c>
      <c r="AR527" s="229" t="s">
        <v>156</v>
      </c>
      <c r="AS527" s="229" t="s">
        <v>2548</v>
      </c>
    </row>
    <row r="528" spans="1:45" x14ac:dyDescent="0.2">
      <c r="A528" s="229">
        <v>416802</v>
      </c>
      <c r="B528" s="229" t="s">
        <v>381</v>
      </c>
      <c r="AN528" s="229" t="s">
        <v>157</v>
      </c>
      <c r="AS528" s="229" t="s">
        <v>2548</v>
      </c>
    </row>
    <row r="529" spans="1:45" x14ac:dyDescent="0.2">
      <c r="A529" s="229">
        <v>416803</v>
      </c>
      <c r="B529" s="229" t="s">
        <v>381</v>
      </c>
      <c r="AF529" s="229" t="s">
        <v>155</v>
      </c>
      <c r="AM529" s="229" t="s">
        <v>155</v>
      </c>
      <c r="AQ529" s="229" t="s">
        <v>155</v>
      </c>
      <c r="AS529" s="229" t="s">
        <v>2548</v>
      </c>
    </row>
    <row r="530" spans="1:45" x14ac:dyDescent="0.2">
      <c r="A530" s="229">
        <v>416810</v>
      </c>
      <c r="B530" s="229" t="s">
        <v>381</v>
      </c>
      <c r="AE530" s="229" t="s">
        <v>155</v>
      </c>
      <c r="AM530" s="229" t="s">
        <v>155</v>
      </c>
      <c r="AO530" s="229" t="s">
        <v>155</v>
      </c>
      <c r="AQ530" s="229" t="s">
        <v>155</v>
      </c>
      <c r="AS530" s="229" t="s">
        <v>2548</v>
      </c>
    </row>
    <row r="531" spans="1:45" x14ac:dyDescent="0.2">
      <c r="A531" s="229">
        <v>416813</v>
      </c>
      <c r="B531" s="229" t="s">
        <v>381</v>
      </c>
      <c r="S531" s="229" t="s">
        <v>155</v>
      </c>
      <c r="AF531" s="229" t="s">
        <v>157</v>
      </c>
      <c r="AI531" s="229" t="s">
        <v>157</v>
      </c>
      <c r="AJ531" s="229" t="s">
        <v>156</v>
      </c>
      <c r="AK531" s="229" t="s">
        <v>156</v>
      </c>
      <c r="AM531" s="229" t="s">
        <v>156</v>
      </c>
      <c r="AN531" s="229" t="s">
        <v>156</v>
      </c>
      <c r="AO531" s="229" t="s">
        <v>156</v>
      </c>
      <c r="AP531" s="229" t="s">
        <v>156</v>
      </c>
      <c r="AQ531" s="229" t="s">
        <v>156</v>
      </c>
      <c r="AR531" s="229" t="s">
        <v>156</v>
      </c>
      <c r="AS531" s="229" t="s">
        <v>2548</v>
      </c>
    </row>
    <row r="532" spans="1:45" x14ac:dyDescent="0.2">
      <c r="A532" s="229">
        <v>416825</v>
      </c>
      <c r="B532" s="229" t="s">
        <v>381</v>
      </c>
      <c r="AI532" s="229" t="s">
        <v>155</v>
      </c>
      <c r="AS532" s="229" t="s">
        <v>2548</v>
      </c>
    </row>
    <row r="533" spans="1:45" x14ac:dyDescent="0.2">
      <c r="A533" s="229">
        <v>416826</v>
      </c>
      <c r="B533" s="229" t="s">
        <v>381</v>
      </c>
      <c r="AA533" s="229" t="s">
        <v>157</v>
      </c>
      <c r="AF533" s="229" t="s">
        <v>156</v>
      </c>
      <c r="AH533" s="229" t="s">
        <v>155</v>
      </c>
      <c r="AI533" s="229" t="s">
        <v>156</v>
      </c>
      <c r="AJ533" s="229" t="s">
        <v>156</v>
      </c>
      <c r="AK533" s="229" t="s">
        <v>156</v>
      </c>
      <c r="AL533" s="229" t="s">
        <v>156</v>
      </c>
      <c r="AM533" s="229" t="s">
        <v>156</v>
      </c>
      <c r="AN533" s="229" t="s">
        <v>156</v>
      </c>
      <c r="AO533" s="229" t="s">
        <v>156</v>
      </c>
      <c r="AP533" s="229" t="s">
        <v>156</v>
      </c>
      <c r="AQ533" s="229" t="s">
        <v>156</v>
      </c>
      <c r="AR533" s="229" t="s">
        <v>156</v>
      </c>
      <c r="AS533" s="229" t="s">
        <v>2548</v>
      </c>
    </row>
    <row r="534" spans="1:45" x14ac:dyDescent="0.2">
      <c r="A534" s="229">
        <v>416835</v>
      </c>
      <c r="B534" s="229" t="s">
        <v>381</v>
      </c>
      <c r="AN534" s="229" t="s">
        <v>156</v>
      </c>
      <c r="AO534" s="229" t="s">
        <v>156</v>
      </c>
      <c r="AP534" s="229" t="s">
        <v>156</v>
      </c>
      <c r="AQ534" s="229" t="s">
        <v>156</v>
      </c>
      <c r="AR534" s="229" t="s">
        <v>156</v>
      </c>
      <c r="AS534" s="229" t="s">
        <v>2548</v>
      </c>
    </row>
    <row r="535" spans="1:45" x14ac:dyDescent="0.2">
      <c r="A535" s="229">
        <v>416847</v>
      </c>
      <c r="B535" s="229" t="s">
        <v>381</v>
      </c>
      <c r="AI535" s="229" t="s">
        <v>155</v>
      </c>
      <c r="AS535" s="229" t="s">
        <v>2548</v>
      </c>
    </row>
    <row r="536" spans="1:45" x14ac:dyDescent="0.2">
      <c r="A536" s="229">
        <v>416851</v>
      </c>
      <c r="B536" s="229" t="s">
        <v>381</v>
      </c>
      <c r="Q536" s="229" t="s">
        <v>157</v>
      </c>
      <c r="AI536" s="229" t="s">
        <v>156</v>
      </c>
      <c r="AL536" s="229" t="s">
        <v>156</v>
      </c>
      <c r="AM536" s="229" t="s">
        <v>156</v>
      </c>
      <c r="AN536" s="229" t="s">
        <v>156</v>
      </c>
      <c r="AO536" s="229" t="s">
        <v>156</v>
      </c>
      <c r="AP536" s="229" t="s">
        <v>156</v>
      </c>
      <c r="AQ536" s="229" t="s">
        <v>156</v>
      </c>
      <c r="AR536" s="229" t="s">
        <v>156</v>
      </c>
      <c r="AS536" s="229" t="s">
        <v>2548</v>
      </c>
    </row>
    <row r="537" spans="1:45" x14ac:dyDescent="0.2">
      <c r="A537" s="229">
        <v>416866</v>
      </c>
      <c r="B537" s="229" t="s">
        <v>381</v>
      </c>
      <c r="AF537" s="229" t="s">
        <v>155</v>
      </c>
      <c r="AS537" s="229" t="s">
        <v>2548</v>
      </c>
    </row>
    <row r="538" spans="1:45" x14ac:dyDescent="0.2">
      <c r="A538" s="229">
        <v>416884</v>
      </c>
      <c r="B538" s="229" t="s">
        <v>381</v>
      </c>
      <c r="AN538" s="229" t="s">
        <v>156</v>
      </c>
      <c r="AO538" s="229" t="s">
        <v>156</v>
      </c>
      <c r="AP538" s="229" t="s">
        <v>156</v>
      </c>
      <c r="AQ538" s="229" t="s">
        <v>156</v>
      </c>
      <c r="AR538" s="229" t="s">
        <v>156</v>
      </c>
      <c r="AS538" s="229" t="s">
        <v>2548</v>
      </c>
    </row>
    <row r="539" spans="1:45" x14ac:dyDescent="0.2">
      <c r="A539" s="229">
        <v>416886</v>
      </c>
      <c r="B539" s="229" t="s">
        <v>381</v>
      </c>
      <c r="H539" s="229" t="s">
        <v>155</v>
      </c>
      <c r="R539" s="229" t="s">
        <v>157</v>
      </c>
      <c r="S539" s="229" t="s">
        <v>157</v>
      </c>
      <c r="AE539" s="229" t="s">
        <v>156</v>
      </c>
      <c r="AI539" s="229" t="s">
        <v>157</v>
      </c>
      <c r="AJ539" s="229" t="s">
        <v>157</v>
      </c>
      <c r="AK539" s="229" t="s">
        <v>156</v>
      </c>
      <c r="AL539" s="229" t="s">
        <v>156</v>
      </c>
      <c r="AM539" s="229" t="s">
        <v>157</v>
      </c>
      <c r="AN539" s="229" t="s">
        <v>156</v>
      </c>
      <c r="AO539" s="229" t="s">
        <v>156</v>
      </c>
      <c r="AP539" s="229" t="s">
        <v>156</v>
      </c>
      <c r="AQ539" s="229" t="s">
        <v>156</v>
      </c>
      <c r="AR539" s="229" t="s">
        <v>156</v>
      </c>
      <c r="AS539" s="229" t="s">
        <v>2548</v>
      </c>
    </row>
    <row r="540" spans="1:45" x14ac:dyDescent="0.2">
      <c r="A540" s="229">
        <v>416895</v>
      </c>
      <c r="B540" s="229" t="s">
        <v>381</v>
      </c>
      <c r="AF540" s="229" t="s">
        <v>155</v>
      </c>
      <c r="AI540" s="229" t="s">
        <v>155</v>
      </c>
      <c r="AM540" s="229" t="s">
        <v>157</v>
      </c>
      <c r="AS540" s="229" t="s">
        <v>2548</v>
      </c>
    </row>
    <row r="541" spans="1:45" x14ac:dyDescent="0.2">
      <c r="A541" s="229">
        <v>416896</v>
      </c>
      <c r="B541" s="229" t="s">
        <v>381</v>
      </c>
      <c r="Q541" s="229" t="s">
        <v>155</v>
      </c>
      <c r="S541" s="229" t="s">
        <v>156</v>
      </c>
      <c r="AK541" s="229" t="s">
        <v>157</v>
      </c>
      <c r="AN541" s="229" t="s">
        <v>156</v>
      </c>
      <c r="AO541" s="229" t="s">
        <v>156</v>
      </c>
      <c r="AS541" s="229" t="s">
        <v>2548</v>
      </c>
    </row>
    <row r="542" spans="1:45" x14ac:dyDescent="0.2">
      <c r="A542" s="229">
        <v>416910</v>
      </c>
      <c r="B542" s="229" t="s">
        <v>381</v>
      </c>
      <c r="AA542" s="229" t="s">
        <v>155</v>
      </c>
      <c r="AF542" s="229" t="s">
        <v>157</v>
      </c>
      <c r="AH542" s="229" t="s">
        <v>156</v>
      </c>
      <c r="AM542" s="229" t="s">
        <v>155</v>
      </c>
      <c r="AO542" s="229" t="s">
        <v>156</v>
      </c>
      <c r="AP542" s="229" t="s">
        <v>156</v>
      </c>
      <c r="AQ542" s="229" t="s">
        <v>156</v>
      </c>
      <c r="AS542" s="229" t="s">
        <v>2548</v>
      </c>
    </row>
    <row r="543" spans="1:45" x14ac:dyDescent="0.2">
      <c r="A543" s="229">
        <v>416923</v>
      </c>
      <c r="B543" s="229" t="s">
        <v>381</v>
      </c>
      <c r="I543" s="229" t="s">
        <v>155</v>
      </c>
      <c r="AA543" s="229" t="s">
        <v>155</v>
      </c>
      <c r="AF543" s="229" t="s">
        <v>157</v>
      </c>
      <c r="AI543" s="229" t="s">
        <v>157</v>
      </c>
      <c r="AM543" s="229" t="s">
        <v>157</v>
      </c>
      <c r="AN543" s="229" t="s">
        <v>156</v>
      </c>
      <c r="AO543" s="229" t="s">
        <v>156</v>
      </c>
      <c r="AP543" s="229" t="s">
        <v>156</v>
      </c>
      <c r="AQ543" s="229" t="s">
        <v>156</v>
      </c>
      <c r="AR543" s="229" t="s">
        <v>156</v>
      </c>
      <c r="AS543" s="229" t="s">
        <v>2548</v>
      </c>
    </row>
    <row r="544" spans="1:45" x14ac:dyDescent="0.2">
      <c r="A544" s="229">
        <v>416926</v>
      </c>
      <c r="B544" s="229" t="s">
        <v>381</v>
      </c>
      <c r="AD544" s="229" t="s">
        <v>157</v>
      </c>
      <c r="AF544" s="229" t="s">
        <v>157</v>
      </c>
      <c r="AK544" s="229" t="s">
        <v>157</v>
      </c>
      <c r="AM544" s="229" t="s">
        <v>155</v>
      </c>
      <c r="AR544" s="229" t="s">
        <v>156</v>
      </c>
      <c r="AS544" s="229" t="s">
        <v>2548</v>
      </c>
    </row>
    <row r="545" spans="1:45" x14ac:dyDescent="0.2">
      <c r="A545" s="229">
        <v>416929</v>
      </c>
      <c r="B545" s="229" t="s">
        <v>381</v>
      </c>
      <c r="W545" s="229" t="s">
        <v>155</v>
      </c>
      <c r="AF545" s="229" t="s">
        <v>156</v>
      </c>
      <c r="AK545" s="229" t="s">
        <v>157</v>
      </c>
      <c r="AM545" s="229" t="s">
        <v>155</v>
      </c>
      <c r="AS545" s="229" t="s">
        <v>2548</v>
      </c>
    </row>
    <row r="546" spans="1:45" x14ac:dyDescent="0.2">
      <c r="A546" s="229">
        <v>416934</v>
      </c>
      <c r="B546" s="229" t="s">
        <v>382</v>
      </c>
      <c r="H546" s="229" t="s">
        <v>155</v>
      </c>
      <c r="S546" s="229" t="s">
        <v>155</v>
      </c>
      <c r="AB546" s="229" t="s">
        <v>155</v>
      </c>
      <c r="AG546" s="229" t="s">
        <v>155</v>
      </c>
      <c r="AI546" s="229" t="s">
        <v>156</v>
      </c>
      <c r="AJ546" s="229" t="s">
        <v>156</v>
      </c>
      <c r="AK546" s="229" t="s">
        <v>156</v>
      </c>
      <c r="AL546" s="229" t="s">
        <v>156</v>
      </c>
      <c r="AM546" s="229" t="s">
        <v>156</v>
      </c>
      <c r="AS546" s="229" t="s">
        <v>2548</v>
      </c>
    </row>
    <row r="547" spans="1:45" x14ac:dyDescent="0.2">
      <c r="A547" s="229">
        <v>416958</v>
      </c>
      <c r="B547" s="229" t="s">
        <v>381</v>
      </c>
      <c r="G547" s="229" t="s">
        <v>156</v>
      </c>
      <c r="R547" s="229" t="s">
        <v>156</v>
      </c>
      <c r="AE547" s="229" t="s">
        <v>156</v>
      </c>
      <c r="AF547" s="229" t="s">
        <v>157</v>
      </c>
      <c r="AJ547" s="229" t="s">
        <v>157</v>
      </c>
      <c r="AK547" s="229" t="s">
        <v>156</v>
      </c>
      <c r="AM547" s="229" t="s">
        <v>157</v>
      </c>
      <c r="AO547" s="229" t="s">
        <v>156</v>
      </c>
      <c r="AR547" s="229" t="s">
        <v>156</v>
      </c>
      <c r="AS547" s="229" t="s">
        <v>2548</v>
      </c>
    </row>
    <row r="548" spans="1:45" x14ac:dyDescent="0.2">
      <c r="A548" s="229">
        <v>416971</v>
      </c>
      <c r="B548" s="229" t="s">
        <v>381</v>
      </c>
      <c r="H548" s="229" t="s">
        <v>155</v>
      </c>
      <c r="AN548" s="229" t="s">
        <v>156</v>
      </c>
      <c r="AO548" s="229" t="s">
        <v>156</v>
      </c>
      <c r="AP548" s="229" t="s">
        <v>156</v>
      </c>
      <c r="AQ548" s="229" t="s">
        <v>156</v>
      </c>
      <c r="AR548" s="229" t="s">
        <v>156</v>
      </c>
      <c r="AS548" s="229" t="s">
        <v>2548</v>
      </c>
    </row>
    <row r="549" spans="1:45" x14ac:dyDescent="0.2">
      <c r="A549" s="229">
        <v>416978</v>
      </c>
      <c r="B549" s="229" t="s">
        <v>381</v>
      </c>
      <c r="L549" s="229" t="s">
        <v>157</v>
      </c>
      <c r="S549" s="229" t="s">
        <v>155</v>
      </c>
      <c r="V549" s="229" t="s">
        <v>157</v>
      </c>
      <c r="AF549" s="229" t="s">
        <v>155</v>
      </c>
      <c r="AI549" s="229" t="s">
        <v>157</v>
      </c>
      <c r="AJ549" s="229" t="s">
        <v>157</v>
      </c>
      <c r="AM549" s="229" t="s">
        <v>157</v>
      </c>
      <c r="AN549" s="229" t="s">
        <v>156</v>
      </c>
      <c r="AO549" s="229" t="s">
        <v>156</v>
      </c>
      <c r="AP549" s="229" t="s">
        <v>156</v>
      </c>
      <c r="AQ549" s="229" t="s">
        <v>156</v>
      </c>
      <c r="AR549" s="229" t="s">
        <v>156</v>
      </c>
      <c r="AS549" s="229" t="s">
        <v>2548</v>
      </c>
    </row>
    <row r="550" spans="1:45" x14ac:dyDescent="0.2">
      <c r="A550" s="229">
        <v>416992</v>
      </c>
      <c r="B550" s="229" t="s">
        <v>381</v>
      </c>
      <c r="AM550" s="229" t="s">
        <v>155</v>
      </c>
      <c r="AS550" s="229" t="s">
        <v>2548</v>
      </c>
    </row>
    <row r="551" spans="1:45" x14ac:dyDescent="0.2">
      <c r="A551" s="229">
        <v>416994</v>
      </c>
      <c r="B551" s="229" t="s">
        <v>381</v>
      </c>
      <c r="AB551" s="229" t="s">
        <v>157</v>
      </c>
      <c r="AH551" s="229" t="s">
        <v>155</v>
      </c>
      <c r="AM551" s="229" t="s">
        <v>157</v>
      </c>
      <c r="AN551" s="229" t="s">
        <v>156</v>
      </c>
      <c r="AO551" s="229" t="s">
        <v>156</v>
      </c>
      <c r="AP551" s="229" t="s">
        <v>156</v>
      </c>
      <c r="AQ551" s="229" t="s">
        <v>156</v>
      </c>
      <c r="AR551" s="229" t="s">
        <v>156</v>
      </c>
      <c r="AS551" s="229" t="s">
        <v>2548</v>
      </c>
    </row>
    <row r="552" spans="1:45" x14ac:dyDescent="0.2">
      <c r="A552" s="229">
        <v>416996</v>
      </c>
      <c r="B552" s="229" t="s">
        <v>381</v>
      </c>
      <c r="AB552" s="229" t="s">
        <v>155</v>
      </c>
      <c r="AD552" s="229" t="s">
        <v>155</v>
      </c>
      <c r="AH552" s="229" t="s">
        <v>156</v>
      </c>
      <c r="AM552" s="229" t="s">
        <v>156</v>
      </c>
      <c r="AN552" s="229" t="s">
        <v>156</v>
      </c>
      <c r="AO552" s="229" t="s">
        <v>156</v>
      </c>
      <c r="AP552" s="229" t="s">
        <v>156</v>
      </c>
      <c r="AQ552" s="229" t="s">
        <v>156</v>
      </c>
      <c r="AR552" s="229" t="s">
        <v>156</v>
      </c>
      <c r="AS552" s="229" t="s">
        <v>2548</v>
      </c>
    </row>
    <row r="553" spans="1:45" x14ac:dyDescent="0.2">
      <c r="A553" s="229">
        <v>417003</v>
      </c>
      <c r="B553" s="229" t="s">
        <v>381</v>
      </c>
      <c r="L553" s="229" t="s">
        <v>156</v>
      </c>
      <c r="AN553" s="229" t="s">
        <v>156</v>
      </c>
      <c r="AO553" s="229" t="s">
        <v>156</v>
      </c>
      <c r="AP553" s="229" t="s">
        <v>156</v>
      </c>
      <c r="AQ553" s="229" t="s">
        <v>156</v>
      </c>
      <c r="AR553" s="229" t="s">
        <v>156</v>
      </c>
      <c r="AS553" s="229" t="s">
        <v>2548</v>
      </c>
    </row>
    <row r="554" spans="1:45" x14ac:dyDescent="0.2">
      <c r="A554" s="229">
        <v>417004</v>
      </c>
      <c r="B554" s="229" t="s">
        <v>382</v>
      </c>
      <c r="I554" s="229" t="s">
        <v>155</v>
      </c>
      <c r="Q554" s="229" t="s">
        <v>155</v>
      </c>
      <c r="AF554" s="229" t="s">
        <v>155</v>
      </c>
      <c r="AH554" s="229" t="s">
        <v>157</v>
      </c>
      <c r="AI554" s="229" t="s">
        <v>156</v>
      </c>
      <c r="AJ554" s="229" t="s">
        <v>156</v>
      </c>
      <c r="AK554" s="229" t="s">
        <v>156</v>
      </c>
      <c r="AL554" s="229" t="s">
        <v>156</v>
      </c>
      <c r="AM554" s="229" t="s">
        <v>156</v>
      </c>
      <c r="AS554" s="229" t="s">
        <v>2548</v>
      </c>
    </row>
    <row r="555" spans="1:45" x14ac:dyDescent="0.2">
      <c r="A555" s="229">
        <v>417010</v>
      </c>
      <c r="B555" s="229" t="s">
        <v>381</v>
      </c>
      <c r="AF555" s="229" t="s">
        <v>155</v>
      </c>
      <c r="AS555" s="229" t="s">
        <v>2548</v>
      </c>
    </row>
    <row r="556" spans="1:45" x14ac:dyDescent="0.2">
      <c r="A556" s="229">
        <v>417013</v>
      </c>
      <c r="B556" s="229" t="s">
        <v>381</v>
      </c>
      <c r="L556" s="229" t="s">
        <v>156</v>
      </c>
      <c r="AE556" s="229" t="s">
        <v>157</v>
      </c>
      <c r="AG556" s="229" t="s">
        <v>156</v>
      </c>
      <c r="AH556" s="229" t="s">
        <v>155</v>
      </c>
      <c r="AK556" s="229" t="s">
        <v>156</v>
      </c>
      <c r="AL556" s="229" t="s">
        <v>156</v>
      </c>
      <c r="AM556" s="229" t="s">
        <v>156</v>
      </c>
      <c r="AN556" s="229" t="s">
        <v>156</v>
      </c>
      <c r="AO556" s="229" t="s">
        <v>156</v>
      </c>
      <c r="AP556" s="229" t="s">
        <v>156</v>
      </c>
      <c r="AQ556" s="229" t="s">
        <v>156</v>
      </c>
      <c r="AR556" s="229" t="s">
        <v>156</v>
      </c>
      <c r="AS556" s="229" t="s">
        <v>2548</v>
      </c>
    </row>
    <row r="557" spans="1:45" x14ac:dyDescent="0.2">
      <c r="A557" s="229">
        <v>417027</v>
      </c>
      <c r="B557" s="229" t="s">
        <v>382</v>
      </c>
      <c r="AH557" s="229" t="s">
        <v>157</v>
      </c>
      <c r="AI557" s="229" t="s">
        <v>156</v>
      </c>
      <c r="AJ557" s="229" t="s">
        <v>156</v>
      </c>
      <c r="AK557" s="229" t="s">
        <v>156</v>
      </c>
      <c r="AL557" s="229" t="s">
        <v>156</v>
      </c>
      <c r="AM557" s="229" t="s">
        <v>156</v>
      </c>
      <c r="AS557" s="229" t="s">
        <v>2548</v>
      </c>
    </row>
    <row r="558" spans="1:45" x14ac:dyDescent="0.2">
      <c r="A558" s="229">
        <v>417030</v>
      </c>
      <c r="B558" s="229" t="s">
        <v>381</v>
      </c>
      <c r="AF558" s="229" t="s">
        <v>155</v>
      </c>
      <c r="AM558" s="229" t="s">
        <v>155</v>
      </c>
      <c r="AS558" s="229" t="s">
        <v>2548</v>
      </c>
    </row>
    <row r="559" spans="1:45" x14ac:dyDescent="0.2">
      <c r="A559" s="229">
        <v>417035</v>
      </c>
      <c r="B559" s="229" t="s">
        <v>381</v>
      </c>
      <c r="AA559" s="229" t="s">
        <v>155</v>
      </c>
      <c r="AF559" s="229" t="s">
        <v>155</v>
      </c>
      <c r="AM559" s="229" t="s">
        <v>155</v>
      </c>
      <c r="AO559" s="229" t="s">
        <v>155</v>
      </c>
      <c r="AQ559" s="229" t="s">
        <v>155</v>
      </c>
      <c r="AS559" s="229" t="s">
        <v>2548</v>
      </c>
    </row>
    <row r="560" spans="1:45" x14ac:dyDescent="0.2">
      <c r="A560" s="229">
        <v>417038</v>
      </c>
      <c r="B560" s="229" t="s">
        <v>381</v>
      </c>
      <c r="AE560" s="229" t="s">
        <v>156</v>
      </c>
      <c r="AF560" s="229" t="s">
        <v>156</v>
      </c>
      <c r="AI560" s="229" t="s">
        <v>157</v>
      </c>
      <c r="AJ560" s="229" t="s">
        <v>157</v>
      </c>
      <c r="AK560" s="229" t="s">
        <v>156</v>
      </c>
      <c r="AM560" s="229" t="s">
        <v>156</v>
      </c>
      <c r="AN560" s="229" t="s">
        <v>156</v>
      </c>
      <c r="AO560" s="229" t="s">
        <v>156</v>
      </c>
      <c r="AP560" s="229" t="s">
        <v>156</v>
      </c>
      <c r="AR560" s="229" t="s">
        <v>156</v>
      </c>
      <c r="AS560" s="229" t="s">
        <v>2548</v>
      </c>
    </row>
    <row r="561" spans="1:45" x14ac:dyDescent="0.2">
      <c r="A561" s="229">
        <v>417042</v>
      </c>
      <c r="B561" s="229" t="s">
        <v>381</v>
      </c>
      <c r="AA561" s="229" t="s">
        <v>155</v>
      </c>
      <c r="AD561" s="229" t="s">
        <v>155</v>
      </c>
      <c r="AF561" s="229" t="s">
        <v>155</v>
      </c>
      <c r="AH561" s="229" t="s">
        <v>155</v>
      </c>
      <c r="AI561" s="229" t="s">
        <v>157</v>
      </c>
      <c r="AN561" s="229" t="s">
        <v>156</v>
      </c>
      <c r="AO561" s="229" t="s">
        <v>156</v>
      </c>
      <c r="AP561" s="229" t="s">
        <v>156</v>
      </c>
      <c r="AQ561" s="229" t="s">
        <v>156</v>
      </c>
      <c r="AR561" s="229" t="s">
        <v>156</v>
      </c>
      <c r="AS561" s="229" t="s">
        <v>2548</v>
      </c>
    </row>
    <row r="562" spans="1:45" x14ac:dyDescent="0.2">
      <c r="A562" s="229">
        <v>417047</v>
      </c>
      <c r="B562" s="229" t="s">
        <v>382</v>
      </c>
      <c r="AC562" s="229" t="s">
        <v>157</v>
      </c>
      <c r="AD562" s="229" t="s">
        <v>156</v>
      </c>
      <c r="AE562" s="229" t="s">
        <v>156</v>
      </c>
      <c r="AF562" s="229" t="s">
        <v>156</v>
      </c>
      <c r="AI562" s="229" t="s">
        <v>156</v>
      </c>
      <c r="AJ562" s="229" t="s">
        <v>156</v>
      </c>
      <c r="AK562" s="229" t="s">
        <v>156</v>
      </c>
      <c r="AL562" s="229" t="s">
        <v>156</v>
      </c>
      <c r="AM562" s="229" t="s">
        <v>156</v>
      </c>
      <c r="AS562" s="229" t="s">
        <v>2548</v>
      </c>
    </row>
    <row r="563" spans="1:45" x14ac:dyDescent="0.2">
      <c r="A563" s="229">
        <v>417062</v>
      </c>
      <c r="B563" s="229" t="s">
        <v>381</v>
      </c>
      <c r="Y563" s="229" t="s">
        <v>155</v>
      </c>
      <c r="AK563" s="229" t="s">
        <v>157</v>
      </c>
      <c r="AM563" s="229" t="s">
        <v>155</v>
      </c>
      <c r="AO563" s="229" t="s">
        <v>155</v>
      </c>
      <c r="AS563" s="229" t="s">
        <v>2548</v>
      </c>
    </row>
    <row r="564" spans="1:45" x14ac:dyDescent="0.2">
      <c r="A564" s="229">
        <v>417065</v>
      </c>
      <c r="B564" s="229" t="s">
        <v>381</v>
      </c>
      <c r="S564" s="229" t="s">
        <v>156</v>
      </c>
      <c r="AF564" s="229" t="s">
        <v>155</v>
      </c>
      <c r="AS564" s="229" t="s">
        <v>2548</v>
      </c>
    </row>
    <row r="565" spans="1:45" x14ac:dyDescent="0.2">
      <c r="A565" s="229">
        <v>417069</v>
      </c>
      <c r="B565" s="229" t="s">
        <v>381</v>
      </c>
      <c r="AE565" s="229" t="s">
        <v>156</v>
      </c>
      <c r="AI565" s="229" t="s">
        <v>157</v>
      </c>
      <c r="AK565" s="229" t="s">
        <v>156</v>
      </c>
      <c r="AM565" s="229" t="s">
        <v>157</v>
      </c>
      <c r="AN565" s="229" t="s">
        <v>156</v>
      </c>
      <c r="AO565" s="229" t="s">
        <v>156</v>
      </c>
      <c r="AP565" s="229" t="s">
        <v>156</v>
      </c>
      <c r="AQ565" s="229" t="s">
        <v>156</v>
      </c>
      <c r="AR565" s="229" t="s">
        <v>156</v>
      </c>
      <c r="AS565" s="229" t="s">
        <v>2548</v>
      </c>
    </row>
    <row r="566" spans="1:45" x14ac:dyDescent="0.2">
      <c r="A566" s="229">
        <v>417078</v>
      </c>
      <c r="B566" s="229" t="s">
        <v>381</v>
      </c>
      <c r="R566" s="229" t="s">
        <v>157</v>
      </c>
      <c r="AE566" s="229" t="s">
        <v>157</v>
      </c>
      <c r="AS566" s="229" t="s">
        <v>2548</v>
      </c>
    </row>
    <row r="567" spans="1:45" x14ac:dyDescent="0.2">
      <c r="A567" s="229">
        <v>417083</v>
      </c>
      <c r="B567" s="229" t="s">
        <v>381</v>
      </c>
      <c r="AF567" s="229" t="s">
        <v>155</v>
      </c>
      <c r="AS567" s="229" t="s">
        <v>2548</v>
      </c>
    </row>
    <row r="568" spans="1:45" x14ac:dyDescent="0.2">
      <c r="A568" s="229">
        <v>417095</v>
      </c>
      <c r="B568" s="229" t="s">
        <v>381</v>
      </c>
      <c r="AM568" s="229" t="s">
        <v>157</v>
      </c>
      <c r="AS568" s="229" t="s">
        <v>2548</v>
      </c>
    </row>
    <row r="569" spans="1:45" x14ac:dyDescent="0.2">
      <c r="A569" s="229">
        <v>417098</v>
      </c>
      <c r="B569" s="229" t="s">
        <v>382</v>
      </c>
      <c r="Q569" s="229" t="s">
        <v>156</v>
      </c>
      <c r="AE569" s="229" t="s">
        <v>156</v>
      </c>
      <c r="AF569" s="229" t="s">
        <v>156</v>
      </c>
      <c r="AH569" s="229" t="s">
        <v>156</v>
      </c>
      <c r="AI569" s="229" t="s">
        <v>156</v>
      </c>
      <c r="AJ569" s="229" t="s">
        <v>156</v>
      </c>
      <c r="AK569" s="229" t="s">
        <v>156</v>
      </c>
      <c r="AL569" s="229" t="s">
        <v>156</v>
      </c>
      <c r="AM569" s="229" t="s">
        <v>156</v>
      </c>
      <c r="AS569" s="229" t="s">
        <v>2548</v>
      </c>
    </row>
    <row r="570" spans="1:45" x14ac:dyDescent="0.2">
      <c r="A570" s="229">
        <v>417101</v>
      </c>
      <c r="B570" s="229" t="s">
        <v>381</v>
      </c>
      <c r="AF570" s="229" t="s">
        <v>155</v>
      </c>
      <c r="AI570" s="229" t="s">
        <v>155</v>
      </c>
      <c r="AM570" s="229" t="s">
        <v>155</v>
      </c>
      <c r="AN570" s="229" t="s">
        <v>156</v>
      </c>
      <c r="AO570" s="229" t="s">
        <v>156</v>
      </c>
      <c r="AP570" s="229" t="s">
        <v>156</v>
      </c>
      <c r="AQ570" s="229" t="s">
        <v>156</v>
      </c>
      <c r="AR570" s="229" t="s">
        <v>156</v>
      </c>
      <c r="AS570" s="229" t="s">
        <v>2548</v>
      </c>
    </row>
    <row r="571" spans="1:45" x14ac:dyDescent="0.2">
      <c r="A571" s="229">
        <v>417106</v>
      </c>
      <c r="B571" s="229" t="s">
        <v>381</v>
      </c>
      <c r="AA571" s="229" t="s">
        <v>155</v>
      </c>
      <c r="AF571" s="229" t="s">
        <v>157</v>
      </c>
      <c r="AH571" s="229" t="s">
        <v>155</v>
      </c>
      <c r="AN571" s="229" t="s">
        <v>156</v>
      </c>
      <c r="AO571" s="229" t="s">
        <v>156</v>
      </c>
      <c r="AP571" s="229" t="s">
        <v>156</v>
      </c>
      <c r="AQ571" s="229" t="s">
        <v>156</v>
      </c>
      <c r="AR571" s="229" t="s">
        <v>156</v>
      </c>
      <c r="AS571" s="229" t="s">
        <v>2548</v>
      </c>
    </row>
    <row r="572" spans="1:45" x14ac:dyDescent="0.2">
      <c r="A572" s="229">
        <v>417121</v>
      </c>
      <c r="B572" s="229" t="s">
        <v>381</v>
      </c>
      <c r="AM572" s="229" t="s">
        <v>155</v>
      </c>
      <c r="AS572" s="229" t="s">
        <v>2548</v>
      </c>
    </row>
    <row r="573" spans="1:45" x14ac:dyDescent="0.2">
      <c r="A573" s="229">
        <v>417123</v>
      </c>
      <c r="B573" s="229" t="s">
        <v>381</v>
      </c>
      <c r="L573" s="229" t="s">
        <v>156</v>
      </c>
      <c r="Q573" s="229" t="s">
        <v>157</v>
      </c>
      <c r="AE573" s="229" t="s">
        <v>155</v>
      </c>
      <c r="AI573" s="229" t="s">
        <v>157</v>
      </c>
      <c r="AM573" s="229" t="s">
        <v>155</v>
      </c>
      <c r="AN573" s="229" t="s">
        <v>156</v>
      </c>
      <c r="AO573" s="229" t="s">
        <v>157</v>
      </c>
      <c r="AQ573" s="229" t="s">
        <v>157</v>
      </c>
      <c r="AR573" s="229" t="s">
        <v>157</v>
      </c>
      <c r="AS573" s="229" t="s">
        <v>2548</v>
      </c>
    </row>
    <row r="574" spans="1:45" x14ac:dyDescent="0.2">
      <c r="A574" s="229">
        <v>417129</v>
      </c>
      <c r="B574" s="229" t="s">
        <v>382</v>
      </c>
      <c r="K574" s="229" t="s">
        <v>157</v>
      </c>
      <c r="AF574" s="229" t="s">
        <v>155</v>
      </c>
      <c r="AG574" s="229" t="s">
        <v>157</v>
      </c>
      <c r="AH574" s="229" t="s">
        <v>157</v>
      </c>
      <c r="AI574" s="229" t="s">
        <v>156</v>
      </c>
      <c r="AJ574" s="229" t="s">
        <v>156</v>
      </c>
      <c r="AK574" s="229" t="s">
        <v>156</v>
      </c>
      <c r="AL574" s="229" t="s">
        <v>156</v>
      </c>
      <c r="AM574" s="229" t="s">
        <v>156</v>
      </c>
      <c r="AS574" s="229" t="s">
        <v>2548</v>
      </c>
    </row>
    <row r="575" spans="1:45" x14ac:dyDescent="0.2">
      <c r="A575" s="229">
        <v>417135</v>
      </c>
      <c r="B575" s="229" t="s">
        <v>381</v>
      </c>
      <c r="G575" s="229" t="s">
        <v>155</v>
      </c>
      <c r="AE575" s="229" t="s">
        <v>157</v>
      </c>
      <c r="AI575" s="229" t="s">
        <v>157</v>
      </c>
      <c r="AK575" s="229" t="s">
        <v>157</v>
      </c>
      <c r="AL575" s="229" t="s">
        <v>157</v>
      </c>
      <c r="AM575" s="229" t="s">
        <v>156</v>
      </c>
      <c r="AN575" s="229" t="s">
        <v>156</v>
      </c>
      <c r="AO575" s="229" t="s">
        <v>157</v>
      </c>
      <c r="AP575" s="229" t="s">
        <v>157</v>
      </c>
      <c r="AQ575" s="229" t="s">
        <v>157</v>
      </c>
      <c r="AR575" s="229" t="s">
        <v>156</v>
      </c>
      <c r="AS575" s="229" t="s">
        <v>2548</v>
      </c>
    </row>
    <row r="576" spans="1:45" x14ac:dyDescent="0.2">
      <c r="A576" s="229">
        <v>417142</v>
      </c>
      <c r="B576" s="229" t="s">
        <v>381</v>
      </c>
      <c r="AF576" s="229" t="s">
        <v>155</v>
      </c>
      <c r="AH576" s="229" t="s">
        <v>155</v>
      </c>
      <c r="AM576" s="229" t="s">
        <v>155</v>
      </c>
      <c r="AO576" s="229" t="s">
        <v>155</v>
      </c>
      <c r="AS576" s="229" t="s">
        <v>2548</v>
      </c>
    </row>
    <row r="577" spans="1:45" x14ac:dyDescent="0.2">
      <c r="A577" s="229">
        <v>417144</v>
      </c>
      <c r="B577" s="229" t="s">
        <v>381</v>
      </c>
      <c r="AP577" s="229" t="s">
        <v>156</v>
      </c>
      <c r="AS577" s="229" t="s">
        <v>2548</v>
      </c>
    </row>
    <row r="578" spans="1:45" x14ac:dyDescent="0.2">
      <c r="A578" s="229">
        <v>417155</v>
      </c>
      <c r="B578" s="229" t="s">
        <v>381</v>
      </c>
      <c r="AO578" s="229" t="s">
        <v>155</v>
      </c>
      <c r="AS578" s="229" t="s">
        <v>2548</v>
      </c>
    </row>
    <row r="579" spans="1:45" x14ac:dyDescent="0.2">
      <c r="A579" s="229">
        <v>417170</v>
      </c>
      <c r="B579" s="229" t="s">
        <v>381</v>
      </c>
      <c r="AE579" s="229" t="s">
        <v>156</v>
      </c>
      <c r="AF579" s="229" t="s">
        <v>155</v>
      </c>
      <c r="AH579" s="229" t="s">
        <v>155</v>
      </c>
      <c r="AI579" s="229" t="s">
        <v>156</v>
      </c>
      <c r="AJ579" s="229" t="s">
        <v>156</v>
      </c>
      <c r="AK579" s="229" t="s">
        <v>156</v>
      </c>
      <c r="AM579" s="229" t="s">
        <v>156</v>
      </c>
      <c r="AN579" s="229" t="s">
        <v>157</v>
      </c>
      <c r="AO579" s="229" t="s">
        <v>156</v>
      </c>
      <c r="AP579" s="229" t="s">
        <v>157</v>
      </c>
      <c r="AQ579" s="229" t="s">
        <v>157</v>
      </c>
      <c r="AR579" s="229" t="s">
        <v>157</v>
      </c>
      <c r="AS579" s="229" t="s">
        <v>2548</v>
      </c>
    </row>
    <row r="580" spans="1:45" x14ac:dyDescent="0.2">
      <c r="A580" s="229">
        <v>417171</v>
      </c>
      <c r="B580" s="229" t="s">
        <v>381</v>
      </c>
      <c r="S580" s="229" t="s">
        <v>155</v>
      </c>
      <c r="AH580" s="229" t="s">
        <v>155</v>
      </c>
      <c r="AI580" s="229" t="s">
        <v>157</v>
      </c>
      <c r="AK580" s="229" t="s">
        <v>156</v>
      </c>
      <c r="AL580" s="229" t="s">
        <v>157</v>
      </c>
      <c r="AM580" s="229" t="s">
        <v>156</v>
      </c>
      <c r="AN580" s="229" t="s">
        <v>156</v>
      </c>
      <c r="AR580" s="229" t="s">
        <v>156</v>
      </c>
      <c r="AS580" s="229" t="s">
        <v>2548</v>
      </c>
    </row>
    <row r="581" spans="1:45" x14ac:dyDescent="0.2">
      <c r="A581" s="229">
        <v>417174</v>
      </c>
      <c r="B581" s="229" t="s">
        <v>381</v>
      </c>
      <c r="AE581" s="229" t="s">
        <v>157</v>
      </c>
      <c r="AO581" s="229" t="s">
        <v>157</v>
      </c>
      <c r="AS581" s="229" t="s">
        <v>2548</v>
      </c>
    </row>
    <row r="582" spans="1:45" x14ac:dyDescent="0.2">
      <c r="A582" s="229">
        <v>417178</v>
      </c>
      <c r="B582" s="229" t="s">
        <v>381</v>
      </c>
      <c r="H582" s="229" t="s">
        <v>155</v>
      </c>
      <c r="S582" s="229" t="s">
        <v>156</v>
      </c>
      <c r="AI582" s="229" t="s">
        <v>156</v>
      </c>
      <c r="AN582" s="229" t="s">
        <v>156</v>
      </c>
      <c r="AO582" s="229" t="s">
        <v>156</v>
      </c>
      <c r="AP582" s="229" t="s">
        <v>156</v>
      </c>
      <c r="AQ582" s="229" t="s">
        <v>156</v>
      </c>
      <c r="AR582" s="229" t="s">
        <v>156</v>
      </c>
      <c r="AS582" s="229" t="s">
        <v>2548</v>
      </c>
    </row>
    <row r="583" spans="1:45" x14ac:dyDescent="0.2">
      <c r="A583" s="229">
        <v>417181</v>
      </c>
      <c r="B583" s="229" t="s">
        <v>381</v>
      </c>
      <c r="Q583" s="229" t="s">
        <v>155</v>
      </c>
      <c r="AL583" s="229" t="s">
        <v>155</v>
      </c>
      <c r="AM583" s="229" t="s">
        <v>155</v>
      </c>
      <c r="AO583" s="229" t="s">
        <v>155</v>
      </c>
      <c r="AR583" s="229" t="s">
        <v>156</v>
      </c>
      <c r="AS583" s="229" t="s">
        <v>2548</v>
      </c>
    </row>
    <row r="584" spans="1:45" x14ac:dyDescent="0.2">
      <c r="A584" s="229">
        <v>417191</v>
      </c>
      <c r="B584" s="229" t="s">
        <v>381</v>
      </c>
      <c r="AI584" s="229" t="s">
        <v>157</v>
      </c>
      <c r="AS584" s="229" t="s">
        <v>2548</v>
      </c>
    </row>
    <row r="585" spans="1:45" x14ac:dyDescent="0.2">
      <c r="A585" s="229">
        <v>417192</v>
      </c>
      <c r="B585" s="229" t="s">
        <v>381</v>
      </c>
      <c r="AA585" s="229" t="s">
        <v>155</v>
      </c>
      <c r="AF585" s="229" t="s">
        <v>155</v>
      </c>
      <c r="AM585" s="229" t="s">
        <v>155</v>
      </c>
      <c r="AS585" s="229" t="s">
        <v>2548</v>
      </c>
    </row>
    <row r="586" spans="1:45" x14ac:dyDescent="0.2">
      <c r="A586" s="229">
        <v>417196</v>
      </c>
      <c r="B586" s="229" t="s">
        <v>381</v>
      </c>
      <c r="Q586" s="229" t="s">
        <v>156</v>
      </c>
      <c r="AF586" s="229" t="s">
        <v>157</v>
      </c>
      <c r="AJ586" s="229" t="s">
        <v>157</v>
      </c>
      <c r="AM586" s="229" t="s">
        <v>157</v>
      </c>
      <c r="AO586" s="229" t="s">
        <v>156</v>
      </c>
      <c r="AR586" s="229" t="s">
        <v>156</v>
      </c>
      <c r="AS586" s="229" t="s">
        <v>2548</v>
      </c>
    </row>
    <row r="587" spans="1:45" x14ac:dyDescent="0.2">
      <c r="A587" s="229">
        <v>417198</v>
      </c>
      <c r="B587" s="229" t="s">
        <v>381</v>
      </c>
      <c r="AE587" s="229" t="s">
        <v>155</v>
      </c>
      <c r="AK587" s="229" t="s">
        <v>156</v>
      </c>
      <c r="AR587" s="229" t="s">
        <v>156</v>
      </c>
      <c r="AS587" s="229" t="s">
        <v>2548</v>
      </c>
    </row>
    <row r="588" spans="1:45" x14ac:dyDescent="0.2">
      <c r="A588" s="229">
        <v>417218</v>
      </c>
      <c r="B588" s="229" t="s">
        <v>381</v>
      </c>
      <c r="H588" s="229" t="s">
        <v>157</v>
      </c>
      <c r="AO588" s="229" t="s">
        <v>155</v>
      </c>
      <c r="AS588" s="229" t="s">
        <v>2548</v>
      </c>
    </row>
    <row r="589" spans="1:45" x14ac:dyDescent="0.2">
      <c r="A589" s="229">
        <v>417226</v>
      </c>
      <c r="B589" s="229" t="s">
        <v>381</v>
      </c>
      <c r="S589" s="229" t="s">
        <v>155</v>
      </c>
      <c r="AI589" s="229" t="s">
        <v>157</v>
      </c>
      <c r="AK589" s="229" t="s">
        <v>156</v>
      </c>
      <c r="AR589" s="229" t="s">
        <v>156</v>
      </c>
      <c r="AS589" s="229" t="s">
        <v>2548</v>
      </c>
    </row>
    <row r="590" spans="1:45" x14ac:dyDescent="0.2">
      <c r="A590" s="229">
        <v>417237</v>
      </c>
      <c r="B590" s="229" t="s">
        <v>381</v>
      </c>
      <c r="AI590" s="229" t="s">
        <v>155</v>
      </c>
      <c r="AM590" s="229" t="s">
        <v>155</v>
      </c>
      <c r="AN590" s="229" t="s">
        <v>156</v>
      </c>
      <c r="AP590" s="229" t="s">
        <v>156</v>
      </c>
      <c r="AQ590" s="229" t="s">
        <v>156</v>
      </c>
      <c r="AR590" s="229" t="s">
        <v>156</v>
      </c>
      <c r="AS590" s="229" t="s">
        <v>2548</v>
      </c>
    </row>
    <row r="591" spans="1:45" x14ac:dyDescent="0.2">
      <c r="A591" s="229">
        <v>417241</v>
      </c>
      <c r="B591" s="229" t="s">
        <v>381</v>
      </c>
      <c r="AA591" s="229" t="s">
        <v>155</v>
      </c>
      <c r="AB591" s="229" t="s">
        <v>155</v>
      </c>
      <c r="AF591" s="229" t="s">
        <v>157</v>
      </c>
      <c r="AI591" s="229" t="s">
        <v>157</v>
      </c>
      <c r="AJ591" s="229" t="s">
        <v>157</v>
      </c>
      <c r="AM591" s="229" t="s">
        <v>156</v>
      </c>
      <c r="AN591" s="229" t="s">
        <v>157</v>
      </c>
      <c r="AO591" s="229" t="s">
        <v>156</v>
      </c>
      <c r="AP591" s="229" t="s">
        <v>156</v>
      </c>
      <c r="AQ591" s="229" t="s">
        <v>157</v>
      </c>
      <c r="AR591" s="229" t="s">
        <v>156</v>
      </c>
      <c r="AS591" s="229" t="s">
        <v>2548</v>
      </c>
    </row>
    <row r="592" spans="1:45" x14ac:dyDescent="0.2">
      <c r="A592" s="229">
        <v>417245</v>
      </c>
      <c r="B592" s="229" t="s">
        <v>381</v>
      </c>
      <c r="G592" s="229" t="s">
        <v>157</v>
      </c>
      <c r="AH592" s="229" t="s">
        <v>157</v>
      </c>
      <c r="AN592" s="229" t="s">
        <v>156</v>
      </c>
      <c r="AO592" s="229" t="s">
        <v>156</v>
      </c>
      <c r="AP592" s="229" t="s">
        <v>156</v>
      </c>
      <c r="AQ592" s="229" t="s">
        <v>156</v>
      </c>
      <c r="AR592" s="229" t="s">
        <v>156</v>
      </c>
      <c r="AS592" s="229" t="s">
        <v>2548</v>
      </c>
    </row>
    <row r="593" spans="1:45" x14ac:dyDescent="0.2">
      <c r="A593" s="229">
        <v>417246</v>
      </c>
      <c r="B593" s="229" t="s">
        <v>381</v>
      </c>
      <c r="L593" s="229" t="s">
        <v>156</v>
      </c>
      <c r="AD593" s="229" t="s">
        <v>155</v>
      </c>
      <c r="AE593" s="229" t="s">
        <v>156</v>
      </c>
      <c r="AI593" s="229" t="s">
        <v>157</v>
      </c>
      <c r="AM593" s="229" t="s">
        <v>155</v>
      </c>
      <c r="AN593" s="229" t="s">
        <v>156</v>
      </c>
      <c r="AO593" s="229" t="s">
        <v>156</v>
      </c>
      <c r="AP593" s="229" t="s">
        <v>156</v>
      </c>
      <c r="AQ593" s="229" t="s">
        <v>156</v>
      </c>
      <c r="AR593" s="229" t="s">
        <v>156</v>
      </c>
      <c r="AS593" s="229" t="s">
        <v>2548</v>
      </c>
    </row>
    <row r="594" spans="1:45" x14ac:dyDescent="0.2">
      <c r="A594" s="229">
        <v>417255</v>
      </c>
      <c r="B594" s="229" t="s">
        <v>381</v>
      </c>
      <c r="AF594" s="229" t="s">
        <v>155</v>
      </c>
      <c r="AH594" s="229" t="s">
        <v>155</v>
      </c>
      <c r="AI594" s="229" t="s">
        <v>157</v>
      </c>
      <c r="AK594" s="229" t="s">
        <v>156</v>
      </c>
      <c r="AM594" s="229" t="s">
        <v>156</v>
      </c>
      <c r="AN594" s="229" t="s">
        <v>156</v>
      </c>
      <c r="AO594" s="229" t="s">
        <v>156</v>
      </c>
      <c r="AP594" s="229" t="s">
        <v>156</v>
      </c>
      <c r="AQ594" s="229" t="s">
        <v>156</v>
      </c>
      <c r="AR594" s="229" t="s">
        <v>156</v>
      </c>
      <c r="AS594" s="229" t="s">
        <v>2548</v>
      </c>
    </row>
    <row r="595" spans="1:45" x14ac:dyDescent="0.2">
      <c r="A595" s="229">
        <v>417261</v>
      </c>
      <c r="B595" s="229" t="s">
        <v>381</v>
      </c>
      <c r="AA595" s="229" t="s">
        <v>155</v>
      </c>
      <c r="AF595" s="229" t="s">
        <v>155</v>
      </c>
      <c r="AH595" s="229" t="s">
        <v>155</v>
      </c>
      <c r="AI595" s="229" t="s">
        <v>157</v>
      </c>
      <c r="AM595" s="229" t="s">
        <v>156</v>
      </c>
      <c r="AO595" s="229" t="s">
        <v>156</v>
      </c>
      <c r="AP595" s="229" t="s">
        <v>156</v>
      </c>
      <c r="AS595" s="229" t="s">
        <v>2548</v>
      </c>
    </row>
    <row r="596" spans="1:45" x14ac:dyDescent="0.2">
      <c r="A596" s="229">
        <v>417269</v>
      </c>
      <c r="B596" s="229" t="s">
        <v>382</v>
      </c>
      <c r="AA596" s="229" t="s">
        <v>155</v>
      </c>
      <c r="AD596" s="229" t="s">
        <v>157</v>
      </c>
      <c r="AF596" s="229" t="s">
        <v>157</v>
      </c>
      <c r="AH596" s="229" t="s">
        <v>157</v>
      </c>
      <c r="AI596" s="229" t="s">
        <v>156</v>
      </c>
      <c r="AJ596" s="229" t="s">
        <v>156</v>
      </c>
      <c r="AK596" s="229" t="s">
        <v>156</v>
      </c>
      <c r="AL596" s="229" t="s">
        <v>156</v>
      </c>
      <c r="AM596" s="229" t="s">
        <v>156</v>
      </c>
      <c r="AS596" s="229" t="s">
        <v>2548</v>
      </c>
    </row>
    <row r="597" spans="1:45" x14ac:dyDescent="0.2">
      <c r="A597" s="229">
        <v>417271</v>
      </c>
      <c r="B597" s="229" t="s">
        <v>381</v>
      </c>
      <c r="AM597" s="229" t="s">
        <v>155</v>
      </c>
      <c r="AS597" s="229" t="s">
        <v>2547</v>
      </c>
    </row>
    <row r="598" spans="1:45" x14ac:dyDescent="0.2">
      <c r="A598" s="229">
        <v>417273</v>
      </c>
      <c r="B598" s="229" t="s">
        <v>381</v>
      </c>
      <c r="Q598" s="229" t="s">
        <v>155</v>
      </c>
      <c r="AI598" s="229" t="s">
        <v>157</v>
      </c>
      <c r="AM598" s="229" t="s">
        <v>157</v>
      </c>
      <c r="AN598" s="229" t="s">
        <v>156</v>
      </c>
      <c r="AO598" s="229" t="s">
        <v>156</v>
      </c>
      <c r="AP598" s="229" t="s">
        <v>156</v>
      </c>
      <c r="AQ598" s="229" t="s">
        <v>156</v>
      </c>
      <c r="AR598" s="229" t="s">
        <v>156</v>
      </c>
      <c r="AS598" s="229" t="s">
        <v>2548</v>
      </c>
    </row>
    <row r="599" spans="1:45" x14ac:dyDescent="0.2">
      <c r="A599" s="229">
        <v>417275</v>
      </c>
      <c r="B599" s="229" t="s">
        <v>381</v>
      </c>
      <c r="AF599" s="229" t="s">
        <v>157</v>
      </c>
      <c r="AK599" s="229" t="s">
        <v>156</v>
      </c>
      <c r="AM599" s="229" t="s">
        <v>157</v>
      </c>
      <c r="AN599" s="229" t="s">
        <v>156</v>
      </c>
      <c r="AO599" s="229" t="s">
        <v>157</v>
      </c>
      <c r="AR599" s="229" t="s">
        <v>156</v>
      </c>
      <c r="AS599" s="229" t="s">
        <v>2548</v>
      </c>
    </row>
    <row r="600" spans="1:45" x14ac:dyDescent="0.2">
      <c r="A600" s="229">
        <v>417283</v>
      </c>
      <c r="B600" s="229" t="s">
        <v>381</v>
      </c>
      <c r="AF600" s="229" t="s">
        <v>155</v>
      </c>
      <c r="AM600" s="229" t="s">
        <v>157</v>
      </c>
      <c r="AO600" s="229" t="s">
        <v>157</v>
      </c>
      <c r="AR600" s="229" t="s">
        <v>156</v>
      </c>
      <c r="AS600" s="229" t="s">
        <v>2548</v>
      </c>
    </row>
    <row r="601" spans="1:45" x14ac:dyDescent="0.2">
      <c r="A601" s="229">
        <v>417292</v>
      </c>
      <c r="B601" s="229" t="s">
        <v>381</v>
      </c>
      <c r="AA601" s="229" t="s">
        <v>155</v>
      </c>
      <c r="AD601" s="229" t="s">
        <v>155</v>
      </c>
      <c r="AF601" s="229" t="s">
        <v>157</v>
      </c>
      <c r="AI601" s="229" t="s">
        <v>157</v>
      </c>
      <c r="AK601" s="229" t="s">
        <v>156</v>
      </c>
      <c r="AM601" s="229" t="s">
        <v>156</v>
      </c>
      <c r="AN601" s="229" t="s">
        <v>156</v>
      </c>
      <c r="AO601" s="229" t="s">
        <v>156</v>
      </c>
      <c r="AP601" s="229" t="s">
        <v>156</v>
      </c>
      <c r="AQ601" s="229" t="s">
        <v>156</v>
      </c>
      <c r="AR601" s="229" t="s">
        <v>156</v>
      </c>
      <c r="AS601" s="229" t="s">
        <v>2548</v>
      </c>
    </row>
    <row r="602" spans="1:45" x14ac:dyDescent="0.2">
      <c r="A602" s="229">
        <v>417319</v>
      </c>
      <c r="B602" s="229" t="s">
        <v>381</v>
      </c>
      <c r="AM602" s="229" t="s">
        <v>157</v>
      </c>
      <c r="AN602" s="229" t="s">
        <v>156</v>
      </c>
      <c r="AO602" s="229" t="s">
        <v>156</v>
      </c>
      <c r="AP602" s="229" t="s">
        <v>156</v>
      </c>
      <c r="AQ602" s="229" t="s">
        <v>156</v>
      </c>
      <c r="AR602" s="229" t="s">
        <v>156</v>
      </c>
      <c r="AS602" s="229" t="s">
        <v>2548</v>
      </c>
    </row>
    <row r="603" spans="1:45" x14ac:dyDescent="0.2">
      <c r="A603" s="229">
        <v>417320</v>
      </c>
      <c r="B603" s="229" t="s">
        <v>381</v>
      </c>
      <c r="R603" s="229" t="s">
        <v>156</v>
      </c>
      <c r="AE603" s="229" t="s">
        <v>156</v>
      </c>
      <c r="AF603" s="229" t="s">
        <v>156</v>
      </c>
      <c r="AH603" s="229" t="s">
        <v>156</v>
      </c>
      <c r="AN603" s="229" t="s">
        <v>156</v>
      </c>
      <c r="AO603" s="229" t="s">
        <v>156</v>
      </c>
      <c r="AR603" s="229" t="s">
        <v>156</v>
      </c>
      <c r="AS603" s="229" t="s">
        <v>2548</v>
      </c>
    </row>
    <row r="604" spans="1:45" x14ac:dyDescent="0.2">
      <c r="A604" s="229">
        <v>417327</v>
      </c>
      <c r="B604" s="229" t="s">
        <v>381</v>
      </c>
      <c r="R604" s="229" t="s">
        <v>155</v>
      </c>
      <c r="AE604" s="229" t="s">
        <v>157</v>
      </c>
      <c r="AF604" s="229" t="s">
        <v>155</v>
      </c>
      <c r="AJ604" s="229" t="s">
        <v>157</v>
      </c>
      <c r="AK604" s="229" t="s">
        <v>156</v>
      </c>
      <c r="AL604" s="229" t="s">
        <v>157</v>
      </c>
      <c r="AM604" s="229" t="s">
        <v>156</v>
      </c>
      <c r="AO604" s="229" t="s">
        <v>156</v>
      </c>
      <c r="AR604" s="229" t="s">
        <v>156</v>
      </c>
      <c r="AS604" s="229" t="s">
        <v>2548</v>
      </c>
    </row>
    <row r="605" spans="1:45" x14ac:dyDescent="0.2">
      <c r="A605" s="229">
        <v>417329</v>
      </c>
      <c r="B605" s="229" t="s">
        <v>381</v>
      </c>
      <c r="E605" s="229" t="s">
        <v>155</v>
      </c>
      <c r="AS605" s="229" t="s">
        <v>2548</v>
      </c>
    </row>
    <row r="606" spans="1:45" x14ac:dyDescent="0.2">
      <c r="A606" s="229">
        <v>417355</v>
      </c>
      <c r="B606" s="229" t="s">
        <v>381</v>
      </c>
      <c r="Q606" s="229" t="s">
        <v>156</v>
      </c>
      <c r="AE606" s="229" t="s">
        <v>156</v>
      </c>
      <c r="AF606" s="229" t="s">
        <v>155</v>
      </c>
      <c r="AI606" s="229" t="s">
        <v>155</v>
      </c>
      <c r="AO606" s="229" t="s">
        <v>157</v>
      </c>
      <c r="AS606" s="229" t="s">
        <v>2548</v>
      </c>
    </row>
    <row r="607" spans="1:45" x14ac:dyDescent="0.2">
      <c r="A607" s="229">
        <v>417363</v>
      </c>
      <c r="B607" s="229" t="s">
        <v>381</v>
      </c>
      <c r="AB607" s="229" t="s">
        <v>155</v>
      </c>
      <c r="AS607" s="229" t="s">
        <v>2548</v>
      </c>
    </row>
    <row r="608" spans="1:45" x14ac:dyDescent="0.2">
      <c r="A608" s="229">
        <v>417383</v>
      </c>
      <c r="B608" s="229" t="s">
        <v>381</v>
      </c>
      <c r="AD608" s="229" t="s">
        <v>155</v>
      </c>
      <c r="AF608" s="229" t="s">
        <v>155</v>
      </c>
      <c r="AJ608" s="229" t="s">
        <v>157</v>
      </c>
      <c r="AK608" s="229" t="s">
        <v>157</v>
      </c>
      <c r="AS608" s="229" t="s">
        <v>2548</v>
      </c>
    </row>
    <row r="609" spans="1:45" x14ac:dyDescent="0.2">
      <c r="A609" s="229">
        <v>417386</v>
      </c>
      <c r="B609" s="229" t="s">
        <v>381</v>
      </c>
      <c r="R609" s="229" t="s">
        <v>155</v>
      </c>
      <c r="AF609" s="229" t="s">
        <v>155</v>
      </c>
      <c r="AK609" s="229" t="s">
        <v>155</v>
      </c>
      <c r="AL609" s="229" t="s">
        <v>155</v>
      </c>
      <c r="AM609" s="229" t="s">
        <v>155</v>
      </c>
      <c r="AR609" s="229" t="s">
        <v>155</v>
      </c>
      <c r="AS609" s="229" t="s">
        <v>2548</v>
      </c>
    </row>
    <row r="610" spans="1:45" x14ac:dyDescent="0.2">
      <c r="A610" s="229">
        <v>417388</v>
      </c>
      <c r="B610" s="229" t="s">
        <v>381</v>
      </c>
      <c r="F610" s="229" t="s">
        <v>155</v>
      </c>
      <c r="Q610" s="229" t="s">
        <v>155</v>
      </c>
      <c r="Z610" s="229" t="s">
        <v>156</v>
      </c>
      <c r="AG610" s="229" t="s">
        <v>155</v>
      </c>
      <c r="AI610" s="229" t="s">
        <v>156</v>
      </c>
      <c r="AM610" s="229" t="s">
        <v>155</v>
      </c>
      <c r="AS610" s="229" t="s">
        <v>2548</v>
      </c>
    </row>
    <row r="611" spans="1:45" x14ac:dyDescent="0.2">
      <c r="A611" s="229">
        <v>417401</v>
      </c>
      <c r="B611" s="229" t="s">
        <v>381</v>
      </c>
      <c r="AA611" s="229" t="s">
        <v>155</v>
      </c>
      <c r="AF611" s="229" t="s">
        <v>155</v>
      </c>
      <c r="AJ611" s="229" t="s">
        <v>155</v>
      </c>
      <c r="AM611" s="229" t="s">
        <v>155</v>
      </c>
      <c r="AO611" s="229" t="s">
        <v>155</v>
      </c>
      <c r="AS611" s="229" t="s">
        <v>2548</v>
      </c>
    </row>
    <row r="612" spans="1:45" x14ac:dyDescent="0.2">
      <c r="A612" s="229">
        <v>417406</v>
      </c>
      <c r="B612" s="229" t="s">
        <v>381</v>
      </c>
      <c r="AD612" s="229" t="s">
        <v>155</v>
      </c>
      <c r="AF612" s="229" t="s">
        <v>155</v>
      </c>
      <c r="AM612" s="229" t="s">
        <v>157</v>
      </c>
      <c r="AN612" s="229" t="s">
        <v>156</v>
      </c>
      <c r="AO612" s="229" t="s">
        <v>156</v>
      </c>
      <c r="AP612" s="229" t="s">
        <v>156</v>
      </c>
      <c r="AQ612" s="229" t="s">
        <v>156</v>
      </c>
      <c r="AR612" s="229" t="s">
        <v>156</v>
      </c>
      <c r="AS612" s="229" t="s">
        <v>2548</v>
      </c>
    </row>
    <row r="613" spans="1:45" x14ac:dyDescent="0.2">
      <c r="A613" s="229">
        <v>417418</v>
      </c>
      <c r="B613" s="229" t="s">
        <v>381</v>
      </c>
      <c r="Q613" s="229" t="s">
        <v>155</v>
      </c>
      <c r="AI613" s="229" t="s">
        <v>155</v>
      </c>
      <c r="AK613" s="229" t="s">
        <v>155</v>
      </c>
      <c r="AQ613" s="229" t="s">
        <v>157</v>
      </c>
      <c r="AS613" s="229" t="s">
        <v>2548</v>
      </c>
    </row>
    <row r="614" spans="1:45" x14ac:dyDescent="0.2">
      <c r="A614" s="229">
        <v>417430</v>
      </c>
      <c r="B614" s="229" t="s">
        <v>381</v>
      </c>
      <c r="AE614" s="229" t="s">
        <v>155</v>
      </c>
      <c r="AK614" s="229" t="s">
        <v>155</v>
      </c>
      <c r="AR614" s="229" t="s">
        <v>157</v>
      </c>
      <c r="AS614" s="229" t="s">
        <v>2548</v>
      </c>
    </row>
    <row r="615" spans="1:45" x14ac:dyDescent="0.2">
      <c r="A615" s="229">
        <v>417437</v>
      </c>
      <c r="B615" s="229" t="s">
        <v>381</v>
      </c>
      <c r="AK615" s="229" t="s">
        <v>156</v>
      </c>
      <c r="AN615" s="229" t="s">
        <v>156</v>
      </c>
      <c r="AO615" s="229" t="s">
        <v>156</v>
      </c>
      <c r="AP615" s="229" t="s">
        <v>156</v>
      </c>
      <c r="AQ615" s="229" t="s">
        <v>156</v>
      </c>
      <c r="AR615" s="229" t="s">
        <v>156</v>
      </c>
      <c r="AS615" s="229" t="s">
        <v>2548</v>
      </c>
    </row>
    <row r="616" spans="1:45" x14ac:dyDescent="0.2">
      <c r="A616" s="229">
        <v>417457</v>
      </c>
      <c r="B616" s="229" t="s">
        <v>381</v>
      </c>
      <c r="G616" s="229" t="s">
        <v>155</v>
      </c>
      <c r="H616" s="229" t="s">
        <v>155</v>
      </c>
      <c r="S616" s="229" t="s">
        <v>157</v>
      </c>
      <c r="AF616" s="229" t="s">
        <v>155</v>
      </c>
      <c r="AJ616" s="229" t="s">
        <v>157</v>
      </c>
      <c r="AL616" s="229" t="s">
        <v>156</v>
      </c>
      <c r="AM616" s="229" t="s">
        <v>157</v>
      </c>
      <c r="AN616" s="229" t="s">
        <v>156</v>
      </c>
      <c r="AO616" s="229" t="s">
        <v>156</v>
      </c>
      <c r="AP616" s="229" t="s">
        <v>156</v>
      </c>
      <c r="AQ616" s="229" t="s">
        <v>156</v>
      </c>
      <c r="AR616" s="229" t="s">
        <v>156</v>
      </c>
      <c r="AS616" s="229" t="s">
        <v>2548</v>
      </c>
    </row>
    <row r="617" spans="1:45" x14ac:dyDescent="0.2">
      <c r="A617" s="229">
        <v>417461</v>
      </c>
      <c r="B617" s="229" t="s">
        <v>381</v>
      </c>
      <c r="J617" s="229" t="s">
        <v>157</v>
      </c>
      <c r="Y617" s="229" t="s">
        <v>156</v>
      </c>
      <c r="AD617" s="229" t="s">
        <v>157</v>
      </c>
      <c r="AH617" s="229" t="s">
        <v>155</v>
      </c>
      <c r="AI617" s="229" t="s">
        <v>156</v>
      </c>
      <c r="AJ617" s="229" t="s">
        <v>155</v>
      </c>
      <c r="AK617" s="229" t="s">
        <v>155</v>
      </c>
      <c r="AL617" s="229" t="s">
        <v>157</v>
      </c>
      <c r="AM617" s="229" t="s">
        <v>156</v>
      </c>
      <c r="AN617" s="229" t="s">
        <v>156</v>
      </c>
      <c r="AO617" s="229" t="s">
        <v>156</v>
      </c>
      <c r="AP617" s="229" t="s">
        <v>156</v>
      </c>
      <c r="AQ617" s="229" t="s">
        <v>156</v>
      </c>
      <c r="AR617" s="229" t="s">
        <v>156</v>
      </c>
      <c r="AS617" s="229" t="s">
        <v>2548</v>
      </c>
    </row>
    <row r="618" spans="1:45" x14ac:dyDescent="0.2">
      <c r="A618" s="229">
        <v>417472</v>
      </c>
      <c r="B618" s="229" t="s">
        <v>381</v>
      </c>
      <c r="AE618" s="229" t="s">
        <v>157</v>
      </c>
      <c r="AH618" s="229" t="s">
        <v>155</v>
      </c>
      <c r="AI618" s="229" t="s">
        <v>157</v>
      </c>
      <c r="AK618" s="229" t="s">
        <v>156</v>
      </c>
      <c r="AL618" s="229" t="s">
        <v>157</v>
      </c>
      <c r="AM618" s="229" t="s">
        <v>156</v>
      </c>
      <c r="AN618" s="229" t="s">
        <v>156</v>
      </c>
      <c r="AR618" s="229" t="s">
        <v>156</v>
      </c>
      <c r="AS618" s="229" t="s">
        <v>2547</v>
      </c>
    </row>
    <row r="619" spans="1:45" x14ac:dyDescent="0.2">
      <c r="A619" s="229">
        <v>417483</v>
      </c>
      <c r="B619" s="229" t="s">
        <v>381</v>
      </c>
      <c r="S619" s="229" t="s">
        <v>155</v>
      </c>
      <c r="AK619" s="229" t="s">
        <v>155</v>
      </c>
      <c r="AL619" s="229" t="s">
        <v>157</v>
      </c>
      <c r="AO619" s="229" t="s">
        <v>157</v>
      </c>
      <c r="AQ619" s="229" t="s">
        <v>156</v>
      </c>
      <c r="AS619" s="229" t="s">
        <v>2548</v>
      </c>
    </row>
    <row r="620" spans="1:45" x14ac:dyDescent="0.2">
      <c r="A620" s="229">
        <v>417515</v>
      </c>
      <c r="B620" s="229" t="s">
        <v>381</v>
      </c>
      <c r="S620" s="229" t="s">
        <v>155</v>
      </c>
      <c r="AE620" s="229" t="s">
        <v>157</v>
      </c>
      <c r="AF620" s="229" t="s">
        <v>155</v>
      </c>
      <c r="AJ620" s="229" t="s">
        <v>157</v>
      </c>
      <c r="AK620" s="229" t="s">
        <v>156</v>
      </c>
      <c r="AL620" s="229" t="s">
        <v>157</v>
      </c>
      <c r="AM620" s="229" t="s">
        <v>156</v>
      </c>
      <c r="AO620" s="229" t="s">
        <v>156</v>
      </c>
      <c r="AR620" s="229" t="s">
        <v>156</v>
      </c>
      <c r="AS620" s="229" t="s">
        <v>2548</v>
      </c>
    </row>
    <row r="621" spans="1:45" x14ac:dyDescent="0.2">
      <c r="A621" s="229">
        <v>417518</v>
      </c>
      <c r="B621" s="229" t="s">
        <v>381</v>
      </c>
      <c r="AH621" s="229" t="s">
        <v>155</v>
      </c>
      <c r="AS621" s="229" t="s">
        <v>2548</v>
      </c>
    </row>
    <row r="622" spans="1:45" x14ac:dyDescent="0.2">
      <c r="A622" s="229">
        <v>417542</v>
      </c>
      <c r="B622" s="229" t="s">
        <v>382</v>
      </c>
      <c r="Q622" s="229" t="s">
        <v>155</v>
      </c>
      <c r="S622" s="229" t="s">
        <v>155</v>
      </c>
      <c r="AF622" s="229" t="s">
        <v>155</v>
      </c>
      <c r="AI622" s="229" t="s">
        <v>156</v>
      </c>
      <c r="AJ622" s="229" t="s">
        <v>156</v>
      </c>
      <c r="AK622" s="229" t="s">
        <v>156</v>
      </c>
      <c r="AL622" s="229" t="s">
        <v>156</v>
      </c>
      <c r="AM622" s="229" t="s">
        <v>156</v>
      </c>
      <c r="AS622" s="229" t="s">
        <v>2548</v>
      </c>
    </row>
    <row r="623" spans="1:45" x14ac:dyDescent="0.2">
      <c r="A623" s="229">
        <v>417543</v>
      </c>
      <c r="B623" s="229" t="s">
        <v>381</v>
      </c>
      <c r="I623" s="229" t="s">
        <v>155</v>
      </c>
      <c r="Y623" s="229" t="s">
        <v>155</v>
      </c>
      <c r="AA623" s="229" t="s">
        <v>156</v>
      </c>
      <c r="AF623" s="229" t="s">
        <v>157</v>
      </c>
      <c r="AI623" s="229" t="s">
        <v>156</v>
      </c>
      <c r="AJ623" s="229" t="s">
        <v>156</v>
      </c>
      <c r="AK623" s="229" t="s">
        <v>156</v>
      </c>
      <c r="AL623" s="229" t="s">
        <v>156</v>
      </c>
      <c r="AM623" s="229" t="s">
        <v>156</v>
      </c>
      <c r="AN623" s="229" t="s">
        <v>156</v>
      </c>
      <c r="AO623" s="229" t="s">
        <v>156</v>
      </c>
      <c r="AP623" s="229" t="s">
        <v>156</v>
      </c>
      <c r="AQ623" s="229" t="s">
        <v>156</v>
      </c>
      <c r="AR623" s="229" t="s">
        <v>156</v>
      </c>
      <c r="AS623" s="229" t="s">
        <v>2548</v>
      </c>
    </row>
    <row r="624" spans="1:45" x14ac:dyDescent="0.2">
      <c r="A624" s="229">
        <v>417552</v>
      </c>
      <c r="B624" s="229" t="s">
        <v>381</v>
      </c>
      <c r="AM624" s="229" t="s">
        <v>156</v>
      </c>
      <c r="AP624" s="229" t="s">
        <v>156</v>
      </c>
      <c r="AQ624" s="229" t="s">
        <v>156</v>
      </c>
      <c r="AR624" s="229" t="s">
        <v>156</v>
      </c>
      <c r="AS624" s="229" t="s">
        <v>2548</v>
      </c>
    </row>
    <row r="625" spans="1:45" x14ac:dyDescent="0.2">
      <c r="A625" s="229">
        <v>417557</v>
      </c>
      <c r="B625" s="229" t="s">
        <v>382</v>
      </c>
      <c r="L625" s="229" t="s">
        <v>155</v>
      </c>
      <c r="R625" s="229" t="s">
        <v>157</v>
      </c>
      <c r="S625" s="229" t="s">
        <v>156</v>
      </c>
      <c r="AF625" s="229" t="s">
        <v>155</v>
      </c>
      <c r="AI625" s="229" t="s">
        <v>156</v>
      </c>
      <c r="AJ625" s="229" t="s">
        <v>156</v>
      </c>
      <c r="AK625" s="229" t="s">
        <v>156</v>
      </c>
      <c r="AL625" s="229" t="s">
        <v>156</v>
      </c>
      <c r="AM625" s="229" t="s">
        <v>156</v>
      </c>
      <c r="AS625" s="229" t="s">
        <v>2548</v>
      </c>
    </row>
    <row r="626" spans="1:45" x14ac:dyDescent="0.2">
      <c r="A626" s="229">
        <v>417565</v>
      </c>
      <c r="B626" s="229" t="s">
        <v>381</v>
      </c>
      <c r="Q626" s="229" t="s">
        <v>155</v>
      </c>
      <c r="AF626" s="229" t="s">
        <v>157</v>
      </c>
      <c r="AI626" s="229" t="s">
        <v>157</v>
      </c>
      <c r="AM626" s="229" t="s">
        <v>157</v>
      </c>
      <c r="AS626" s="229" t="s">
        <v>2548</v>
      </c>
    </row>
    <row r="627" spans="1:45" x14ac:dyDescent="0.2">
      <c r="A627" s="229">
        <v>417571</v>
      </c>
      <c r="B627" s="229" t="s">
        <v>381</v>
      </c>
      <c r="Q627" s="229" t="s">
        <v>157</v>
      </c>
      <c r="Y627" s="229" t="s">
        <v>157</v>
      </c>
      <c r="AD627" s="229" t="s">
        <v>157</v>
      </c>
      <c r="AI627" s="229" t="s">
        <v>156</v>
      </c>
      <c r="AJ627" s="229" t="s">
        <v>156</v>
      </c>
      <c r="AK627" s="229" t="s">
        <v>156</v>
      </c>
      <c r="AL627" s="229" t="s">
        <v>156</v>
      </c>
      <c r="AM627" s="229" t="s">
        <v>156</v>
      </c>
      <c r="AN627" s="229" t="s">
        <v>156</v>
      </c>
      <c r="AO627" s="229" t="s">
        <v>156</v>
      </c>
      <c r="AP627" s="229" t="s">
        <v>156</v>
      </c>
      <c r="AQ627" s="229" t="s">
        <v>156</v>
      </c>
      <c r="AR627" s="229" t="s">
        <v>156</v>
      </c>
      <c r="AS627" s="229" t="s">
        <v>2548</v>
      </c>
    </row>
    <row r="628" spans="1:45" x14ac:dyDescent="0.2">
      <c r="A628" s="229">
        <v>417573</v>
      </c>
      <c r="B628" s="229" t="s">
        <v>381</v>
      </c>
      <c r="AF628" s="229" t="s">
        <v>155</v>
      </c>
      <c r="AS628" s="229" t="s">
        <v>2548</v>
      </c>
    </row>
    <row r="629" spans="1:45" x14ac:dyDescent="0.2">
      <c r="A629" s="229">
        <v>417584</v>
      </c>
      <c r="B629" s="229" t="s">
        <v>381</v>
      </c>
      <c r="AN629" s="229" t="s">
        <v>156</v>
      </c>
      <c r="AP629" s="229" t="s">
        <v>156</v>
      </c>
      <c r="AR629" s="229" t="s">
        <v>156</v>
      </c>
      <c r="AS629" s="229" t="s">
        <v>2548</v>
      </c>
    </row>
    <row r="630" spans="1:45" x14ac:dyDescent="0.2">
      <c r="A630" s="229">
        <v>417586</v>
      </c>
      <c r="B630" s="229" t="s">
        <v>381</v>
      </c>
      <c r="S630" s="229" t="s">
        <v>155</v>
      </c>
      <c r="AN630" s="229" t="s">
        <v>157</v>
      </c>
      <c r="AQ630" s="229" t="s">
        <v>157</v>
      </c>
      <c r="AS630" s="229" t="s">
        <v>2548</v>
      </c>
    </row>
    <row r="631" spans="1:45" x14ac:dyDescent="0.2">
      <c r="A631" s="229">
        <v>417587</v>
      </c>
      <c r="B631" s="229" t="s">
        <v>381</v>
      </c>
      <c r="W631" s="229" t="s">
        <v>156</v>
      </c>
      <c r="AE631" s="229" t="s">
        <v>156</v>
      </c>
      <c r="AH631" s="229" t="s">
        <v>157</v>
      </c>
      <c r="AI631" s="229" t="s">
        <v>155</v>
      </c>
      <c r="AS631" s="229" t="s">
        <v>2548</v>
      </c>
    </row>
    <row r="632" spans="1:45" x14ac:dyDescent="0.2">
      <c r="A632" s="229">
        <v>417627</v>
      </c>
      <c r="B632" s="229" t="s">
        <v>381</v>
      </c>
      <c r="L632" s="229" t="s">
        <v>156</v>
      </c>
      <c r="AE632" s="229" t="s">
        <v>155</v>
      </c>
      <c r="AH632" s="229" t="s">
        <v>155</v>
      </c>
      <c r="AI632" s="229" t="s">
        <v>155</v>
      </c>
      <c r="AK632" s="229" t="s">
        <v>155</v>
      </c>
      <c r="AM632" s="229" t="s">
        <v>157</v>
      </c>
      <c r="AS632" s="229" t="s">
        <v>2548</v>
      </c>
    </row>
    <row r="633" spans="1:45" x14ac:dyDescent="0.2">
      <c r="A633" s="229">
        <v>417634</v>
      </c>
      <c r="B633" s="229" t="s">
        <v>381</v>
      </c>
      <c r="S633" s="229" t="s">
        <v>155</v>
      </c>
      <c r="AN633" s="229" t="s">
        <v>156</v>
      </c>
      <c r="AO633" s="229" t="s">
        <v>156</v>
      </c>
      <c r="AP633" s="229" t="s">
        <v>156</v>
      </c>
      <c r="AQ633" s="229" t="s">
        <v>156</v>
      </c>
      <c r="AR633" s="229" t="s">
        <v>156</v>
      </c>
      <c r="AS633" s="229" t="s">
        <v>2548</v>
      </c>
    </row>
    <row r="634" spans="1:45" x14ac:dyDescent="0.2">
      <c r="A634" s="229">
        <v>417642</v>
      </c>
      <c r="B634" s="229" t="s">
        <v>381</v>
      </c>
      <c r="AG634" s="229" t="s">
        <v>156</v>
      </c>
      <c r="AQ634" s="229" t="s">
        <v>156</v>
      </c>
      <c r="AR634" s="229" t="s">
        <v>156</v>
      </c>
      <c r="AS634" s="229" t="s">
        <v>2548</v>
      </c>
    </row>
    <row r="635" spans="1:45" x14ac:dyDescent="0.2">
      <c r="A635" s="229">
        <v>417646</v>
      </c>
      <c r="B635" s="229" t="s">
        <v>381</v>
      </c>
      <c r="W635" s="229" t="s">
        <v>155</v>
      </c>
      <c r="AC635" s="229" t="s">
        <v>156</v>
      </c>
      <c r="AF635" s="229" t="s">
        <v>157</v>
      </c>
      <c r="AH635" s="229" t="s">
        <v>155</v>
      </c>
      <c r="AK635" s="229" t="s">
        <v>155</v>
      </c>
      <c r="AM635" s="229" t="s">
        <v>157</v>
      </c>
      <c r="AQ635" s="229" t="s">
        <v>157</v>
      </c>
      <c r="AS635" s="229" t="s">
        <v>2547</v>
      </c>
    </row>
    <row r="636" spans="1:45" x14ac:dyDescent="0.2">
      <c r="A636" s="229">
        <v>417649</v>
      </c>
      <c r="B636" s="229" t="s">
        <v>381</v>
      </c>
      <c r="R636" s="229" t="s">
        <v>156</v>
      </c>
      <c r="AE636" s="229" t="s">
        <v>156</v>
      </c>
      <c r="AI636" s="229" t="s">
        <v>157</v>
      </c>
      <c r="AJ636" s="229" t="s">
        <v>157</v>
      </c>
      <c r="AK636" s="229" t="s">
        <v>157</v>
      </c>
      <c r="AL636" s="229" t="s">
        <v>157</v>
      </c>
      <c r="AM636" s="229" t="s">
        <v>156</v>
      </c>
      <c r="AN636" s="229" t="s">
        <v>156</v>
      </c>
      <c r="AO636" s="229" t="s">
        <v>156</v>
      </c>
      <c r="AP636" s="229" t="s">
        <v>156</v>
      </c>
      <c r="AQ636" s="229" t="s">
        <v>156</v>
      </c>
      <c r="AR636" s="229" t="s">
        <v>156</v>
      </c>
      <c r="AS636" s="229" t="s">
        <v>2548</v>
      </c>
    </row>
    <row r="637" spans="1:45" x14ac:dyDescent="0.2">
      <c r="A637" s="229">
        <v>417650</v>
      </c>
      <c r="B637" s="229" t="s">
        <v>381</v>
      </c>
      <c r="AH637" s="229" t="s">
        <v>155</v>
      </c>
      <c r="AM637" s="229" t="s">
        <v>155</v>
      </c>
      <c r="AO637" s="229" t="s">
        <v>155</v>
      </c>
      <c r="AS637" s="229" t="s">
        <v>2548</v>
      </c>
    </row>
    <row r="638" spans="1:45" x14ac:dyDescent="0.2">
      <c r="A638" s="229">
        <v>417679</v>
      </c>
      <c r="B638" s="229" t="s">
        <v>381</v>
      </c>
      <c r="AB638" s="229" t="s">
        <v>157</v>
      </c>
      <c r="AE638" s="229" t="s">
        <v>156</v>
      </c>
      <c r="AF638" s="229" t="s">
        <v>156</v>
      </c>
      <c r="AI638" s="229" t="s">
        <v>156</v>
      </c>
      <c r="AJ638" s="229" t="s">
        <v>156</v>
      </c>
      <c r="AM638" s="229" t="s">
        <v>156</v>
      </c>
      <c r="AN638" s="229" t="s">
        <v>156</v>
      </c>
      <c r="AO638" s="229" t="s">
        <v>156</v>
      </c>
      <c r="AP638" s="229" t="s">
        <v>156</v>
      </c>
      <c r="AQ638" s="229" t="s">
        <v>156</v>
      </c>
      <c r="AR638" s="229" t="s">
        <v>156</v>
      </c>
      <c r="AS638" s="229" t="s">
        <v>2548</v>
      </c>
    </row>
    <row r="639" spans="1:45" x14ac:dyDescent="0.2">
      <c r="A639" s="229">
        <v>417694</v>
      </c>
      <c r="B639" s="229" t="s">
        <v>381</v>
      </c>
      <c r="AA639" s="229" t="s">
        <v>155</v>
      </c>
      <c r="AF639" s="229" t="s">
        <v>155</v>
      </c>
      <c r="AI639" s="229" t="s">
        <v>157</v>
      </c>
      <c r="AN639" s="229" t="s">
        <v>156</v>
      </c>
      <c r="AO639" s="229" t="s">
        <v>156</v>
      </c>
      <c r="AP639" s="229" t="s">
        <v>156</v>
      </c>
      <c r="AQ639" s="229" t="s">
        <v>156</v>
      </c>
      <c r="AR639" s="229" t="s">
        <v>156</v>
      </c>
      <c r="AS639" s="229" t="s">
        <v>2548</v>
      </c>
    </row>
    <row r="640" spans="1:45" x14ac:dyDescent="0.2">
      <c r="A640" s="229">
        <v>417698</v>
      </c>
      <c r="B640" s="229" t="s">
        <v>381</v>
      </c>
      <c r="AM640" s="229" t="s">
        <v>155</v>
      </c>
      <c r="AS640" s="229" t="s">
        <v>2548</v>
      </c>
    </row>
    <row r="641" spans="1:45" x14ac:dyDescent="0.2">
      <c r="A641" s="229">
        <v>417704</v>
      </c>
      <c r="B641" s="229" t="s">
        <v>381</v>
      </c>
      <c r="AE641" s="229" t="s">
        <v>157</v>
      </c>
      <c r="AI641" s="229" t="s">
        <v>157</v>
      </c>
      <c r="AJ641" s="229" t="s">
        <v>157</v>
      </c>
      <c r="AM641" s="229" t="s">
        <v>155</v>
      </c>
      <c r="AQ641" s="229" t="s">
        <v>156</v>
      </c>
      <c r="AR641" s="229" t="s">
        <v>156</v>
      </c>
      <c r="AS641" s="229" t="s">
        <v>2548</v>
      </c>
    </row>
    <row r="642" spans="1:45" x14ac:dyDescent="0.2">
      <c r="A642" s="229">
        <v>417715</v>
      </c>
      <c r="B642" s="229" t="s">
        <v>381</v>
      </c>
      <c r="R642" s="229" t="s">
        <v>156</v>
      </c>
      <c r="Z642" s="229" t="s">
        <v>157</v>
      </c>
      <c r="AN642" s="229" t="s">
        <v>156</v>
      </c>
      <c r="AO642" s="229" t="s">
        <v>156</v>
      </c>
      <c r="AP642" s="229" t="s">
        <v>156</v>
      </c>
      <c r="AQ642" s="229" t="s">
        <v>156</v>
      </c>
      <c r="AR642" s="229" t="s">
        <v>156</v>
      </c>
      <c r="AS642" s="229" t="s">
        <v>2548</v>
      </c>
    </row>
    <row r="643" spans="1:45" x14ac:dyDescent="0.2">
      <c r="A643" s="229">
        <v>417722</v>
      </c>
      <c r="B643" s="229" t="s">
        <v>381</v>
      </c>
      <c r="Y643" s="229" t="s">
        <v>155</v>
      </c>
      <c r="AA643" s="229" t="s">
        <v>155</v>
      </c>
      <c r="AF643" s="229" t="s">
        <v>157</v>
      </c>
      <c r="AH643" s="229" t="s">
        <v>157</v>
      </c>
      <c r="AI643" s="229" t="s">
        <v>157</v>
      </c>
      <c r="AM643" s="229" t="s">
        <v>157</v>
      </c>
      <c r="AN643" s="229" t="s">
        <v>156</v>
      </c>
      <c r="AO643" s="229" t="s">
        <v>156</v>
      </c>
      <c r="AP643" s="229" t="s">
        <v>156</v>
      </c>
      <c r="AQ643" s="229" t="s">
        <v>156</v>
      </c>
      <c r="AR643" s="229" t="s">
        <v>156</v>
      </c>
      <c r="AS643" s="229" t="s">
        <v>2548</v>
      </c>
    </row>
    <row r="644" spans="1:45" x14ac:dyDescent="0.2">
      <c r="A644" s="229">
        <v>417723</v>
      </c>
      <c r="B644" s="229" t="s">
        <v>381</v>
      </c>
      <c r="L644" s="229" t="s">
        <v>155</v>
      </c>
      <c r="Q644" s="229" t="s">
        <v>156</v>
      </c>
      <c r="AE644" s="229" t="s">
        <v>156</v>
      </c>
      <c r="AG644" s="229" t="s">
        <v>155</v>
      </c>
      <c r="AJ644" s="229" t="s">
        <v>156</v>
      </c>
      <c r="AK644" s="229" t="s">
        <v>156</v>
      </c>
      <c r="AM644" s="229" t="s">
        <v>156</v>
      </c>
      <c r="AN644" s="229" t="s">
        <v>156</v>
      </c>
      <c r="AO644" s="229" t="s">
        <v>156</v>
      </c>
      <c r="AP644" s="229" t="s">
        <v>156</v>
      </c>
      <c r="AQ644" s="229" t="s">
        <v>156</v>
      </c>
      <c r="AR644" s="229" t="s">
        <v>156</v>
      </c>
      <c r="AS644" s="229" t="s">
        <v>2548</v>
      </c>
    </row>
    <row r="645" spans="1:45" x14ac:dyDescent="0.2">
      <c r="A645" s="229">
        <v>417740</v>
      </c>
      <c r="B645" s="229" t="s">
        <v>382</v>
      </c>
      <c r="I645" s="229" t="s">
        <v>156</v>
      </c>
      <c r="AA645" s="229" t="s">
        <v>155</v>
      </c>
      <c r="AB645" s="229" t="s">
        <v>155</v>
      </c>
      <c r="AF645" s="229" t="s">
        <v>155</v>
      </c>
      <c r="AI645" s="229" t="s">
        <v>156</v>
      </c>
      <c r="AJ645" s="229" t="s">
        <v>156</v>
      </c>
      <c r="AK645" s="229" t="s">
        <v>156</v>
      </c>
      <c r="AL645" s="229" t="s">
        <v>156</v>
      </c>
      <c r="AM645" s="229" t="s">
        <v>156</v>
      </c>
      <c r="AS645" s="229" t="s">
        <v>2548</v>
      </c>
    </row>
    <row r="646" spans="1:45" x14ac:dyDescent="0.2">
      <c r="A646" s="229">
        <v>417759</v>
      </c>
      <c r="B646" s="229" t="s">
        <v>381</v>
      </c>
      <c r="AA646" s="229" t="s">
        <v>155</v>
      </c>
      <c r="AF646" s="229" t="s">
        <v>157</v>
      </c>
      <c r="AM646" s="229" t="s">
        <v>157</v>
      </c>
      <c r="AS646" s="229" t="s">
        <v>2548</v>
      </c>
    </row>
    <row r="647" spans="1:45" x14ac:dyDescent="0.2">
      <c r="A647" s="229">
        <v>417762</v>
      </c>
      <c r="B647" s="229" t="s">
        <v>381</v>
      </c>
      <c r="K647" s="229" t="s">
        <v>155</v>
      </c>
      <c r="AD647" s="229" t="s">
        <v>157</v>
      </c>
      <c r="AF647" s="229" t="s">
        <v>157</v>
      </c>
      <c r="AI647" s="229" t="s">
        <v>157</v>
      </c>
      <c r="AM647" s="229" t="s">
        <v>157</v>
      </c>
      <c r="AN647" s="229" t="s">
        <v>156</v>
      </c>
      <c r="AO647" s="229" t="s">
        <v>156</v>
      </c>
      <c r="AP647" s="229" t="s">
        <v>156</v>
      </c>
      <c r="AQ647" s="229" t="s">
        <v>156</v>
      </c>
      <c r="AR647" s="229" t="s">
        <v>156</v>
      </c>
      <c r="AS647" s="229" t="s">
        <v>2548</v>
      </c>
    </row>
    <row r="648" spans="1:45" x14ac:dyDescent="0.2">
      <c r="A648" s="229">
        <v>417763</v>
      </c>
      <c r="B648" s="229" t="s">
        <v>382</v>
      </c>
      <c r="U648" s="229" t="s">
        <v>157</v>
      </c>
      <c r="X648" s="229" t="s">
        <v>157</v>
      </c>
      <c r="AI648" s="229" t="s">
        <v>156</v>
      </c>
      <c r="AJ648" s="229" t="s">
        <v>156</v>
      </c>
      <c r="AK648" s="229" t="s">
        <v>156</v>
      </c>
      <c r="AL648" s="229" t="s">
        <v>156</v>
      </c>
      <c r="AM648" s="229" t="s">
        <v>156</v>
      </c>
      <c r="AS648" s="229" t="s">
        <v>2548</v>
      </c>
    </row>
    <row r="649" spans="1:45" x14ac:dyDescent="0.2">
      <c r="A649" s="229">
        <v>417777</v>
      </c>
      <c r="B649" s="229" t="s">
        <v>381</v>
      </c>
      <c r="AD649" s="229" t="s">
        <v>155</v>
      </c>
      <c r="AM649" s="229" t="s">
        <v>156</v>
      </c>
      <c r="AN649" s="229" t="s">
        <v>156</v>
      </c>
      <c r="AO649" s="229" t="s">
        <v>156</v>
      </c>
      <c r="AP649" s="229" t="s">
        <v>156</v>
      </c>
      <c r="AQ649" s="229" t="s">
        <v>156</v>
      </c>
      <c r="AS649" s="229" t="s">
        <v>2548</v>
      </c>
    </row>
    <row r="650" spans="1:45" x14ac:dyDescent="0.2">
      <c r="A650" s="229">
        <v>417787</v>
      </c>
      <c r="B650" s="229" t="s">
        <v>382</v>
      </c>
      <c r="X650" s="229" t="s">
        <v>155</v>
      </c>
      <c r="AA650" s="229" t="s">
        <v>155</v>
      </c>
      <c r="AB650" s="229" t="s">
        <v>155</v>
      </c>
      <c r="AF650" s="229" t="s">
        <v>155</v>
      </c>
      <c r="AI650" s="229" t="s">
        <v>156</v>
      </c>
      <c r="AJ650" s="229" t="s">
        <v>156</v>
      </c>
      <c r="AK650" s="229" t="s">
        <v>156</v>
      </c>
      <c r="AL650" s="229" t="s">
        <v>156</v>
      </c>
      <c r="AM650" s="229" t="s">
        <v>156</v>
      </c>
      <c r="AS650" s="229" t="s">
        <v>2548</v>
      </c>
    </row>
    <row r="651" spans="1:45" x14ac:dyDescent="0.2">
      <c r="A651" s="229">
        <v>417803</v>
      </c>
      <c r="B651" s="229" t="s">
        <v>381</v>
      </c>
      <c r="Q651" s="229" t="s">
        <v>155</v>
      </c>
      <c r="AM651" s="229" t="s">
        <v>155</v>
      </c>
      <c r="AP651" s="229" t="s">
        <v>157</v>
      </c>
      <c r="AQ651" s="229" t="s">
        <v>157</v>
      </c>
      <c r="AS651" s="229" t="s">
        <v>2548</v>
      </c>
    </row>
    <row r="652" spans="1:45" x14ac:dyDescent="0.2">
      <c r="A652" s="229">
        <v>417805</v>
      </c>
      <c r="B652" s="229" t="s">
        <v>381</v>
      </c>
      <c r="L652" s="229" t="s">
        <v>156</v>
      </c>
      <c r="AE652" s="229" t="s">
        <v>157</v>
      </c>
      <c r="AM652" s="229" t="s">
        <v>157</v>
      </c>
      <c r="AR652" s="229" t="s">
        <v>156</v>
      </c>
      <c r="AS652" s="229" t="s">
        <v>2548</v>
      </c>
    </row>
    <row r="653" spans="1:45" x14ac:dyDescent="0.2">
      <c r="A653" s="229">
        <v>417806</v>
      </c>
      <c r="B653" s="229" t="s">
        <v>381</v>
      </c>
      <c r="AK653" s="229" t="s">
        <v>156</v>
      </c>
      <c r="AM653" s="229" t="s">
        <v>156</v>
      </c>
      <c r="AN653" s="229" t="s">
        <v>156</v>
      </c>
      <c r="AO653" s="229" t="s">
        <v>156</v>
      </c>
      <c r="AP653" s="229" t="s">
        <v>156</v>
      </c>
      <c r="AQ653" s="229" t="s">
        <v>156</v>
      </c>
      <c r="AR653" s="229" t="s">
        <v>156</v>
      </c>
      <c r="AS653" s="229" t="s">
        <v>2548</v>
      </c>
    </row>
    <row r="654" spans="1:45" x14ac:dyDescent="0.2">
      <c r="A654" s="229">
        <v>417812</v>
      </c>
      <c r="B654" s="229" t="s">
        <v>381</v>
      </c>
      <c r="AN654" s="229" t="s">
        <v>156</v>
      </c>
      <c r="AO654" s="229" t="s">
        <v>156</v>
      </c>
      <c r="AS654" s="229" t="s">
        <v>2548</v>
      </c>
    </row>
    <row r="655" spans="1:45" x14ac:dyDescent="0.2">
      <c r="A655" s="229">
        <v>417818</v>
      </c>
      <c r="B655" s="229" t="s">
        <v>381</v>
      </c>
      <c r="E655" s="229" t="s">
        <v>155</v>
      </c>
      <c r="AS655" s="229" t="s">
        <v>2548</v>
      </c>
    </row>
    <row r="656" spans="1:45" x14ac:dyDescent="0.2">
      <c r="A656" s="229">
        <v>417820</v>
      </c>
      <c r="B656" s="229" t="s">
        <v>382</v>
      </c>
      <c r="AF656" s="229" t="s">
        <v>157</v>
      </c>
      <c r="AI656" s="229" t="s">
        <v>156</v>
      </c>
      <c r="AJ656" s="229" t="s">
        <v>156</v>
      </c>
      <c r="AK656" s="229" t="s">
        <v>156</v>
      </c>
      <c r="AL656" s="229" t="s">
        <v>156</v>
      </c>
      <c r="AM656" s="229" t="s">
        <v>156</v>
      </c>
      <c r="AS656" s="229" t="s">
        <v>2548</v>
      </c>
    </row>
    <row r="657" spans="1:45" x14ac:dyDescent="0.2">
      <c r="A657" s="229">
        <v>417843</v>
      </c>
      <c r="B657" s="229" t="s">
        <v>381</v>
      </c>
      <c r="S657" s="229" t="s">
        <v>155</v>
      </c>
      <c r="Y657" s="229" t="s">
        <v>157</v>
      </c>
      <c r="AF657" s="229" t="s">
        <v>157</v>
      </c>
      <c r="AI657" s="229" t="s">
        <v>156</v>
      </c>
      <c r="AJ657" s="229" t="s">
        <v>156</v>
      </c>
      <c r="AL657" s="229" t="s">
        <v>156</v>
      </c>
      <c r="AN657" s="229" t="s">
        <v>156</v>
      </c>
      <c r="AO657" s="229" t="s">
        <v>156</v>
      </c>
      <c r="AP657" s="229" t="s">
        <v>156</v>
      </c>
      <c r="AQ657" s="229" t="s">
        <v>156</v>
      </c>
      <c r="AR657" s="229" t="s">
        <v>156</v>
      </c>
      <c r="AS657" s="229" t="s">
        <v>2548</v>
      </c>
    </row>
    <row r="658" spans="1:45" x14ac:dyDescent="0.2">
      <c r="A658" s="229">
        <v>417851</v>
      </c>
      <c r="B658" s="229" t="s">
        <v>381</v>
      </c>
      <c r="AE658" s="229" t="s">
        <v>155</v>
      </c>
      <c r="AK658" s="229" t="s">
        <v>156</v>
      </c>
      <c r="AO658" s="229" t="s">
        <v>157</v>
      </c>
      <c r="AP658" s="229" t="s">
        <v>156</v>
      </c>
      <c r="AS658" s="229" t="s">
        <v>2548</v>
      </c>
    </row>
    <row r="659" spans="1:45" x14ac:dyDescent="0.2">
      <c r="A659" s="229">
        <v>417868</v>
      </c>
      <c r="B659" s="229" t="s">
        <v>381</v>
      </c>
      <c r="S659" s="229" t="s">
        <v>155</v>
      </c>
      <c r="AA659" s="229" t="s">
        <v>155</v>
      </c>
      <c r="AF659" s="229" t="s">
        <v>157</v>
      </c>
      <c r="AI659" s="229" t="s">
        <v>157</v>
      </c>
      <c r="AN659" s="229" t="s">
        <v>156</v>
      </c>
      <c r="AO659" s="229" t="s">
        <v>156</v>
      </c>
      <c r="AP659" s="229" t="s">
        <v>156</v>
      </c>
      <c r="AQ659" s="229" t="s">
        <v>156</v>
      </c>
      <c r="AR659" s="229" t="s">
        <v>156</v>
      </c>
      <c r="AS659" s="229" t="s">
        <v>2548</v>
      </c>
    </row>
    <row r="660" spans="1:45" x14ac:dyDescent="0.2">
      <c r="A660" s="229">
        <v>417906</v>
      </c>
      <c r="B660" s="229" t="s">
        <v>381</v>
      </c>
      <c r="AF660" s="229" t="s">
        <v>157</v>
      </c>
      <c r="AI660" s="229" t="s">
        <v>157</v>
      </c>
      <c r="AM660" s="229" t="s">
        <v>156</v>
      </c>
      <c r="AO660" s="229" t="s">
        <v>156</v>
      </c>
      <c r="AP660" s="229" t="s">
        <v>156</v>
      </c>
      <c r="AQ660" s="229" t="s">
        <v>157</v>
      </c>
      <c r="AS660" s="229" t="s">
        <v>2548</v>
      </c>
    </row>
    <row r="661" spans="1:45" x14ac:dyDescent="0.2">
      <c r="A661" s="229">
        <v>417908</v>
      </c>
      <c r="B661" s="229" t="s">
        <v>381</v>
      </c>
      <c r="AA661" s="229" t="s">
        <v>155</v>
      </c>
      <c r="AI661" s="229" t="s">
        <v>157</v>
      </c>
      <c r="AJ661" s="229" t="s">
        <v>156</v>
      </c>
      <c r="AM661" s="229" t="s">
        <v>156</v>
      </c>
      <c r="AN661" s="229" t="s">
        <v>156</v>
      </c>
      <c r="AO661" s="229" t="s">
        <v>156</v>
      </c>
      <c r="AS661" s="229" t="s">
        <v>2548</v>
      </c>
    </row>
    <row r="662" spans="1:45" x14ac:dyDescent="0.2">
      <c r="A662" s="229">
        <v>417911</v>
      </c>
      <c r="B662" s="229" t="s">
        <v>382</v>
      </c>
      <c r="Q662" s="229" t="s">
        <v>155</v>
      </c>
      <c r="S662" s="229" t="s">
        <v>155</v>
      </c>
      <c r="AE662" s="229" t="s">
        <v>157</v>
      </c>
      <c r="AG662" s="229" t="s">
        <v>155</v>
      </c>
      <c r="AI662" s="229" t="s">
        <v>156</v>
      </c>
      <c r="AJ662" s="229" t="s">
        <v>156</v>
      </c>
      <c r="AK662" s="229" t="s">
        <v>156</v>
      </c>
      <c r="AL662" s="229" t="s">
        <v>156</v>
      </c>
      <c r="AM662" s="229" t="s">
        <v>156</v>
      </c>
      <c r="AS662" s="229" t="s">
        <v>2548</v>
      </c>
    </row>
    <row r="663" spans="1:45" x14ac:dyDescent="0.2">
      <c r="A663" s="229">
        <v>417912</v>
      </c>
      <c r="B663" s="229" t="s">
        <v>381</v>
      </c>
      <c r="Q663" s="229" t="s">
        <v>155</v>
      </c>
      <c r="AS663" s="229" t="s">
        <v>2548</v>
      </c>
    </row>
    <row r="664" spans="1:45" x14ac:dyDescent="0.2">
      <c r="A664" s="229">
        <v>417921</v>
      </c>
      <c r="B664" s="229" t="s">
        <v>381</v>
      </c>
      <c r="AA664" s="229" t="s">
        <v>155</v>
      </c>
      <c r="AH664" s="229" t="s">
        <v>157</v>
      </c>
      <c r="AI664" s="229" t="s">
        <v>157</v>
      </c>
      <c r="AJ664" s="229" t="s">
        <v>157</v>
      </c>
      <c r="AK664" s="229" t="s">
        <v>156</v>
      </c>
      <c r="AL664" s="229" t="s">
        <v>157</v>
      </c>
      <c r="AM664" s="229" t="s">
        <v>157</v>
      </c>
      <c r="AN664" s="229" t="s">
        <v>156</v>
      </c>
      <c r="AO664" s="229" t="s">
        <v>156</v>
      </c>
      <c r="AP664" s="229" t="s">
        <v>156</v>
      </c>
      <c r="AQ664" s="229" t="s">
        <v>156</v>
      </c>
      <c r="AR664" s="229" t="s">
        <v>156</v>
      </c>
      <c r="AS664" s="229" t="s">
        <v>2548</v>
      </c>
    </row>
    <row r="665" spans="1:45" x14ac:dyDescent="0.2">
      <c r="A665" s="229">
        <v>417927</v>
      </c>
      <c r="B665" s="229" t="s">
        <v>381</v>
      </c>
      <c r="G665" s="229" t="s">
        <v>155</v>
      </c>
      <c r="AH665" s="229" t="s">
        <v>157</v>
      </c>
      <c r="AI665" s="229" t="s">
        <v>157</v>
      </c>
      <c r="AM665" s="229" t="s">
        <v>157</v>
      </c>
      <c r="AN665" s="229" t="s">
        <v>156</v>
      </c>
      <c r="AO665" s="229" t="s">
        <v>156</v>
      </c>
      <c r="AP665" s="229" t="s">
        <v>156</v>
      </c>
      <c r="AQ665" s="229" t="s">
        <v>156</v>
      </c>
      <c r="AR665" s="229" t="s">
        <v>156</v>
      </c>
      <c r="AS665" s="229" t="s">
        <v>2548</v>
      </c>
    </row>
    <row r="666" spans="1:45" x14ac:dyDescent="0.2">
      <c r="A666" s="229">
        <v>417942</v>
      </c>
      <c r="B666" s="229" t="s">
        <v>382</v>
      </c>
      <c r="X666" s="229" t="s">
        <v>155</v>
      </c>
      <c r="AA666" s="229" t="s">
        <v>155</v>
      </c>
      <c r="AF666" s="229" t="s">
        <v>155</v>
      </c>
      <c r="AH666" s="229" t="s">
        <v>155</v>
      </c>
      <c r="AI666" s="229" t="s">
        <v>156</v>
      </c>
      <c r="AJ666" s="229" t="s">
        <v>156</v>
      </c>
      <c r="AK666" s="229" t="s">
        <v>156</v>
      </c>
      <c r="AL666" s="229" t="s">
        <v>156</v>
      </c>
      <c r="AM666" s="229" t="s">
        <v>156</v>
      </c>
      <c r="AS666" s="229" t="s">
        <v>2548</v>
      </c>
    </row>
    <row r="667" spans="1:45" x14ac:dyDescent="0.2">
      <c r="A667" s="229">
        <v>417946</v>
      </c>
      <c r="B667" s="229" t="s">
        <v>381</v>
      </c>
      <c r="AD667" s="229" t="s">
        <v>157</v>
      </c>
      <c r="AH667" s="229" t="s">
        <v>157</v>
      </c>
      <c r="AM667" s="229" t="s">
        <v>157</v>
      </c>
      <c r="AN667" s="229" t="s">
        <v>156</v>
      </c>
      <c r="AS667" s="229" t="s">
        <v>2548</v>
      </c>
    </row>
    <row r="668" spans="1:45" x14ac:dyDescent="0.2">
      <c r="A668" s="229">
        <v>417953</v>
      </c>
      <c r="B668" s="229" t="s">
        <v>381</v>
      </c>
      <c r="AF668" s="229" t="s">
        <v>155</v>
      </c>
      <c r="AI668" s="229" t="s">
        <v>157</v>
      </c>
      <c r="AM668" s="229" t="s">
        <v>157</v>
      </c>
      <c r="AN668" s="229" t="s">
        <v>156</v>
      </c>
      <c r="AO668" s="229" t="s">
        <v>156</v>
      </c>
      <c r="AP668" s="229" t="s">
        <v>156</v>
      </c>
      <c r="AQ668" s="229" t="s">
        <v>156</v>
      </c>
      <c r="AR668" s="229" t="s">
        <v>156</v>
      </c>
      <c r="AS668" s="229" t="s">
        <v>2548</v>
      </c>
    </row>
    <row r="669" spans="1:45" x14ac:dyDescent="0.2">
      <c r="A669" s="229">
        <v>417954</v>
      </c>
      <c r="B669" s="229" t="s">
        <v>381</v>
      </c>
      <c r="AM669" s="229" t="s">
        <v>155</v>
      </c>
      <c r="AS669" s="229" t="s">
        <v>2548</v>
      </c>
    </row>
    <row r="670" spans="1:45" x14ac:dyDescent="0.2">
      <c r="A670" s="229">
        <v>417987</v>
      </c>
      <c r="B670" s="229" t="s">
        <v>382</v>
      </c>
      <c r="O670" s="229" t="s">
        <v>155</v>
      </c>
      <c r="AA670" s="229" t="s">
        <v>155</v>
      </c>
      <c r="AD670" s="229" t="s">
        <v>155</v>
      </c>
      <c r="AF670" s="229" t="s">
        <v>155</v>
      </c>
      <c r="AI670" s="229" t="s">
        <v>156</v>
      </c>
      <c r="AJ670" s="229" t="s">
        <v>156</v>
      </c>
      <c r="AK670" s="229" t="s">
        <v>156</v>
      </c>
      <c r="AL670" s="229" t="s">
        <v>156</v>
      </c>
      <c r="AM670" s="229" t="s">
        <v>156</v>
      </c>
      <c r="AS670" s="229" t="s">
        <v>2548</v>
      </c>
    </row>
    <row r="671" spans="1:45" x14ac:dyDescent="0.2">
      <c r="A671" s="229">
        <v>417988</v>
      </c>
      <c r="B671" s="229" t="s">
        <v>381</v>
      </c>
      <c r="Q671" s="229" t="s">
        <v>156</v>
      </c>
      <c r="S671" s="229" t="s">
        <v>157</v>
      </c>
      <c r="AF671" s="229" t="s">
        <v>157</v>
      </c>
      <c r="AN671" s="229" t="s">
        <v>156</v>
      </c>
      <c r="AO671" s="229" t="s">
        <v>156</v>
      </c>
      <c r="AP671" s="229" t="s">
        <v>156</v>
      </c>
      <c r="AQ671" s="229" t="s">
        <v>156</v>
      </c>
      <c r="AR671" s="229" t="s">
        <v>156</v>
      </c>
      <c r="AS671" s="229" t="s">
        <v>2548</v>
      </c>
    </row>
    <row r="672" spans="1:45" x14ac:dyDescent="0.2">
      <c r="A672" s="229">
        <v>417992</v>
      </c>
      <c r="B672" s="229" t="s">
        <v>382</v>
      </c>
      <c r="S672" s="229" t="s">
        <v>157</v>
      </c>
      <c r="AI672" s="229" t="s">
        <v>156</v>
      </c>
      <c r="AJ672" s="229" t="s">
        <v>156</v>
      </c>
      <c r="AK672" s="229" t="s">
        <v>156</v>
      </c>
      <c r="AL672" s="229" t="s">
        <v>156</v>
      </c>
      <c r="AM672" s="229" t="s">
        <v>156</v>
      </c>
      <c r="AS672" s="229" t="s">
        <v>2548</v>
      </c>
    </row>
    <row r="673" spans="1:45" x14ac:dyDescent="0.2">
      <c r="A673" s="229">
        <v>417998</v>
      </c>
      <c r="B673" s="229" t="s">
        <v>381</v>
      </c>
      <c r="AF673" s="229" t="s">
        <v>155</v>
      </c>
      <c r="AI673" s="229" t="s">
        <v>155</v>
      </c>
      <c r="AM673" s="229" t="s">
        <v>155</v>
      </c>
      <c r="AO673" s="229" t="s">
        <v>157</v>
      </c>
      <c r="AS673" s="229" t="s">
        <v>2548</v>
      </c>
    </row>
    <row r="674" spans="1:45" x14ac:dyDescent="0.2">
      <c r="A674" s="229">
        <v>418005</v>
      </c>
      <c r="B674" s="229" t="s">
        <v>381</v>
      </c>
      <c r="L674" s="229" t="s">
        <v>155</v>
      </c>
      <c r="AE674" s="229" t="s">
        <v>157</v>
      </c>
      <c r="AI674" s="229" t="s">
        <v>157</v>
      </c>
      <c r="AK674" s="229" t="s">
        <v>157</v>
      </c>
      <c r="AM674" s="229" t="s">
        <v>157</v>
      </c>
      <c r="AN674" s="229" t="s">
        <v>156</v>
      </c>
      <c r="AO674" s="229" t="s">
        <v>156</v>
      </c>
      <c r="AP674" s="229" t="s">
        <v>156</v>
      </c>
      <c r="AQ674" s="229" t="s">
        <v>156</v>
      </c>
      <c r="AR674" s="229" t="s">
        <v>156</v>
      </c>
      <c r="AS674" s="229" t="s">
        <v>2548</v>
      </c>
    </row>
    <row r="675" spans="1:45" x14ac:dyDescent="0.2">
      <c r="A675" s="229">
        <v>418010</v>
      </c>
      <c r="B675" s="229" t="s">
        <v>381</v>
      </c>
      <c r="K675" s="229" t="s">
        <v>155</v>
      </c>
      <c r="S675" s="229" t="s">
        <v>155</v>
      </c>
      <c r="AD675" s="229" t="s">
        <v>155</v>
      </c>
      <c r="AI675" s="229" t="s">
        <v>157</v>
      </c>
      <c r="AM675" s="229" t="s">
        <v>157</v>
      </c>
      <c r="AN675" s="229" t="s">
        <v>156</v>
      </c>
      <c r="AO675" s="229" t="s">
        <v>156</v>
      </c>
      <c r="AP675" s="229" t="s">
        <v>156</v>
      </c>
      <c r="AQ675" s="229" t="s">
        <v>156</v>
      </c>
      <c r="AR675" s="229" t="s">
        <v>156</v>
      </c>
      <c r="AS675" s="229" t="s">
        <v>2548</v>
      </c>
    </row>
    <row r="676" spans="1:45" x14ac:dyDescent="0.2">
      <c r="A676" s="229">
        <v>418012</v>
      </c>
      <c r="B676" s="229" t="s">
        <v>381</v>
      </c>
      <c r="AI676" s="229" t="s">
        <v>155</v>
      </c>
      <c r="AS676" s="229" t="s">
        <v>2548</v>
      </c>
    </row>
    <row r="677" spans="1:45" x14ac:dyDescent="0.2">
      <c r="A677" s="229">
        <v>418013</v>
      </c>
      <c r="B677" s="229" t="s">
        <v>381</v>
      </c>
      <c r="R677" s="229" t="s">
        <v>155</v>
      </c>
      <c r="AD677" s="229" t="s">
        <v>155</v>
      </c>
      <c r="AF677" s="229" t="s">
        <v>155</v>
      </c>
      <c r="AG677" s="229" t="s">
        <v>155</v>
      </c>
      <c r="AI677" s="229" t="s">
        <v>156</v>
      </c>
      <c r="AJ677" s="229" t="s">
        <v>156</v>
      </c>
      <c r="AK677" s="229" t="s">
        <v>156</v>
      </c>
      <c r="AL677" s="229" t="s">
        <v>156</v>
      </c>
      <c r="AM677" s="229" t="s">
        <v>156</v>
      </c>
      <c r="AN677" s="229" t="s">
        <v>156</v>
      </c>
      <c r="AO677" s="229" t="s">
        <v>156</v>
      </c>
      <c r="AP677" s="229" t="s">
        <v>156</v>
      </c>
      <c r="AQ677" s="229" t="s">
        <v>156</v>
      </c>
      <c r="AR677" s="229" t="s">
        <v>156</v>
      </c>
      <c r="AS677" s="229" t="s">
        <v>2548</v>
      </c>
    </row>
    <row r="678" spans="1:45" x14ac:dyDescent="0.2">
      <c r="A678" s="229">
        <v>418024</v>
      </c>
      <c r="B678" s="229" t="s">
        <v>381</v>
      </c>
      <c r="S678" s="229" t="s">
        <v>155</v>
      </c>
      <c r="AI678" s="229" t="s">
        <v>157</v>
      </c>
      <c r="AM678" s="229" t="s">
        <v>157</v>
      </c>
      <c r="AN678" s="229" t="s">
        <v>156</v>
      </c>
      <c r="AO678" s="229" t="s">
        <v>156</v>
      </c>
      <c r="AP678" s="229" t="s">
        <v>156</v>
      </c>
      <c r="AQ678" s="229" t="s">
        <v>156</v>
      </c>
      <c r="AR678" s="229" t="s">
        <v>156</v>
      </c>
      <c r="AS678" s="229" t="s">
        <v>2548</v>
      </c>
    </row>
    <row r="679" spans="1:45" x14ac:dyDescent="0.2">
      <c r="A679" s="229">
        <v>418027</v>
      </c>
      <c r="B679" s="229" t="s">
        <v>381</v>
      </c>
      <c r="AJ679" s="229" t="s">
        <v>156</v>
      </c>
      <c r="AN679" s="229" t="s">
        <v>156</v>
      </c>
      <c r="AO679" s="229" t="s">
        <v>156</v>
      </c>
      <c r="AP679" s="229" t="s">
        <v>156</v>
      </c>
      <c r="AS679" s="229" t="s">
        <v>2548</v>
      </c>
    </row>
    <row r="680" spans="1:45" x14ac:dyDescent="0.2">
      <c r="A680" s="229">
        <v>418031</v>
      </c>
      <c r="B680" s="229" t="s">
        <v>381</v>
      </c>
      <c r="AI680" s="229" t="s">
        <v>157</v>
      </c>
      <c r="AL680" s="229" t="s">
        <v>156</v>
      </c>
      <c r="AM680" s="229" t="s">
        <v>157</v>
      </c>
      <c r="AN680" s="229" t="s">
        <v>156</v>
      </c>
      <c r="AO680" s="229" t="s">
        <v>156</v>
      </c>
      <c r="AP680" s="229" t="s">
        <v>156</v>
      </c>
      <c r="AQ680" s="229" t="s">
        <v>156</v>
      </c>
      <c r="AR680" s="229" t="s">
        <v>156</v>
      </c>
      <c r="AS680" s="229" t="s">
        <v>2547</v>
      </c>
    </row>
    <row r="681" spans="1:45" x14ac:dyDescent="0.2">
      <c r="A681" s="229">
        <v>418041</v>
      </c>
      <c r="B681" s="229" t="s">
        <v>381</v>
      </c>
      <c r="S681" s="229" t="s">
        <v>155</v>
      </c>
      <c r="AP681" s="229" t="s">
        <v>155</v>
      </c>
      <c r="AS681" s="229" t="s">
        <v>2548</v>
      </c>
    </row>
    <row r="682" spans="1:45" x14ac:dyDescent="0.2">
      <c r="A682" s="229">
        <v>418055</v>
      </c>
      <c r="B682" s="229" t="s">
        <v>381</v>
      </c>
      <c r="AM682" s="229" t="s">
        <v>155</v>
      </c>
      <c r="AS682" s="229" t="s">
        <v>2548</v>
      </c>
    </row>
    <row r="683" spans="1:45" x14ac:dyDescent="0.2">
      <c r="A683" s="229">
        <v>418056</v>
      </c>
      <c r="B683" s="229" t="s">
        <v>381</v>
      </c>
      <c r="AA683" s="229" t="s">
        <v>155</v>
      </c>
      <c r="AE683" s="229" t="s">
        <v>157</v>
      </c>
      <c r="AF683" s="229" t="s">
        <v>156</v>
      </c>
      <c r="AK683" s="229" t="s">
        <v>157</v>
      </c>
      <c r="AL683" s="229" t="s">
        <v>157</v>
      </c>
      <c r="AM683" s="229" t="s">
        <v>157</v>
      </c>
      <c r="AO683" s="229" t="s">
        <v>157</v>
      </c>
      <c r="AR683" s="229" t="s">
        <v>157</v>
      </c>
      <c r="AS683" s="229" t="s">
        <v>2548</v>
      </c>
    </row>
    <row r="684" spans="1:45" x14ac:dyDescent="0.2">
      <c r="A684" s="229">
        <v>418066</v>
      </c>
      <c r="B684" s="229" t="s">
        <v>381</v>
      </c>
      <c r="R684" s="229" t="s">
        <v>157</v>
      </c>
      <c r="S684" s="229" t="s">
        <v>155</v>
      </c>
      <c r="AE684" s="229" t="s">
        <v>156</v>
      </c>
      <c r="AN684" s="229" t="s">
        <v>156</v>
      </c>
      <c r="AO684" s="229" t="s">
        <v>156</v>
      </c>
      <c r="AP684" s="229" t="s">
        <v>156</v>
      </c>
      <c r="AQ684" s="229" t="s">
        <v>156</v>
      </c>
      <c r="AR684" s="229" t="s">
        <v>156</v>
      </c>
      <c r="AS684" s="229" t="s">
        <v>2548</v>
      </c>
    </row>
    <row r="685" spans="1:45" x14ac:dyDescent="0.2">
      <c r="A685" s="229">
        <v>418067</v>
      </c>
      <c r="B685" s="229" t="s">
        <v>381</v>
      </c>
      <c r="AM685" s="229" t="s">
        <v>155</v>
      </c>
      <c r="AS685" s="229" t="s">
        <v>2548</v>
      </c>
    </row>
    <row r="686" spans="1:45" x14ac:dyDescent="0.2">
      <c r="A686" s="229">
        <v>418070</v>
      </c>
      <c r="B686" s="229" t="s">
        <v>381</v>
      </c>
      <c r="I686" s="229" t="s">
        <v>155</v>
      </c>
      <c r="AF686" s="229" t="s">
        <v>155</v>
      </c>
      <c r="AM686" s="229" t="s">
        <v>155</v>
      </c>
      <c r="AO686" s="229" t="s">
        <v>155</v>
      </c>
      <c r="AS686" s="229" t="s">
        <v>2548</v>
      </c>
    </row>
    <row r="687" spans="1:45" x14ac:dyDescent="0.2">
      <c r="A687" s="229">
        <v>418076</v>
      </c>
      <c r="B687" s="229" t="s">
        <v>382</v>
      </c>
      <c r="AB687" s="229" t="s">
        <v>155</v>
      </c>
      <c r="AD687" s="229" t="s">
        <v>157</v>
      </c>
      <c r="AE687" s="229" t="s">
        <v>157</v>
      </c>
      <c r="AI687" s="229" t="s">
        <v>156</v>
      </c>
      <c r="AJ687" s="229" t="s">
        <v>156</v>
      </c>
      <c r="AK687" s="229" t="s">
        <v>156</v>
      </c>
      <c r="AL687" s="229" t="s">
        <v>156</v>
      </c>
      <c r="AM687" s="229" t="s">
        <v>156</v>
      </c>
      <c r="AS687" s="229" t="s">
        <v>2548</v>
      </c>
    </row>
    <row r="688" spans="1:45" x14ac:dyDescent="0.2">
      <c r="A688" s="229">
        <v>418081</v>
      </c>
      <c r="B688" s="229" t="s">
        <v>381</v>
      </c>
      <c r="AI688" s="229" t="s">
        <v>155</v>
      </c>
      <c r="AS688" s="229" t="s">
        <v>2548</v>
      </c>
    </row>
    <row r="689" spans="1:45" x14ac:dyDescent="0.2">
      <c r="A689" s="229">
        <v>418090</v>
      </c>
      <c r="B689" s="229" t="s">
        <v>382</v>
      </c>
      <c r="D689" s="229" t="s">
        <v>155</v>
      </c>
      <c r="AI689" s="229" t="s">
        <v>156</v>
      </c>
      <c r="AJ689" s="229" t="s">
        <v>156</v>
      </c>
      <c r="AK689" s="229" t="s">
        <v>156</v>
      </c>
      <c r="AL689" s="229" t="s">
        <v>156</v>
      </c>
      <c r="AM689" s="229" t="s">
        <v>156</v>
      </c>
      <c r="AS689" s="229" t="s">
        <v>2548</v>
      </c>
    </row>
    <row r="690" spans="1:45" x14ac:dyDescent="0.2">
      <c r="A690" s="229">
        <v>418099</v>
      </c>
      <c r="B690" s="229" t="s">
        <v>382</v>
      </c>
      <c r="L690" s="229" t="s">
        <v>155</v>
      </c>
      <c r="AE690" s="229" t="s">
        <v>156</v>
      </c>
      <c r="AF690" s="229" t="s">
        <v>157</v>
      </c>
      <c r="AH690" s="229" t="s">
        <v>156</v>
      </c>
      <c r="AI690" s="229" t="s">
        <v>156</v>
      </c>
      <c r="AJ690" s="229" t="s">
        <v>156</v>
      </c>
      <c r="AK690" s="229" t="s">
        <v>156</v>
      </c>
      <c r="AL690" s="229" t="s">
        <v>156</v>
      </c>
      <c r="AM690" s="229" t="s">
        <v>156</v>
      </c>
      <c r="AS690" s="229" t="s">
        <v>2548</v>
      </c>
    </row>
    <row r="691" spans="1:45" x14ac:dyDescent="0.2">
      <c r="A691" s="229">
        <v>418104</v>
      </c>
      <c r="B691" s="229" t="s">
        <v>382</v>
      </c>
      <c r="I691" s="229" t="s">
        <v>155</v>
      </c>
      <c r="AE691" s="229" t="s">
        <v>155</v>
      </c>
      <c r="AF691" s="229" t="s">
        <v>155</v>
      </c>
      <c r="AH691" s="229" t="s">
        <v>155</v>
      </c>
      <c r="AI691" s="229" t="s">
        <v>156</v>
      </c>
      <c r="AJ691" s="229" t="s">
        <v>156</v>
      </c>
      <c r="AK691" s="229" t="s">
        <v>156</v>
      </c>
      <c r="AL691" s="229" t="s">
        <v>156</v>
      </c>
      <c r="AM691" s="229" t="s">
        <v>156</v>
      </c>
      <c r="AS691" s="229" t="s">
        <v>2548</v>
      </c>
    </row>
    <row r="692" spans="1:45" x14ac:dyDescent="0.2">
      <c r="A692" s="229">
        <v>418108</v>
      </c>
      <c r="B692" s="229" t="s">
        <v>381</v>
      </c>
      <c r="AE692" s="229" t="s">
        <v>156</v>
      </c>
      <c r="AF692" s="229" t="s">
        <v>155</v>
      </c>
      <c r="AI692" s="229" t="s">
        <v>157</v>
      </c>
      <c r="AK692" s="229" t="s">
        <v>156</v>
      </c>
      <c r="AL692" s="229" t="s">
        <v>156</v>
      </c>
      <c r="AM692" s="229" t="s">
        <v>156</v>
      </c>
      <c r="AN692" s="229" t="s">
        <v>156</v>
      </c>
      <c r="AO692" s="229" t="s">
        <v>156</v>
      </c>
      <c r="AP692" s="229" t="s">
        <v>156</v>
      </c>
      <c r="AQ692" s="229" t="s">
        <v>156</v>
      </c>
      <c r="AR692" s="229" t="s">
        <v>156</v>
      </c>
      <c r="AS692" s="229" t="s">
        <v>2548</v>
      </c>
    </row>
    <row r="693" spans="1:45" x14ac:dyDescent="0.2">
      <c r="A693" s="229">
        <v>418113</v>
      </c>
      <c r="B693" s="229" t="s">
        <v>381</v>
      </c>
      <c r="AI693" s="229" t="s">
        <v>157</v>
      </c>
      <c r="AN693" s="229" t="s">
        <v>156</v>
      </c>
      <c r="AO693" s="229" t="s">
        <v>156</v>
      </c>
      <c r="AP693" s="229" t="s">
        <v>156</v>
      </c>
      <c r="AQ693" s="229" t="s">
        <v>156</v>
      </c>
      <c r="AR693" s="229" t="s">
        <v>156</v>
      </c>
      <c r="AS693" s="229" t="s">
        <v>2548</v>
      </c>
    </row>
    <row r="694" spans="1:45" x14ac:dyDescent="0.2">
      <c r="A694" s="229">
        <v>418117</v>
      </c>
      <c r="B694" s="229" t="s">
        <v>381</v>
      </c>
      <c r="AQ694" s="229" t="s">
        <v>157</v>
      </c>
      <c r="AS694" s="229" t="s">
        <v>2548</v>
      </c>
    </row>
    <row r="695" spans="1:45" x14ac:dyDescent="0.2">
      <c r="A695" s="229">
        <v>418128</v>
      </c>
      <c r="B695" s="229" t="s">
        <v>381</v>
      </c>
      <c r="S695" s="229" t="s">
        <v>156</v>
      </c>
      <c r="AD695" s="229" t="s">
        <v>156</v>
      </c>
      <c r="AH695" s="229" t="s">
        <v>157</v>
      </c>
      <c r="AI695" s="229" t="s">
        <v>157</v>
      </c>
      <c r="AN695" s="229" t="s">
        <v>156</v>
      </c>
      <c r="AO695" s="229" t="s">
        <v>156</v>
      </c>
      <c r="AP695" s="229" t="s">
        <v>156</v>
      </c>
      <c r="AQ695" s="229" t="s">
        <v>156</v>
      </c>
      <c r="AR695" s="229" t="s">
        <v>156</v>
      </c>
      <c r="AS695" s="229" t="s">
        <v>2548</v>
      </c>
    </row>
    <row r="696" spans="1:45" x14ac:dyDescent="0.2">
      <c r="A696" s="229">
        <v>418129</v>
      </c>
      <c r="B696" s="229" t="s">
        <v>382</v>
      </c>
      <c r="AF696" s="229" t="s">
        <v>155</v>
      </c>
      <c r="AI696" s="229" t="s">
        <v>156</v>
      </c>
      <c r="AJ696" s="229" t="s">
        <v>156</v>
      </c>
      <c r="AK696" s="229" t="s">
        <v>156</v>
      </c>
      <c r="AL696" s="229" t="s">
        <v>156</v>
      </c>
      <c r="AM696" s="229" t="s">
        <v>156</v>
      </c>
      <c r="AS696" s="229" t="s">
        <v>2548</v>
      </c>
    </row>
    <row r="697" spans="1:45" x14ac:dyDescent="0.2">
      <c r="A697" s="229">
        <v>418132</v>
      </c>
      <c r="B697" s="229" t="s">
        <v>381</v>
      </c>
      <c r="R697" s="229" t="s">
        <v>156</v>
      </c>
      <c r="AE697" s="229" t="s">
        <v>156</v>
      </c>
      <c r="AF697" s="229" t="s">
        <v>155</v>
      </c>
      <c r="AI697" s="229" t="s">
        <v>156</v>
      </c>
      <c r="AJ697" s="229" t="s">
        <v>156</v>
      </c>
      <c r="AK697" s="229" t="s">
        <v>155</v>
      </c>
      <c r="AM697" s="229" t="s">
        <v>156</v>
      </c>
      <c r="AN697" s="229" t="s">
        <v>156</v>
      </c>
      <c r="AO697" s="229" t="s">
        <v>156</v>
      </c>
      <c r="AR697" s="229" t="s">
        <v>156</v>
      </c>
      <c r="AS697" s="229" t="s">
        <v>2548</v>
      </c>
    </row>
    <row r="698" spans="1:45" x14ac:dyDescent="0.2">
      <c r="A698" s="229">
        <v>418133</v>
      </c>
      <c r="B698" s="229" t="s">
        <v>381</v>
      </c>
      <c r="AA698" s="229" t="s">
        <v>155</v>
      </c>
      <c r="AS698" s="229" t="s">
        <v>2548</v>
      </c>
    </row>
    <row r="699" spans="1:45" x14ac:dyDescent="0.2">
      <c r="A699" s="229">
        <v>418140</v>
      </c>
      <c r="B699" s="229" t="s">
        <v>381</v>
      </c>
      <c r="AF699" s="229" t="s">
        <v>155</v>
      </c>
      <c r="AG699" s="229" t="s">
        <v>155</v>
      </c>
      <c r="AI699" s="229" t="s">
        <v>157</v>
      </c>
      <c r="AR699" s="229" t="s">
        <v>156</v>
      </c>
      <c r="AS699" s="229" t="s">
        <v>2548</v>
      </c>
    </row>
    <row r="700" spans="1:45" x14ac:dyDescent="0.2">
      <c r="A700" s="229">
        <v>418147</v>
      </c>
      <c r="B700" s="229" t="s">
        <v>382</v>
      </c>
      <c r="F700" s="229" t="s">
        <v>155</v>
      </c>
      <c r="AB700" s="229" t="s">
        <v>157</v>
      </c>
      <c r="AC700" s="229" t="s">
        <v>157</v>
      </c>
      <c r="AG700" s="229" t="s">
        <v>156</v>
      </c>
      <c r="AI700" s="229" t="s">
        <v>156</v>
      </c>
      <c r="AJ700" s="229" t="s">
        <v>156</v>
      </c>
      <c r="AK700" s="229" t="s">
        <v>156</v>
      </c>
      <c r="AL700" s="229" t="s">
        <v>156</v>
      </c>
      <c r="AM700" s="229" t="s">
        <v>156</v>
      </c>
      <c r="AS700" s="229" t="s">
        <v>2548</v>
      </c>
    </row>
    <row r="701" spans="1:45" x14ac:dyDescent="0.2">
      <c r="A701" s="229">
        <v>418160</v>
      </c>
      <c r="B701" s="229" t="s">
        <v>381</v>
      </c>
      <c r="AI701" s="229" t="s">
        <v>156</v>
      </c>
      <c r="AJ701" s="229" t="s">
        <v>157</v>
      </c>
      <c r="AM701" s="229" t="s">
        <v>157</v>
      </c>
      <c r="AN701" s="229" t="s">
        <v>156</v>
      </c>
      <c r="AR701" s="229" t="s">
        <v>156</v>
      </c>
      <c r="AS701" s="229" t="s">
        <v>2548</v>
      </c>
    </row>
    <row r="702" spans="1:45" x14ac:dyDescent="0.2">
      <c r="A702" s="229">
        <v>418163</v>
      </c>
      <c r="B702" s="229" t="s">
        <v>381</v>
      </c>
      <c r="Q702" s="229" t="s">
        <v>155</v>
      </c>
      <c r="AK702" s="229" t="s">
        <v>156</v>
      </c>
      <c r="AM702" s="229" t="s">
        <v>157</v>
      </c>
      <c r="AQ702" s="229" t="s">
        <v>156</v>
      </c>
      <c r="AR702" s="229" t="s">
        <v>156</v>
      </c>
      <c r="AS702" s="229" t="s">
        <v>2548</v>
      </c>
    </row>
    <row r="703" spans="1:45" x14ac:dyDescent="0.2">
      <c r="A703" s="229">
        <v>418170</v>
      </c>
      <c r="B703" s="229" t="s">
        <v>381</v>
      </c>
      <c r="L703" s="229" t="s">
        <v>157</v>
      </c>
      <c r="AJ703" s="229" t="s">
        <v>156</v>
      </c>
      <c r="AK703" s="229" t="s">
        <v>156</v>
      </c>
      <c r="AQ703" s="229" t="s">
        <v>157</v>
      </c>
      <c r="AR703" s="229" t="s">
        <v>156</v>
      </c>
      <c r="AS703" s="229" t="s">
        <v>2548</v>
      </c>
    </row>
    <row r="704" spans="1:45" x14ac:dyDescent="0.2">
      <c r="A704" s="229">
        <v>418171</v>
      </c>
      <c r="B704" s="229" t="s">
        <v>382</v>
      </c>
      <c r="P704" s="229" t="s">
        <v>156</v>
      </c>
      <c r="W704" s="229" t="s">
        <v>157</v>
      </c>
      <c r="AF704" s="229" t="s">
        <v>157</v>
      </c>
      <c r="AI704" s="229" t="s">
        <v>156</v>
      </c>
      <c r="AJ704" s="229" t="s">
        <v>156</v>
      </c>
      <c r="AK704" s="229" t="s">
        <v>156</v>
      </c>
      <c r="AL704" s="229" t="s">
        <v>156</v>
      </c>
      <c r="AM704" s="229" t="s">
        <v>156</v>
      </c>
      <c r="AS704" s="229" t="s">
        <v>2547</v>
      </c>
    </row>
    <row r="705" spans="1:45" x14ac:dyDescent="0.2">
      <c r="A705" s="229">
        <v>418177</v>
      </c>
      <c r="B705" s="229" t="s">
        <v>382</v>
      </c>
      <c r="AB705" s="229" t="s">
        <v>155</v>
      </c>
      <c r="AD705" s="229" t="s">
        <v>157</v>
      </c>
      <c r="AE705" s="229" t="s">
        <v>157</v>
      </c>
      <c r="AF705" s="229" t="s">
        <v>157</v>
      </c>
      <c r="AI705" s="229" t="s">
        <v>156</v>
      </c>
      <c r="AJ705" s="229" t="s">
        <v>156</v>
      </c>
      <c r="AK705" s="229" t="s">
        <v>156</v>
      </c>
      <c r="AL705" s="229" t="s">
        <v>156</v>
      </c>
      <c r="AM705" s="229" t="s">
        <v>156</v>
      </c>
      <c r="AS705" s="229" t="s">
        <v>2548</v>
      </c>
    </row>
    <row r="706" spans="1:45" x14ac:dyDescent="0.2">
      <c r="A706" s="229">
        <v>418198</v>
      </c>
      <c r="B706" s="229" t="s">
        <v>381</v>
      </c>
      <c r="AM706" s="229" t="s">
        <v>157</v>
      </c>
      <c r="AN706" s="229" t="s">
        <v>156</v>
      </c>
      <c r="AO706" s="229" t="s">
        <v>156</v>
      </c>
      <c r="AP706" s="229" t="s">
        <v>156</v>
      </c>
      <c r="AQ706" s="229" t="s">
        <v>156</v>
      </c>
      <c r="AR706" s="229" t="s">
        <v>156</v>
      </c>
      <c r="AS706" s="229" t="s">
        <v>2548</v>
      </c>
    </row>
    <row r="707" spans="1:45" x14ac:dyDescent="0.2">
      <c r="A707" s="229">
        <v>418228</v>
      </c>
      <c r="B707" s="229" t="s">
        <v>382</v>
      </c>
      <c r="AA707" s="229" t="s">
        <v>155</v>
      </c>
      <c r="AD707" s="229" t="s">
        <v>157</v>
      </c>
      <c r="AF707" s="229" t="s">
        <v>155</v>
      </c>
      <c r="AH707" s="229" t="s">
        <v>157</v>
      </c>
      <c r="AI707" s="229" t="s">
        <v>156</v>
      </c>
      <c r="AJ707" s="229" t="s">
        <v>156</v>
      </c>
      <c r="AK707" s="229" t="s">
        <v>156</v>
      </c>
      <c r="AL707" s="229" t="s">
        <v>156</v>
      </c>
      <c r="AM707" s="229" t="s">
        <v>156</v>
      </c>
      <c r="AS707" s="229" t="s">
        <v>2548</v>
      </c>
    </row>
    <row r="708" spans="1:45" x14ac:dyDescent="0.2">
      <c r="A708" s="229">
        <v>418235</v>
      </c>
      <c r="B708" s="229" t="s">
        <v>382</v>
      </c>
      <c r="S708" s="229" t="s">
        <v>156</v>
      </c>
      <c r="AE708" s="229" t="s">
        <v>156</v>
      </c>
      <c r="AF708" s="229" t="s">
        <v>155</v>
      </c>
      <c r="AI708" s="229" t="s">
        <v>156</v>
      </c>
      <c r="AJ708" s="229" t="s">
        <v>156</v>
      </c>
      <c r="AK708" s="229" t="s">
        <v>156</v>
      </c>
      <c r="AL708" s="229" t="s">
        <v>156</v>
      </c>
      <c r="AM708" s="229" t="s">
        <v>156</v>
      </c>
      <c r="AS708" s="229" t="s">
        <v>2548</v>
      </c>
    </row>
    <row r="709" spans="1:45" x14ac:dyDescent="0.2">
      <c r="A709" s="229">
        <v>418239</v>
      </c>
      <c r="B709" s="229" t="s">
        <v>381</v>
      </c>
      <c r="AF709" s="229" t="s">
        <v>157</v>
      </c>
      <c r="AI709" s="229" t="s">
        <v>157</v>
      </c>
      <c r="AM709" s="229" t="s">
        <v>157</v>
      </c>
      <c r="AN709" s="229" t="s">
        <v>156</v>
      </c>
      <c r="AO709" s="229" t="s">
        <v>156</v>
      </c>
      <c r="AP709" s="229" t="s">
        <v>156</v>
      </c>
      <c r="AQ709" s="229" t="s">
        <v>156</v>
      </c>
      <c r="AR709" s="229" t="s">
        <v>156</v>
      </c>
      <c r="AS709" s="229" t="s">
        <v>2548</v>
      </c>
    </row>
    <row r="710" spans="1:45" x14ac:dyDescent="0.2">
      <c r="A710" s="229">
        <v>418244</v>
      </c>
      <c r="B710" s="229" t="s">
        <v>381</v>
      </c>
      <c r="W710" s="229" t="s">
        <v>155</v>
      </c>
      <c r="AD710" s="229" t="s">
        <v>155</v>
      </c>
      <c r="AK710" s="229" t="s">
        <v>157</v>
      </c>
      <c r="AM710" s="229" t="s">
        <v>157</v>
      </c>
      <c r="AN710" s="229" t="s">
        <v>156</v>
      </c>
      <c r="AO710" s="229" t="s">
        <v>156</v>
      </c>
      <c r="AP710" s="229" t="s">
        <v>156</v>
      </c>
      <c r="AQ710" s="229" t="s">
        <v>156</v>
      </c>
      <c r="AR710" s="229" t="s">
        <v>156</v>
      </c>
      <c r="AS710" s="229" t="s">
        <v>2548</v>
      </c>
    </row>
    <row r="711" spans="1:45" x14ac:dyDescent="0.2">
      <c r="A711" s="229">
        <v>418253</v>
      </c>
      <c r="B711" s="229" t="s">
        <v>381</v>
      </c>
      <c r="K711" s="229" t="s">
        <v>155</v>
      </c>
      <c r="O711" s="229" t="s">
        <v>155</v>
      </c>
      <c r="AS711" s="229" t="s">
        <v>2548</v>
      </c>
    </row>
    <row r="712" spans="1:45" x14ac:dyDescent="0.2">
      <c r="A712" s="229">
        <v>418271</v>
      </c>
      <c r="B712" s="229" t="s">
        <v>381</v>
      </c>
      <c r="AG712" s="229" t="s">
        <v>155</v>
      </c>
      <c r="AI712" s="229" t="s">
        <v>155</v>
      </c>
      <c r="AK712" s="229" t="s">
        <v>155</v>
      </c>
      <c r="AN712" s="229" t="s">
        <v>156</v>
      </c>
      <c r="AO712" s="229" t="s">
        <v>156</v>
      </c>
      <c r="AR712" s="229" t="s">
        <v>156</v>
      </c>
      <c r="AS712" s="229" t="s">
        <v>2548</v>
      </c>
    </row>
    <row r="713" spans="1:45" x14ac:dyDescent="0.2">
      <c r="A713" s="229">
        <v>418272</v>
      </c>
      <c r="B713" s="229" t="s">
        <v>381</v>
      </c>
      <c r="W713" s="229" t="s">
        <v>155</v>
      </c>
      <c r="AS713" s="229" t="s">
        <v>2548</v>
      </c>
    </row>
    <row r="714" spans="1:45" x14ac:dyDescent="0.2">
      <c r="A714" s="229">
        <v>418279</v>
      </c>
      <c r="B714" s="229" t="s">
        <v>381</v>
      </c>
      <c r="AA714" s="229" t="s">
        <v>155</v>
      </c>
      <c r="AE714" s="229" t="s">
        <v>157</v>
      </c>
      <c r="AF714" s="229" t="s">
        <v>156</v>
      </c>
      <c r="AI714" s="229" t="s">
        <v>156</v>
      </c>
      <c r="AJ714" s="229" t="s">
        <v>157</v>
      </c>
      <c r="AK714" s="229" t="s">
        <v>156</v>
      </c>
      <c r="AL714" s="229" t="s">
        <v>157</v>
      </c>
      <c r="AM714" s="229" t="s">
        <v>156</v>
      </c>
      <c r="AN714" s="229" t="s">
        <v>156</v>
      </c>
      <c r="AO714" s="229" t="s">
        <v>156</v>
      </c>
      <c r="AP714" s="229" t="s">
        <v>156</v>
      </c>
      <c r="AQ714" s="229" t="s">
        <v>156</v>
      </c>
      <c r="AR714" s="229" t="s">
        <v>156</v>
      </c>
      <c r="AS714" s="229" t="s">
        <v>2548</v>
      </c>
    </row>
    <row r="715" spans="1:45" x14ac:dyDescent="0.2">
      <c r="A715" s="229">
        <v>418291</v>
      </c>
      <c r="B715" s="229" t="s">
        <v>381</v>
      </c>
      <c r="AF715" s="229" t="s">
        <v>157</v>
      </c>
      <c r="AH715" s="229" t="s">
        <v>157</v>
      </c>
      <c r="AM715" s="229" t="s">
        <v>155</v>
      </c>
      <c r="AS715" s="229" t="s">
        <v>2548</v>
      </c>
    </row>
    <row r="716" spans="1:45" x14ac:dyDescent="0.2">
      <c r="A716" s="229">
        <v>418295</v>
      </c>
      <c r="B716" s="229" t="s">
        <v>381</v>
      </c>
      <c r="W716" s="229" t="s">
        <v>157</v>
      </c>
      <c r="AL716" s="229" t="s">
        <v>156</v>
      </c>
      <c r="AS716" s="229" t="s">
        <v>2548</v>
      </c>
    </row>
    <row r="717" spans="1:45" x14ac:dyDescent="0.2">
      <c r="A717" s="229">
        <v>418319</v>
      </c>
      <c r="B717" s="229" t="s">
        <v>381</v>
      </c>
      <c r="R717" s="229" t="s">
        <v>157</v>
      </c>
      <c r="S717" s="229" t="s">
        <v>155</v>
      </c>
      <c r="AE717" s="229" t="s">
        <v>156</v>
      </c>
      <c r="AK717" s="229" t="s">
        <v>157</v>
      </c>
      <c r="AM717" s="229" t="s">
        <v>157</v>
      </c>
      <c r="AN717" s="229" t="s">
        <v>156</v>
      </c>
      <c r="AO717" s="229" t="s">
        <v>156</v>
      </c>
      <c r="AP717" s="229" t="s">
        <v>156</v>
      </c>
      <c r="AQ717" s="229" t="s">
        <v>156</v>
      </c>
      <c r="AR717" s="229" t="s">
        <v>156</v>
      </c>
      <c r="AS717" s="229" t="s">
        <v>2548</v>
      </c>
    </row>
    <row r="718" spans="1:45" x14ac:dyDescent="0.2">
      <c r="A718" s="229">
        <v>418323</v>
      </c>
      <c r="B718" s="229" t="s">
        <v>381</v>
      </c>
      <c r="L718" s="229" t="s">
        <v>157</v>
      </c>
      <c r="R718" s="229" t="s">
        <v>156</v>
      </c>
      <c r="AE718" s="229" t="s">
        <v>157</v>
      </c>
      <c r="AK718" s="229" t="s">
        <v>156</v>
      </c>
      <c r="AR718" s="229" t="s">
        <v>156</v>
      </c>
      <c r="AS718" s="229" t="s">
        <v>2547</v>
      </c>
    </row>
    <row r="719" spans="1:45" x14ac:dyDescent="0.2">
      <c r="A719" s="229">
        <v>418328</v>
      </c>
      <c r="B719" s="229" t="s">
        <v>382</v>
      </c>
      <c r="Q719" s="229" t="s">
        <v>155</v>
      </c>
      <c r="S719" s="229" t="s">
        <v>155</v>
      </c>
      <c r="AE719" s="229" t="s">
        <v>156</v>
      </c>
      <c r="AI719" s="229" t="s">
        <v>156</v>
      </c>
      <c r="AJ719" s="229" t="s">
        <v>156</v>
      </c>
      <c r="AK719" s="229" t="s">
        <v>156</v>
      </c>
      <c r="AL719" s="229" t="s">
        <v>156</v>
      </c>
      <c r="AM719" s="229" t="s">
        <v>156</v>
      </c>
      <c r="AS719" s="229" t="s">
        <v>2548</v>
      </c>
    </row>
    <row r="720" spans="1:45" x14ac:dyDescent="0.2">
      <c r="A720" s="229">
        <v>418330</v>
      </c>
      <c r="B720" s="229" t="s">
        <v>381</v>
      </c>
      <c r="AI720" s="229" t="s">
        <v>155</v>
      </c>
      <c r="AM720" s="229" t="s">
        <v>155</v>
      </c>
      <c r="AS720" s="229" t="s">
        <v>2548</v>
      </c>
    </row>
    <row r="721" spans="1:45" x14ac:dyDescent="0.2">
      <c r="A721" s="229">
        <v>418354</v>
      </c>
      <c r="B721" s="229" t="s">
        <v>381</v>
      </c>
      <c r="K721" s="229" t="s">
        <v>155</v>
      </c>
      <c r="Q721" s="229" t="s">
        <v>155</v>
      </c>
      <c r="AD721" s="229" t="s">
        <v>155</v>
      </c>
      <c r="AI721" s="229" t="s">
        <v>155</v>
      </c>
      <c r="AJ721" s="229" t="s">
        <v>155</v>
      </c>
      <c r="AL721" s="229" t="s">
        <v>157</v>
      </c>
      <c r="AN721" s="229" t="s">
        <v>156</v>
      </c>
      <c r="AP721" s="229" t="s">
        <v>157</v>
      </c>
      <c r="AQ721" s="229" t="s">
        <v>156</v>
      </c>
      <c r="AR721" s="229" t="s">
        <v>156</v>
      </c>
      <c r="AS721" s="229" t="s">
        <v>2548</v>
      </c>
    </row>
    <row r="722" spans="1:45" x14ac:dyDescent="0.2">
      <c r="A722" s="229">
        <v>418355</v>
      </c>
      <c r="B722" s="229" t="s">
        <v>381</v>
      </c>
      <c r="Q722" s="229" t="s">
        <v>157</v>
      </c>
      <c r="AD722" s="229" t="s">
        <v>155</v>
      </c>
      <c r="AE722" s="229" t="s">
        <v>156</v>
      </c>
      <c r="AF722" s="229" t="s">
        <v>157</v>
      </c>
      <c r="AI722" s="229" t="s">
        <v>155</v>
      </c>
      <c r="AJ722" s="229" t="s">
        <v>155</v>
      </c>
      <c r="AK722" s="229" t="s">
        <v>156</v>
      </c>
      <c r="AL722" s="229" t="s">
        <v>155</v>
      </c>
      <c r="AM722" s="229" t="s">
        <v>157</v>
      </c>
      <c r="AN722" s="229" t="s">
        <v>156</v>
      </c>
      <c r="AO722" s="229" t="s">
        <v>156</v>
      </c>
      <c r="AP722" s="229" t="s">
        <v>156</v>
      </c>
      <c r="AQ722" s="229" t="s">
        <v>156</v>
      </c>
      <c r="AR722" s="229" t="s">
        <v>156</v>
      </c>
      <c r="AS722" s="229" t="s">
        <v>2548</v>
      </c>
    </row>
    <row r="723" spans="1:45" x14ac:dyDescent="0.2">
      <c r="A723" s="229">
        <v>418356</v>
      </c>
      <c r="B723" s="229" t="s">
        <v>381</v>
      </c>
      <c r="L723" s="229" t="s">
        <v>157</v>
      </c>
      <c r="R723" s="229" t="s">
        <v>155</v>
      </c>
      <c r="AE723" s="229" t="s">
        <v>157</v>
      </c>
      <c r="AK723" s="229" t="s">
        <v>156</v>
      </c>
      <c r="AM723" s="229" t="s">
        <v>157</v>
      </c>
      <c r="AN723" s="229" t="s">
        <v>156</v>
      </c>
      <c r="AO723" s="229" t="s">
        <v>155</v>
      </c>
      <c r="AQ723" s="229" t="s">
        <v>156</v>
      </c>
      <c r="AR723" s="229" t="s">
        <v>156</v>
      </c>
      <c r="AS723" s="229" t="s">
        <v>2548</v>
      </c>
    </row>
    <row r="724" spans="1:45" x14ac:dyDescent="0.2">
      <c r="A724" s="229">
        <v>418357</v>
      </c>
      <c r="B724" s="229" t="s">
        <v>381</v>
      </c>
      <c r="AI724" s="229" t="s">
        <v>155</v>
      </c>
      <c r="AS724" s="229" t="s">
        <v>2548</v>
      </c>
    </row>
    <row r="725" spans="1:45" x14ac:dyDescent="0.2">
      <c r="A725" s="229">
        <v>418363</v>
      </c>
      <c r="B725" s="229" t="s">
        <v>381</v>
      </c>
      <c r="AD725" s="229" t="s">
        <v>155</v>
      </c>
      <c r="AF725" s="229" t="s">
        <v>155</v>
      </c>
      <c r="AI725" s="229" t="s">
        <v>157</v>
      </c>
      <c r="AJ725" s="229" t="s">
        <v>156</v>
      </c>
      <c r="AK725" s="229" t="s">
        <v>157</v>
      </c>
      <c r="AM725" s="229" t="s">
        <v>157</v>
      </c>
      <c r="AN725" s="229" t="s">
        <v>156</v>
      </c>
      <c r="AO725" s="229" t="s">
        <v>156</v>
      </c>
      <c r="AP725" s="229" t="s">
        <v>156</v>
      </c>
      <c r="AQ725" s="229" t="s">
        <v>156</v>
      </c>
      <c r="AR725" s="229" t="s">
        <v>156</v>
      </c>
      <c r="AS725" s="229" t="s">
        <v>2548</v>
      </c>
    </row>
    <row r="726" spans="1:45" x14ac:dyDescent="0.2">
      <c r="A726" s="229">
        <v>418371</v>
      </c>
      <c r="B726" s="229" t="s">
        <v>381</v>
      </c>
      <c r="L726" s="229" t="s">
        <v>156</v>
      </c>
      <c r="Q726" s="229" t="s">
        <v>156</v>
      </c>
      <c r="AI726" s="229" t="s">
        <v>156</v>
      </c>
      <c r="AO726" s="229" t="s">
        <v>156</v>
      </c>
      <c r="AP726" s="229" t="s">
        <v>156</v>
      </c>
      <c r="AQ726" s="229" t="s">
        <v>156</v>
      </c>
      <c r="AR726" s="229" t="s">
        <v>156</v>
      </c>
      <c r="AS726" s="229" t="s">
        <v>2548</v>
      </c>
    </row>
    <row r="727" spans="1:45" x14ac:dyDescent="0.2">
      <c r="A727" s="229">
        <v>418385</v>
      </c>
      <c r="B727" s="229" t="s">
        <v>381</v>
      </c>
      <c r="AA727" s="229" t="s">
        <v>155</v>
      </c>
      <c r="AF727" s="229" t="s">
        <v>157</v>
      </c>
      <c r="AH727" s="229" t="s">
        <v>157</v>
      </c>
      <c r="AM727" s="229" t="s">
        <v>157</v>
      </c>
      <c r="AN727" s="229" t="s">
        <v>156</v>
      </c>
      <c r="AO727" s="229" t="s">
        <v>156</v>
      </c>
      <c r="AP727" s="229" t="s">
        <v>156</v>
      </c>
      <c r="AQ727" s="229" t="s">
        <v>156</v>
      </c>
      <c r="AR727" s="229" t="s">
        <v>156</v>
      </c>
      <c r="AS727" s="229" t="s">
        <v>2548</v>
      </c>
    </row>
    <row r="728" spans="1:45" x14ac:dyDescent="0.2">
      <c r="A728" s="229">
        <v>418389</v>
      </c>
      <c r="B728" s="229" t="s">
        <v>381</v>
      </c>
      <c r="Y728" s="229" t="s">
        <v>155</v>
      </c>
      <c r="AA728" s="229" t="s">
        <v>155</v>
      </c>
      <c r="AE728" s="229" t="s">
        <v>155</v>
      </c>
      <c r="AF728" s="229" t="s">
        <v>155</v>
      </c>
      <c r="AI728" s="229" t="s">
        <v>157</v>
      </c>
      <c r="AJ728" s="229" t="s">
        <v>155</v>
      </c>
      <c r="AK728" s="229" t="s">
        <v>157</v>
      </c>
      <c r="AL728" s="229" t="s">
        <v>157</v>
      </c>
      <c r="AM728" s="229" t="s">
        <v>156</v>
      </c>
      <c r="AN728" s="229" t="s">
        <v>156</v>
      </c>
      <c r="AO728" s="229" t="s">
        <v>156</v>
      </c>
      <c r="AP728" s="229" t="s">
        <v>156</v>
      </c>
      <c r="AQ728" s="229" t="s">
        <v>156</v>
      </c>
      <c r="AR728" s="229" t="s">
        <v>156</v>
      </c>
      <c r="AS728" s="229" t="s">
        <v>2548</v>
      </c>
    </row>
    <row r="729" spans="1:45" x14ac:dyDescent="0.2">
      <c r="A729" s="229">
        <v>418399</v>
      </c>
      <c r="B729" s="229" t="s">
        <v>381</v>
      </c>
      <c r="Y729" s="229" t="s">
        <v>155</v>
      </c>
      <c r="AA729" s="229" t="s">
        <v>155</v>
      </c>
      <c r="AD729" s="229" t="s">
        <v>157</v>
      </c>
      <c r="AH729" s="229" t="s">
        <v>157</v>
      </c>
      <c r="AI729" s="229" t="s">
        <v>157</v>
      </c>
      <c r="AJ729" s="229" t="s">
        <v>157</v>
      </c>
      <c r="AK729" s="229" t="s">
        <v>157</v>
      </c>
      <c r="AM729" s="229" t="s">
        <v>157</v>
      </c>
      <c r="AN729" s="229" t="s">
        <v>156</v>
      </c>
      <c r="AO729" s="229" t="s">
        <v>156</v>
      </c>
      <c r="AP729" s="229" t="s">
        <v>156</v>
      </c>
      <c r="AQ729" s="229" t="s">
        <v>156</v>
      </c>
      <c r="AR729" s="229" t="s">
        <v>156</v>
      </c>
      <c r="AS729" s="229" t="s">
        <v>2548</v>
      </c>
    </row>
    <row r="730" spans="1:45" x14ac:dyDescent="0.2">
      <c r="A730" s="229">
        <v>418403</v>
      </c>
      <c r="B730" s="229" t="s">
        <v>381</v>
      </c>
      <c r="R730" s="229" t="s">
        <v>156</v>
      </c>
      <c r="S730" s="229" t="s">
        <v>156</v>
      </c>
      <c r="AI730" s="229" t="s">
        <v>156</v>
      </c>
      <c r="AJ730" s="229" t="s">
        <v>156</v>
      </c>
      <c r="AK730" s="229" t="s">
        <v>157</v>
      </c>
      <c r="AM730" s="229" t="s">
        <v>156</v>
      </c>
      <c r="AN730" s="229" t="s">
        <v>156</v>
      </c>
      <c r="AO730" s="229" t="s">
        <v>156</v>
      </c>
      <c r="AS730" s="229" t="s">
        <v>2548</v>
      </c>
    </row>
    <row r="731" spans="1:45" x14ac:dyDescent="0.2">
      <c r="A731" s="229">
        <v>418409</v>
      </c>
      <c r="B731" s="229" t="s">
        <v>381</v>
      </c>
      <c r="L731" s="229" t="s">
        <v>156</v>
      </c>
      <c r="AE731" s="229" t="s">
        <v>156</v>
      </c>
      <c r="AK731" s="229" t="s">
        <v>155</v>
      </c>
      <c r="AM731" s="229" t="s">
        <v>155</v>
      </c>
      <c r="AR731" s="229" t="s">
        <v>156</v>
      </c>
      <c r="AS731" s="229" t="s">
        <v>2548</v>
      </c>
    </row>
    <row r="732" spans="1:45" x14ac:dyDescent="0.2">
      <c r="A732" s="229">
        <v>418410</v>
      </c>
      <c r="B732" s="229" t="s">
        <v>381</v>
      </c>
      <c r="AA732" s="229" t="s">
        <v>155</v>
      </c>
      <c r="AB732" s="229" t="s">
        <v>157</v>
      </c>
      <c r="AF732" s="229" t="s">
        <v>157</v>
      </c>
      <c r="AH732" s="229" t="s">
        <v>155</v>
      </c>
      <c r="AM732" s="229" t="s">
        <v>157</v>
      </c>
      <c r="AN732" s="229" t="s">
        <v>156</v>
      </c>
      <c r="AO732" s="229" t="s">
        <v>156</v>
      </c>
      <c r="AP732" s="229" t="s">
        <v>156</v>
      </c>
      <c r="AQ732" s="229" t="s">
        <v>156</v>
      </c>
      <c r="AR732" s="229" t="s">
        <v>156</v>
      </c>
      <c r="AS732" s="229" t="s">
        <v>2548</v>
      </c>
    </row>
    <row r="733" spans="1:45" x14ac:dyDescent="0.2">
      <c r="A733" s="229">
        <v>418414</v>
      </c>
      <c r="B733" s="229" t="s">
        <v>381</v>
      </c>
      <c r="AA733" s="229" t="s">
        <v>155</v>
      </c>
      <c r="AF733" s="229" t="s">
        <v>156</v>
      </c>
      <c r="AG733" s="229" t="s">
        <v>157</v>
      </c>
      <c r="AM733" s="229" t="s">
        <v>155</v>
      </c>
      <c r="AN733" s="229" t="s">
        <v>156</v>
      </c>
      <c r="AO733" s="229" t="s">
        <v>156</v>
      </c>
      <c r="AP733" s="229" t="s">
        <v>156</v>
      </c>
      <c r="AQ733" s="229" t="s">
        <v>156</v>
      </c>
      <c r="AR733" s="229" t="s">
        <v>156</v>
      </c>
      <c r="AS733" s="229" t="s">
        <v>2548</v>
      </c>
    </row>
    <row r="734" spans="1:45" x14ac:dyDescent="0.2">
      <c r="A734" s="229">
        <v>418421</v>
      </c>
      <c r="B734" s="229" t="s">
        <v>381</v>
      </c>
      <c r="AD734" s="229" t="s">
        <v>155</v>
      </c>
      <c r="AF734" s="229" t="s">
        <v>157</v>
      </c>
      <c r="AJ734" s="229" t="s">
        <v>156</v>
      </c>
      <c r="AK734" s="229" t="s">
        <v>156</v>
      </c>
      <c r="AL734" s="229" t="s">
        <v>156</v>
      </c>
      <c r="AM734" s="229" t="s">
        <v>157</v>
      </c>
      <c r="AN734" s="229" t="s">
        <v>156</v>
      </c>
      <c r="AO734" s="229" t="s">
        <v>156</v>
      </c>
      <c r="AP734" s="229" t="s">
        <v>156</v>
      </c>
      <c r="AQ734" s="229" t="s">
        <v>156</v>
      </c>
      <c r="AR734" s="229" t="s">
        <v>156</v>
      </c>
      <c r="AS734" s="229" t="s">
        <v>2548</v>
      </c>
    </row>
    <row r="735" spans="1:45" x14ac:dyDescent="0.2">
      <c r="A735" s="229">
        <v>418432</v>
      </c>
      <c r="B735" s="229" t="s">
        <v>381</v>
      </c>
      <c r="S735" s="229" t="s">
        <v>155</v>
      </c>
      <c r="AI735" s="229" t="s">
        <v>155</v>
      </c>
      <c r="AN735" s="229" t="s">
        <v>156</v>
      </c>
      <c r="AO735" s="229" t="s">
        <v>156</v>
      </c>
      <c r="AQ735" s="229" t="s">
        <v>156</v>
      </c>
      <c r="AR735" s="229" t="s">
        <v>156</v>
      </c>
      <c r="AS735" s="229" t="s">
        <v>2548</v>
      </c>
    </row>
    <row r="736" spans="1:45" x14ac:dyDescent="0.2">
      <c r="A736" s="229">
        <v>418439</v>
      </c>
      <c r="B736" s="229" t="s">
        <v>381</v>
      </c>
      <c r="AF736" s="229" t="s">
        <v>157</v>
      </c>
      <c r="AM736" s="229" t="s">
        <v>155</v>
      </c>
      <c r="AQ736" s="229" t="s">
        <v>155</v>
      </c>
      <c r="AS736" s="229" t="s">
        <v>2548</v>
      </c>
    </row>
    <row r="737" spans="1:45" x14ac:dyDescent="0.2">
      <c r="A737" s="229">
        <v>418441</v>
      </c>
      <c r="B737" s="229" t="s">
        <v>382</v>
      </c>
      <c r="AD737" s="229" t="s">
        <v>157</v>
      </c>
      <c r="AF737" s="229" t="s">
        <v>157</v>
      </c>
      <c r="AG737" s="229" t="s">
        <v>157</v>
      </c>
      <c r="AI737" s="229" t="s">
        <v>156</v>
      </c>
      <c r="AJ737" s="229" t="s">
        <v>156</v>
      </c>
      <c r="AK737" s="229" t="s">
        <v>156</v>
      </c>
      <c r="AL737" s="229" t="s">
        <v>156</v>
      </c>
      <c r="AM737" s="229" t="s">
        <v>156</v>
      </c>
      <c r="AS737" s="229" t="s">
        <v>2548</v>
      </c>
    </row>
    <row r="738" spans="1:45" x14ac:dyDescent="0.2">
      <c r="A738" s="229">
        <v>418456</v>
      </c>
      <c r="B738" s="229" t="s">
        <v>381</v>
      </c>
      <c r="K738" s="229" t="s">
        <v>155</v>
      </c>
      <c r="AS738" s="229" t="s">
        <v>2548</v>
      </c>
    </row>
    <row r="739" spans="1:45" x14ac:dyDescent="0.2">
      <c r="A739" s="229">
        <v>418463</v>
      </c>
      <c r="B739" s="229" t="s">
        <v>381</v>
      </c>
      <c r="AG739" s="229" t="s">
        <v>155</v>
      </c>
      <c r="AJ739" s="229" t="s">
        <v>155</v>
      </c>
      <c r="AM739" s="229" t="s">
        <v>155</v>
      </c>
      <c r="AS739" s="229" t="s">
        <v>2548</v>
      </c>
    </row>
    <row r="740" spans="1:45" x14ac:dyDescent="0.2">
      <c r="A740" s="229">
        <v>418471</v>
      </c>
      <c r="B740" s="229" t="s">
        <v>381</v>
      </c>
      <c r="Q740" s="229" t="s">
        <v>155</v>
      </c>
      <c r="AI740" s="229" t="s">
        <v>156</v>
      </c>
      <c r="AL740" s="229" t="s">
        <v>157</v>
      </c>
      <c r="AM740" s="229" t="s">
        <v>157</v>
      </c>
      <c r="AN740" s="229" t="s">
        <v>156</v>
      </c>
      <c r="AO740" s="229" t="s">
        <v>156</v>
      </c>
      <c r="AS740" s="229" t="s">
        <v>2547</v>
      </c>
    </row>
    <row r="741" spans="1:45" x14ac:dyDescent="0.2">
      <c r="A741" s="229">
        <v>418474</v>
      </c>
      <c r="B741" s="229" t="s">
        <v>382</v>
      </c>
      <c r="L741" s="229" t="s">
        <v>156</v>
      </c>
      <c r="M741" s="229" t="s">
        <v>156</v>
      </c>
      <c r="W741" s="229" t="s">
        <v>155</v>
      </c>
      <c r="AF741" s="229" t="s">
        <v>156</v>
      </c>
      <c r="AI741" s="229" t="s">
        <v>156</v>
      </c>
      <c r="AJ741" s="229" t="s">
        <v>156</v>
      </c>
      <c r="AK741" s="229" t="s">
        <v>156</v>
      </c>
      <c r="AL741" s="229" t="s">
        <v>156</v>
      </c>
      <c r="AM741" s="229" t="s">
        <v>156</v>
      </c>
      <c r="AS741" s="229" t="s">
        <v>2548</v>
      </c>
    </row>
    <row r="742" spans="1:45" x14ac:dyDescent="0.2">
      <c r="A742" s="229">
        <v>418481</v>
      </c>
      <c r="B742" s="229" t="s">
        <v>381</v>
      </c>
      <c r="X742" s="229" t="s">
        <v>155</v>
      </c>
      <c r="AF742" s="229" t="s">
        <v>155</v>
      </c>
      <c r="AI742" s="229" t="s">
        <v>157</v>
      </c>
      <c r="AM742" s="229" t="s">
        <v>156</v>
      </c>
      <c r="AN742" s="229" t="s">
        <v>156</v>
      </c>
      <c r="AO742" s="229" t="s">
        <v>156</v>
      </c>
      <c r="AP742" s="229" t="s">
        <v>156</v>
      </c>
      <c r="AQ742" s="229" t="s">
        <v>156</v>
      </c>
      <c r="AR742" s="229" t="s">
        <v>156</v>
      </c>
      <c r="AS742" s="229" t="s">
        <v>2548</v>
      </c>
    </row>
    <row r="743" spans="1:45" x14ac:dyDescent="0.2">
      <c r="A743" s="229">
        <v>418485</v>
      </c>
      <c r="B743" s="229" t="s">
        <v>381</v>
      </c>
      <c r="AN743" s="229" t="s">
        <v>155</v>
      </c>
      <c r="AP743" s="229" t="s">
        <v>155</v>
      </c>
      <c r="AR743" s="229" t="s">
        <v>155</v>
      </c>
      <c r="AS743" s="229" t="s">
        <v>2548</v>
      </c>
    </row>
    <row r="744" spans="1:45" x14ac:dyDescent="0.2">
      <c r="A744" s="229">
        <v>418489</v>
      </c>
      <c r="B744" s="229" t="s">
        <v>381</v>
      </c>
      <c r="W744" s="229" t="s">
        <v>155</v>
      </c>
      <c r="AI744" s="229" t="s">
        <v>157</v>
      </c>
      <c r="AK744" s="229" t="s">
        <v>157</v>
      </c>
      <c r="AM744" s="229" t="s">
        <v>157</v>
      </c>
      <c r="AN744" s="229" t="s">
        <v>156</v>
      </c>
      <c r="AO744" s="229" t="s">
        <v>156</v>
      </c>
      <c r="AP744" s="229" t="s">
        <v>156</v>
      </c>
      <c r="AQ744" s="229" t="s">
        <v>156</v>
      </c>
      <c r="AR744" s="229" t="s">
        <v>156</v>
      </c>
      <c r="AS744" s="229" t="s">
        <v>2548</v>
      </c>
    </row>
    <row r="745" spans="1:45" x14ac:dyDescent="0.2">
      <c r="A745" s="229">
        <v>418500</v>
      </c>
      <c r="B745" s="229" t="s">
        <v>381</v>
      </c>
      <c r="AA745" s="229" t="s">
        <v>155</v>
      </c>
      <c r="AF745" s="229" t="s">
        <v>155</v>
      </c>
      <c r="AI745" s="229" t="s">
        <v>156</v>
      </c>
      <c r="AJ745" s="229" t="s">
        <v>156</v>
      </c>
      <c r="AK745" s="229" t="s">
        <v>156</v>
      </c>
      <c r="AL745" s="229" t="s">
        <v>156</v>
      </c>
      <c r="AM745" s="229" t="s">
        <v>156</v>
      </c>
      <c r="AN745" s="229" t="s">
        <v>156</v>
      </c>
      <c r="AO745" s="229" t="s">
        <v>156</v>
      </c>
      <c r="AP745" s="229" t="s">
        <v>156</v>
      </c>
      <c r="AQ745" s="229" t="s">
        <v>156</v>
      </c>
      <c r="AR745" s="229" t="s">
        <v>156</v>
      </c>
      <c r="AS745" s="229" t="s">
        <v>2548</v>
      </c>
    </row>
    <row r="746" spans="1:45" x14ac:dyDescent="0.2">
      <c r="A746" s="229">
        <v>418509</v>
      </c>
      <c r="B746" s="229" t="s">
        <v>382</v>
      </c>
      <c r="AA746" s="229" t="s">
        <v>155</v>
      </c>
      <c r="AC746" s="229" t="s">
        <v>155</v>
      </c>
      <c r="AF746" s="229" t="s">
        <v>157</v>
      </c>
      <c r="AG746" s="229" t="s">
        <v>157</v>
      </c>
      <c r="AI746" s="229" t="s">
        <v>156</v>
      </c>
      <c r="AJ746" s="229" t="s">
        <v>156</v>
      </c>
      <c r="AK746" s="229" t="s">
        <v>156</v>
      </c>
      <c r="AL746" s="229" t="s">
        <v>156</v>
      </c>
      <c r="AM746" s="229" t="s">
        <v>156</v>
      </c>
      <c r="AS746" s="229" t="s">
        <v>2548</v>
      </c>
    </row>
    <row r="747" spans="1:45" x14ac:dyDescent="0.2">
      <c r="A747" s="229">
        <v>418516</v>
      </c>
      <c r="B747" s="229" t="s">
        <v>381</v>
      </c>
      <c r="AF747" s="229" t="s">
        <v>155</v>
      </c>
      <c r="AM747" s="229" t="s">
        <v>157</v>
      </c>
      <c r="AN747" s="229" t="s">
        <v>156</v>
      </c>
      <c r="AO747" s="229" t="s">
        <v>156</v>
      </c>
      <c r="AP747" s="229" t="s">
        <v>156</v>
      </c>
      <c r="AQ747" s="229" t="s">
        <v>156</v>
      </c>
      <c r="AR747" s="229" t="s">
        <v>156</v>
      </c>
      <c r="AS747" s="229" t="s">
        <v>2548</v>
      </c>
    </row>
    <row r="748" spans="1:45" x14ac:dyDescent="0.2">
      <c r="A748" s="229">
        <v>418517</v>
      </c>
      <c r="B748" s="229" t="s">
        <v>381</v>
      </c>
      <c r="AF748" s="229" t="s">
        <v>155</v>
      </c>
      <c r="AS748" s="229" t="s">
        <v>2548</v>
      </c>
    </row>
    <row r="749" spans="1:45" x14ac:dyDescent="0.2">
      <c r="A749" s="229">
        <v>418531</v>
      </c>
      <c r="B749" s="229" t="s">
        <v>381</v>
      </c>
      <c r="S749" s="229" t="s">
        <v>155</v>
      </c>
      <c r="AS749" s="229" t="s">
        <v>2548</v>
      </c>
    </row>
    <row r="750" spans="1:45" x14ac:dyDescent="0.2">
      <c r="A750" s="229">
        <v>418535</v>
      </c>
      <c r="B750" s="229" t="s">
        <v>381</v>
      </c>
      <c r="Q750" s="229" t="s">
        <v>156</v>
      </c>
      <c r="AS750" s="229" t="s">
        <v>2548</v>
      </c>
    </row>
    <row r="751" spans="1:45" x14ac:dyDescent="0.2">
      <c r="A751" s="229">
        <v>418538</v>
      </c>
      <c r="B751" s="229" t="s">
        <v>381</v>
      </c>
      <c r="G751" s="229" t="s">
        <v>157</v>
      </c>
      <c r="S751" s="229" t="s">
        <v>157</v>
      </c>
      <c r="AE751" s="229" t="s">
        <v>157</v>
      </c>
      <c r="AN751" s="229" t="s">
        <v>156</v>
      </c>
      <c r="AP751" s="229" t="s">
        <v>156</v>
      </c>
      <c r="AQ751" s="229" t="s">
        <v>156</v>
      </c>
      <c r="AR751" s="229" t="s">
        <v>156</v>
      </c>
      <c r="AS751" s="229" t="s">
        <v>2548</v>
      </c>
    </row>
    <row r="752" spans="1:45" x14ac:dyDescent="0.2">
      <c r="A752" s="229">
        <v>418544</v>
      </c>
      <c r="B752" s="229" t="s">
        <v>381</v>
      </c>
      <c r="R752" s="229" t="s">
        <v>156</v>
      </c>
      <c r="AE752" s="229" t="s">
        <v>156</v>
      </c>
      <c r="AF752" s="229" t="s">
        <v>155</v>
      </c>
      <c r="AI752" s="229" t="s">
        <v>155</v>
      </c>
      <c r="AK752" s="229" t="s">
        <v>156</v>
      </c>
      <c r="AL752" s="229" t="s">
        <v>156</v>
      </c>
      <c r="AM752" s="229" t="s">
        <v>156</v>
      </c>
      <c r="AN752" s="229" t="s">
        <v>156</v>
      </c>
      <c r="AQ752" s="229" t="s">
        <v>156</v>
      </c>
      <c r="AR752" s="229" t="s">
        <v>156</v>
      </c>
      <c r="AS752" s="229" t="s">
        <v>2548</v>
      </c>
    </row>
    <row r="753" spans="1:45" x14ac:dyDescent="0.2">
      <c r="A753" s="229">
        <v>418570</v>
      </c>
      <c r="B753" s="229" t="s">
        <v>381</v>
      </c>
      <c r="AA753" s="229" t="s">
        <v>156</v>
      </c>
      <c r="AE753" s="229" t="s">
        <v>156</v>
      </c>
      <c r="AF753" s="229" t="s">
        <v>156</v>
      </c>
      <c r="AH753" s="229" t="s">
        <v>155</v>
      </c>
      <c r="AI753" s="229" t="s">
        <v>157</v>
      </c>
      <c r="AK753" s="229" t="s">
        <v>156</v>
      </c>
      <c r="AM753" s="229" t="s">
        <v>156</v>
      </c>
      <c r="AN753" s="229" t="s">
        <v>156</v>
      </c>
      <c r="AO753" s="229" t="s">
        <v>156</v>
      </c>
      <c r="AP753" s="229" t="s">
        <v>156</v>
      </c>
      <c r="AQ753" s="229" t="s">
        <v>156</v>
      </c>
      <c r="AR753" s="229" t="s">
        <v>156</v>
      </c>
      <c r="AS753" s="229" t="s">
        <v>2548</v>
      </c>
    </row>
    <row r="754" spans="1:45" x14ac:dyDescent="0.2">
      <c r="A754" s="229">
        <v>418580</v>
      </c>
      <c r="B754" s="229" t="s">
        <v>381</v>
      </c>
      <c r="AK754" s="229" t="s">
        <v>155</v>
      </c>
      <c r="AO754" s="229" t="s">
        <v>155</v>
      </c>
      <c r="AQ754" s="229" t="s">
        <v>157</v>
      </c>
      <c r="AS754" s="229" t="s">
        <v>2548</v>
      </c>
    </row>
    <row r="755" spans="1:45" x14ac:dyDescent="0.2">
      <c r="A755" s="229">
        <v>418581</v>
      </c>
      <c r="B755" s="229" t="s">
        <v>381</v>
      </c>
      <c r="Q755" s="229" t="s">
        <v>155</v>
      </c>
      <c r="S755" s="229" t="s">
        <v>155</v>
      </c>
      <c r="AD755" s="229" t="s">
        <v>155</v>
      </c>
      <c r="AM755" s="229" t="s">
        <v>157</v>
      </c>
      <c r="AN755" s="229" t="s">
        <v>156</v>
      </c>
      <c r="AO755" s="229" t="s">
        <v>156</v>
      </c>
      <c r="AP755" s="229" t="s">
        <v>156</v>
      </c>
      <c r="AQ755" s="229" t="s">
        <v>156</v>
      </c>
      <c r="AR755" s="229" t="s">
        <v>156</v>
      </c>
      <c r="AS755" s="229" t="s">
        <v>2548</v>
      </c>
    </row>
    <row r="756" spans="1:45" x14ac:dyDescent="0.2">
      <c r="A756" s="229">
        <v>418585</v>
      </c>
      <c r="B756" s="229" t="s">
        <v>381</v>
      </c>
      <c r="Q756" s="229" t="s">
        <v>155</v>
      </c>
      <c r="S756" s="229" t="s">
        <v>155</v>
      </c>
      <c r="AD756" s="229" t="s">
        <v>157</v>
      </c>
      <c r="AE756" s="229" t="s">
        <v>155</v>
      </c>
      <c r="AI756" s="229" t="s">
        <v>155</v>
      </c>
      <c r="AJ756" s="229" t="s">
        <v>156</v>
      </c>
      <c r="AK756" s="229" t="s">
        <v>156</v>
      </c>
      <c r="AL756" s="229" t="s">
        <v>156</v>
      </c>
      <c r="AM756" s="229" t="s">
        <v>157</v>
      </c>
      <c r="AN756" s="229" t="s">
        <v>156</v>
      </c>
      <c r="AO756" s="229" t="s">
        <v>156</v>
      </c>
      <c r="AP756" s="229" t="s">
        <v>156</v>
      </c>
      <c r="AQ756" s="229" t="s">
        <v>156</v>
      </c>
      <c r="AR756" s="229" t="s">
        <v>156</v>
      </c>
      <c r="AS756" s="229" t="s">
        <v>2548</v>
      </c>
    </row>
    <row r="757" spans="1:45" x14ac:dyDescent="0.2">
      <c r="A757" s="229">
        <v>418599</v>
      </c>
      <c r="B757" s="229" t="s">
        <v>381</v>
      </c>
      <c r="AG757" s="229" t="s">
        <v>157</v>
      </c>
      <c r="AJ757" s="229" t="s">
        <v>156</v>
      </c>
      <c r="AQ757" s="229" t="s">
        <v>156</v>
      </c>
      <c r="AS757" s="229" t="s">
        <v>2548</v>
      </c>
    </row>
    <row r="758" spans="1:45" x14ac:dyDescent="0.2">
      <c r="A758" s="229">
        <v>418600</v>
      </c>
      <c r="B758" s="229" t="s">
        <v>381</v>
      </c>
      <c r="AL758" s="229" t="s">
        <v>156</v>
      </c>
      <c r="AM758" s="229" t="s">
        <v>156</v>
      </c>
      <c r="AN758" s="229" t="s">
        <v>156</v>
      </c>
      <c r="AO758" s="229" t="s">
        <v>156</v>
      </c>
      <c r="AP758" s="229" t="s">
        <v>156</v>
      </c>
      <c r="AQ758" s="229" t="s">
        <v>156</v>
      </c>
      <c r="AR758" s="229" t="s">
        <v>156</v>
      </c>
      <c r="AS758" s="229" t="s">
        <v>2548</v>
      </c>
    </row>
    <row r="759" spans="1:45" x14ac:dyDescent="0.2">
      <c r="A759" s="229">
        <v>418605</v>
      </c>
      <c r="B759" s="229" t="s">
        <v>381</v>
      </c>
      <c r="AA759" s="229" t="s">
        <v>155</v>
      </c>
      <c r="AB759" s="229" t="s">
        <v>155</v>
      </c>
      <c r="AF759" s="229" t="s">
        <v>155</v>
      </c>
      <c r="AI759" s="229" t="s">
        <v>157</v>
      </c>
      <c r="AK759" s="229" t="s">
        <v>157</v>
      </c>
      <c r="AM759" s="229" t="s">
        <v>156</v>
      </c>
      <c r="AN759" s="229" t="s">
        <v>156</v>
      </c>
      <c r="AO759" s="229" t="s">
        <v>156</v>
      </c>
      <c r="AP759" s="229" t="s">
        <v>156</v>
      </c>
      <c r="AQ759" s="229" t="s">
        <v>156</v>
      </c>
      <c r="AR759" s="229" t="s">
        <v>156</v>
      </c>
      <c r="AS759" s="229" t="s">
        <v>2548</v>
      </c>
    </row>
    <row r="760" spans="1:45" x14ac:dyDescent="0.2">
      <c r="A760" s="229">
        <v>418606</v>
      </c>
      <c r="B760" s="229" t="s">
        <v>382</v>
      </c>
      <c r="S760" s="229" t="s">
        <v>155</v>
      </c>
      <c r="AB760" s="229" t="s">
        <v>155</v>
      </c>
      <c r="AF760" s="229" t="s">
        <v>155</v>
      </c>
      <c r="AI760" s="229" t="s">
        <v>156</v>
      </c>
      <c r="AJ760" s="229" t="s">
        <v>156</v>
      </c>
      <c r="AK760" s="229" t="s">
        <v>156</v>
      </c>
      <c r="AL760" s="229" t="s">
        <v>156</v>
      </c>
      <c r="AM760" s="229" t="s">
        <v>156</v>
      </c>
      <c r="AS760" s="229" t="s">
        <v>2548</v>
      </c>
    </row>
    <row r="761" spans="1:45" x14ac:dyDescent="0.2">
      <c r="A761" s="229">
        <v>418617</v>
      </c>
      <c r="B761" s="229" t="s">
        <v>381</v>
      </c>
      <c r="S761" s="229" t="s">
        <v>155</v>
      </c>
      <c r="W761" s="229" t="s">
        <v>155</v>
      </c>
      <c r="AI761" s="229" t="s">
        <v>157</v>
      </c>
      <c r="AN761" s="229" t="s">
        <v>156</v>
      </c>
      <c r="AO761" s="229" t="s">
        <v>156</v>
      </c>
      <c r="AP761" s="229" t="s">
        <v>156</v>
      </c>
      <c r="AQ761" s="229" t="s">
        <v>156</v>
      </c>
      <c r="AR761" s="229" t="s">
        <v>156</v>
      </c>
      <c r="AS761" s="229" t="s">
        <v>2548</v>
      </c>
    </row>
    <row r="762" spans="1:45" x14ac:dyDescent="0.2">
      <c r="A762" s="229">
        <v>418633</v>
      </c>
      <c r="B762" s="229" t="s">
        <v>381</v>
      </c>
      <c r="AD762" s="229" t="s">
        <v>157</v>
      </c>
      <c r="AF762" s="229" t="s">
        <v>157</v>
      </c>
      <c r="AH762" s="229" t="s">
        <v>157</v>
      </c>
      <c r="AM762" s="229" t="s">
        <v>157</v>
      </c>
      <c r="AN762" s="229" t="s">
        <v>156</v>
      </c>
      <c r="AO762" s="229" t="s">
        <v>156</v>
      </c>
      <c r="AP762" s="229" t="s">
        <v>156</v>
      </c>
      <c r="AQ762" s="229" t="s">
        <v>156</v>
      </c>
      <c r="AR762" s="229" t="s">
        <v>156</v>
      </c>
      <c r="AS762" s="229" t="s">
        <v>2548</v>
      </c>
    </row>
    <row r="763" spans="1:45" x14ac:dyDescent="0.2">
      <c r="A763" s="229">
        <v>418653</v>
      </c>
      <c r="B763" s="229" t="s">
        <v>381</v>
      </c>
      <c r="L763" s="229" t="s">
        <v>156</v>
      </c>
      <c r="R763" s="229" t="s">
        <v>156</v>
      </c>
      <c r="S763" s="229" t="s">
        <v>155</v>
      </c>
      <c r="AE763" s="229" t="s">
        <v>156</v>
      </c>
      <c r="AI763" s="229" t="s">
        <v>155</v>
      </c>
      <c r="AJ763" s="229" t="s">
        <v>155</v>
      </c>
      <c r="AK763" s="229" t="s">
        <v>156</v>
      </c>
      <c r="AL763" s="229" t="s">
        <v>155</v>
      </c>
      <c r="AM763" s="229" t="s">
        <v>156</v>
      </c>
      <c r="AN763" s="229" t="s">
        <v>156</v>
      </c>
      <c r="AO763" s="229" t="s">
        <v>156</v>
      </c>
      <c r="AP763" s="229" t="s">
        <v>156</v>
      </c>
      <c r="AQ763" s="229" t="s">
        <v>155</v>
      </c>
      <c r="AR763" s="229" t="s">
        <v>156</v>
      </c>
      <c r="AS763" s="229" t="s">
        <v>2548</v>
      </c>
    </row>
    <row r="764" spans="1:45" x14ac:dyDescent="0.2">
      <c r="A764" s="229">
        <v>418657</v>
      </c>
      <c r="B764" s="229" t="s">
        <v>381</v>
      </c>
      <c r="Q764" s="229" t="s">
        <v>157</v>
      </c>
      <c r="AE764" s="229" t="s">
        <v>156</v>
      </c>
      <c r="AS764" s="229" t="s">
        <v>2548</v>
      </c>
    </row>
    <row r="765" spans="1:45" x14ac:dyDescent="0.2">
      <c r="A765" s="229">
        <v>418669</v>
      </c>
      <c r="B765" s="229" t="s">
        <v>381</v>
      </c>
      <c r="K765" s="229" t="s">
        <v>155</v>
      </c>
      <c r="AS765" s="229" t="s">
        <v>2548</v>
      </c>
    </row>
    <row r="766" spans="1:45" x14ac:dyDescent="0.2">
      <c r="A766" s="229">
        <v>418673</v>
      </c>
      <c r="B766" s="229" t="s">
        <v>381</v>
      </c>
      <c r="L766" s="229" t="s">
        <v>156</v>
      </c>
      <c r="Q766" s="229" t="s">
        <v>156</v>
      </c>
      <c r="R766" s="229" t="s">
        <v>156</v>
      </c>
      <c r="AH766" s="229" t="s">
        <v>155</v>
      </c>
      <c r="AI766" s="229" t="s">
        <v>157</v>
      </c>
      <c r="AJ766" s="229" t="s">
        <v>157</v>
      </c>
      <c r="AK766" s="229" t="s">
        <v>157</v>
      </c>
      <c r="AL766" s="229" t="s">
        <v>157</v>
      </c>
      <c r="AM766" s="229" t="s">
        <v>157</v>
      </c>
      <c r="AN766" s="229" t="s">
        <v>156</v>
      </c>
      <c r="AO766" s="229" t="s">
        <v>156</v>
      </c>
      <c r="AP766" s="229" t="s">
        <v>156</v>
      </c>
      <c r="AQ766" s="229" t="s">
        <v>156</v>
      </c>
      <c r="AR766" s="229" t="s">
        <v>156</v>
      </c>
      <c r="AS766" s="229" t="s">
        <v>2548</v>
      </c>
    </row>
    <row r="767" spans="1:45" x14ac:dyDescent="0.2">
      <c r="A767" s="229">
        <v>418682</v>
      </c>
      <c r="B767" s="229" t="s">
        <v>381</v>
      </c>
      <c r="AI767" s="229" t="s">
        <v>155</v>
      </c>
      <c r="AK767" s="229" t="s">
        <v>157</v>
      </c>
      <c r="AN767" s="229" t="s">
        <v>156</v>
      </c>
      <c r="AO767" s="229" t="s">
        <v>156</v>
      </c>
      <c r="AP767" s="229" t="s">
        <v>156</v>
      </c>
      <c r="AQ767" s="229" t="s">
        <v>156</v>
      </c>
      <c r="AR767" s="229" t="s">
        <v>156</v>
      </c>
      <c r="AS767" s="229" t="s">
        <v>2548</v>
      </c>
    </row>
    <row r="768" spans="1:45" x14ac:dyDescent="0.2">
      <c r="A768" s="229">
        <v>418699</v>
      </c>
      <c r="B768" s="229" t="s">
        <v>381</v>
      </c>
      <c r="AH768" s="229" t="s">
        <v>155</v>
      </c>
      <c r="AI768" s="229" t="s">
        <v>156</v>
      </c>
      <c r="AJ768" s="229" t="s">
        <v>156</v>
      </c>
      <c r="AK768" s="229" t="s">
        <v>156</v>
      </c>
      <c r="AL768" s="229" t="s">
        <v>156</v>
      </c>
      <c r="AM768" s="229" t="s">
        <v>157</v>
      </c>
      <c r="AN768" s="229" t="s">
        <v>156</v>
      </c>
      <c r="AO768" s="229" t="s">
        <v>156</v>
      </c>
      <c r="AP768" s="229" t="s">
        <v>156</v>
      </c>
      <c r="AQ768" s="229" t="s">
        <v>156</v>
      </c>
      <c r="AR768" s="229" t="s">
        <v>156</v>
      </c>
      <c r="AS768" s="229" t="s">
        <v>2548</v>
      </c>
    </row>
    <row r="769" spans="1:45" x14ac:dyDescent="0.2">
      <c r="A769" s="229">
        <v>418700</v>
      </c>
      <c r="B769" s="229" t="s">
        <v>382</v>
      </c>
      <c r="AA769" s="229" t="s">
        <v>155</v>
      </c>
      <c r="AF769" s="229" t="s">
        <v>156</v>
      </c>
      <c r="AH769" s="229" t="s">
        <v>155</v>
      </c>
      <c r="AI769" s="229" t="s">
        <v>156</v>
      </c>
      <c r="AJ769" s="229" t="s">
        <v>156</v>
      </c>
      <c r="AK769" s="229" t="s">
        <v>156</v>
      </c>
      <c r="AL769" s="229" t="s">
        <v>156</v>
      </c>
      <c r="AM769" s="229" t="s">
        <v>156</v>
      </c>
      <c r="AS769" s="229" t="s">
        <v>2548</v>
      </c>
    </row>
    <row r="770" spans="1:45" x14ac:dyDescent="0.2">
      <c r="A770" s="229">
        <v>418719</v>
      </c>
      <c r="B770" s="229" t="s">
        <v>381</v>
      </c>
      <c r="AI770" s="229" t="s">
        <v>155</v>
      </c>
      <c r="AS770" s="229" t="s">
        <v>2548</v>
      </c>
    </row>
    <row r="771" spans="1:45" x14ac:dyDescent="0.2">
      <c r="A771" s="229">
        <v>418723</v>
      </c>
      <c r="B771" s="229" t="s">
        <v>381</v>
      </c>
      <c r="Q771" s="229" t="s">
        <v>155</v>
      </c>
      <c r="AA771" s="229" t="s">
        <v>155</v>
      </c>
      <c r="AB771" s="229" t="s">
        <v>155</v>
      </c>
      <c r="AF771" s="229" t="s">
        <v>155</v>
      </c>
      <c r="AJ771" s="229" t="s">
        <v>155</v>
      </c>
      <c r="AK771" s="229" t="s">
        <v>155</v>
      </c>
      <c r="AL771" s="229" t="s">
        <v>155</v>
      </c>
      <c r="AM771" s="229" t="s">
        <v>156</v>
      </c>
      <c r="AN771" s="229" t="s">
        <v>156</v>
      </c>
      <c r="AO771" s="229" t="s">
        <v>156</v>
      </c>
      <c r="AP771" s="229" t="s">
        <v>156</v>
      </c>
      <c r="AQ771" s="229" t="s">
        <v>156</v>
      </c>
      <c r="AR771" s="229" t="s">
        <v>156</v>
      </c>
      <c r="AS771" s="229" t="s">
        <v>2548</v>
      </c>
    </row>
    <row r="772" spans="1:45" x14ac:dyDescent="0.2">
      <c r="A772" s="229">
        <v>418728</v>
      </c>
      <c r="B772" s="229" t="s">
        <v>381</v>
      </c>
      <c r="R772" s="229" t="s">
        <v>156</v>
      </c>
      <c r="S772" s="229" t="s">
        <v>155</v>
      </c>
      <c r="AA772" s="229" t="s">
        <v>155</v>
      </c>
      <c r="AD772" s="229" t="s">
        <v>155</v>
      </c>
      <c r="AJ772" s="229" t="s">
        <v>156</v>
      </c>
      <c r="AK772" s="229" t="s">
        <v>157</v>
      </c>
      <c r="AM772" s="229" t="s">
        <v>157</v>
      </c>
      <c r="AN772" s="229" t="s">
        <v>156</v>
      </c>
      <c r="AO772" s="229" t="s">
        <v>156</v>
      </c>
      <c r="AP772" s="229" t="s">
        <v>156</v>
      </c>
      <c r="AQ772" s="229" t="s">
        <v>156</v>
      </c>
      <c r="AR772" s="229" t="s">
        <v>156</v>
      </c>
      <c r="AS772" s="229" t="s">
        <v>2548</v>
      </c>
    </row>
    <row r="773" spans="1:45" x14ac:dyDescent="0.2">
      <c r="A773" s="229">
        <v>418741</v>
      </c>
      <c r="B773" s="229" t="s">
        <v>381</v>
      </c>
      <c r="AN773" s="229" t="s">
        <v>156</v>
      </c>
      <c r="AO773" s="229" t="s">
        <v>156</v>
      </c>
      <c r="AP773" s="229" t="s">
        <v>156</v>
      </c>
      <c r="AQ773" s="229" t="s">
        <v>156</v>
      </c>
      <c r="AS773" s="229" t="s">
        <v>2548</v>
      </c>
    </row>
    <row r="774" spans="1:45" x14ac:dyDescent="0.2">
      <c r="A774" s="229">
        <v>418758</v>
      </c>
      <c r="B774" s="229" t="s">
        <v>381</v>
      </c>
      <c r="AL774" s="229" t="s">
        <v>156</v>
      </c>
      <c r="AQ774" s="229" t="s">
        <v>156</v>
      </c>
      <c r="AS774" s="229" t="s">
        <v>2548</v>
      </c>
    </row>
    <row r="775" spans="1:45" x14ac:dyDescent="0.2">
      <c r="A775" s="229">
        <v>418761</v>
      </c>
      <c r="B775" s="229" t="s">
        <v>381</v>
      </c>
      <c r="R775" s="229" t="s">
        <v>156</v>
      </c>
      <c r="S775" s="229" t="s">
        <v>155</v>
      </c>
      <c r="AE775" s="229" t="s">
        <v>156</v>
      </c>
      <c r="AK775" s="229" t="s">
        <v>156</v>
      </c>
      <c r="AN775" s="229" t="s">
        <v>156</v>
      </c>
      <c r="AO775" s="229" t="s">
        <v>156</v>
      </c>
      <c r="AP775" s="229" t="s">
        <v>156</v>
      </c>
      <c r="AQ775" s="229" t="s">
        <v>156</v>
      </c>
      <c r="AR775" s="229" t="s">
        <v>156</v>
      </c>
      <c r="AS775" s="229" t="s">
        <v>2548</v>
      </c>
    </row>
    <row r="776" spans="1:45" x14ac:dyDescent="0.2">
      <c r="A776" s="229">
        <v>418776</v>
      </c>
      <c r="B776" s="229" t="s">
        <v>382</v>
      </c>
      <c r="G776" s="229" t="s">
        <v>155</v>
      </c>
      <c r="T776" s="229" t="s">
        <v>157</v>
      </c>
      <c r="AF776" s="229" t="s">
        <v>157</v>
      </c>
      <c r="AI776" s="229" t="s">
        <v>156</v>
      </c>
      <c r="AJ776" s="229" t="s">
        <v>156</v>
      </c>
      <c r="AK776" s="229" t="s">
        <v>156</v>
      </c>
      <c r="AL776" s="229" t="s">
        <v>156</v>
      </c>
      <c r="AM776" s="229" t="s">
        <v>156</v>
      </c>
      <c r="AS776" s="229" t="s">
        <v>2548</v>
      </c>
    </row>
    <row r="777" spans="1:45" x14ac:dyDescent="0.2">
      <c r="A777" s="229">
        <v>418793</v>
      </c>
      <c r="B777" s="229" t="s">
        <v>381</v>
      </c>
      <c r="Q777" s="229" t="s">
        <v>155</v>
      </c>
      <c r="AM777" s="229" t="s">
        <v>157</v>
      </c>
      <c r="AN777" s="229" t="s">
        <v>156</v>
      </c>
      <c r="AO777" s="229" t="s">
        <v>156</v>
      </c>
      <c r="AP777" s="229" t="s">
        <v>156</v>
      </c>
      <c r="AQ777" s="229" t="s">
        <v>156</v>
      </c>
      <c r="AR777" s="229" t="s">
        <v>156</v>
      </c>
      <c r="AS777" s="229" t="s">
        <v>2548</v>
      </c>
    </row>
    <row r="778" spans="1:45" x14ac:dyDescent="0.2">
      <c r="A778" s="229">
        <v>418799</v>
      </c>
      <c r="B778" s="229" t="s">
        <v>381</v>
      </c>
      <c r="L778" s="229" t="s">
        <v>155</v>
      </c>
      <c r="S778" s="229" t="s">
        <v>155</v>
      </c>
      <c r="AE778" s="229" t="s">
        <v>155</v>
      </c>
      <c r="AM778" s="229" t="s">
        <v>155</v>
      </c>
      <c r="AN778" s="229" t="s">
        <v>156</v>
      </c>
      <c r="AO778" s="229" t="s">
        <v>156</v>
      </c>
      <c r="AP778" s="229" t="s">
        <v>156</v>
      </c>
      <c r="AQ778" s="229" t="s">
        <v>156</v>
      </c>
      <c r="AR778" s="229" t="s">
        <v>156</v>
      </c>
      <c r="AS778" s="229" t="s">
        <v>2548</v>
      </c>
    </row>
    <row r="779" spans="1:45" x14ac:dyDescent="0.2">
      <c r="A779" s="229">
        <v>418808</v>
      </c>
      <c r="B779" s="229" t="s">
        <v>381</v>
      </c>
      <c r="AO779" s="229" t="s">
        <v>156</v>
      </c>
      <c r="AS779" s="229" t="s">
        <v>2548</v>
      </c>
    </row>
    <row r="780" spans="1:45" x14ac:dyDescent="0.2">
      <c r="A780" s="229">
        <v>418816</v>
      </c>
      <c r="B780" s="229" t="s">
        <v>382</v>
      </c>
      <c r="K780" s="229" t="s">
        <v>157</v>
      </c>
      <c r="AD780" s="229" t="s">
        <v>155</v>
      </c>
      <c r="AF780" s="229" t="s">
        <v>155</v>
      </c>
      <c r="AI780" s="229" t="s">
        <v>156</v>
      </c>
      <c r="AJ780" s="229" t="s">
        <v>156</v>
      </c>
      <c r="AK780" s="229" t="s">
        <v>156</v>
      </c>
      <c r="AL780" s="229" t="s">
        <v>156</v>
      </c>
      <c r="AM780" s="229" t="s">
        <v>156</v>
      </c>
      <c r="AS780" s="229" t="s">
        <v>2548</v>
      </c>
    </row>
    <row r="781" spans="1:45" x14ac:dyDescent="0.2">
      <c r="A781" s="229">
        <v>418821</v>
      </c>
      <c r="B781" s="229" t="s">
        <v>382</v>
      </c>
      <c r="Q781" s="229" t="s">
        <v>157</v>
      </c>
      <c r="AA781" s="229" t="s">
        <v>157</v>
      </c>
      <c r="AH781" s="229" t="s">
        <v>156</v>
      </c>
      <c r="AI781" s="229" t="s">
        <v>156</v>
      </c>
      <c r="AJ781" s="229" t="s">
        <v>156</v>
      </c>
      <c r="AK781" s="229" t="s">
        <v>156</v>
      </c>
      <c r="AL781" s="229" t="s">
        <v>156</v>
      </c>
      <c r="AM781" s="229" t="s">
        <v>156</v>
      </c>
      <c r="AS781" s="229" t="s">
        <v>2548</v>
      </c>
    </row>
    <row r="782" spans="1:45" x14ac:dyDescent="0.2">
      <c r="A782" s="229">
        <v>418830</v>
      </c>
      <c r="B782" s="229" t="s">
        <v>381</v>
      </c>
      <c r="AI782" s="229" t="s">
        <v>155</v>
      </c>
      <c r="AS782" s="229" t="s">
        <v>2548</v>
      </c>
    </row>
    <row r="783" spans="1:45" x14ac:dyDescent="0.2">
      <c r="A783" s="229">
        <v>418836</v>
      </c>
      <c r="B783" s="229" t="s">
        <v>381</v>
      </c>
      <c r="Q783" s="229" t="s">
        <v>155</v>
      </c>
      <c r="AA783" s="229" t="s">
        <v>155</v>
      </c>
      <c r="AF783" s="229" t="s">
        <v>155</v>
      </c>
      <c r="AH783" s="229" t="s">
        <v>155</v>
      </c>
      <c r="AI783" s="229" t="s">
        <v>156</v>
      </c>
      <c r="AK783" s="229" t="s">
        <v>157</v>
      </c>
      <c r="AL783" s="229" t="s">
        <v>156</v>
      </c>
      <c r="AM783" s="229" t="s">
        <v>157</v>
      </c>
      <c r="AN783" s="229" t="s">
        <v>156</v>
      </c>
      <c r="AO783" s="229" t="s">
        <v>156</v>
      </c>
      <c r="AP783" s="229" t="s">
        <v>156</v>
      </c>
      <c r="AQ783" s="229" t="s">
        <v>156</v>
      </c>
      <c r="AR783" s="229" t="s">
        <v>156</v>
      </c>
      <c r="AS783" s="229" t="s">
        <v>2548</v>
      </c>
    </row>
    <row r="784" spans="1:45" x14ac:dyDescent="0.2">
      <c r="A784" s="229">
        <v>418838</v>
      </c>
      <c r="B784" s="229" t="s">
        <v>381</v>
      </c>
      <c r="AF784" s="229" t="s">
        <v>155</v>
      </c>
      <c r="AI784" s="229" t="s">
        <v>157</v>
      </c>
      <c r="AJ784" s="229" t="s">
        <v>157</v>
      </c>
      <c r="AL784" s="229" t="s">
        <v>157</v>
      </c>
      <c r="AM784" s="229" t="s">
        <v>157</v>
      </c>
      <c r="AN784" s="229" t="s">
        <v>156</v>
      </c>
      <c r="AO784" s="229" t="s">
        <v>156</v>
      </c>
      <c r="AP784" s="229" t="s">
        <v>156</v>
      </c>
      <c r="AQ784" s="229" t="s">
        <v>156</v>
      </c>
      <c r="AR784" s="229" t="s">
        <v>156</v>
      </c>
      <c r="AS784" s="229" t="s">
        <v>2548</v>
      </c>
    </row>
    <row r="785" spans="1:45" x14ac:dyDescent="0.2">
      <c r="A785" s="229">
        <v>418847</v>
      </c>
      <c r="B785" s="229" t="s">
        <v>381</v>
      </c>
      <c r="K785" s="229" t="s">
        <v>157</v>
      </c>
      <c r="AE785" s="229" t="s">
        <v>156</v>
      </c>
      <c r="AF785" s="229" t="s">
        <v>157</v>
      </c>
      <c r="AH785" s="229" t="s">
        <v>157</v>
      </c>
      <c r="AJ785" s="229" t="s">
        <v>157</v>
      </c>
      <c r="AK785" s="229" t="s">
        <v>157</v>
      </c>
      <c r="AL785" s="229" t="s">
        <v>157</v>
      </c>
      <c r="AM785" s="229" t="s">
        <v>157</v>
      </c>
      <c r="AN785" s="229" t="s">
        <v>156</v>
      </c>
      <c r="AO785" s="229" t="s">
        <v>156</v>
      </c>
      <c r="AP785" s="229" t="s">
        <v>156</v>
      </c>
      <c r="AQ785" s="229" t="s">
        <v>156</v>
      </c>
      <c r="AR785" s="229" t="s">
        <v>156</v>
      </c>
      <c r="AS785" s="229" t="s">
        <v>2548</v>
      </c>
    </row>
    <row r="786" spans="1:45" x14ac:dyDescent="0.2">
      <c r="A786" s="229">
        <v>418849</v>
      </c>
      <c r="B786" s="229" t="s">
        <v>381</v>
      </c>
      <c r="O786" s="229" t="s">
        <v>155</v>
      </c>
      <c r="Z786" s="229" t="s">
        <v>157</v>
      </c>
      <c r="AA786" s="229" t="s">
        <v>155</v>
      </c>
      <c r="AI786" s="229" t="s">
        <v>157</v>
      </c>
      <c r="AK786" s="229" t="s">
        <v>157</v>
      </c>
      <c r="AM786" s="229" t="s">
        <v>156</v>
      </c>
      <c r="AN786" s="229" t="s">
        <v>156</v>
      </c>
      <c r="AO786" s="229" t="s">
        <v>156</v>
      </c>
      <c r="AP786" s="229" t="s">
        <v>156</v>
      </c>
      <c r="AQ786" s="229" t="s">
        <v>156</v>
      </c>
      <c r="AR786" s="229" t="s">
        <v>156</v>
      </c>
      <c r="AS786" s="229" t="s">
        <v>2548</v>
      </c>
    </row>
    <row r="787" spans="1:45" x14ac:dyDescent="0.2">
      <c r="A787" s="229">
        <v>418857</v>
      </c>
      <c r="B787" s="229" t="s">
        <v>381</v>
      </c>
      <c r="Q787" s="229" t="s">
        <v>155</v>
      </c>
      <c r="AA787" s="229" t="s">
        <v>155</v>
      </c>
      <c r="AB787" s="229" t="s">
        <v>155</v>
      </c>
      <c r="AF787" s="229" t="s">
        <v>155</v>
      </c>
      <c r="AK787" s="229" t="s">
        <v>157</v>
      </c>
      <c r="AM787" s="229" t="s">
        <v>156</v>
      </c>
      <c r="AN787" s="229" t="s">
        <v>156</v>
      </c>
      <c r="AO787" s="229" t="s">
        <v>156</v>
      </c>
      <c r="AP787" s="229" t="s">
        <v>156</v>
      </c>
      <c r="AQ787" s="229" t="s">
        <v>156</v>
      </c>
      <c r="AR787" s="229" t="s">
        <v>156</v>
      </c>
      <c r="AS787" s="229" t="s">
        <v>2548</v>
      </c>
    </row>
    <row r="788" spans="1:45" x14ac:dyDescent="0.2">
      <c r="A788" s="229">
        <v>418858</v>
      </c>
      <c r="B788" s="229" t="s">
        <v>381</v>
      </c>
      <c r="AA788" s="229" t="s">
        <v>157</v>
      </c>
      <c r="AE788" s="229" t="s">
        <v>157</v>
      </c>
      <c r="AF788" s="229" t="s">
        <v>155</v>
      </c>
      <c r="AK788" s="229" t="s">
        <v>156</v>
      </c>
      <c r="AM788" s="229" t="s">
        <v>157</v>
      </c>
      <c r="AN788" s="229" t="s">
        <v>157</v>
      </c>
      <c r="AO788" s="229" t="s">
        <v>156</v>
      </c>
      <c r="AQ788" s="229" t="s">
        <v>157</v>
      </c>
      <c r="AS788" s="229" t="s">
        <v>2548</v>
      </c>
    </row>
    <row r="789" spans="1:45" x14ac:dyDescent="0.2">
      <c r="A789" s="229">
        <v>418865</v>
      </c>
      <c r="B789" s="229" t="s">
        <v>381</v>
      </c>
      <c r="AA789" s="229" t="s">
        <v>155</v>
      </c>
      <c r="AF789" s="229" t="s">
        <v>156</v>
      </c>
      <c r="AH789" s="229" t="s">
        <v>155</v>
      </c>
      <c r="AJ789" s="229" t="s">
        <v>156</v>
      </c>
      <c r="AK789" s="229" t="s">
        <v>157</v>
      </c>
      <c r="AM789" s="229" t="s">
        <v>157</v>
      </c>
      <c r="AN789" s="229" t="s">
        <v>156</v>
      </c>
      <c r="AO789" s="229" t="s">
        <v>156</v>
      </c>
      <c r="AP789" s="229" t="s">
        <v>156</v>
      </c>
      <c r="AQ789" s="229" t="s">
        <v>156</v>
      </c>
      <c r="AR789" s="229" t="s">
        <v>156</v>
      </c>
      <c r="AS789" s="229" t="s">
        <v>2548</v>
      </c>
    </row>
    <row r="790" spans="1:45" x14ac:dyDescent="0.2">
      <c r="A790" s="229">
        <v>418889</v>
      </c>
      <c r="B790" s="229" t="s">
        <v>381</v>
      </c>
      <c r="AN790" s="229" t="s">
        <v>156</v>
      </c>
      <c r="AO790" s="229" t="s">
        <v>156</v>
      </c>
      <c r="AP790" s="229" t="s">
        <v>156</v>
      </c>
      <c r="AQ790" s="229" t="s">
        <v>156</v>
      </c>
      <c r="AR790" s="229" t="s">
        <v>156</v>
      </c>
      <c r="AS790" s="229" t="s">
        <v>2548</v>
      </c>
    </row>
    <row r="791" spans="1:45" x14ac:dyDescent="0.2">
      <c r="A791" s="229">
        <v>418890</v>
      </c>
      <c r="B791" s="229" t="s">
        <v>381</v>
      </c>
      <c r="AM791" s="229" t="s">
        <v>157</v>
      </c>
      <c r="AO791" s="229" t="s">
        <v>157</v>
      </c>
      <c r="AS791" s="229" t="s">
        <v>2548</v>
      </c>
    </row>
    <row r="792" spans="1:45" x14ac:dyDescent="0.2">
      <c r="A792" s="229">
        <v>418902</v>
      </c>
      <c r="B792" s="229" t="s">
        <v>381</v>
      </c>
      <c r="I792" s="229" t="s">
        <v>157</v>
      </c>
      <c r="Q792" s="229" t="s">
        <v>156</v>
      </c>
      <c r="R792" s="229" t="s">
        <v>156</v>
      </c>
      <c r="AI792" s="229" t="s">
        <v>157</v>
      </c>
      <c r="AL792" s="229" t="s">
        <v>157</v>
      </c>
      <c r="AN792" s="229" t="s">
        <v>156</v>
      </c>
      <c r="AO792" s="229" t="s">
        <v>156</v>
      </c>
      <c r="AP792" s="229" t="s">
        <v>156</v>
      </c>
      <c r="AQ792" s="229" t="s">
        <v>156</v>
      </c>
      <c r="AR792" s="229" t="s">
        <v>156</v>
      </c>
      <c r="AS792" s="229" t="s">
        <v>2548</v>
      </c>
    </row>
    <row r="793" spans="1:45" x14ac:dyDescent="0.2">
      <c r="A793" s="229">
        <v>418909</v>
      </c>
      <c r="B793" s="229" t="s">
        <v>382</v>
      </c>
      <c r="L793" s="229" t="s">
        <v>156</v>
      </c>
      <c r="AI793" s="229" t="s">
        <v>156</v>
      </c>
      <c r="AJ793" s="229" t="s">
        <v>156</v>
      </c>
      <c r="AK793" s="229" t="s">
        <v>156</v>
      </c>
      <c r="AL793" s="229" t="s">
        <v>156</v>
      </c>
      <c r="AM793" s="229" t="s">
        <v>156</v>
      </c>
      <c r="AS793" s="229" t="s">
        <v>2548</v>
      </c>
    </row>
    <row r="794" spans="1:45" x14ac:dyDescent="0.2">
      <c r="A794" s="229">
        <v>418917</v>
      </c>
      <c r="B794" s="229" t="s">
        <v>381</v>
      </c>
      <c r="AQ794" s="229" t="s">
        <v>157</v>
      </c>
      <c r="AS794" s="229" t="s">
        <v>2548</v>
      </c>
    </row>
    <row r="795" spans="1:45" x14ac:dyDescent="0.2">
      <c r="A795" s="229">
        <v>418923</v>
      </c>
      <c r="B795" s="229" t="s">
        <v>381</v>
      </c>
      <c r="AM795" s="229" t="s">
        <v>155</v>
      </c>
      <c r="AO795" s="229" t="s">
        <v>157</v>
      </c>
      <c r="AS795" s="229" t="s">
        <v>2548</v>
      </c>
    </row>
    <row r="796" spans="1:45" x14ac:dyDescent="0.2">
      <c r="A796" s="229">
        <v>418932</v>
      </c>
      <c r="B796" s="229" t="s">
        <v>382</v>
      </c>
      <c r="S796" s="229" t="s">
        <v>155</v>
      </c>
      <c r="AI796" s="229" t="s">
        <v>156</v>
      </c>
      <c r="AJ796" s="229" t="s">
        <v>156</v>
      </c>
      <c r="AK796" s="229" t="s">
        <v>156</v>
      </c>
      <c r="AL796" s="229" t="s">
        <v>156</v>
      </c>
      <c r="AM796" s="229" t="s">
        <v>156</v>
      </c>
      <c r="AS796" s="229" t="s">
        <v>2548</v>
      </c>
    </row>
    <row r="797" spans="1:45" x14ac:dyDescent="0.2">
      <c r="A797" s="229">
        <v>418953</v>
      </c>
      <c r="B797" s="229" t="s">
        <v>381</v>
      </c>
      <c r="L797" s="229" t="s">
        <v>155</v>
      </c>
      <c r="S797" s="229" t="s">
        <v>155</v>
      </c>
      <c r="AS797" s="229" t="s">
        <v>2548</v>
      </c>
    </row>
    <row r="798" spans="1:45" x14ac:dyDescent="0.2">
      <c r="A798" s="229">
        <v>418972</v>
      </c>
      <c r="B798" s="229" t="s">
        <v>381</v>
      </c>
      <c r="Q798" s="229" t="s">
        <v>157</v>
      </c>
      <c r="AG798" s="229" t="s">
        <v>157</v>
      </c>
      <c r="AN798" s="229" t="s">
        <v>156</v>
      </c>
      <c r="AO798" s="229" t="s">
        <v>156</v>
      </c>
      <c r="AP798" s="229" t="s">
        <v>156</v>
      </c>
      <c r="AQ798" s="229" t="s">
        <v>156</v>
      </c>
      <c r="AR798" s="229" t="s">
        <v>156</v>
      </c>
      <c r="AS798" s="229" t="s">
        <v>2548</v>
      </c>
    </row>
    <row r="799" spans="1:45" x14ac:dyDescent="0.2">
      <c r="A799" s="229">
        <v>418974</v>
      </c>
      <c r="B799" s="229" t="s">
        <v>382</v>
      </c>
      <c r="H799" s="229" t="s">
        <v>155</v>
      </c>
      <c r="S799" s="229" t="s">
        <v>155</v>
      </c>
      <c r="AF799" s="229" t="s">
        <v>155</v>
      </c>
      <c r="AI799" s="229" t="s">
        <v>156</v>
      </c>
      <c r="AJ799" s="229" t="s">
        <v>156</v>
      </c>
      <c r="AK799" s="229" t="s">
        <v>156</v>
      </c>
      <c r="AL799" s="229" t="s">
        <v>156</v>
      </c>
      <c r="AM799" s="229" t="s">
        <v>156</v>
      </c>
      <c r="AS799" s="229" t="s">
        <v>2548</v>
      </c>
    </row>
    <row r="800" spans="1:45" x14ac:dyDescent="0.2">
      <c r="A800" s="229">
        <v>418979</v>
      </c>
      <c r="B800" s="229" t="s">
        <v>381</v>
      </c>
      <c r="R800" s="229" t="s">
        <v>155</v>
      </c>
      <c r="S800" s="229" t="s">
        <v>155</v>
      </c>
      <c r="AE800" s="229" t="s">
        <v>156</v>
      </c>
      <c r="AF800" s="229" t="s">
        <v>157</v>
      </c>
      <c r="AI800" s="229" t="s">
        <v>157</v>
      </c>
      <c r="AM800" s="229" t="s">
        <v>157</v>
      </c>
      <c r="AS800" s="229" t="s">
        <v>2548</v>
      </c>
    </row>
    <row r="801" spans="1:45" x14ac:dyDescent="0.2">
      <c r="A801" s="229">
        <v>418982</v>
      </c>
      <c r="B801" s="229" t="s">
        <v>382</v>
      </c>
      <c r="AA801" s="229" t="s">
        <v>155</v>
      </c>
      <c r="AD801" s="229" t="s">
        <v>155</v>
      </c>
      <c r="AF801" s="229" t="s">
        <v>155</v>
      </c>
      <c r="AH801" s="229" t="s">
        <v>155</v>
      </c>
      <c r="AI801" s="229" t="s">
        <v>156</v>
      </c>
      <c r="AJ801" s="229" t="s">
        <v>156</v>
      </c>
      <c r="AK801" s="229" t="s">
        <v>156</v>
      </c>
      <c r="AL801" s="229" t="s">
        <v>156</v>
      </c>
      <c r="AM801" s="229" t="s">
        <v>156</v>
      </c>
      <c r="AS801" s="229" t="s">
        <v>2548</v>
      </c>
    </row>
    <row r="802" spans="1:45" x14ac:dyDescent="0.2">
      <c r="A802" s="229">
        <v>418988</v>
      </c>
      <c r="B802" s="229" t="s">
        <v>381</v>
      </c>
      <c r="AI802" s="229" t="s">
        <v>157</v>
      </c>
      <c r="AJ802" s="229" t="s">
        <v>156</v>
      </c>
      <c r="AK802" s="229" t="s">
        <v>156</v>
      </c>
      <c r="AM802" s="229" t="s">
        <v>155</v>
      </c>
      <c r="AN802" s="229" t="s">
        <v>156</v>
      </c>
      <c r="AO802" s="229" t="s">
        <v>156</v>
      </c>
      <c r="AQ802" s="229" t="s">
        <v>156</v>
      </c>
      <c r="AR802" s="229" t="s">
        <v>156</v>
      </c>
      <c r="AS802" s="229" t="s">
        <v>2548</v>
      </c>
    </row>
    <row r="803" spans="1:45" x14ac:dyDescent="0.2">
      <c r="A803" s="229">
        <v>418990</v>
      </c>
      <c r="B803" s="229" t="s">
        <v>381</v>
      </c>
      <c r="AM803" s="229" t="s">
        <v>156</v>
      </c>
      <c r="AN803" s="229" t="s">
        <v>156</v>
      </c>
      <c r="AO803" s="229" t="s">
        <v>156</v>
      </c>
      <c r="AP803" s="229" t="s">
        <v>156</v>
      </c>
      <c r="AR803" s="229" t="s">
        <v>156</v>
      </c>
      <c r="AS803" s="229" t="s">
        <v>2548</v>
      </c>
    </row>
    <row r="804" spans="1:45" x14ac:dyDescent="0.2">
      <c r="A804" s="229">
        <v>418992</v>
      </c>
      <c r="B804" s="229" t="s">
        <v>381</v>
      </c>
      <c r="AJ804" s="229" t="s">
        <v>157</v>
      </c>
      <c r="AM804" s="229" t="s">
        <v>157</v>
      </c>
      <c r="AN804" s="229" t="s">
        <v>156</v>
      </c>
      <c r="AO804" s="229" t="s">
        <v>156</v>
      </c>
      <c r="AP804" s="229" t="s">
        <v>156</v>
      </c>
      <c r="AQ804" s="229" t="s">
        <v>156</v>
      </c>
      <c r="AR804" s="229" t="s">
        <v>156</v>
      </c>
      <c r="AS804" s="229" t="s">
        <v>2548</v>
      </c>
    </row>
    <row r="805" spans="1:45" x14ac:dyDescent="0.2">
      <c r="A805" s="229">
        <v>419004</v>
      </c>
      <c r="B805" s="229" t="s">
        <v>381</v>
      </c>
      <c r="W805" s="229" t="s">
        <v>156</v>
      </c>
      <c r="AA805" s="229" t="s">
        <v>156</v>
      </c>
      <c r="AD805" s="229" t="s">
        <v>155</v>
      </c>
      <c r="AF805" s="229" t="s">
        <v>156</v>
      </c>
      <c r="AI805" s="229" t="s">
        <v>156</v>
      </c>
      <c r="AJ805" s="229" t="s">
        <v>156</v>
      </c>
      <c r="AK805" s="229" t="s">
        <v>156</v>
      </c>
      <c r="AL805" s="229" t="s">
        <v>156</v>
      </c>
      <c r="AM805" s="229" t="s">
        <v>156</v>
      </c>
      <c r="AN805" s="229" t="s">
        <v>156</v>
      </c>
      <c r="AO805" s="229" t="s">
        <v>156</v>
      </c>
      <c r="AP805" s="229" t="s">
        <v>156</v>
      </c>
      <c r="AQ805" s="229" t="s">
        <v>156</v>
      </c>
      <c r="AR805" s="229" t="s">
        <v>156</v>
      </c>
      <c r="AS805" s="229" t="s">
        <v>2548</v>
      </c>
    </row>
    <row r="806" spans="1:45" x14ac:dyDescent="0.2">
      <c r="A806" s="229">
        <v>419019</v>
      </c>
      <c r="B806" s="229" t="s">
        <v>381</v>
      </c>
      <c r="Q806" s="229" t="s">
        <v>156</v>
      </c>
      <c r="R806" s="229" t="s">
        <v>156</v>
      </c>
      <c r="AM806" s="229" t="s">
        <v>157</v>
      </c>
      <c r="AN806" s="229" t="s">
        <v>156</v>
      </c>
      <c r="AO806" s="229" t="s">
        <v>156</v>
      </c>
      <c r="AP806" s="229" t="s">
        <v>156</v>
      </c>
      <c r="AQ806" s="229" t="s">
        <v>156</v>
      </c>
      <c r="AR806" s="229" t="s">
        <v>156</v>
      </c>
      <c r="AS806" s="229" t="s">
        <v>2548</v>
      </c>
    </row>
    <row r="807" spans="1:45" x14ac:dyDescent="0.2">
      <c r="A807" s="229">
        <v>419020</v>
      </c>
      <c r="B807" s="229" t="s">
        <v>381</v>
      </c>
      <c r="AN807" s="229" t="s">
        <v>156</v>
      </c>
      <c r="AO807" s="229" t="s">
        <v>156</v>
      </c>
      <c r="AP807" s="229" t="s">
        <v>156</v>
      </c>
      <c r="AQ807" s="229" t="s">
        <v>156</v>
      </c>
      <c r="AR807" s="229" t="s">
        <v>156</v>
      </c>
      <c r="AS807" s="229" t="s">
        <v>2548</v>
      </c>
    </row>
    <row r="808" spans="1:45" x14ac:dyDescent="0.2">
      <c r="A808" s="229">
        <v>419035</v>
      </c>
      <c r="B808" s="229" t="s">
        <v>381</v>
      </c>
      <c r="AI808" s="229" t="s">
        <v>155</v>
      </c>
      <c r="AS808" s="229" t="s">
        <v>2548</v>
      </c>
    </row>
    <row r="809" spans="1:45" x14ac:dyDescent="0.2">
      <c r="A809" s="229">
        <v>419064</v>
      </c>
      <c r="B809" s="229" t="s">
        <v>381</v>
      </c>
      <c r="L809" s="229" t="s">
        <v>156</v>
      </c>
      <c r="AH809" s="229" t="s">
        <v>157</v>
      </c>
      <c r="AK809" s="229" t="s">
        <v>156</v>
      </c>
      <c r="AL809" s="229" t="s">
        <v>156</v>
      </c>
      <c r="AO809" s="229" t="s">
        <v>157</v>
      </c>
      <c r="AS809" s="229" t="s">
        <v>2548</v>
      </c>
    </row>
    <row r="810" spans="1:45" x14ac:dyDescent="0.2">
      <c r="A810" s="229">
        <v>419083</v>
      </c>
      <c r="B810" s="229" t="s">
        <v>381</v>
      </c>
      <c r="AK810" s="229" t="s">
        <v>156</v>
      </c>
      <c r="AM810" s="229" t="s">
        <v>156</v>
      </c>
      <c r="AN810" s="229" t="s">
        <v>156</v>
      </c>
      <c r="AO810" s="229" t="s">
        <v>156</v>
      </c>
      <c r="AP810" s="229" t="s">
        <v>156</v>
      </c>
      <c r="AQ810" s="229" t="s">
        <v>156</v>
      </c>
      <c r="AR810" s="229" t="s">
        <v>156</v>
      </c>
      <c r="AS810" s="229" t="s">
        <v>2548</v>
      </c>
    </row>
    <row r="811" spans="1:45" x14ac:dyDescent="0.2">
      <c r="A811" s="229">
        <v>419100</v>
      </c>
      <c r="B811" s="229" t="s">
        <v>382</v>
      </c>
      <c r="K811" s="229" t="s">
        <v>155</v>
      </c>
      <c r="AA811" s="229" t="s">
        <v>157</v>
      </c>
      <c r="AD811" s="229" t="s">
        <v>157</v>
      </c>
      <c r="AG811" s="229" t="s">
        <v>157</v>
      </c>
      <c r="AI811" s="229" t="s">
        <v>156</v>
      </c>
      <c r="AJ811" s="229" t="s">
        <v>156</v>
      </c>
      <c r="AK811" s="229" t="s">
        <v>156</v>
      </c>
      <c r="AL811" s="229" t="s">
        <v>156</v>
      </c>
      <c r="AM811" s="229" t="s">
        <v>156</v>
      </c>
      <c r="AS811" s="229" t="s">
        <v>2548</v>
      </c>
    </row>
    <row r="812" spans="1:45" x14ac:dyDescent="0.2">
      <c r="A812" s="229">
        <v>419109</v>
      </c>
      <c r="B812" s="229" t="s">
        <v>381</v>
      </c>
      <c r="L812" s="229" t="s">
        <v>155</v>
      </c>
      <c r="R812" s="229" t="s">
        <v>155</v>
      </c>
      <c r="AE812" s="229" t="s">
        <v>157</v>
      </c>
      <c r="AM812" s="229" t="s">
        <v>155</v>
      </c>
      <c r="AN812" s="229" t="s">
        <v>156</v>
      </c>
      <c r="AQ812" s="229" t="s">
        <v>156</v>
      </c>
      <c r="AS812" s="229" t="s">
        <v>2548</v>
      </c>
    </row>
    <row r="813" spans="1:45" x14ac:dyDescent="0.2">
      <c r="A813" s="229">
        <v>419121</v>
      </c>
      <c r="B813" s="229" t="s">
        <v>381</v>
      </c>
      <c r="L813" s="229" t="s">
        <v>156</v>
      </c>
      <c r="AF813" s="229" t="s">
        <v>157</v>
      </c>
      <c r="AI813" s="229" t="s">
        <v>157</v>
      </c>
      <c r="AN813" s="229" t="s">
        <v>156</v>
      </c>
      <c r="AO813" s="229" t="s">
        <v>156</v>
      </c>
      <c r="AP813" s="229" t="s">
        <v>156</v>
      </c>
      <c r="AQ813" s="229" t="s">
        <v>156</v>
      </c>
      <c r="AR813" s="229" t="s">
        <v>156</v>
      </c>
      <c r="AS813" s="229" t="s">
        <v>2548</v>
      </c>
    </row>
    <row r="814" spans="1:45" x14ac:dyDescent="0.2">
      <c r="A814" s="229">
        <v>419125</v>
      </c>
      <c r="B814" s="229" t="s">
        <v>381</v>
      </c>
      <c r="Q814" s="229" t="s">
        <v>157</v>
      </c>
      <c r="AE814" s="229" t="s">
        <v>156</v>
      </c>
      <c r="AI814" s="229" t="s">
        <v>156</v>
      </c>
      <c r="AJ814" s="229" t="s">
        <v>156</v>
      </c>
      <c r="AK814" s="229" t="s">
        <v>156</v>
      </c>
      <c r="AM814" s="229" t="s">
        <v>157</v>
      </c>
      <c r="AO814" s="229" t="s">
        <v>156</v>
      </c>
      <c r="AR814" s="229" t="s">
        <v>156</v>
      </c>
      <c r="AS814" s="229" t="s">
        <v>2548</v>
      </c>
    </row>
    <row r="815" spans="1:45" x14ac:dyDescent="0.2">
      <c r="A815" s="229">
        <v>419131</v>
      </c>
      <c r="B815" s="229" t="s">
        <v>381</v>
      </c>
      <c r="N815" s="229" t="s">
        <v>155</v>
      </c>
      <c r="R815" s="229" t="s">
        <v>157</v>
      </c>
      <c r="AF815" s="229" t="s">
        <v>157</v>
      </c>
      <c r="AI815" s="229" t="s">
        <v>156</v>
      </c>
      <c r="AJ815" s="229" t="s">
        <v>156</v>
      </c>
      <c r="AK815" s="229" t="s">
        <v>156</v>
      </c>
      <c r="AL815" s="229" t="s">
        <v>156</v>
      </c>
      <c r="AM815" s="229" t="s">
        <v>156</v>
      </c>
      <c r="AN815" s="229" t="s">
        <v>156</v>
      </c>
      <c r="AO815" s="229" t="s">
        <v>156</v>
      </c>
      <c r="AP815" s="229" t="s">
        <v>156</v>
      </c>
      <c r="AQ815" s="229" t="s">
        <v>156</v>
      </c>
      <c r="AR815" s="229" t="s">
        <v>156</v>
      </c>
      <c r="AS815" s="229" t="s">
        <v>2548</v>
      </c>
    </row>
    <row r="816" spans="1:45" x14ac:dyDescent="0.2">
      <c r="A816" s="229">
        <v>419134</v>
      </c>
      <c r="B816" s="229" t="s">
        <v>381</v>
      </c>
      <c r="AD816" s="229" t="s">
        <v>155</v>
      </c>
      <c r="AF816" s="229" t="s">
        <v>155</v>
      </c>
      <c r="AH816" s="229" t="s">
        <v>155</v>
      </c>
      <c r="AI816" s="229" t="s">
        <v>156</v>
      </c>
      <c r="AJ816" s="229" t="s">
        <v>157</v>
      </c>
      <c r="AK816" s="229" t="s">
        <v>155</v>
      </c>
      <c r="AM816" s="229" t="s">
        <v>157</v>
      </c>
      <c r="AN816" s="229" t="s">
        <v>156</v>
      </c>
      <c r="AO816" s="229" t="s">
        <v>156</v>
      </c>
      <c r="AP816" s="229" t="s">
        <v>156</v>
      </c>
      <c r="AQ816" s="229" t="s">
        <v>156</v>
      </c>
      <c r="AR816" s="229" t="s">
        <v>156</v>
      </c>
      <c r="AS816" s="229" t="s">
        <v>2548</v>
      </c>
    </row>
    <row r="817" spans="1:45" x14ac:dyDescent="0.2">
      <c r="A817" s="229">
        <v>419138</v>
      </c>
      <c r="B817" s="229" t="s">
        <v>381</v>
      </c>
      <c r="J817" s="229" t="s">
        <v>156</v>
      </c>
      <c r="K817" s="229" t="s">
        <v>155</v>
      </c>
      <c r="M817" s="229" t="s">
        <v>156</v>
      </c>
      <c r="AF817" s="229" t="s">
        <v>155</v>
      </c>
      <c r="AK817" s="229" t="s">
        <v>157</v>
      </c>
      <c r="AM817" s="229" t="s">
        <v>157</v>
      </c>
      <c r="AN817" s="229" t="s">
        <v>156</v>
      </c>
      <c r="AO817" s="229" t="s">
        <v>156</v>
      </c>
      <c r="AP817" s="229" t="s">
        <v>156</v>
      </c>
      <c r="AQ817" s="229" t="s">
        <v>156</v>
      </c>
      <c r="AR817" s="229" t="s">
        <v>156</v>
      </c>
      <c r="AS817" s="229" t="s">
        <v>2548</v>
      </c>
    </row>
    <row r="818" spans="1:45" x14ac:dyDescent="0.2">
      <c r="A818" s="229">
        <v>419139</v>
      </c>
      <c r="B818" s="229" t="s">
        <v>381</v>
      </c>
      <c r="Z818" s="229" t="s">
        <v>157</v>
      </c>
      <c r="AB818" s="229" t="s">
        <v>156</v>
      </c>
      <c r="AC818" s="229" t="s">
        <v>156</v>
      </c>
      <c r="AE818" s="229" t="s">
        <v>156</v>
      </c>
      <c r="AI818" s="229" t="s">
        <v>155</v>
      </c>
      <c r="AK818" s="229" t="s">
        <v>156</v>
      </c>
      <c r="AM818" s="229" t="s">
        <v>157</v>
      </c>
      <c r="AO818" s="229" t="s">
        <v>156</v>
      </c>
      <c r="AQ818" s="229" t="s">
        <v>156</v>
      </c>
      <c r="AR818" s="229" t="s">
        <v>156</v>
      </c>
      <c r="AS818" s="229" t="s">
        <v>2548</v>
      </c>
    </row>
    <row r="819" spans="1:45" x14ac:dyDescent="0.2">
      <c r="A819" s="229">
        <v>419144</v>
      </c>
      <c r="B819" s="229" t="s">
        <v>381</v>
      </c>
      <c r="AI819" s="229" t="s">
        <v>155</v>
      </c>
      <c r="AK819" s="229" t="s">
        <v>156</v>
      </c>
      <c r="AN819" s="229" t="s">
        <v>156</v>
      </c>
      <c r="AO819" s="229" t="s">
        <v>156</v>
      </c>
      <c r="AP819" s="229" t="s">
        <v>156</v>
      </c>
      <c r="AQ819" s="229" t="s">
        <v>156</v>
      </c>
      <c r="AR819" s="229" t="s">
        <v>156</v>
      </c>
      <c r="AS819" s="229" t="s">
        <v>2548</v>
      </c>
    </row>
    <row r="820" spans="1:45" x14ac:dyDescent="0.2">
      <c r="A820" s="229">
        <v>419169</v>
      </c>
      <c r="B820" s="229" t="s">
        <v>382</v>
      </c>
      <c r="L820" s="229" t="s">
        <v>155</v>
      </c>
      <c r="AE820" s="229" t="s">
        <v>157</v>
      </c>
      <c r="AF820" s="229" t="s">
        <v>155</v>
      </c>
      <c r="AI820" s="229" t="s">
        <v>156</v>
      </c>
      <c r="AJ820" s="229" t="s">
        <v>156</v>
      </c>
      <c r="AK820" s="229" t="s">
        <v>156</v>
      </c>
      <c r="AL820" s="229" t="s">
        <v>156</v>
      </c>
      <c r="AM820" s="229" t="s">
        <v>156</v>
      </c>
      <c r="AS820" s="229" t="s">
        <v>2547</v>
      </c>
    </row>
    <row r="821" spans="1:45" x14ac:dyDescent="0.2">
      <c r="A821" s="229">
        <v>419175</v>
      </c>
      <c r="B821" s="229" t="s">
        <v>381</v>
      </c>
      <c r="G821" s="229" t="s">
        <v>157</v>
      </c>
      <c r="Q821" s="229" t="s">
        <v>155</v>
      </c>
      <c r="AD821" s="229" t="s">
        <v>155</v>
      </c>
      <c r="AG821" s="229" t="s">
        <v>156</v>
      </c>
      <c r="AI821" s="229" t="s">
        <v>155</v>
      </c>
      <c r="AK821" s="229" t="s">
        <v>155</v>
      </c>
      <c r="AS821" s="229" t="s">
        <v>2548</v>
      </c>
    </row>
    <row r="822" spans="1:45" x14ac:dyDescent="0.2">
      <c r="A822" s="229">
        <v>419182</v>
      </c>
      <c r="B822" s="229" t="s">
        <v>381</v>
      </c>
      <c r="L822" s="229" t="s">
        <v>155</v>
      </c>
      <c r="AK822" s="229" t="s">
        <v>156</v>
      </c>
      <c r="AL822" s="229" t="s">
        <v>156</v>
      </c>
      <c r="AN822" s="229" t="s">
        <v>156</v>
      </c>
      <c r="AO822" s="229" t="s">
        <v>156</v>
      </c>
      <c r="AP822" s="229" t="s">
        <v>156</v>
      </c>
      <c r="AQ822" s="229" t="s">
        <v>156</v>
      </c>
      <c r="AR822" s="229" t="s">
        <v>156</v>
      </c>
      <c r="AS822" s="229" t="s">
        <v>2548</v>
      </c>
    </row>
    <row r="823" spans="1:45" x14ac:dyDescent="0.2">
      <c r="A823" s="229">
        <v>419192</v>
      </c>
      <c r="B823" s="229" t="s">
        <v>381</v>
      </c>
      <c r="AM823" s="229" t="s">
        <v>157</v>
      </c>
      <c r="AN823" s="229" t="s">
        <v>156</v>
      </c>
      <c r="AO823" s="229" t="s">
        <v>156</v>
      </c>
      <c r="AP823" s="229" t="s">
        <v>156</v>
      </c>
      <c r="AQ823" s="229" t="s">
        <v>156</v>
      </c>
      <c r="AR823" s="229" t="s">
        <v>156</v>
      </c>
      <c r="AS823" s="229" t="s">
        <v>2548</v>
      </c>
    </row>
    <row r="824" spans="1:45" x14ac:dyDescent="0.2">
      <c r="A824" s="229">
        <v>419193</v>
      </c>
      <c r="B824" s="229" t="s">
        <v>382</v>
      </c>
      <c r="S824" s="229" t="s">
        <v>155</v>
      </c>
      <c r="AF824" s="229" t="s">
        <v>156</v>
      </c>
      <c r="AG824" s="229" t="s">
        <v>155</v>
      </c>
      <c r="AH824" s="229" t="s">
        <v>156</v>
      </c>
      <c r="AI824" s="229" t="s">
        <v>156</v>
      </c>
      <c r="AJ824" s="229" t="s">
        <v>156</v>
      </c>
      <c r="AK824" s="229" t="s">
        <v>156</v>
      </c>
      <c r="AL824" s="229" t="s">
        <v>156</v>
      </c>
      <c r="AM824" s="229" t="s">
        <v>156</v>
      </c>
      <c r="AS824" s="229" t="s">
        <v>2548</v>
      </c>
    </row>
    <row r="825" spans="1:45" x14ac:dyDescent="0.2">
      <c r="A825" s="229">
        <v>419196</v>
      </c>
      <c r="B825" s="229" t="s">
        <v>381</v>
      </c>
      <c r="AG825" s="229" t="s">
        <v>157</v>
      </c>
      <c r="AH825" s="229" t="s">
        <v>155</v>
      </c>
      <c r="AM825" s="229" t="s">
        <v>156</v>
      </c>
      <c r="AN825" s="229" t="s">
        <v>156</v>
      </c>
      <c r="AO825" s="229" t="s">
        <v>156</v>
      </c>
      <c r="AP825" s="229" t="s">
        <v>156</v>
      </c>
      <c r="AQ825" s="229" t="s">
        <v>156</v>
      </c>
      <c r="AR825" s="229" t="s">
        <v>156</v>
      </c>
      <c r="AS825" s="229" t="s">
        <v>2548</v>
      </c>
    </row>
    <row r="826" spans="1:45" x14ac:dyDescent="0.2">
      <c r="A826" s="229">
        <v>419198</v>
      </c>
      <c r="B826" s="229" t="s">
        <v>382</v>
      </c>
      <c r="P826" s="229" t="s">
        <v>155</v>
      </c>
      <c r="AB826" s="229" t="s">
        <v>157</v>
      </c>
      <c r="AD826" s="229" t="s">
        <v>156</v>
      </c>
      <c r="AF826" s="229" t="s">
        <v>156</v>
      </c>
      <c r="AI826" s="229" t="s">
        <v>156</v>
      </c>
      <c r="AJ826" s="229" t="s">
        <v>156</v>
      </c>
      <c r="AK826" s="229" t="s">
        <v>156</v>
      </c>
      <c r="AL826" s="229" t="s">
        <v>156</v>
      </c>
      <c r="AM826" s="229" t="s">
        <v>156</v>
      </c>
      <c r="AS826" s="229" t="s">
        <v>2548</v>
      </c>
    </row>
    <row r="827" spans="1:45" x14ac:dyDescent="0.2">
      <c r="A827" s="229">
        <v>419216</v>
      </c>
      <c r="B827" s="229" t="s">
        <v>381</v>
      </c>
      <c r="AI827" s="229" t="s">
        <v>155</v>
      </c>
      <c r="AJ827" s="229" t="s">
        <v>155</v>
      </c>
      <c r="AK827" s="229" t="s">
        <v>157</v>
      </c>
      <c r="AM827" s="229" t="s">
        <v>155</v>
      </c>
      <c r="AO827" s="229" t="s">
        <v>157</v>
      </c>
      <c r="AR827" s="229" t="s">
        <v>157</v>
      </c>
      <c r="AS827" s="229" t="s">
        <v>2548</v>
      </c>
    </row>
    <row r="828" spans="1:45" x14ac:dyDescent="0.2">
      <c r="A828" s="229">
        <v>419245</v>
      </c>
      <c r="B828" s="229" t="s">
        <v>381</v>
      </c>
      <c r="AM828" s="229" t="s">
        <v>155</v>
      </c>
      <c r="AS828" s="229" t="s">
        <v>2548</v>
      </c>
    </row>
    <row r="829" spans="1:45" x14ac:dyDescent="0.2">
      <c r="A829" s="229">
        <v>419249</v>
      </c>
      <c r="B829" s="229" t="s">
        <v>381</v>
      </c>
      <c r="I829" s="229" t="s">
        <v>155</v>
      </c>
      <c r="AI829" s="229" t="s">
        <v>157</v>
      </c>
      <c r="AJ829" s="229" t="s">
        <v>157</v>
      </c>
      <c r="AO829" s="229" t="s">
        <v>157</v>
      </c>
      <c r="AS829" s="229" t="s">
        <v>2548</v>
      </c>
    </row>
    <row r="830" spans="1:45" x14ac:dyDescent="0.2">
      <c r="A830" s="229">
        <v>419257</v>
      </c>
      <c r="B830" s="229" t="s">
        <v>381</v>
      </c>
      <c r="R830" s="229" t="s">
        <v>156</v>
      </c>
      <c r="S830" s="229" t="s">
        <v>155</v>
      </c>
      <c r="AI830" s="229" t="s">
        <v>157</v>
      </c>
      <c r="AN830" s="229" t="s">
        <v>156</v>
      </c>
      <c r="AO830" s="229" t="s">
        <v>157</v>
      </c>
      <c r="AR830" s="229" t="s">
        <v>156</v>
      </c>
      <c r="AS830" s="229" t="s">
        <v>2548</v>
      </c>
    </row>
    <row r="831" spans="1:45" x14ac:dyDescent="0.2">
      <c r="A831" s="229">
        <v>419258</v>
      </c>
      <c r="B831" s="229" t="s">
        <v>381</v>
      </c>
      <c r="AB831" s="229" t="s">
        <v>155</v>
      </c>
      <c r="AF831" s="229" t="s">
        <v>155</v>
      </c>
      <c r="AH831" s="229" t="s">
        <v>155</v>
      </c>
      <c r="AM831" s="229" t="s">
        <v>155</v>
      </c>
      <c r="AO831" s="229" t="s">
        <v>155</v>
      </c>
      <c r="AS831" s="229" t="s">
        <v>2547</v>
      </c>
    </row>
    <row r="832" spans="1:45" x14ac:dyDescent="0.2">
      <c r="A832" s="229">
        <v>419293</v>
      </c>
      <c r="B832" s="229" t="s">
        <v>381</v>
      </c>
      <c r="AI832" s="229" t="s">
        <v>157</v>
      </c>
      <c r="AK832" s="229" t="s">
        <v>156</v>
      </c>
      <c r="AM832" s="229" t="s">
        <v>156</v>
      </c>
      <c r="AN832" s="229" t="s">
        <v>156</v>
      </c>
      <c r="AP832" s="229" t="s">
        <v>156</v>
      </c>
      <c r="AR832" s="229" t="s">
        <v>156</v>
      </c>
      <c r="AS832" s="229" t="s">
        <v>2548</v>
      </c>
    </row>
    <row r="833" spans="1:45" x14ac:dyDescent="0.2">
      <c r="A833" s="229">
        <v>419301</v>
      </c>
      <c r="B833" s="229" t="s">
        <v>381</v>
      </c>
      <c r="S833" s="229" t="s">
        <v>155</v>
      </c>
      <c r="AA833" s="229" t="s">
        <v>157</v>
      </c>
      <c r="AD833" s="229" t="s">
        <v>155</v>
      </c>
      <c r="AF833" s="229" t="s">
        <v>157</v>
      </c>
      <c r="AM833" s="229" t="s">
        <v>157</v>
      </c>
      <c r="AN833" s="229" t="s">
        <v>156</v>
      </c>
      <c r="AO833" s="229" t="s">
        <v>156</v>
      </c>
      <c r="AP833" s="229" t="s">
        <v>156</v>
      </c>
      <c r="AQ833" s="229" t="s">
        <v>156</v>
      </c>
      <c r="AR833" s="229" t="s">
        <v>156</v>
      </c>
      <c r="AS833" s="229" t="s">
        <v>2548</v>
      </c>
    </row>
    <row r="834" spans="1:45" x14ac:dyDescent="0.2">
      <c r="A834" s="229">
        <v>419302</v>
      </c>
      <c r="B834" s="229" t="s">
        <v>381</v>
      </c>
      <c r="AF834" s="229" t="s">
        <v>155</v>
      </c>
      <c r="AI834" s="229" t="s">
        <v>155</v>
      </c>
      <c r="AJ834" s="229" t="s">
        <v>156</v>
      </c>
      <c r="AM834" s="229" t="s">
        <v>157</v>
      </c>
      <c r="AN834" s="229" t="s">
        <v>156</v>
      </c>
      <c r="AO834" s="229" t="s">
        <v>155</v>
      </c>
      <c r="AR834" s="229" t="s">
        <v>156</v>
      </c>
      <c r="AS834" s="229" t="s">
        <v>2548</v>
      </c>
    </row>
    <row r="835" spans="1:45" x14ac:dyDescent="0.2">
      <c r="A835" s="229">
        <v>419306</v>
      </c>
      <c r="B835" s="229" t="s">
        <v>381</v>
      </c>
      <c r="I835" s="229" t="s">
        <v>155</v>
      </c>
      <c r="P835" s="229" t="s">
        <v>157</v>
      </c>
      <c r="AA835" s="229" t="s">
        <v>155</v>
      </c>
      <c r="AF835" s="229" t="s">
        <v>155</v>
      </c>
      <c r="AI835" s="229" t="s">
        <v>157</v>
      </c>
      <c r="AJ835" s="229" t="s">
        <v>157</v>
      </c>
      <c r="AN835" s="229" t="s">
        <v>156</v>
      </c>
      <c r="AO835" s="229" t="s">
        <v>156</v>
      </c>
      <c r="AS835" s="229" t="s">
        <v>2548</v>
      </c>
    </row>
    <row r="836" spans="1:45" x14ac:dyDescent="0.2">
      <c r="A836" s="229">
        <v>419308</v>
      </c>
      <c r="B836" s="229" t="s">
        <v>381</v>
      </c>
      <c r="AA836" s="229" t="s">
        <v>155</v>
      </c>
      <c r="AM836" s="229" t="s">
        <v>155</v>
      </c>
      <c r="AO836" s="229" t="s">
        <v>157</v>
      </c>
      <c r="AS836" s="229" t="s">
        <v>2548</v>
      </c>
    </row>
    <row r="837" spans="1:45" x14ac:dyDescent="0.2">
      <c r="A837" s="229">
        <v>419309</v>
      </c>
      <c r="B837" s="229" t="s">
        <v>381</v>
      </c>
      <c r="L837" s="229" t="s">
        <v>155</v>
      </c>
      <c r="AN837" s="229" t="s">
        <v>156</v>
      </c>
      <c r="AO837" s="229" t="s">
        <v>156</v>
      </c>
      <c r="AP837" s="229" t="s">
        <v>156</v>
      </c>
      <c r="AQ837" s="229" t="s">
        <v>156</v>
      </c>
      <c r="AR837" s="229" t="s">
        <v>156</v>
      </c>
      <c r="AS837" s="229" t="s">
        <v>2548</v>
      </c>
    </row>
    <row r="838" spans="1:45" x14ac:dyDescent="0.2">
      <c r="A838" s="229">
        <v>419314</v>
      </c>
      <c r="B838" s="229" t="s">
        <v>381</v>
      </c>
      <c r="AA838" s="229" t="s">
        <v>155</v>
      </c>
      <c r="AK838" s="229" t="s">
        <v>156</v>
      </c>
      <c r="AN838" s="229" t="s">
        <v>156</v>
      </c>
      <c r="AO838" s="229" t="s">
        <v>156</v>
      </c>
      <c r="AP838" s="229" t="s">
        <v>156</v>
      </c>
      <c r="AQ838" s="229" t="s">
        <v>156</v>
      </c>
      <c r="AR838" s="229" t="s">
        <v>156</v>
      </c>
      <c r="AS838" s="229" t="s">
        <v>2548</v>
      </c>
    </row>
    <row r="839" spans="1:45" x14ac:dyDescent="0.2">
      <c r="A839" s="229">
        <v>419321</v>
      </c>
      <c r="B839" s="229" t="s">
        <v>381</v>
      </c>
      <c r="L839" s="229" t="s">
        <v>155</v>
      </c>
      <c r="Q839" s="229" t="s">
        <v>156</v>
      </c>
      <c r="AA839" s="229" t="s">
        <v>155</v>
      </c>
      <c r="AF839" s="229" t="s">
        <v>157</v>
      </c>
      <c r="AL839" s="229" t="s">
        <v>155</v>
      </c>
      <c r="AM839" s="229" t="s">
        <v>157</v>
      </c>
      <c r="AO839" s="229" t="s">
        <v>157</v>
      </c>
      <c r="AS839" s="229" t="s">
        <v>2548</v>
      </c>
    </row>
    <row r="840" spans="1:45" x14ac:dyDescent="0.2">
      <c r="A840" s="229">
        <v>419323</v>
      </c>
      <c r="B840" s="229" t="s">
        <v>381</v>
      </c>
      <c r="AM840" s="229" t="s">
        <v>157</v>
      </c>
      <c r="AN840" s="229" t="s">
        <v>156</v>
      </c>
      <c r="AO840" s="229" t="s">
        <v>156</v>
      </c>
      <c r="AP840" s="229" t="s">
        <v>156</v>
      </c>
      <c r="AQ840" s="229" t="s">
        <v>156</v>
      </c>
      <c r="AR840" s="229" t="s">
        <v>156</v>
      </c>
      <c r="AS840" s="229" t="s">
        <v>2548</v>
      </c>
    </row>
    <row r="841" spans="1:45" x14ac:dyDescent="0.2">
      <c r="A841" s="229">
        <v>419333</v>
      </c>
      <c r="B841" s="229" t="s">
        <v>381</v>
      </c>
      <c r="L841" s="229" t="s">
        <v>156</v>
      </c>
      <c r="R841" s="229" t="s">
        <v>156</v>
      </c>
      <c r="U841" s="229" t="s">
        <v>156</v>
      </c>
      <c r="AO841" s="229" t="s">
        <v>157</v>
      </c>
      <c r="AS841" s="229" t="s">
        <v>2548</v>
      </c>
    </row>
    <row r="842" spans="1:45" x14ac:dyDescent="0.2">
      <c r="A842" s="229">
        <v>419340</v>
      </c>
      <c r="B842" s="229" t="s">
        <v>381</v>
      </c>
      <c r="AI842" s="229" t="s">
        <v>156</v>
      </c>
      <c r="AM842" s="229" t="s">
        <v>157</v>
      </c>
      <c r="AN842" s="229" t="s">
        <v>156</v>
      </c>
      <c r="AO842" s="229" t="s">
        <v>156</v>
      </c>
      <c r="AS842" s="229" t="s">
        <v>2547</v>
      </c>
    </row>
    <row r="843" spans="1:45" x14ac:dyDescent="0.2">
      <c r="A843" s="229">
        <v>419344</v>
      </c>
      <c r="B843" s="229" t="s">
        <v>382</v>
      </c>
      <c r="L843" s="229" t="s">
        <v>157</v>
      </c>
      <c r="AA843" s="229" t="s">
        <v>155</v>
      </c>
      <c r="AH843" s="229" t="s">
        <v>155</v>
      </c>
      <c r="AI843" s="229" t="s">
        <v>156</v>
      </c>
      <c r="AJ843" s="229" t="s">
        <v>156</v>
      </c>
      <c r="AK843" s="229" t="s">
        <v>156</v>
      </c>
      <c r="AL843" s="229" t="s">
        <v>156</v>
      </c>
      <c r="AM843" s="229" t="s">
        <v>156</v>
      </c>
      <c r="AS843" s="229" t="s">
        <v>2548</v>
      </c>
    </row>
    <row r="844" spans="1:45" x14ac:dyDescent="0.2">
      <c r="A844" s="229">
        <v>419348</v>
      </c>
      <c r="B844" s="229" t="s">
        <v>381</v>
      </c>
      <c r="Z844" s="229" t="s">
        <v>155</v>
      </c>
      <c r="AA844" s="229" t="s">
        <v>155</v>
      </c>
      <c r="AD844" s="229" t="s">
        <v>155</v>
      </c>
      <c r="AF844" s="229" t="s">
        <v>155</v>
      </c>
      <c r="AM844" s="229" t="s">
        <v>156</v>
      </c>
      <c r="AN844" s="229" t="s">
        <v>156</v>
      </c>
      <c r="AO844" s="229" t="s">
        <v>156</v>
      </c>
      <c r="AP844" s="229" t="s">
        <v>156</v>
      </c>
      <c r="AQ844" s="229" t="s">
        <v>156</v>
      </c>
      <c r="AR844" s="229" t="s">
        <v>156</v>
      </c>
      <c r="AS844" s="229" t="s">
        <v>2548</v>
      </c>
    </row>
    <row r="845" spans="1:45" x14ac:dyDescent="0.2">
      <c r="A845" s="229">
        <v>419364</v>
      </c>
      <c r="B845" s="229" t="s">
        <v>381</v>
      </c>
      <c r="AE845" s="229" t="s">
        <v>156</v>
      </c>
      <c r="AS845" s="229" t="s">
        <v>2548</v>
      </c>
    </row>
    <row r="846" spans="1:45" x14ac:dyDescent="0.2">
      <c r="A846" s="229">
        <v>419366</v>
      </c>
      <c r="B846" s="229" t="s">
        <v>381</v>
      </c>
      <c r="AE846" s="229" t="s">
        <v>156</v>
      </c>
      <c r="AI846" s="229" t="s">
        <v>157</v>
      </c>
      <c r="AK846" s="229" t="s">
        <v>156</v>
      </c>
      <c r="AL846" s="229" t="s">
        <v>156</v>
      </c>
      <c r="AM846" s="229" t="s">
        <v>156</v>
      </c>
      <c r="AN846" s="229" t="s">
        <v>156</v>
      </c>
      <c r="AO846" s="229" t="s">
        <v>156</v>
      </c>
      <c r="AP846" s="229" t="s">
        <v>156</v>
      </c>
      <c r="AQ846" s="229" t="s">
        <v>156</v>
      </c>
      <c r="AR846" s="229" t="s">
        <v>156</v>
      </c>
      <c r="AS846" s="229" t="s">
        <v>2548</v>
      </c>
    </row>
    <row r="847" spans="1:45" x14ac:dyDescent="0.2">
      <c r="A847" s="229">
        <v>419382</v>
      </c>
      <c r="B847" s="229" t="s">
        <v>381</v>
      </c>
      <c r="AP847" s="229" t="s">
        <v>156</v>
      </c>
      <c r="AS847" s="229" t="s">
        <v>2548</v>
      </c>
    </row>
    <row r="848" spans="1:45" x14ac:dyDescent="0.2">
      <c r="A848" s="229">
        <v>419395</v>
      </c>
      <c r="B848" s="229" t="s">
        <v>381</v>
      </c>
      <c r="AM848" s="229" t="s">
        <v>157</v>
      </c>
      <c r="AQ848" s="229" t="s">
        <v>156</v>
      </c>
      <c r="AS848" s="229" t="s">
        <v>2548</v>
      </c>
    </row>
    <row r="849" spans="1:45" x14ac:dyDescent="0.2">
      <c r="A849" s="229">
        <v>419400</v>
      </c>
      <c r="B849" s="229" t="s">
        <v>381</v>
      </c>
      <c r="AJ849" s="229" t="s">
        <v>156</v>
      </c>
      <c r="AO849" s="229" t="s">
        <v>156</v>
      </c>
      <c r="AQ849" s="229" t="s">
        <v>156</v>
      </c>
      <c r="AR849" s="229" t="s">
        <v>156</v>
      </c>
      <c r="AS849" s="229" t="s">
        <v>2548</v>
      </c>
    </row>
    <row r="850" spans="1:45" x14ac:dyDescent="0.2">
      <c r="A850" s="229">
        <v>419405</v>
      </c>
      <c r="B850" s="229" t="s">
        <v>381</v>
      </c>
      <c r="W850" s="229" t="s">
        <v>155</v>
      </c>
      <c r="AD850" s="229" t="s">
        <v>157</v>
      </c>
      <c r="AF850" s="229" t="s">
        <v>155</v>
      </c>
      <c r="AI850" s="229" t="s">
        <v>157</v>
      </c>
      <c r="AK850" s="229" t="s">
        <v>157</v>
      </c>
      <c r="AM850" s="229" t="s">
        <v>156</v>
      </c>
      <c r="AO850" s="229" t="s">
        <v>157</v>
      </c>
      <c r="AR850" s="229" t="s">
        <v>156</v>
      </c>
      <c r="AS850" s="229" t="s">
        <v>2548</v>
      </c>
    </row>
    <row r="851" spans="1:45" x14ac:dyDescent="0.2">
      <c r="A851" s="229">
        <v>419415</v>
      </c>
      <c r="B851" s="229" t="s">
        <v>381</v>
      </c>
      <c r="L851" s="229" t="s">
        <v>155</v>
      </c>
      <c r="AA851" s="229" t="s">
        <v>155</v>
      </c>
      <c r="AS851" s="229" t="s">
        <v>2548</v>
      </c>
    </row>
    <row r="852" spans="1:45" x14ac:dyDescent="0.2">
      <c r="A852" s="229">
        <v>419436</v>
      </c>
      <c r="B852" s="229" t="s">
        <v>381</v>
      </c>
      <c r="AM852" s="229" t="s">
        <v>156</v>
      </c>
      <c r="AR852" s="229" t="s">
        <v>156</v>
      </c>
      <c r="AS852" s="229" t="s">
        <v>2548</v>
      </c>
    </row>
    <row r="853" spans="1:45" x14ac:dyDescent="0.2">
      <c r="A853" s="229">
        <v>419457</v>
      </c>
      <c r="B853" s="229" t="s">
        <v>381</v>
      </c>
      <c r="AE853" s="229" t="s">
        <v>156</v>
      </c>
      <c r="AK853" s="229" t="s">
        <v>156</v>
      </c>
      <c r="AN853" s="229" t="s">
        <v>156</v>
      </c>
      <c r="AO853" s="229" t="s">
        <v>156</v>
      </c>
      <c r="AP853" s="229" t="s">
        <v>156</v>
      </c>
      <c r="AQ853" s="229" t="s">
        <v>156</v>
      </c>
      <c r="AR853" s="229" t="s">
        <v>156</v>
      </c>
      <c r="AS853" s="229" t="s">
        <v>2548</v>
      </c>
    </row>
    <row r="854" spans="1:45" x14ac:dyDescent="0.2">
      <c r="A854" s="229">
        <v>419463</v>
      </c>
      <c r="B854" s="229" t="s">
        <v>381</v>
      </c>
      <c r="AP854" s="229" t="s">
        <v>156</v>
      </c>
      <c r="AS854" s="229" t="s">
        <v>2548</v>
      </c>
    </row>
    <row r="855" spans="1:45" x14ac:dyDescent="0.2">
      <c r="A855" s="229">
        <v>419474</v>
      </c>
      <c r="B855" s="229" t="s">
        <v>381</v>
      </c>
      <c r="AA855" s="229" t="s">
        <v>157</v>
      </c>
      <c r="AB855" s="229" t="s">
        <v>157</v>
      </c>
      <c r="AF855" s="229" t="s">
        <v>156</v>
      </c>
      <c r="AH855" s="229" t="s">
        <v>157</v>
      </c>
      <c r="AI855" s="229" t="s">
        <v>157</v>
      </c>
      <c r="AJ855" s="229" t="s">
        <v>157</v>
      </c>
      <c r="AK855" s="229" t="s">
        <v>156</v>
      </c>
      <c r="AL855" s="229" t="s">
        <v>157</v>
      </c>
      <c r="AM855" s="229" t="s">
        <v>156</v>
      </c>
      <c r="AN855" s="229" t="s">
        <v>156</v>
      </c>
      <c r="AO855" s="229" t="s">
        <v>156</v>
      </c>
      <c r="AP855" s="229" t="s">
        <v>156</v>
      </c>
      <c r="AQ855" s="229" t="s">
        <v>156</v>
      </c>
      <c r="AR855" s="229" t="s">
        <v>156</v>
      </c>
      <c r="AS855" s="229" t="s">
        <v>2548</v>
      </c>
    </row>
    <row r="856" spans="1:45" x14ac:dyDescent="0.2">
      <c r="A856" s="229">
        <v>419480</v>
      </c>
      <c r="B856" s="229" t="s">
        <v>382</v>
      </c>
      <c r="L856" s="229" t="s">
        <v>156</v>
      </c>
      <c r="U856" s="229" t="s">
        <v>156</v>
      </c>
      <c r="AD856" s="229" t="s">
        <v>157</v>
      </c>
      <c r="AI856" s="229" t="s">
        <v>156</v>
      </c>
      <c r="AJ856" s="229" t="s">
        <v>156</v>
      </c>
      <c r="AK856" s="229" t="s">
        <v>156</v>
      </c>
      <c r="AL856" s="229" t="s">
        <v>156</v>
      </c>
      <c r="AM856" s="229" t="s">
        <v>156</v>
      </c>
      <c r="AS856" s="229" t="s">
        <v>2548</v>
      </c>
    </row>
    <row r="857" spans="1:45" x14ac:dyDescent="0.2">
      <c r="A857" s="229">
        <v>419493</v>
      </c>
      <c r="B857" s="229" t="s">
        <v>382</v>
      </c>
      <c r="S857" s="229" t="s">
        <v>155</v>
      </c>
      <c r="AE857" s="229" t="s">
        <v>157</v>
      </c>
      <c r="AI857" s="229" t="s">
        <v>156</v>
      </c>
      <c r="AJ857" s="229" t="s">
        <v>156</v>
      </c>
      <c r="AK857" s="229" t="s">
        <v>156</v>
      </c>
      <c r="AL857" s="229" t="s">
        <v>156</v>
      </c>
      <c r="AM857" s="229" t="s">
        <v>156</v>
      </c>
      <c r="AS857" s="229" t="s">
        <v>2548</v>
      </c>
    </row>
    <row r="858" spans="1:45" x14ac:dyDescent="0.2">
      <c r="A858" s="229">
        <v>419500</v>
      </c>
      <c r="B858" s="229" t="s">
        <v>381</v>
      </c>
      <c r="AF858" s="229" t="s">
        <v>155</v>
      </c>
      <c r="AM858" s="229" t="s">
        <v>155</v>
      </c>
      <c r="AS858" s="229" t="s">
        <v>2548</v>
      </c>
    </row>
    <row r="859" spans="1:45" x14ac:dyDescent="0.2">
      <c r="A859" s="229">
        <v>419501</v>
      </c>
      <c r="B859" s="229" t="s">
        <v>381</v>
      </c>
      <c r="AD859" s="229" t="s">
        <v>157</v>
      </c>
      <c r="AF859" s="229" t="s">
        <v>157</v>
      </c>
      <c r="AM859" s="229" t="s">
        <v>155</v>
      </c>
      <c r="AS859" s="229" t="s">
        <v>2547</v>
      </c>
    </row>
    <row r="860" spans="1:45" x14ac:dyDescent="0.2">
      <c r="A860" s="229">
        <v>419524</v>
      </c>
      <c r="B860" s="229" t="s">
        <v>381</v>
      </c>
      <c r="R860" s="229" t="s">
        <v>155</v>
      </c>
      <c r="S860" s="229" t="s">
        <v>157</v>
      </c>
      <c r="AJ860" s="229" t="s">
        <v>156</v>
      </c>
      <c r="AM860" s="229" t="s">
        <v>157</v>
      </c>
      <c r="AN860" s="229" t="s">
        <v>156</v>
      </c>
      <c r="AO860" s="229" t="s">
        <v>156</v>
      </c>
      <c r="AP860" s="229" t="s">
        <v>156</v>
      </c>
      <c r="AQ860" s="229" t="s">
        <v>156</v>
      </c>
      <c r="AR860" s="229" t="s">
        <v>156</v>
      </c>
      <c r="AS860" s="229" t="s">
        <v>2548</v>
      </c>
    </row>
    <row r="861" spans="1:45" x14ac:dyDescent="0.2">
      <c r="A861" s="229">
        <v>419533</v>
      </c>
      <c r="B861" s="229" t="s">
        <v>381</v>
      </c>
      <c r="AI861" s="229" t="s">
        <v>155</v>
      </c>
      <c r="AM861" s="229" t="s">
        <v>155</v>
      </c>
      <c r="AS861" s="229" t="s">
        <v>2548</v>
      </c>
    </row>
    <row r="862" spans="1:45" x14ac:dyDescent="0.2">
      <c r="A862" s="229">
        <v>419540</v>
      </c>
      <c r="B862" s="229" t="s">
        <v>381</v>
      </c>
      <c r="AF862" s="229" t="s">
        <v>155</v>
      </c>
      <c r="AI862" s="229" t="s">
        <v>156</v>
      </c>
      <c r="AN862" s="229" t="s">
        <v>156</v>
      </c>
      <c r="AO862" s="229" t="s">
        <v>156</v>
      </c>
      <c r="AP862" s="229" t="s">
        <v>156</v>
      </c>
      <c r="AQ862" s="229" t="s">
        <v>156</v>
      </c>
      <c r="AR862" s="229" t="s">
        <v>156</v>
      </c>
      <c r="AS862" s="229" t="s">
        <v>2548</v>
      </c>
    </row>
    <row r="863" spans="1:45" x14ac:dyDescent="0.2">
      <c r="A863" s="229">
        <v>419551</v>
      </c>
      <c r="B863" s="229" t="s">
        <v>382</v>
      </c>
      <c r="H863" s="229" t="s">
        <v>155</v>
      </c>
      <c r="AI863" s="229" t="s">
        <v>156</v>
      </c>
      <c r="AJ863" s="229" t="s">
        <v>156</v>
      </c>
      <c r="AK863" s="229" t="s">
        <v>156</v>
      </c>
      <c r="AL863" s="229" t="s">
        <v>156</v>
      </c>
      <c r="AM863" s="229" t="s">
        <v>156</v>
      </c>
      <c r="AS863" s="229" t="s">
        <v>2548</v>
      </c>
    </row>
    <row r="864" spans="1:45" x14ac:dyDescent="0.2">
      <c r="A864" s="229">
        <v>419556</v>
      </c>
      <c r="B864" s="229" t="s">
        <v>382</v>
      </c>
      <c r="I864" s="229" t="s">
        <v>155</v>
      </c>
      <c r="AA864" s="229" t="s">
        <v>155</v>
      </c>
      <c r="AF864" s="229" t="s">
        <v>155</v>
      </c>
      <c r="AH864" s="229" t="s">
        <v>155</v>
      </c>
      <c r="AI864" s="229" t="s">
        <v>156</v>
      </c>
      <c r="AJ864" s="229" t="s">
        <v>156</v>
      </c>
      <c r="AK864" s="229" t="s">
        <v>156</v>
      </c>
      <c r="AL864" s="229" t="s">
        <v>156</v>
      </c>
      <c r="AM864" s="229" t="s">
        <v>156</v>
      </c>
      <c r="AS864" s="229" t="s">
        <v>2548</v>
      </c>
    </row>
    <row r="865" spans="1:45" x14ac:dyDescent="0.2">
      <c r="A865" s="229">
        <v>419559</v>
      </c>
      <c r="B865" s="229" t="s">
        <v>381</v>
      </c>
      <c r="AA865" s="229" t="s">
        <v>155</v>
      </c>
      <c r="AD865" s="229" t="s">
        <v>155</v>
      </c>
      <c r="AF865" s="229" t="s">
        <v>157</v>
      </c>
      <c r="AJ865" s="229" t="s">
        <v>157</v>
      </c>
      <c r="AK865" s="229" t="s">
        <v>155</v>
      </c>
      <c r="AM865" s="229" t="s">
        <v>157</v>
      </c>
      <c r="AO865" s="229" t="s">
        <v>156</v>
      </c>
      <c r="AS865" s="229" t="s">
        <v>2548</v>
      </c>
    </row>
    <row r="866" spans="1:45" x14ac:dyDescent="0.2">
      <c r="A866" s="229">
        <v>419563</v>
      </c>
      <c r="B866" s="229" t="s">
        <v>381</v>
      </c>
      <c r="AM866" s="229" t="s">
        <v>155</v>
      </c>
      <c r="AS866" s="229" t="s">
        <v>2548</v>
      </c>
    </row>
    <row r="867" spans="1:45" x14ac:dyDescent="0.2">
      <c r="A867" s="229">
        <v>419564</v>
      </c>
      <c r="B867" s="229" t="s">
        <v>381</v>
      </c>
      <c r="AM867" s="229" t="s">
        <v>155</v>
      </c>
      <c r="AS867" s="229" t="s">
        <v>2547</v>
      </c>
    </row>
    <row r="868" spans="1:45" x14ac:dyDescent="0.2">
      <c r="A868" s="229">
        <v>419566</v>
      </c>
      <c r="B868" s="229" t="s">
        <v>381</v>
      </c>
      <c r="H868" s="229" t="s">
        <v>155</v>
      </c>
      <c r="R868" s="229" t="s">
        <v>157</v>
      </c>
      <c r="AF868" s="229" t="s">
        <v>155</v>
      </c>
      <c r="AI868" s="229" t="s">
        <v>156</v>
      </c>
      <c r="AJ868" s="229" t="s">
        <v>156</v>
      </c>
      <c r="AK868" s="229" t="s">
        <v>156</v>
      </c>
      <c r="AL868" s="229" t="s">
        <v>156</v>
      </c>
      <c r="AM868" s="229" t="s">
        <v>156</v>
      </c>
      <c r="AN868" s="229" t="s">
        <v>156</v>
      </c>
      <c r="AO868" s="229" t="s">
        <v>156</v>
      </c>
      <c r="AP868" s="229" t="s">
        <v>156</v>
      </c>
      <c r="AQ868" s="229" t="s">
        <v>156</v>
      </c>
      <c r="AR868" s="229" t="s">
        <v>156</v>
      </c>
      <c r="AS868" s="229" t="s">
        <v>2548</v>
      </c>
    </row>
    <row r="869" spans="1:45" x14ac:dyDescent="0.2">
      <c r="A869" s="229">
        <v>419567</v>
      </c>
      <c r="B869" s="229" t="s">
        <v>381</v>
      </c>
      <c r="AA869" s="229" t="s">
        <v>155</v>
      </c>
      <c r="AJ869" s="229" t="s">
        <v>157</v>
      </c>
      <c r="AS869" s="229" t="s">
        <v>2548</v>
      </c>
    </row>
    <row r="870" spans="1:45" x14ac:dyDescent="0.2">
      <c r="A870" s="229">
        <v>419575</v>
      </c>
      <c r="B870" s="229" t="s">
        <v>381</v>
      </c>
      <c r="D870" s="229" t="s">
        <v>157</v>
      </c>
      <c r="G870" s="229" t="s">
        <v>155</v>
      </c>
      <c r="R870" s="229" t="s">
        <v>156</v>
      </c>
      <c r="AI870" s="229" t="s">
        <v>157</v>
      </c>
      <c r="AL870" s="229" t="s">
        <v>157</v>
      </c>
      <c r="AM870" s="229" t="s">
        <v>157</v>
      </c>
      <c r="AS870" s="229" t="s">
        <v>2548</v>
      </c>
    </row>
    <row r="871" spans="1:45" x14ac:dyDescent="0.2">
      <c r="A871" s="229">
        <v>419576</v>
      </c>
      <c r="B871" s="229" t="s">
        <v>381</v>
      </c>
      <c r="AH871" s="229" t="s">
        <v>157</v>
      </c>
      <c r="AI871" s="229" t="s">
        <v>157</v>
      </c>
      <c r="AM871" s="229" t="s">
        <v>157</v>
      </c>
      <c r="AN871" s="229" t="s">
        <v>156</v>
      </c>
      <c r="AO871" s="229" t="s">
        <v>156</v>
      </c>
      <c r="AP871" s="229" t="s">
        <v>156</v>
      </c>
      <c r="AQ871" s="229" t="s">
        <v>156</v>
      </c>
      <c r="AR871" s="229" t="s">
        <v>156</v>
      </c>
      <c r="AS871" s="229" t="s">
        <v>2548</v>
      </c>
    </row>
    <row r="872" spans="1:45" x14ac:dyDescent="0.2">
      <c r="A872" s="229">
        <v>419580</v>
      </c>
      <c r="B872" s="229" t="s">
        <v>382</v>
      </c>
      <c r="R872" s="229" t="s">
        <v>157</v>
      </c>
      <c r="S872" s="229" t="s">
        <v>155</v>
      </c>
      <c r="AE872" s="229" t="s">
        <v>156</v>
      </c>
      <c r="AF872" s="229" t="s">
        <v>155</v>
      </c>
      <c r="AI872" s="229" t="s">
        <v>156</v>
      </c>
      <c r="AJ872" s="229" t="s">
        <v>156</v>
      </c>
      <c r="AK872" s="229" t="s">
        <v>156</v>
      </c>
      <c r="AL872" s="229" t="s">
        <v>156</v>
      </c>
      <c r="AM872" s="229" t="s">
        <v>156</v>
      </c>
      <c r="AS872" s="229" t="s">
        <v>2548</v>
      </c>
    </row>
    <row r="873" spans="1:45" x14ac:dyDescent="0.2">
      <c r="A873" s="229">
        <v>419590</v>
      </c>
      <c r="B873" s="229" t="s">
        <v>381</v>
      </c>
      <c r="AA873" s="229" t="s">
        <v>155</v>
      </c>
      <c r="AF873" s="229" t="s">
        <v>155</v>
      </c>
      <c r="AM873" s="229" t="s">
        <v>157</v>
      </c>
      <c r="AS873" s="229" t="s">
        <v>2548</v>
      </c>
    </row>
    <row r="874" spans="1:45" x14ac:dyDescent="0.2">
      <c r="A874" s="229">
        <v>419592</v>
      </c>
      <c r="B874" s="229" t="s">
        <v>381</v>
      </c>
      <c r="AO874" s="229" t="s">
        <v>157</v>
      </c>
      <c r="AS874" s="229" t="s">
        <v>2547</v>
      </c>
    </row>
    <row r="875" spans="1:45" x14ac:dyDescent="0.2">
      <c r="A875" s="229">
        <v>419606</v>
      </c>
      <c r="B875" s="229" t="s">
        <v>381</v>
      </c>
      <c r="E875" s="229" t="s">
        <v>155</v>
      </c>
      <c r="S875" s="229" t="s">
        <v>155</v>
      </c>
      <c r="AK875" s="229" t="s">
        <v>157</v>
      </c>
      <c r="AM875" s="229" t="s">
        <v>157</v>
      </c>
      <c r="AO875" s="229" t="s">
        <v>157</v>
      </c>
      <c r="AQ875" s="229" t="s">
        <v>156</v>
      </c>
      <c r="AR875" s="229" t="s">
        <v>156</v>
      </c>
      <c r="AS875" s="229" t="s">
        <v>2547</v>
      </c>
    </row>
    <row r="876" spans="1:45" x14ac:dyDescent="0.2">
      <c r="A876" s="229">
        <v>419607</v>
      </c>
      <c r="B876" s="229" t="s">
        <v>382</v>
      </c>
      <c r="AA876" s="229" t="s">
        <v>155</v>
      </c>
      <c r="AD876" s="229" t="s">
        <v>157</v>
      </c>
      <c r="AI876" s="229" t="s">
        <v>156</v>
      </c>
      <c r="AJ876" s="229" t="s">
        <v>156</v>
      </c>
      <c r="AK876" s="229" t="s">
        <v>156</v>
      </c>
      <c r="AL876" s="229" t="s">
        <v>156</v>
      </c>
      <c r="AM876" s="229" t="s">
        <v>156</v>
      </c>
      <c r="AS876" s="229" t="s">
        <v>2548</v>
      </c>
    </row>
    <row r="877" spans="1:45" x14ac:dyDescent="0.2">
      <c r="A877" s="229">
        <v>419613</v>
      </c>
      <c r="B877" s="229" t="s">
        <v>381</v>
      </c>
      <c r="AJ877" s="229" t="s">
        <v>156</v>
      </c>
      <c r="AN877" s="229" t="s">
        <v>156</v>
      </c>
      <c r="AO877" s="229" t="s">
        <v>156</v>
      </c>
      <c r="AP877" s="229" t="s">
        <v>156</v>
      </c>
      <c r="AQ877" s="229" t="s">
        <v>156</v>
      </c>
      <c r="AR877" s="229" t="s">
        <v>156</v>
      </c>
      <c r="AS877" s="229" t="s">
        <v>2548</v>
      </c>
    </row>
    <row r="878" spans="1:45" x14ac:dyDescent="0.2">
      <c r="A878" s="229">
        <v>419614</v>
      </c>
      <c r="B878" s="229" t="s">
        <v>382</v>
      </c>
      <c r="R878" s="229" t="s">
        <v>156</v>
      </c>
      <c r="AD878" s="229" t="s">
        <v>156</v>
      </c>
      <c r="AF878" s="229" t="s">
        <v>156</v>
      </c>
      <c r="AH878" s="229" t="s">
        <v>156</v>
      </c>
      <c r="AI878" s="229" t="s">
        <v>156</v>
      </c>
      <c r="AJ878" s="229" t="s">
        <v>156</v>
      </c>
      <c r="AK878" s="229" t="s">
        <v>156</v>
      </c>
      <c r="AL878" s="229" t="s">
        <v>156</v>
      </c>
      <c r="AM878" s="229" t="s">
        <v>156</v>
      </c>
      <c r="AS878" s="229" t="s">
        <v>2548</v>
      </c>
    </row>
    <row r="879" spans="1:45" x14ac:dyDescent="0.2">
      <c r="A879" s="229">
        <v>419632</v>
      </c>
      <c r="B879" s="229" t="s">
        <v>382</v>
      </c>
      <c r="R879" s="229" t="s">
        <v>156</v>
      </c>
      <c r="AE879" s="229" t="s">
        <v>156</v>
      </c>
      <c r="AG879" s="229" t="s">
        <v>157</v>
      </c>
      <c r="AH879" s="229" t="s">
        <v>156</v>
      </c>
      <c r="AI879" s="229" t="s">
        <v>156</v>
      </c>
      <c r="AJ879" s="229" t="s">
        <v>156</v>
      </c>
      <c r="AK879" s="229" t="s">
        <v>156</v>
      </c>
      <c r="AL879" s="229" t="s">
        <v>156</v>
      </c>
      <c r="AM879" s="229" t="s">
        <v>156</v>
      </c>
      <c r="AS879" s="229" t="s">
        <v>2548</v>
      </c>
    </row>
    <row r="880" spans="1:45" x14ac:dyDescent="0.2">
      <c r="A880" s="229">
        <v>419638</v>
      </c>
      <c r="B880" s="229" t="s">
        <v>381</v>
      </c>
      <c r="L880" s="229" t="s">
        <v>156</v>
      </c>
      <c r="AA880" s="229" t="s">
        <v>156</v>
      </c>
      <c r="AN880" s="229" t="s">
        <v>156</v>
      </c>
      <c r="AO880" s="229" t="s">
        <v>156</v>
      </c>
      <c r="AP880" s="229" t="s">
        <v>156</v>
      </c>
      <c r="AQ880" s="229" t="s">
        <v>156</v>
      </c>
      <c r="AR880" s="229" t="s">
        <v>156</v>
      </c>
      <c r="AS880" s="229" t="s">
        <v>2548</v>
      </c>
    </row>
    <row r="881" spans="1:45" x14ac:dyDescent="0.2">
      <c r="A881" s="229">
        <v>419639</v>
      </c>
      <c r="B881" s="229" t="s">
        <v>381</v>
      </c>
      <c r="I881" s="229" t="s">
        <v>157</v>
      </c>
      <c r="N881" s="229" t="s">
        <v>155</v>
      </c>
      <c r="AD881" s="229" t="s">
        <v>157</v>
      </c>
      <c r="AE881" s="229" t="s">
        <v>155</v>
      </c>
      <c r="AI881" s="229" t="s">
        <v>155</v>
      </c>
      <c r="AK881" s="229" t="s">
        <v>157</v>
      </c>
      <c r="AM881" s="229" t="s">
        <v>157</v>
      </c>
      <c r="AO881" s="229" t="s">
        <v>157</v>
      </c>
      <c r="AR881" s="229" t="s">
        <v>157</v>
      </c>
      <c r="AS881" s="229" t="s">
        <v>2548</v>
      </c>
    </row>
    <row r="882" spans="1:45" x14ac:dyDescent="0.2">
      <c r="A882" s="229">
        <v>419640</v>
      </c>
      <c r="B882" s="229" t="s">
        <v>382</v>
      </c>
      <c r="AE882" s="229" t="s">
        <v>156</v>
      </c>
      <c r="AF882" s="229" t="s">
        <v>157</v>
      </c>
      <c r="AH882" s="229" t="s">
        <v>157</v>
      </c>
      <c r="AI882" s="229" t="s">
        <v>156</v>
      </c>
      <c r="AJ882" s="229" t="s">
        <v>156</v>
      </c>
      <c r="AK882" s="229" t="s">
        <v>156</v>
      </c>
      <c r="AL882" s="229" t="s">
        <v>156</v>
      </c>
      <c r="AM882" s="229" t="s">
        <v>156</v>
      </c>
      <c r="AS882" s="229" t="s">
        <v>2548</v>
      </c>
    </row>
    <row r="883" spans="1:45" x14ac:dyDescent="0.2">
      <c r="A883" s="229">
        <v>419645</v>
      </c>
      <c r="B883" s="229" t="s">
        <v>382</v>
      </c>
      <c r="L883" s="229" t="s">
        <v>157</v>
      </c>
      <c r="Q883" s="229" t="s">
        <v>155</v>
      </c>
      <c r="AH883" s="229" t="s">
        <v>155</v>
      </c>
      <c r="AI883" s="229" t="s">
        <v>156</v>
      </c>
      <c r="AJ883" s="229" t="s">
        <v>156</v>
      </c>
      <c r="AK883" s="229" t="s">
        <v>156</v>
      </c>
      <c r="AL883" s="229" t="s">
        <v>156</v>
      </c>
      <c r="AM883" s="229" t="s">
        <v>156</v>
      </c>
      <c r="AS883" s="229" t="s">
        <v>2548</v>
      </c>
    </row>
    <row r="884" spans="1:45" x14ac:dyDescent="0.2">
      <c r="A884" s="229">
        <v>419646</v>
      </c>
      <c r="B884" s="229" t="s">
        <v>382</v>
      </c>
      <c r="R884" s="229" t="s">
        <v>155</v>
      </c>
      <c r="S884" s="229" t="s">
        <v>155</v>
      </c>
      <c r="AF884" s="229" t="s">
        <v>155</v>
      </c>
      <c r="AH884" s="229" t="s">
        <v>155</v>
      </c>
      <c r="AI884" s="229" t="s">
        <v>156</v>
      </c>
      <c r="AJ884" s="229" t="s">
        <v>156</v>
      </c>
      <c r="AK884" s="229" t="s">
        <v>156</v>
      </c>
      <c r="AL884" s="229" t="s">
        <v>156</v>
      </c>
      <c r="AM884" s="229" t="s">
        <v>156</v>
      </c>
      <c r="AS884" s="229" t="s">
        <v>2548</v>
      </c>
    </row>
    <row r="885" spans="1:45" x14ac:dyDescent="0.2">
      <c r="A885" s="229">
        <v>419647</v>
      </c>
      <c r="B885" s="229" t="s">
        <v>381</v>
      </c>
      <c r="L885" s="229" t="s">
        <v>155</v>
      </c>
      <c r="R885" s="229" t="s">
        <v>156</v>
      </c>
      <c r="AA885" s="229" t="s">
        <v>157</v>
      </c>
      <c r="AF885" s="229" t="s">
        <v>157</v>
      </c>
      <c r="AI885" s="229" t="s">
        <v>157</v>
      </c>
      <c r="AJ885" s="229" t="s">
        <v>157</v>
      </c>
      <c r="AK885" s="229" t="s">
        <v>157</v>
      </c>
      <c r="AM885" s="229" t="s">
        <v>157</v>
      </c>
      <c r="AQ885" s="229" t="s">
        <v>156</v>
      </c>
      <c r="AR885" s="229" t="s">
        <v>156</v>
      </c>
      <c r="AS885" s="229" t="s">
        <v>2548</v>
      </c>
    </row>
    <row r="886" spans="1:45" x14ac:dyDescent="0.2">
      <c r="A886" s="229">
        <v>419652</v>
      </c>
      <c r="B886" s="229" t="s">
        <v>381</v>
      </c>
      <c r="AK886" s="229" t="s">
        <v>156</v>
      </c>
      <c r="AM886" s="229" t="s">
        <v>156</v>
      </c>
      <c r="AS886" s="229" t="s">
        <v>2548</v>
      </c>
    </row>
    <row r="887" spans="1:45" x14ac:dyDescent="0.2">
      <c r="A887" s="229">
        <v>419664</v>
      </c>
      <c r="B887" s="229" t="s">
        <v>381</v>
      </c>
      <c r="AA887" s="229" t="s">
        <v>157</v>
      </c>
      <c r="AM887" s="229" t="s">
        <v>157</v>
      </c>
      <c r="AS887" s="229" t="s">
        <v>2547</v>
      </c>
    </row>
    <row r="888" spans="1:45" x14ac:dyDescent="0.2">
      <c r="A888" s="229">
        <v>419672</v>
      </c>
      <c r="B888" s="229" t="s">
        <v>381</v>
      </c>
      <c r="T888" s="229" t="s">
        <v>157</v>
      </c>
      <c r="AH888" s="229" t="s">
        <v>157</v>
      </c>
      <c r="AM888" s="229" t="s">
        <v>157</v>
      </c>
      <c r="AN888" s="229" t="s">
        <v>156</v>
      </c>
      <c r="AO888" s="229" t="s">
        <v>156</v>
      </c>
      <c r="AP888" s="229" t="s">
        <v>156</v>
      </c>
      <c r="AQ888" s="229" t="s">
        <v>156</v>
      </c>
      <c r="AR888" s="229" t="s">
        <v>156</v>
      </c>
      <c r="AS888" s="229" t="s">
        <v>2548</v>
      </c>
    </row>
    <row r="889" spans="1:45" x14ac:dyDescent="0.2">
      <c r="A889" s="229">
        <v>419685</v>
      </c>
      <c r="B889" s="229" t="s">
        <v>382</v>
      </c>
      <c r="AA889" s="229" t="s">
        <v>155</v>
      </c>
      <c r="AF889" s="229" t="s">
        <v>155</v>
      </c>
      <c r="AI889" s="229" t="s">
        <v>156</v>
      </c>
      <c r="AJ889" s="229" t="s">
        <v>156</v>
      </c>
      <c r="AK889" s="229" t="s">
        <v>156</v>
      </c>
      <c r="AL889" s="229" t="s">
        <v>156</v>
      </c>
      <c r="AM889" s="229" t="s">
        <v>156</v>
      </c>
      <c r="AS889" s="229" t="s">
        <v>2548</v>
      </c>
    </row>
    <row r="890" spans="1:45" x14ac:dyDescent="0.2">
      <c r="A890" s="229">
        <v>419693</v>
      </c>
      <c r="B890" s="229" t="s">
        <v>381</v>
      </c>
      <c r="AO890" s="229" t="s">
        <v>156</v>
      </c>
      <c r="AR890" s="229" t="s">
        <v>156</v>
      </c>
      <c r="AS890" s="229" t="s">
        <v>2548</v>
      </c>
    </row>
    <row r="891" spans="1:45" x14ac:dyDescent="0.2">
      <c r="A891" s="229">
        <v>419698</v>
      </c>
      <c r="B891" s="229" t="s">
        <v>381</v>
      </c>
      <c r="AA891" s="229" t="s">
        <v>155</v>
      </c>
      <c r="AM891" s="229" t="s">
        <v>157</v>
      </c>
      <c r="AN891" s="229" t="s">
        <v>156</v>
      </c>
      <c r="AO891" s="229" t="s">
        <v>156</v>
      </c>
      <c r="AP891" s="229" t="s">
        <v>156</v>
      </c>
      <c r="AQ891" s="229" t="s">
        <v>156</v>
      </c>
      <c r="AS891" s="229" t="s">
        <v>2548</v>
      </c>
    </row>
    <row r="892" spans="1:45" x14ac:dyDescent="0.2">
      <c r="A892" s="229">
        <v>419699</v>
      </c>
      <c r="B892" s="229" t="s">
        <v>381</v>
      </c>
      <c r="AA892" s="229" t="s">
        <v>155</v>
      </c>
      <c r="AD892" s="229" t="s">
        <v>157</v>
      </c>
      <c r="AF892" s="229" t="s">
        <v>156</v>
      </c>
      <c r="AI892" s="229" t="s">
        <v>156</v>
      </c>
      <c r="AK892" s="229" t="s">
        <v>156</v>
      </c>
      <c r="AM892" s="229" t="s">
        <v>156</v>
      </c>
      <c r="AN892" s="229" t="s">
        <v>156</v>
      </c>
      <c r="AO892" s="229" t="s">
        <v>156</v>
      </c>
      <c r="AP892" s="229" t="s">
        <v>156</v>
      </c>
      <c r="AQ892" s="229" t="s">
        <v>156</v>
      </c>
      <c r="AR892" s="229" t="s">
        <v>156</v>
      </c>
      <c r="AS892" s="229" t="s">
        <v>2548</v>
      </c>
    </row>
    <row r="893" spans="1:45" x14ac:dyDescent="0.2">
      <c r="A893" s="229">
        <v>419706</v>
      </c>
      <c r="B893" s="229" t="s">
        <v>381</v>
      </c>
      <c r="G893" s="229" t="s">
        <v>157</v>
      </c>
      <c r="S893" s="229" t="s">
        <v>155</v>
      </c>
      <c r="AA893" s="229" t="s">
        <v>155</v>
      </c>
      <c r="AF893" s="229" t="s">
        <v>155</v>
      </c>
      <c r="AJ893" s="229" t="s">
        <v>157</v>
      </c>
      <c r="AM893" s="229" t="s">
        <v>157</v>
      </c>
      <c r="AN893" s="229" t="s">
        <v>156</v>
      </c>
      <c r="AO893" s="229" t="s">
        <v>156</v>
      </c>
      <c r="AP893" s="229" t="s">
        <v>156</v>
      </c>
      <c r="AQ893" s="229" t="s">
        <v>156</v>
      </c>
      <c r="AR893" s="229" t="s">
        <v>156</v>
      </c>
      <c r="AS893" s="229" t="s">
        <v>2548</v>
      </c>
    </row>
    <row r="894" spans="1:45" x14ac:dyDescent="0.2">
      <c r="A894" s="229">
        <v>419717</v>
      </c>
      <c r="B894" s="229" t="s">
        <v>381</v>
      </c>
      <c r="AF894" s="229" t="s">
        <v>155</v>
      </c>
      <c r="AJ894" s="229" t="s">
        <v>155</v>
      </c>
      <c r="AM894" s="229" t="s">
        <v>155</v>
      </c>
      <c r="AO894" s="229" t="s">
        <v>157</v>
      </c>
      <c r="AS894" s="229" t="s">
        <v>2548</v>
      </c>
    </row>
    <row r="895" spans="1:45" x14ac:dyDescent="0.2">
      <c r="A895" s="229">
        <v>419741</v>
      </c>
      <c r="B895" s="229" t="s">
        <v>381</v>
      </c>
      <c r="S895" s="229" t="s">
        <v>155</v>
      </c>
      <c r="AM895" s="229" t="s">
        <v>157</v>
      </c>
      <c r="AO895" s="229" t="s">
        <v>156</v>
      </c>
      <c r="AP895" s="229" t="s">
        <v>156</v>
      </c>
      <c r="AQ895" s="229" t="s">
        <v>156</v>
      </c>
      <c r="AR895" s="229" t="s">
        <v>156</v>
      </c>
      <c r="AS895" s="229" t="s">
        <v>2548</v>
      </c>
    </row>
    <row r="896" spans="1:45" x14ac:dyDescent="0.2">
      <c r="A896" s="229">
        <v>419744</v>
      </c>
      <c r="B896" s="229" t="s">
        <v>381</v>
      </c>
      <c r="AI896" s="229" t="s">
        <v>157</v>
      </c>
      <c r="AM896" s="229" t="s">
        <v>157</v>
      </c>
      <c r="AN896" s="229" t="s">
        <v>156</v>
      </c>
      <c r="AO896" s="229" t="s">
        <v>156</v>
      </c>
      <c r="AP896" s="229" t="s">
        <v>156</v>
      </c>
      <c r="AQ896" s="229" t="s">
        <v>156</v>
      </c>
      <c r="AR896" s="229" t="s">
        <v>156</v>
      </c>
      <c r="AS896" s="229" t="s">
        <v>2548</v>
      </c>
    </row>
    <row r="897" spans="1:45" x14ac:dyDescent="0.2">
      <c r="A897" s="229">
        <v>419748</v>
      </c>
      <c r="B897" s="229" t="s">
        <v>381</v>
      </c>
      <c r="AF897" s="229" t="s">
        <v>157</v>
      </c>
      <c r="AO897" s="229" t="s">
        <v>157</v>
      </c>
      <c r="AS897" s="229" t="s">
        <v>2548</v>
      </c>
    </row>
    <row r="898" spans="1:45" x14ac:dyDescent="0.2">
      <c r="A898" s="229">
        <v>419757</v>
      </c>
      <c r="B898" s="229" t="s">
        <v>381</v>
      </c>
      <c r="AK898" s="229" t="s">
        <v>156</v>
      </c>
      <c r="AM898" s="229" t="s">
        <v>156</v>
      </c>
      <c r="AN898" s="229" t="s">
        <v>156</v>
      </c>
      <c r="AS898" s="229" t="s">
        <v>2548</v>
      </c>
    </row>
    <row r="899" spans="1:45" x14ac:dyDescent="0.2">
      <c r="A899" s="229">
        <v>419785</v>
      </c>
      <c r="B899" s="229" t="s">
        <v>381</v>
      </c>
      <c r="Q899" s="229" t="s">
        <v>155</v>
      </c>
      <c r="AA899" s="229" t="s">
        <v>155</v>
      </c>
      <c r="AF899" s="229" t="s">
        <v>155</v>
      </c>
      <c r="AM899" s="229" t="s">
        <v>155</v>
      </c>
      <c r="AS899" s="229" t="s">
        <v>2548</v>
      </c>
    </row>
    <row r="900" spans="1:45" x14ac:dyDescent="0.2">
      <c r="A900" s="229">
        <v>419788</v>
      </c>
      <c r="B900" s="229" t="s">
        <v>382</v>
      </c>
      <c r="X900" s="229" t="s">
        <v>155</v>
      </c>
      <c r="AF900" s="229" t="s">
        <v>155</v>
      </c>
      <c r="AI900" s="229" t="s">
        <v>156</v>
      </c>
      <c r="AJ900" s="229" t="s">
        <v>156</v>
      </c>
      <c r="AK900" s="229" t="s">
        <v>156</v>
      </c>
      <c r="AL900" s="229" t="s">
        <v>156</v>
      </c>
      <c r="AM900" s="229" t="s">
        <v>156</v>
      </c>
      <c r="AS900" s="229" t="s">
        <v>2548</v>
      </c>
    </row>
    <row r="901" spans="1:45" x14ac:dyDescent="0.2">
      <c r="A901" s="229">
        <v>419791</v>
      </c>
      <c r="B901" s="229" t="s">
        <v>381</v>
      </c>
      <c r="AC901" s="229" t="s">
        <v>155</v>
      </c>
      <c r="AG901" s="229" t="s">
        <v>157</v>
      </c>
      <c r="AI901" s="229" t="s">
        <v>156</v>
      </c>
      <c r="AJ901" s="229" t="s">
        <v>156</v>
      </c>
      <c r="AK901" s="229" t="s">
        <v>156</v>
      </c>
      <c r="AL901" s="229" t="s">
        <v>156</v>
      </c>
      <c r="AM901" s="229" t="s">
        <v>156</v>
      </c>
      <c r="AN901" s="229" t="s">
        <v>156</v>
      </c>
      <c r="AO901" s="229" t="s">
        <v>156</v>
      </c>
      <c r="AP901" s="229" t="s">
        <v>156</v>
      </c>
      <c r="AQ901" s="229" t="s">
        <v>156</v>
      </c>
      <c r="AR901" s="229" t="s">
        <v>156</v>
      </c>
      <c r="AS901" s="229" t="s">
        <v>2548</v>
      </c>
    </row>
    <row r="902" spans="1:45" x14ac:dyDescent="0.2">
      <c r="A902" s="229">
        <v>419794</v>
      </c>
      <c r="B902" s="229" t="s">
        <v>381</v>
      </c>
      <c r="AI902" s="229" t="s">
        <v>155</v>
      </c>
      <c r="AM902" s="229" t="s">
        <v>157</v>
      </c>
      <c r="AN902" s="229" t="s">
        <v>156</v>
      </c>
      <c r="AO902" s="229" t="s">
        <v>156</v>
      </c>
      <c r="AP902" s="229" t="s">
        <v>156</v>
      </c>
      <c r="AQ902" s="229" t="s">
        <v>156</v>
      </c>
      <c r="AR902" s="229" t="s">
        <v>156</v>
      </c>
      <c r="AS902" s="229" t="s">
        <v>2548</v>
      </c>
    </row>
    <row r="903" spans="1:45" x14ac:dyDescent="0.2">
      <c r="A903" s="229">
        <v>419802</v>
      </c>
      <c r="B903" s="229" t="s">
        <v>381</v>
      </c>
      <c r="L903" s="229" t="s">
        <v>157</v>
      </c>
      <c r="R903" s="229" t="s">
        <v>157</v>
      </c>
      <c r="AE903" s="229" t="s">
        <v>157</v>
      </c>
      <c r="AI903" s="229" t="s">
        <v>157</v>
      </c>
      <c r="AJ903" s="229" t="s">
        <v>157</v>
      </c>
      <c r="AK903" s="229" t="s">
        <v>156</v>
      </c>
      <c r="AL903" s="229" t="s">
        <v>157</v>
      </c>
      <c r="AM903" s="229" t="s">
        <v>157</v>
      </c>
      <c r="AN903" s="229" t="s">
        <v>156</v>
      </c>
      <c r="AO903" s="229" t="s">
        <v>156</v>
      </c>
      <c r="AP903" s="229" t="s">
        <v>156</v>
      </c>
      <c r="AQ903" s="229" t="s">
        <v>156</v>
      </c>
      <c r="AR903" s="229" t="s">
        <v>156</v>
      </c>
      <c r="AS903" s="229" t="s">
        <v>2548</v>
      </c>
    </row>
    <row r="904" spans="1:45" x14ac:dyDescent="0.2">
      <c r="A904" s="229">
        <v>419818</v>
      </c>
      <c r="B904" s="229" t="s">
        <v>381</v>
      </c>
      <c r="AI904" s="229" t="s">
        <v>157</v>
      </c>
      <c r="AN904" s="229" t="s">
        <v>156</v>
      </c>
      <c r="AO904" s="229" t="s">
        <v>156</v>
      </c>
      <c r="AP904" s="229" t="s">
        <v>156</v>
      </c>
      <c r="AQ904" s="229" t="s">
        <v>156</v>
      </c>
      <c r="AR904" s="229" t="s">
        <v>156</v>
      </c>
      <c r="AS904" s="229" t="s">
        <v>2548</v>
      </c>
    </row>
    <row r="905" spans="1:45" x14ac:dyDescent="0.2">
      <c r="A905" s="229">
        <v>419821</v>
      </c>
      <c r="B905" s="229" t="s">
        <v>381</v>
      </c>
      <c r="R905" s="229" t="s">
        <v>155</v>
      </c>
      <c r="Y905" s="229" t="s">
        <v>155</v>
      </c>
      <c r="AF905" s="229" t="s">
        <v>156</v>
      </c>
      <c r="AI905" s="229" t="s">
        <v>157</v>
      </c>
      <c r="AN905" s="229" t="s">
        <v>156</v>
      </c>
      <c r="AO905" s="229" t="s">
        <v>156</v>
      </c>
      <c r="AP905" s="229" t="s">
        <v>156</v>
      </c>
      <c r="AQ905" s="229" t="s">
        <v>156</v>
      </c>
      <c r="AR905" s="229" t="s">
        <v>156</v>
      </c>
      <c r="AS905" s="229" t="s">
        <v>2548</v>
      </c>
    </row>
    <row r="906" spans="1:45" x14ac:dyDescent="0.2">
      <c r="A906" s="229">
        <v>419823</v>
      </c>
      <c r="B906" s="229" t="s">
        <v>381</v>
      </c>
      <c r="C906" s="229" t="s">
        <v>156</v>
      </c>
      <c r="Y906" s="229" t="s">
        <v>155</v>
      </c>
      <c r="AF906" s="229" t="s">
        <v>157</v>
      </c>
      <c r="AL906" s="229" t="s">
        <v>157</v>
      </c>
      <c r="AM906" s="229" t="s">
        <v>155</v>
      </c>
      <c r="AN906" s="229" t="s">
        <v>156</v>
      </c>
      <c r="AO906" s="229" t="s">
        <v>156</v>
      </c>
      <c r="AP906" s="229" t="s">
        <v>156</v>
      </c>
      <c r="AQ906" s="229" t="s">
        <v>156</v>
      </c>
      <c r="AR906" s="229" t="s">
        <v>156</v>
      </c>
      <c r="AS906" s="229" t="s">
        <v>2548</v>
      </c>
    </row>
    <row r="907" spans="1:45" x14ac:dyDescent="0.2">
      <c r="A907" s="229">
        <v>419840</v>
      </c>
      <c r="B907" s="229" t="s">
        <v>382</v>
      </c>
      <c r="L907" s="229" t="s">
        <v>157</v>
      </c>
      <c r="T907" s="229" t="s">
        <v>156</v>
      </c>
      <c r="AE907" s="229" t="s">
        <v>156</v>
      </c>
      <c r="AF907" s="229" t="s">
        <v>156</v>
      </c>
      <c r="AI907" s="229" t="s">
        <v>156</v>
      </c>
      <c r="AJ907" s="229" t="s">
        <v>156</v>
      </c>
      <c r="AK907" s="229" t="s">
        <v>156</v>
      </c>
      <c r="AL907" s="229" t="s">
        <v>156</v>
      </c>
      <c r="AM907" s="229" t="s">
        <v>156</v>
      </c>
      <c r="AS907" s="229" t="s">
        <v>2547</v>
      </c>
    </row>
    <row r="908" spans="1:45" x14ac:dyDescent="0.2">
      <c r="A908" s="229">
        <v>419841</v>
      </c>
      <c r="B908" s="229" t="s">
        <v>381</v>
      </c>
      <c r="AD908" s="229" t="s">
        <v>157</v>
      </c>
      <c r="AE908" s="229" t="s">
        <v>157</v>
      </c>
      <c r="AI908" s="229" t="s">
        <v>157</v>
      </c>
      <c r="AN908" s="229" t="s">
        <v>156</v>
      </c>
      <c r="AO908" s="229" t="s">
        <v>156</v>
      </c>
      <c r="AP908" s="229" t="s">
        <v>156</v>
      </c>
      <c r="AQ908" s="229" t="s">
        <v>156</v>
      </c>
      <c r="AR908" s="229" t="s">
        <v>156</v>
      </c>
      <c r="AS908" s="229" t="s">
        <v>2548</v>
      </c>
    </row>
    <row r="909" spans="1:45" x14ac:dyDescent="0.2">
      <c r="A909" s="229">
        <v>419854</v>
      </c>
      <c r="B909" s="229" t="s">
        <v>381</v>
      </c>
      <c r="AE909" s="229" t="s">
        <v>156</v>
      </c>
      <c r="AI909" s="229" t="s">
        <v>156</v>
      </c>
      <c r="AK909" s="229" t="s">
        <v>156</v>
      </c>
      <c r="AM909" s="229" t="s">
        <v>156</v>
      </c>
      <c r="AN909" s="229" t="s">
        <v>156</v>
      </c>
      <c r="AO909" s="229" t="s">
        <v>156</v>
      </c>
      <c r="AP909" s="229" t="s">
        <v>156</v>
      </c>
      <c r="AQ909" s="229" t="s">
        <v>156</v>
      </c>
      <c r="AR909" s="229" t="s">
        <v>156</v>
      </c>
      <c r="AS909" s="229" t="s">
        <v>2548</v>
      </c>
    </row>
    <row r="910" spans="1:45" x14ac:dyDescent="0.2">
      <c r="A910" s="229">
        <v>419856</v>
      </c>
      <c r="B910" s="229" t="s">
        <v>382</v>
      </c>
      <c r="AI910" s="229" t="s">
        <v>156</v>
      </c>
      <c r="AJ910" s="229" t="s">
        <v>156</v>
      </c>
      <c r="AK910" s="229" t="s">
        <v>156</v>
      </c>
      <c r="AL910" s="229" t="s">
        <v>156</v>
      </c>
      <c r="AM910" s="229" t="s">
        <v>156</v>
      </c>
      <c r="AS910" s="229" t="s">
        <v>2548</v>
      </c>
    </row>
    <row r="911" spans="1:45" x14ac:dyDescent="0.2">
      <c r="A911" s="229">
        <v>419871</v>
      </c>
      <c r="B911" s="229" t="s">
        <v>381</v>
      </c>
      <c r="AF911" s="229" t="s">
        <v>157</v>
      </c>
      <c r="AH911" s="229" t="s">
        <v>155</v>
      </c>
      <c r="AI911" s="229" t="s">
        <v>157</v>
      </c>
      <c r="AM911" s="229" t="s">
        <v>157</v>
      </c>
      <c r="AN911" s="229" t="s">
        <v>156</v>
      </c>
      <c r="AO911" s="229" t="s">
        <v>156</v>
      </c>
      <c r="AP911" s="229" t="s">
        <v>156</v>
      </c>
      <c r="AQ911" s="229" t="s">
        <v>156</v>
      </c>
      <c r="AR911" s="229" t="s">
        <v>156</v>
      </c>
      <c r="AS911" s="229" t="s">
        <v>2548</v>
      </c>
    </row>
    <row r="912" spans="1:45" x14ac:dyDescent="0.2">
      <c r="A912" s="229">
        <v>419876</v>
      </c>
      <c r="B912" s="229" t="s">
        <v>381</v>
      </c>
      <c r="AJ912" s="229" t="s">
        <v>156</v>
      </c>
      <c r="AL912" s="229" t="s">
        <v>156</v>
      </c>
      <c r="AM912" s="229" t="s">
        <v>157</v>
      </c>
      <c r="AN912" s="229" t="s">
        <v>156</v>
      </c>
      <c r="AO912" s="229" t="s">
        <v>156</v>
      </c>
      <c r="AP912" s="229" t="s">
        <v>156</v>
      </c>
      <c r="AQ912" s="229" t="s">
        <v>156</v>
      </c>
      <c r="AR912" s="229" t="s">
        <v>156</v>
      </c>
      <c r="AS912" s="229" t="s">
        <v>2548</v>
      </c>
    </row>
    <row r="913" spans="1:45" x14ac:dyDescent="0.2">
      <c r="A913" s="229">
        <v>419878</v>
      </c>
      <c r="B913" s="229" t="s">
        <v>381</v>
      </c>
      <c r="AF913" s="229" t="s">
        <v>155</v>
      </c>
      <c r="AI913" s="229" t="s">
        <v>157</v>
      </c>
      <c r="AN913" s="229" t="s">
        <v>156</v>
      </c>
      <c r="AO913" s="229" t="s">
        <v>156</v>
      </c>
      <c r="AP913" s="229" t="s">
        <v>156</v>
      </c>
      <c r="AQ913" s="229" t="s">
        <v>156</v>
      </c>
      <c r="AR913" s="229" t="s">
        <v>156</v>
      </c>
      <c r="AS913" s="229" t="s">
        <v>2548</v>
      </c>
    </row>
    <row r="914" spans="1:45" x14ac:dyDescent="0.2">
      <c r="A914" s="229">
        <v>419879</v>
      </c>
      <c r="B914" s="229" t="s">
        <v>381</v>
      </c>
      <c r="AO914" s="229" t="s">
        <v>157</v>
      </c>
      <c r="AS914" s="229" t="s">
        <v>2548</v>
      </c>
    </row>
    <row r="915" spans="1:45" x14ac:dyDescent="0.2">
      <c r="A915" s="229">
        <v>419883</v>
      </c>
      <c r="B915" s="229" t="s">
        <v>382</v>
      </c>
      <c r="X915" s="229" t="s">
        <v>155</v>
      </c>
      <c r="AA915" s="229" t="s">
        <v>155</v>
      </c>
      <c r="AF915" s="229" t="s">
        <v>157</v>
      </c>
      <c r="AI915" s="229" t="s">
        <v>156</v>
      </c>
      <c r="AJ915" s="229" t="s">
        <v>156</v>
      </c>
      <c r="AK915" s="229" t="s">
        <v>156</v>
      </c>
      <c r="AL915" s="229" t="s">
        <v>156</v>
      </c>
      <c r="AM915" s="229" t="s">
        <v>156</v>
      </c>
      <c r="AS915" s="229" t="s">
        <v>2548</v>
      </c>
    </row>
    <row r="916" spans="1:45" x14ac:dyDescent="0.2">
      <c r="A916" s="229">
        <v>419897</v>
      </c>
      <c r="B916" s="229" t="s">
        <v>381</v>
      </c>
      <c r="Z916" s="229" t="s">
        <v>157</v>
      </c>
      <c r="AF916" s="229" t="s">
        <v>155</v>
      </c>
      <c r="AI916" s="229" t="s">
        <v>157</v>
      </c>
      <c r="AK916" s="229" t="s">
        <v>156</v>
      </c>
      <c r="AM916" s="229" t="s">
        <v>157</v>
      </c>
      <c r="AN916" s="229" t="s">
        <v>156</v>
      </c>
      <c r="AO916" s="229" t="s">
        <v>156</v>
      </c>
      <c r="AP916" s="229" t="s">
        <v>156</v>
      </c>
      <c r="AQ916" s="229" t="s">
        <v>156</v>
      </c>
      <c r="AR916" s="229" t="s">
        <v>156</v>
      </c>
      <c r="AS916" s="229" t="s">
        <v>2548</v>
      </c>
    </row>
    <row r="917" spans="1:45" x14ac:dyDescent="0.2">
      <c r="A917" s="229">
        <v>419900</v>
      </c>
      <c r="B917" s="229" t="s">
        <v>381</v>
      </c>
      <c r="AK917" s="229" t="s">
        <v>156</v>
      </c>
      <c r="AN917" s="229" t="s">
        <v>156</v>
      </c>
      <c r="AO917" s="229" t="s">
        <v>156</v>
      </c>
      <c r="AP917" s="229" t="s">
        <v>156</v>
      </c>
      <c r="AQ917" s="229" t="s">
        <v>156</v>
      </c>
      <c r="AR917" s="229" t="s">
        <v>156</v>
      </c>
      <c r="AS917" s="229" t="s">
        <v>2548</v>
      </c>
    </row>
    <row r="918" spans="1:45" x14ac:dyDescent="0.2">
      <c r="A918" s="229">
        <v>419909</v>
      </c>
      <c r="B918" s="229" t="s">
        <v>381</v>
      </c>
      <c r="AK918" s="229" t="s">
        <v>156</v>
      </c>
      <c r="AM918" s="229" t="s">
        <v>155</v>
      </c>
      <c r="AQ918" s="229" t="s">
        <v>157</v>
      </c>
      <c r="AS918" s="229" t="s">
        <v>2548</v>
      </c>
    </row>
    <row r="919" spans="1:45" x14ac:dyDescent="0.2">
      <c r="A919" s="229">
        <v>419912</v>
      </c>
      <c r="B919" s="229" t="s">
        <v>382</v>
      </c>
      <c r="H919" s="229" t="s">
        <v>157</v>
      </c>
      <c r="S919" s="229" t="s">
        <v>156</v>
      </c>
      <c r="AE919" s="229" t="s">
        <v>157</v>
      </c>
      <c r="AG919" s="229" t="s">
        <v>157</v>
      </c>
      <c r="AI919" s="229" t="s">
        <v>156</v>
      </c>
      <c r="AJ919" s="229" t="s">
        <v>156</v>
      </c>
      <c r="AK919" s="229" t="s">
        <v>156</v>
      </c>
      <c r="AL919" s="229" t="s">
        <v>156</v>
      </c>
      <c r="AM919" s="229" t="s">
        <v>156</v>
      </c>
      <c r="AS919" s="229" t="s">
        <v>2548</v>
      </c>
    </row>
    <row r="920" spans="1:45" x14ac:dyDescent="0.2">
      <c r="A920" s="229">
        <v>419918</v>
      </c>
      <c r="B920" s="229" t="s">
        <v>381</v>
      </c>
      <c r="R920" s="229" t="s">
        <v>157</v>
      </c>
      <c r="AJ920" s="229" t="s">
        <v>156</v>
      </c>
      <c r="AL920" s="229" t="s">
        <v>156</v>
      </c>
      <c r="AM920" s="229" t="s">
        <v>157</v>
      </c>
      <c r="AN920" s="229" t="s">
        <v>156</v>
      </c>
      <c r="AO920" s="229" t="s">
        <v>156</v>
      </c>
      <c r="AP920" s="229" t="s">
        <v>156</v>
      </c>
      <c r="AQ920" s="229" t="s">
        <v>156</v>
      </c>
      <c r="AR920" s="229" t="s">
        <v>156</v>
      </c>
      <c r="AS920" s="229" t="s">
        <v>2548</v>
      </c>
    </row>
    <row r="921" spans="1:45" x14ac:dyDescent="0.2">
      <c r="A921" s="229">
        <v>419923</v>
      </c>
      <c r="B921" s="229" t="s">
        <v>381</v>
      </c>
      <c r="AD921" s="229" t="s">
        <v>155</v>
      </c>
      <c r="AI921" s="229" t="s">
        <v>157</v>
      </c>
      <c r="AK921" s="229" t="s">
        <v>157</v>
      </c>
      <c r="AM921" s="229" t="s">
        <v>157</v>
      </c>
      <c r="AO921" s="229" t="s">
        <v>156</v>
      </c>
      <c r="AR921" s="229" t="s">
        <v>156</v>
      </c>
      <c r="AS921" s="229" t="s">
        <v>2548</v>
      </c>
    </row>
    <row r="922" spans="1:45" x14ac:dyDescent="0.2">
      <c r="A922" s="229">
        <v>419927</v>
      </c>
      <c r="B922" s="229" t="s">
        <v>381</v>
      </c>
      <c r="AI922" s="229" t="s">
        <v>157</v>
      </c>
      <c r="AM922" s="229" t="s">
        <v>156</v>
      </c>
      <c r="AN922" s="229" t="s">
        <v>156</v>
      </c>
      <c r="AO922" s="229" t="s">
        <v>156</v>
      </c>
      <c r="AP922" s="229" t="s">
        <v>156</v>
      </c>
      <c r="AQ922" s="229" t="s">
        <v>156</v>
      </c>
      <c r="AR922" s="229" t="s">
        <v>156</v>
      </c>
      <c r="AS922" s="229" t="s">
        <v>2548</v>
      </c>
    </row>
    <row r="923" spans="1:45" x14ac:dyDescent="0.2">
      <c r="A923" s="229">
        <v>419930</v>
      </c>
      <c r="B923" s="229" t="s">
        <v>381</v>
      </c>
      <c r="AB923" s="229" t="s">
        <v>156</v>
      </c>
      <c r="AE923" s="229" t="s">
        <v>156</v>
      </c>
      <c r="AQ923" s="229" t="s">
        <v>156</v>
      </c>
      <c r="AS923" s="229" t="s">
        <v>2548</v>
      </c>
    </row>
    <row r="924" spans="1:45" x14ac:dyDescent="0.2">
      <c r="A924" s="229">
        <v>419938</v>
      </c>
      <c r="B924" s="229" t="s">
        <v>381</v>
      </c>
      <c r="AD924" s="229" t="s">
        <v>157</v>
      </c>
      <c r="AF924" s="229" t="s">
        <v>157</v>
      </c>
      <c r="AI924" s="229" t="s">
        <v>156</v>
      </c>
      <c r="AK924" s="229" t="s">
        <v>156</v>
      </c>
      <c r="AL924" s="229" t="s">
        <v>156</v>
      </c>
      <c r="AM924" s="229" t="s">
        <v>156</v>
      </c>
      <c r="AN924" s="229" t="s">
        <v>156</v>
      </c>
      <c r="AO924" s="229" t="s">
        <v>156</v>
      </c>
      <c r="AP924" s="229" t="s">
        <v>156</v>
      </c>
      <c r="AQ924" s="229" t="s">
        <v>156</v>
      </c>
      <c r="AR924" s="229" t="s">
        <v>156</v>
      </c>
      <c r="AS924" s="229" t="s">
        <v>2548</v>
      </c>
    </row>
    <row r="925" spans="1:45" x14ac:dyDescent="0.2">
      <c r="A925" s="229">
        <v>419948</v>
      </c>
      <c r="B925" s="229" t="s">
        <v>381</v>
      </c>
      <c r="AM925" s="229" t="s">
        <v>155</v>
      </c>
      <c r="AS925" s="229" t="s">
        <v>2548</v>
      </c>
    </row>
    <row r="926" spans="1:45" x14ac:dyDescent="0.2">
      <c r="A926" s="229">
        <v>419962</v>
      </c>
      <c r="B926" s="229" t="s">
        <v>381</v>
      </c>
      <c r="AA926" s="229" t="s">
        <v>155</v>
      </c>
      <c r="AF926" s="229" t="s">
        <v>157</v>
      </c>
      <c r="AH926" s="229" t="s">
        <v>155</v>
      </c>
      <c r="AI926" s="229" t="s">
        <v>155</v>
      </c>
      <c r="AM926" s="229" t="s">
        <v>155</v>
      </c>
      <c r="AN926" s="229" t="s">
        <v>156</v>
      </c>
      <c r="AS926" s="229" t="s">
        <v>2548</v>
      </c>
    </row>
    <row r="927" spans="1:45" x14ac:dyDescent="0.2">
      <c r="A927" s="229">
        <v>419967</v>
      </c>
      <c r="B927" s="229" t="s">
        <v>382</v>
      </c>
      <c r="AE927" s="229" t="s">
        <v>156</v>
      </c>
      <c r="AF927" s="229" t="s">
        <v>157</v>
      </c>
      <c r="AI927" s="229" t="s">
        <v>156</v>
      </c>
      <c r="AK927" s="229" t="s">
        <v>156</v>
      </c>
      <c r="AL927" s="229" t="s">
        <v>156</v>
      </c>
      <c r="AM927" s="229" t="s">
        <v>156</v>
      </c>
      <c r="AS927" s="229" t="s">
        <v>2548</v>
      </c>
    </row>
    <row r="928" spans="1:45" x14ac:dyDescent="0.2">
      <c r="A928" s="229">
        <v>419968</v>
      </c>
      <c r="B928" s="229" t="s">
        <v>381</v>
      </c>
      <c r="AA928" s="229" t="s">
        <v>155</v>
      </c>
      <c r="AF928" s="229" t="s">
        <v>157</v>
      </c>
      <c r="AP928" s="229" t="s">
        <v>156</v>
      </c>
      <c r="AQ928" s="229" t="s">
        <v>156</v>
      </c>
      <c r="AR928" s="229" t="s">
        <v>156</v>
      </c>
      <c r="AS928" s="229" t="s">
        <v>2548</v>
      </c>
    </row>
    <row r="929" spans="1:45" x14ac:dyDescent="0.2">
      <c r="A929" s="229">
        <v>419969</v>
      </c>
      <c r="B929" s="229" t="s">
        <v>381</v>
      </c>
      <c r="Q929" s="229" t="s">
        <v>156</v>
      </c>
      <c r="AI929" s="229" t="s">
        <v>156</v>
      </c>
      <c r="AJ929" s="229" t="s">
        <v>157</v>
      </c>
      <c r="AK929" s="229" t="s">
        <v>157</v>
      </c>
      <c r="AM929" s="229" t="s">
        <v>157</v>
      </c>
      <c r="AN929" s="229" t="s">
        <v>156</v>
      </c>
      <c r="AO929" s="229" t="s">
        <v>156</v>
      </c>
      <c r="AP929" s="229" t="s">
        <v>156</v>
      </c>
      <c r="AQ929" s="229" t="s">
        <v>156</v>
      </c>
      <c r="AR929" s="229" t="s">
        <v>156</v>
      </c>
      <c r="AS929" s="229" t="s">
        <v>2548</v>
      </c>
    </row>
    <row r="930" spans="1:45" x14ac:dyDescent="0.2">
      <c r="A930" s="229">
        <v>419973</v>
      </c>
      <c r="B930" s="229" t="s">
        <v>381</v>
      </c>
      <c r="AI930" s="229" t="s">
        <v>157</v>
      </c>
      <c r="AN930" s="229" t="s">
        <v>156</v>
      </c>
      <c r="AO930" s="229" t="s">
        <v>156</v>
      </c>
      <c r="AP930" s="229" t="s">
        <v>156</v>
      </c>
      <c r="AQ930" s="229" t="s">
        <v>156</v>
      </c>
      <c r="AR930" s="229" t="s">
        <v>156</v>
      </c>
      <c r="AS930" s="229" t="s">
        <v>2548</v>
      </c>
    </row>
    <row r="931" spans="1:45" x14ac:dyDescent="0.2">
      <c r="A931" s="229">
        <v>419978</v>
      </c>
      <c r="B931" s="229" t="s">
        <v>381</v>
      </c>
      <c r="AB931" s="229" t="s">
        <v>155</v>
      </c>
      <c r="AD931" s="229" t="s">
        <v>157</v>
      </c>
      <c r="AE931" s="229" t="s">
        <v>156</v>
      </c>
      <c r="AF931" s="229" t="s">
        <v>155</v>
      </c>
      <c r="AJ931" s="229" t="s">
        <v>156</v>
      </c>
      <c r="AL931" s="229" t="s">
        <v>156</v>
      </c>
      <c r="AM931" s="229" t="s">
        <v>157</v>
      </c>
      <c r="AN931" s="229" t="s">
        <v>156</v>
      </c>
      <c r="AO931" s="229" t="s">
        <v>156</v>
      </c>
      <c r="AP931" s="229" t="s">
        <v>156</v>
      </c>
      <c r="AQ931" s="229" t="s">
        <v>156</v>
      </c>
      <c r="AR931" s="229" t="s">
        <v>156</v>
      </c>
      <c r="AS931" s="229" t="s">
        <v>2548</v>
      </c>
    </row>
    <row r="932" spans="1:45" x14ac:dyDescent="0.2">
      <c r="A932" s="229">
        <v>419982</v>
      </c>
      <c r="B932" s="229" t="s">
        <v>381</v>
      </c>
      <c r="F932" s="229" t="s">
        <v>155</v>
      </c>
      <c r="AA932" s="229" t="s">
        <v>155</v>
      </c>
      <c r="AF932" s="229" t="s">
        <v>156</v>
      </c>
      <c r="AM932" s="229" t="s">
        <v>156</v>
      </c>
      <c r="AP932" s="229" t="s">
        <v>156</v>
      </c>
      <c r="AR932" s="229" t="s">
        <v>156</v>
      </c>
      <c r="AS932" s="229" t="s">
        <v>2548</v>
      </c>
    </row>
    <row r="933" spans="1:45" x14ac:dyDescent="0.2">
      <c r="A933" s="229">
        <v>419986</v>
      </c>
      <c r="B933" s="229" t="s">
        <v>381</v>
      </c>
      <c r="L933" s="229" t="s">
        <v>156</v>
      </c>
      <c r="S933" s="229" t="s">
        <v>157</v>
      </c>
      <c r="AE933" s="229" t="s">
        <v>156</v>
      </c>
      <c r="AH933" s="229" t="s">
        <v>157</v>
      </c>
      <c r="AM933" s="229" t="s">
        <v>157</v>
      </c>
      <c r="AN933" s="229" t="s">
        <v>156</v>
      </c>
      <c r="AO933" s="229" t="s">
        <v>156</v>
      </c>
      <c r="AP933" s="229" t="s">
        <v>156</v>
      </c>
      <c r="AQ933" s="229" t="s">
        <v>156</v>
      </c>
      <c r="AR933" s="229" t="s">
        <v>156</v>
      </c>
      <c r="AS933" s="229" t="s">
        <v>2548</v>
      </c>
    </row>
    <row r="934" spans="1:45" x14ac:dyDescent="0.2">
      <c r="A934" s="229">
        <v>420000</v>
      </c>
      <c r="B934" s="229" t="s">
        <v>381</v>
      </c>
      <c r="AA934" s="229" t="s">
        <v>155</v>
      </c>
      <c r="AF934" s="229" t="s">
        <v>157</v>
      </c>
      <c r="AI934" s="229" t="s">
        <v>157</v>
      </c>
      <c r="AN934" s="229" t="s">
        <v>156</v>
      </c>
      <c r="AO934" s="229" t="s">
        <v>156</v>
      </c>
      <c r="AP934" s="229" t="s">
        <v>156</v>
      </c>
      <c r="AQ934" s="229" t="s">
        <v>156</v>
      </c>
      <c r="AR934" s="229" t="s">
        <v>156</v>
      </c>
      <c r="AS934" s="229" t="s">
        <v>2548</v>
      </c>
    </row>
    <row r="935" spans="1:45" x14ac:dyDescent="0.2">
      <c r="A935" s="229">
        <v>420009</v>
      </c>
      <c r="B935" s="229" t="s">
        <v>381</v>
      </c>
      <c r="AA935" s="229" t="s">
        <v>155</v>
      </c>
      <c r="AD935" s="229" t="s">
        <v>155</v>
      </c>
      <c r="AF935" s="229" t="s">
        <v>156</v>
      </c>
      <c r="AH935" s="229" t="s">
        <v>155</v>
      </c>
      <c r="AK935" s="229" t="s">
        <v>157</v>
      </c>
      <c r="AM935" s="229" t="s">
        <v>156</v>
      </c>
      <c r="AN935" s="229" t="s">
        <v>156</v>
      </c>
      <c r="AO935" s="229" t="s">
        <v>156</v>
      </c>
      <c r="AP935" s="229" t="s">
        <v>156</v>
      </c>
      <c r="AQ935" s="229" t="s">
        <v>156</v>
      </c>
      <c r="AR935" s="229" t="s">
        <v>156</v>
      </c>
      <c r="AS935" s="229" t="s">
        <v>2548</v>
      </c>
    </row>
    <row r="936" spans="1:45" x14ac:dyDescent="0.2">
      <c r="A936" s="229">
        <v>420015</v>
      </c>
      <c r="B936" s="229" t="s">
        <v>381</v>
      </c>
      <c r="L936" s="229" t="s">
        <v>156</v>
      </c>
      <c r="S936" s="229" t="s">
        <v>157</v>
      </c>
      <c r="AE936" s="229" t="s">
        <v>156</v>
      </c>
      <c r="AK936" s="229" t="s">
        <v>156</v>
      </c>
      <c r="AM936" s="229" t="s">
        <v>157</v>
      </c>
      <c r="AN936" s="229" t="s">
        <v>156</v>
      </c>
      <c r="AO936" s="229" t="s">
        <v>156</v>
      </c>
      <c r="AP936" s="229" t="s">
        <v>156</v>
      </c>
      <c r="AQ936" s="229" t="s">
        <v>156</v>
      </c>
      <c r="AR936" s="229" t="s">
        <v>156</v>
      </c>
      <c r="AS936" s="229" t="s">
        <v>2548</v>
      </c>
    </row>
    <row r="937" spans="1:45" x14ac:dyDescent="0.2">
      <c r="A937" s="229">
        <v>420017</v>
      </c>
      <c r="B937" s="229" t="s">
        <v>381</v>
      </c>
      <c r="AA937" s="229" t="s">
        <v>155</v>
      </c>
      <c r="AE937" s="229" t="s">
        <v>156</v>
      </c>
      <c r="AF937" s="229" t="s">
        <v>157</v>
      </c>
      <c r="AJ937" s="229" t="s">
        <v>156</v>
      </c>
      <c r="AK937" s="229" t="s">
        <v>156</v>
      </c>
      <c r="AM937" s="229" t="s">
        <v>157</v>
      </c>
      <c r="AN937" s="229" t="s">
        <v>156</v>
      </c>
      <c r="AO937" s="229" t="s">
        <v>156</v>
      </c>
      <c r="AP937" s="229" t="s">
        <v>156</v>
      </c>
      <c r="AQ937" s="229" t="s">
        <v>156</v>
      </c>
      <c r="AR937" s="229" t="s">
        <v>156</v>
      </c>
      <c r="AS937" s="229" t="s">
        <v>2548</v>
      </c>
    </row>
    <row r="938" spans="1:45" x14ac:dyDescent="0.2">
      <c r="A938" s="229">
        <v>420030</v>
      </c>
      <c r="B938" s="229" t="s">
        <v>381</v>
      </c>
      <c r="AJ938" s="229" t="s">
        <v>155</v>
      </c>
      <c r="AM938" s="229" t="s">
        <v>155</v>
      </c>
      <c r="AN938" s="229" t="s">
        <v>156</v>
      </c>
      <c r="AO938" s="229" t="s">
        <v>156</v>
      </c>
      <c r="AP938" s="229" t="s">
        <v>156</v>
      </c>
      <c r="AS938" s="229" t="s">
        <v>2548</v>
      </c>
    </row>
    <row r="939" spans="1:45" x14ac:dyDescent="0.2">
      <c r="A939" s="229">
        <v>420038</v>
      </c>
      <c r="B939" s="229" t="s">
        <v>381</v>
      </c>
      <c r="AD939" s="229" t="s">
        <v>157</v>
      </c>
      <c r="AM939" s="229" t="s">
        <v>156</v>
      </c>
      <c r="AN939" s="229" t="s">
        <v>156</v>
      </c>
      <c r="AO939" s="229" t="s">
        <v>156</v>
      </c>
      <c r="AP939" s="229" t="s">
        <v>156</v>
      </c>
      <c r="AQ939" s="229" t="s">
        <v>156</v>
      </c>
      <c r="AR939" s="229" t="s">
        <v>156</v>
      </c>
      <c r="AS939" s="229" t="s">
        <v>2548</v>
      </c>
    </row>
    <row r="940" spans="1:45" x14ac:dyDescent="0.2">
      <c r="A940" s="229">
        <v>420040</v>
      </c>
      <c r="B940" s="229" t="s">
        <v>382</v>
      </c>
      <c r="AB940" s="229" t="s">
        <v>155</v>
      </c>
      <c r="AD940" s="229" t="s">
        <v>157</v>
      </c>
      <c r="AF940" s="229" t="s">
        <v>156</v>
      </c>
      <c r="AH940" s="229" t="s">
        <v>157</v>
      </c>
      <c r="AI940" s="229" t="s">
        <v>156</v>
      </c>
      <c r="AJ940" s="229" t="s">
        <v>156</v>
      </c>
      <c r="AK940" s="229" t="s">
        <v>156</v>
      </c>
      <c r="AL940" s="229" t="s">
        <v>156</v>
      </c>
      <c r="AM940" s="229" t="s">
        <v>156</v>
      </c>
      <c r="AS940" s="229" t="s">
        <v>2548</v>
      </c>
    </row>
    <row r="941" spans="1:45" x14ac:dyDescent="0.2">
      <c r="A941" s="229">
        <v>420043</v>
      </c>
      <c r="B941" s="229" t="s">
        <v>381</v>
      </c>
      <c r="S941" s="229" t="s">
        <v>157</v>
      </c>
      <c r="AJ941" s="229" t="s">
        <v>156</v>
      </c>
      <c r="AL941" s="229" t="s">
        <v>156</v>
      </c>
      <c r="AM941" s="229" t="s">
        <v>157</v>
      </c>
      <c r="AN941" s="229" t="s">
        <v>156</v>
      </c>
      <c r="AO941" s="229" t="s">
        <v>156</v>
      </c>
      <c r="AP941" s="229" t="s">
        <v>156</v>
      </c>
      <c r="AQ941" s="229" t="s">
        <v>156</v>
      </c>
      <c r="AR941" s="229" t="s">
        <v>156</v>
      </c>
      <c r="AS941" s="229" t="s">
        <v>2548</v>
      </c>
    </row>
    <row r="942" spans="1:45" x14ac:dyDescent="0.2">
      <c r="A942" s="229">
        <v>420049</v>
      </c>
      <c r="B942" s="229" t="s">
        <v>381</v>
      </c>
      <c r="AA942" s="229" t="s">
        <v>155</v>
      </c>
      <c r="AF942" s="229" t="s">
        <v>155</v>
      </c>
      <c r="AL942" s="229" t="s">
        <v>157</v>
      </c>
      <c r="AM942" s="229" t="s">
        <v>157</v>
      </c>
      <c r="AN942" s="229" t="s">
        <v>156</v>
      </c>
      <c r="AO942" s="229" t="s">
        <v>156</v>
      </c>
      <c r="AP942" s="229" t="s">
        <v>156</v>
      </c>
      <c r="AQ942" s="229" t="s">
        <v>156</v>
      </c>
      <c r="AR942" s="229" t="s">
        <v>156</v>
      </c>
      <c r="AS942" s="229" t="s">
        <v>2548</v>
      </c>
    </row>
    <row r="943" spans="1:45" x14ac:dyDescent="0.2">
      <c r="A943" s="229">
        <v>420050</v>
      </c>
      <c r="B943" s="229" t="s">
        <v>381</v>
      </c>
      <c r="AF943" s="229" t="s">
        <v>155</v>
      </c>
      <c r="AS943" s="229" t="s">
        <v>2548</v>
      </c>
    </row>
    <row r="944" spans="1:45" x14ac:dyDescent="0.2">
      <c r="A944" s="229">
        <v>420060</v>
      </c>
      <c r="B944" s="229" t="s">
        <v>382</v>
      </c>
      <c r="H944" s="229" t="s">
        <v>157</v>
      </c>
      <c r="S944" s="229" t="s">
        <v>156</v>
      </c>
      <c r="AE944" s="229" t="s">
        <v>157</v>
      </c>
      <c r="AI944" s="229" t="s">
        <v>156</v>
      </c>
      <c r="AJ944" s="229" t="s">
        <v>156</v>
      </c>
      <c r="AK944" s="229" t="s">
        <v>156</v>
      </c>
      <c r="AL944" s="229" t="s">
        <v>156</v>
      </c>
      <c r="AM944" s="229" t="s">
        <v>156</v>
      </c>
      <c r="AS944" s="229" t="s">
        <v>2548</v>
      </c>
    </row>
    <row r="945" spans="1:45" x14ac:dyDescent="0.2">
      <c r="A945" s="229">
        <v>420061</v>
      </c>
      <c r="B945" s="229" t="s">
        <v>381</v>
      </c>
      <c r="AM945" s="229" t="s">
        <v>156</v>
      </c>
      <c r="AN945" s="229" t="s">
        <v>156</v>
      </c>
      <c r="AO945" s="229" t="s">
        <v>156</v>
      </c>
      <c r="AP945" s="229" t="s">
        <v>156</v>
      </c>
      <c r="AQ945" s="229" t="s">
        <v>156</v>
      </c>
      <c r="AR945" s="229" t="s">
        <v>156</v>
      </c>
      <c r="AS945" s="229" t="s">
        <v>2548</v>
      </c>
    </row>
    <row r="946" spans="1:45" x14ac:dyDescent="0.2">
      <c r="A946" s="229">
        <v>420066</v>
      </c>
      <c r="B946" s="229" t="s">
        <v>381</v>
      </c>
      <c r="AM946" s="229" t="s">
        <v>157</v>
      </c>
      <c r="AN946" s="229" t="s">
        <v>156</v>
      </c>
      <c r="AO946" s="229" t="s">
        <v>156</v>
      </c>
      <c r="AP946" s="229" t="s">
        <v>156</v>
      </c>
      <c r="AQ946" s="229" t="s">
        <v>156</v>
      </c>
      <c r="AR946" s="229" t="s">
        <v>156</v>
      </c>
      <c r="AS946" s="229" t="s">
        <v>2548</v>
      </c>
    </row>
    <row r="947" spans="1:45" x14ac:dyDescent="0.2">
      <c r="A947" s="229">
        <v>420072</v>
      </c>
      <c r="B947" s="229" t="s">
        <v>381</v>
      </c>
      <c r="G947" s="229" t="s">
        <v>157</v>
      </c>
      <c r="H947" s="229" t="s">
        <v>156</v>
      </c>
      <c r="AI947" s="229" t="s">
        <v>157</v>
      </c>
      <c r="AL947" s="229" t="s">
        <v>156</v>
      </c>
      <c r="AS947" s="229" t="s">
        <v>2548</v>
      </c>
    </row>
    <row r="948" spans="1:45" x14ac:dyDescent="0.2">
      <c r="A948" s="229">
        <v>420077</v>
      </c>
      <c r="B948" s="229" t="s">
        <v>381</v>
      </c>
      <c r="S948" s="229" t="s">
        <v>155</v>
      </c>
      <c r="AD948" s="229" t="s">
        <v>155</v>
      </c>
      <c r="AK948" s="229" t="s">
        <v>156</v>
      </c>
      <c r="AM948" s="229" t="s">
        <v>157</v>
      </c>
      <c r="AN948" s="229" t="s">
        <v>156</v>
      </c>
      <c r="AO948" s="229" t="s">
        <v>156</v>
      </c>
      <c r="AP948" s="229" t="s">
        <v>156</v>
      </c>
      <c r="AQ948" s="229" t="s">
        <v>156</v>
      </c>
      <c r="AR948" s="229" t="s">
        <v>156</v>
      </c>
      <c r="AS948" s="229" t="s">
        <v>2548</v>
      </c>
    </row>
    <row r="949" spans="1:45" x14ac:dyDescent="0.2">
      <c r="A949" s="229">
        <v>420101</v>
      </c>
      <c r="B949" s="229" t="s">
        <v>382</v>
      </c>
      <c r="AF949" s="229" t="s">
        <v>157</v>
      </c>
      <c r="AI949" s="229" t="s">
        <v>156</v>
      </c>
      <c r="AK949" s="229" t="s">
        <v>156</v>
      </c>
      <c r="AL949" s="229" t="s">
        <v>156</v>
      </c>
      <c r="AM949" s="229" t="s">
        <v>156</v>
      </c>
      <c r="AS949" s="229" t="s">
        <v>2548</v>
      </c>
    </row>
    <row r="950" spans="1:45" x14ac:dyDescent="0.2">
      <c r="A950" s="229">
        <v>420102</v>
      </c>
      <c r="B950" s="229" t="s">
        <v>382</v>
      </c>
      <c r="AA950" s="229" t="s">
        <v>155</v>
      </c>
      <c r="AF950" s="229" t="s">
        <v>155</v>
      </c>
      <c r="AH950" s="229" t="s">
        <v>155</v>
      </c>
      <c r="AI950" s="229" t="s">
        <v>156</v>
      </c>
      <c r="AJ950" s="229" t="s">
        <v>156</v>
      </c>
      <c r="AK950" s="229" t="s">
        <v>156</v>
      </c>
      <c r="AL950" s="229" t="s">
        <v>156</v>
      </c>
      <c r="AM950" s="229" t="s">
        <v>156</v>
      </c>
      <c r="AS950" s="229" t="s">
        <v>2548</v>
      </c>
    </row>
    <row r="951" spans="1:45" x14ac:dyDescent="0.2">
      <c r="A951" s="229">
        <v>420107</v>
      </c>
      <c r="B951" s="229" t="s">
        <v>381</v>
      </c>
      <c r="AC951" s="229" t="s">
        <v>155</v>
      </c>
      <c r="AD951" s="229" t="s">
        <v>155</v>
      </c>
      <c r="AE951" s="229" t="s">
        <v>157</v>
      </c>
      <c r="AH951" s="229" t="s">
        <v>157</v>
      </c>
      <c r="AI951" s="229" t="s">
        <v>156</v>
      </c>
      <c r="AJ951" s="229" t="s">
        <v>156</v>
      </c>
      <c r="AK951" s="229" t="s">
        <v>156</v>
      </c>
      <c r="AL951" s="229" t="s">
        <v>156</v>
      </c>
      <c r="AM951" s="229" t="s">
        <v>156</v>
      </c>
      <c r="AN951" s="229" t="s">
        <v>156</v>
      </c>
      <c r="AO951" s="229" t="s">
        <v>156</v>
      </c>
      <c r="AP951" s="229" t="s">
        <v>156</v>
      </c>
      <c r="AQ951" s="229" t="s">
        <v>156</v>
      </c>
      <c r="AR951" s="229" t="s">
        <v>156</v>
      </c>
      <c r="AS951" s="229" t="s">
        <v>2548</v>
      </c>
    </row>
    <row r="952" spans="1:45" x14ac:dyDescent="0.2">
      <c r="A952" s="229">
        <v>420111</v>
      </c>
      <c r="B952" s="229" t="s">
        <v>381</v>
      </c>
      <c r="R952" s="229" t="s">
        <v>156</v>
      </c>
      <c r="AA952" s="229" t="s">
        <v>155</v>
      </c>
      <c r="AF952" s="229" t="s">
        <v>156</v>
      </c>
      <c r="AH952" s="229" t="s">
        <v>157</v>
      </c>
      <c r="AI952" s="229" t="s">
        <v>156</v>
      </c>
      <c r="AJ952" s="229" t="s">
        <v>156</v>
      </c>
      <c r="AM952" s="229" t="s">
        <v>156</v>
      </c>
      <c r="AN952" s="229" t="s">
        <v>156</v>
      </c>
      <c r="AO952" s="229" t="s">
        <v>156</v>
      </c>
      <c r="AP952" s="229" t="s">
        <v>156</v>
      </c>
      <c r="AQ952" s="229" t="s">
        <v>156</v>
      </c>
      <c r="AR952" s="229" t="s">
        <v>156</v>
      </c>
      <c r="AS952" s="229" t="s">
        <v>2548</v>
      </c>
    </row>
    <row r="953" spans="1:45" x14ac:dyDescent="0.2">
      <c r="A953" s="229">
        <v>420117</v>
      </c>
      <c r="B953" s="229" t="s">
        <v>381</v>
      </c>
      <c r="AN953" s="229" t="s">
        <v>157</v>
      </c>
      <c r="AS953" s="229" t="s">
        <v>2548</v>
      </c>
    </row>
    <row r="954" spans="1:45" x14ac:dyDescent="0.2">
      <c r="A954" s="229">
        <v>420118</v>
      </c>
      <c r="B954" s="229" t="s">
        <v>381</v>
      </c>
      <c r="AA954" s="229" t="s">
        <v>155</v>
      </c>
      <c r="AF954" s="229" t="s">
        <v>156</v>
      </c>
      <c r="AI954" s="229" t="s">
        <v>156</v>
      </c>
      <c r="AJ954" s="229" t="s">
        <v>156</v>
      </c>
      <c r="AM954" s="229" t="s">
        <v>156</v>
      </c>
      <c r="AN954" s="229" t="s">
        <v>156</v>
      </c>
      <c r="AO954" s="229" t="s">
        <v>156</v>
      </c>
      <c r="AP954" s="229" t="s">
        <v>156</v>
      </c>
      <c r="AQ954" s="229" t="s">
        <v>156</v>
      </c>
      <c r="AR954" s="229" t="s">
        <v>156</v>
      </c>
      <c r="AS954" s="229" t="s">
        <v>2548</v>
      </c>
    </row>
    <row r="955" spans="1:45" x14ac:dyDescent="0.2">
      <c r="A955" s="229">
        <v>420119</v>
      </c>
      <c r="B955" s="229" t="s">
        <v>381</v>
      </c>
      <c r="L955" s="229" t="s">
        <v>157</v>
      </c>
      <c r="AA955" s="229" t="s">
        <v>155</v>
      </c>
      <c r="AF955" s="229" t="s">
        <v>157</v>
      </c>
      <c r="AK955" s="229" t="s">
        <v>155</v>
      </c>
      <c r="AM955" s="229" t="s">
        <v>155</v>
      </c>
      <c r="AS955" s="229" t="s">
        <v>2548</v>
      </c>
    </row>
    <row r="956" spans="1:45" x14ac:dyDescent="0.2">
      <c r="A956" s="229">
        <v>420123</v>
      </c>
      <c r="B956" s="229" t="s">
        <v>381</v>
      </c>
      <c r="AD956" s="229" t="s">
        <v>157</v>
      </c>
      <c r="AH956" s="229" t="s">
        <v>155</v>
      </c>
      <c r="AI956" s="229" t="s">
        <v>157</v>
      </c>
      <c r="AM956" s="229" t="s">
        <v>157</v>
      </c>
      <c r="AN956" s="229" t="s">
        <v>156</v>
      </c>
      <c r="AO956" s="229" t="s">
        <v>156</v>
      </c>
      <c r="AP956" s="229" t="s">
        <v>156</v>
      </c>
      <c r="AQ956" s="229" t="s">
        <v>156</v>
      </c>
      <c r="AR956" s="229" t="s">
        <v>156</v>
      </c>
      <c r="AS956" s="229" t="s">
        <v>2548</v>
      </c>
    </row>
    <row r="957" spans="1:45" x14ac:dyDescent="0.2">
      <c r="A957" s="229">
        <v>420126</v>
      </c>
      <c r="B957" s="229" t="s">
        <v>381</v>
      </c>
      <c r="AA957" s="229" t="s">
        <v>155</v>
      </c>
      <c r="AD957" s="229" t="s">
        <v>155</v>
      </c>
      <c r="AF957" s="229" t="s">
        <v>155</v>
      </c>
      <c r="AJ957" s="229" t="s">
        <v>157</v>
      </c>
      <c r="AK957" s="229" t="s">
        <v>157</v>
      </c>
      <c r="AM957" s="229" t="s">
        <v>156</v>
      </c>
      <c r="AN957" s="229" t="s">
        <v>156</v>
      </c>
      <c r="AO957" s="229" t="s">
        <v>156</v>
      </c>
      <c r="AP957" s="229" t="s">
        <v>156</v>
      </c>
      <c r="AQ957" s="229" t="s">
        <v>156</v>
      </c>
      <c r="AR957" s="229" t="s">
        <v>156</v>
      </c>
      <c r="AS957" s="229" t="s">
        <v>2548</v>
      </c>
    </row>
    <row r="958" spans="1:45" x14ac:dyDescent="0.2">
      <c r="A958" s="229">
        <v>420134</v>
      </c>
      <c r="B958" s="229" t="s">
        <v>381</v>
      </c>
      <c r="AF958" s="229" t="s">
        <v>155</v>
      </c>
      <c r="AS958" s="229" t="s">
        <v>2548</v>
      </c>
    </row>
    <row r="959" spans="1:45" x14ac:dyDescent="0.2">
      <c r="A959" s="229">
        <v>420148</v>
      </c>
      <c r="B959" s="229" t="s">
        <v>381</v>
      </c>
      <c r="S959" s="229" t="s">
        <v>155</v>
      </c>
      <c r="AS959" s="229" t="s">
        <v>2548</v>
      </c>
    </row>
    <row r="960" spans="1:45" x14ac:dyDescent="0.2">
      <c r="A960" s="229">
        <v>420166</v>
      </c>
      <c r="B960" s="229" t="s">
        <v>381</v>
      </c>
      <c r="AM960" s="229" t="s">
        <v>155</v>
      </c>
      <c r="AS960" s="229" t="s">
        <v>2548</v>
      </c>
    </row>
    <row r="961" spans="1:45" x14ac:dyDescent="0.2">
      <c r="A961" s="229">
        <v>420175</v>
      </c>
      <c r="B961" s="229" t="s">
        <v>382</v>
      </c>
      <c r="AB961" s="229" t="s">
        <v>155</v>
      </c>
      <c r="AF961" s="229" t="s">
        <v>155</v>
      </c>
      <c r="AH961" s="229" t="s">
        <v>155</v>
      </c>
      <c r="AI961" s="229" t="s">
        <v>156</v>
      </c>
      <c r="AJ961" s="229" t="s">
        <v>156</v>
      </c>
      <c r="AK961" s="229" t="s">
        <v>156</v>
      </c>
      <c r="AL961" s="229" t="s">
        <v>156</v>
      </c>
      <c r="AM961" s="229" t="s">
        <v>156</v>
      </c>
      <c r="AS961" s="229" t="s">
        <v>2548</v>
      </c>
    </row>
    <row r="962" spans="1:45" x14ac:dyDescent="0.2">
      <c r="A962" s="229">
        <v>420182</v>
      </c>
      <c r="B962" s="229" t="s">
        <v>381</v>
      </c>
      <c r="Q962" s="229" t="s">
        <v>157</v>
      </c>
      <c r="AB962" s="229" t="s">
        <v>157</v>
      </c>
      <c r="AE962" s="229" t="s">
        <v>157</v>
      </c>
      <c r="AH962" s="229" t="s">
        <v>157</v>
      </c>
      <c r="AI962" s="229" t="s">
        <v>156</v>
      </c>
      <c r="AJ962" s="229" t="s">
        <v>156</v>
      </c>
      <c r="AK962" s="229" t="s">
        <v>156</v>
      </c>
      <c r="AL962" s="229" t="s">
        <v>157</v>
      </c>
      <c r="AM962" s="229" t="s">
        <v>156</v>
      </c>
      <c r="AN962" s="229" t="s">
        <v>156</v>
      </c>
      <c r="AO962" s="229" t="s">
        <v>156</v>
      </c>
      <c r="AP962" s="229" t="s">
        <v>156</v>
      </c>
      <c r="AQ962" s="229" t="s">
        <v>156</v>
      </c>
      <c r="AR962" s="229" t="s">
        <v>156</v>
      </c>
      <c r="AS962" s="229" t="s">
        <v>2548</v>
      </c>
    </row>
    <row r="963" spans="1:45" x14ac:dyDescent="0.2">
      <c r="A963" s="229">
        <v>420195</v>
      </c>
      <c r="B963" s="229" t="s">
        <v>382</v>
      </c>
      <c r="Q963" s="229" t="s">
        <v>155</v>
      </c>
      <c r="W963" s="229" t="s">
        <v>155</v>
      </c>
      <c r="AF963" s="229" t="s">
        <v>157</v>
      </c>
      <c r="AI963" s="229" t="s">
        <v>156</v>
      </c>
      <c r="AJ963" s="229" t="s">
        <v>156</v>
      </c>
      <c r="AK963" s="229" t="s">
        <v>156</v>
      </c>
      <c r="AL963" s="229" t="s">
        <v>156</v>
      </c>
      <c r="AM963" s="229" t="s">
        <v>156</v>
      </c>
      <c r="AS963" s="229" t="s">
        <v>2548</v>
      </c>
    </row>
    <row r="964" spans="1:45" x14ac:dyDescent="0.2">
      <c r="A964" s="229">
        <v>420196</v>
      </c>
      <c r="B964" s="229" t="s">
        <v>381</v>
      </c>
      <c r="AE964" s="229" t="s">
        <v>155</v>
      </c>
      <c r="AL964" s="229" t="s">
        <v>155</v>
      </c>
      <c r="AO964" s="229" t="s">
        <v>156</v>
      </c>
      <c r="AQ964" s="229" t="s">
        <v>156</v>
      </c>
      <c r="AR964" s="229" t="s">
        <v>156</v>
      </c>
      <c r="AS964" s="229" t="s">
        <v>2548</v>
      </c>
    </row>
    <row r="965" spans="1:45" x14ac:dyDescent="0.2">
      <c r="A965" s="229">
        <v>420200</v>
      </c>
      <c r="B965" s="229" t="s">
        <v>382</v>
      </c>
      <c r="Q965" s="229" t="s">
        <v>155</v>
      </c>
      <c r="AA965" s="229" t="s">
        <v>155</v>
      </c>
      <c r="AD965" s="229" t="s">
        <v>157</v>
      </c>
      <c r="AF965" s="229" t="s">
        <v>157</v>
      </c>
      <c r="AI965" s="229" t="s">
        <v>156</v>
      </c>
      <c r="AJ965" s="229" t="s">
        <v>156</v>
      </c>
      <c r="AK965" s="229" t="s">
        <v>156</v>
      </c>
      <c r="AL965" s="229" t="s">
        <v>156</v>
      </c>
      <c r="AM965" s="229" t="s">
        <v>156</v>
      </c>
      <c r="AS965" s="229" t="s">
        <v>2548</v>
      </c>
    </row>
    <row r="966" spans="1:45" x14ac:dyDescent="0.2">
      <c r="A966" s="229">
        <v>420203</v>
      </c>
      <c r="B966" s="229" t="s">
        <v>382</v>
      </c>
      <c r="L966" s="229" t="s">
        <v>155</v>
      </c>
      <c r="AD966" s="229" t="s">
        <v>155</v>
      </c>
      <c r="AF966" s="229" t="s">
        <v>155</v>
      </c>
      <c r="AH966" s="229" t="s">
        <v>155</v>
      </c>
      <c r="AI966" s="229" t="s">
        <v>156</v>
      </c>
      <c r="AJ966" s="229" t="s">
        <v>156</v>
      </c>
      <c r="AK966" s="229" t="s">
        <v>156</v>
      </c>
      <c r="AL966" s="229" t="s">
        <v>156</v>
      </c>
      <c r="AM966" s="229" t="s">
        <v>156</v>
      </c>
      <c r="AS966" s="229" t="s">
        <v>2548</v>
      </c>
    </row>
    <row r="967" spans="1:45" x14ac:dyDescent="0.2">
      <c r="A967" s="229">
        <v>420217</v>
      </c>
      <c r="B967" s="229" t="s">
        <v>381</v>
      </c>
      <c r="I967" s="229" t="s">
        <v>157</v>
      </c>
      <c r="AA967" s="229" t="s">
        <v>155</v>
      </c>
      <c r="AF967" s="229" t="s">
        <v>155</v>
      </c>
      <c r="AM967" s="229" t="s">
        <v>155</v>
      </c>
      <c r="AS967" s="229" t="s">
        <v>2548</v>
      </c>
    </row>
    <row r="968" spans="1:45" x14ac:dyDescent="0.2">
      <c r="A968" s="229">
        <v>420219</v>
      </c>
      <c r="B968" s="229" t="s">
        <v>381</v>
      </c>
      <c r="G968" s="229" t="s">
        <v>155</v>
      </c>
      <c r="AD968" s="229" t="s">
        <v>155</v>
      </c>
      <c r="AM968" s="229" t="s">
        <v>157</v>
      </c>
      <c r="AN968" s="229" t="s">
        <v>156</v>
      </c>
      <c r="AP968" s="229" t="s">
        <v>156</v>
      </c>
      <c r="AQ968" s="229" t="s">
        <v>156</v>
      </c>
      <c r="AR968" s="229" t="s">
        <v>156</v>
      </c>
      <c r="AS968" s="229" t="s">
        <v>2548</v>
      </c>
    </row>
    <row r="969" spans="1:45" x14ac:dyDescent="0.2">
      <c r="A969" s="229">
        <v>420220</v>
      </c>
      <c r="B969" s="229" t="s">
        <v>381</v>
      </c>
      <c r="AI969" s="229" t="s">
        <v>157</v>
      </c>
      <c r="AK969" s="229" t="s">
        <v>157</v>
      </c>
      <c r="AM969" s="229" t="s">
        <v>156</v>
      </c>
      <c r="AN969" s="229" t="s">
        <v>156</v>
      </c>
      <c r="AO969" s="229" t="s">
        <v>156</v>
      </c>
      <c r="AP969" s="229" t="s">
        <v>156</v>
      </c>
      <c r="AQ969" s="229" t="s">
        <v>156</v>
      </c>
      <c r="AR969" s="229" t="s">
        <v>156</v>
      </c>
      <c r="AS969" s="229" t="s">
        <v>2548</v>
      </c>
    </row>
    <row r="970" spans="1:45" x14ac:dyDescent="0.2">
      <c r="A970" s="229">
        <v>420223</v>
      </c>
      <c r="B970" s="229" t="s">
        <v>381</v>
      </c>
      <c r="AD970" s="229" t="s">
        <v>156</v>
      </c>
      <c r="AJ970" s="229" t="s">
        <v>156</v>
      </c>
      <c r="AM970" s="229" t="s">
        <v>157</v>
      </c>
      <c r="AO970" s="229" t="s">
        <v>156</v>
      </c>
      <c r="AP970" s="229" t="s">
        <v>156</v>
      </c>
      <c r="AQ970" s="229" t="s">
        <v>156</v>
      </c>
      <c r="AR970" s="229" t="s">
        <v>156</v>
      </c>
      <c r="AS970" s="229" t="s">
        <v>2548</v>
      </c>
    </row>
    <row r="971" spans="1:45" x14ac:dyDescent="0.2">
      <c r="A971" s="229">
        <v>420227</v>
      </c>
      <c r="B971" s="229" t="s">
        <v>382</v>
      </c>
      <c r="S971" s="229" t="s">
        <v>157</v>
      </c>
      <c r="AE971" s="229" t="s">
        <v>156</v>
      </c>
      <c r="AI971" s="229" t="s">
        <v>156</v>
      </c>
      <c r="AJ971" s="229" t="s">
        <v>156</v>
      </c>
      <c r="AK971" s="229" t="s">
        <v>156</v>
      </c>
      <c r="AL971" s="229" t="s">
        <v>156</v>
      </c>
      <c r="AM971" s="229" t="s">
        <v>156</v>
      </c>
      <c r="AS971" s="229" t="s">
        <v>2548</v>
      </c>
    </row>
    <row r="972" spans="1:45" x14ac:dyDescent="0.2">
      <c r="A972" s="229">
        <v>420228</v>
      </c>
      <c r="B972" s="229" t="s">
        <v>381</v>
      </c>
      <c r="AM972" s="229" t="s">
        <v>157</v>
      </c>
      <c r="AO972" s="229" t="s">
        <v>157</v>
      </c>
      <c r="AS972" s="229" t="s">
        <v>2548</v>
      </c>
    </row>
    <row r="973" spans="1:45" x14ac:dyDescent="0.2">
      <c r="A973" s="229">
        <v>420233</v>
      </c>
      <c r="B973" s="229" t="s">
        <v>381</v>
      </c>
      <c r="R973" s="229" t="s">
        <v>156</v>
      </c>
      <c r="AK973" s="229" t="s">
        <v>156</v>
      </c>
      <c r="AN973" s="229" t="s">
        <v>156</v>
      </c>
      <c r="AO973" s="229" t="s">
        <v>156</v>
      </c>
      <c r="AP973" s="229" t="s">
        <v>156</v>
      </c>
      <c r="AQ973" s="229" t="s">
        <v>156</v>
      </c>
      <c r="AR973" s="229" t="s">
        <v>156</v>
      </c>
      <c r="AS973" s="229" t="s">
        <v>2548</v>
      </c>
    </row>
    <row r="974" spans="1:45" x14ac:dyDescent="0.2">
      <c r="A974" s="229">
        <v>420239</v>
      </c>
      <c r="B974" s="229" t="s">
        <v>381</v>
      </c>
      <c r="S974" s="229" t="s">
        <v>157</v>
      </c>
      <c r="AF974" s="229" t="s">
        <v>156</v>
      </c>
      <c r="AK974" s="229" t="s">
        <v>156</v>
      </c>
      <c r="AN974" s="229" t="s">
        <v>156</v>
      </c>
      <c r="AO974" s="229" t="s">
        <v>156</v>
      </c>
      <c r="AP974" s="229" t="s">
        <v>156</v>
      </c>
      <c r="AQ974" s="229" t="s">
        <v>156</v>
      </c>
      <c r="AR974" s="229" t="s">
        <v>156</v>
      </c>
      <c r="AS974" s="229" t="s">
        <v>2548</v>
      </c>
    </row>
    <row r="975" spans="1:45" x14ac:dyDescent="0.2">
      <c r="A975" s="229">
        <v>420247</v>
      </c>
      <c r="B975" s="229" t="s">
        <v>381</v>
      </c>
      <c r="AD975" s="229" t="s">
        <v>155</v>
      </c>
      <c r="AS975" s="229" t="s">
        <v>2548</v>
      </c>
    </row>
    <row r="976" spans="1:45" x14ac:dyDescent="0.2">
      <c r="A976" s="229">
        <v>420248</v>
      </c>
      <c r="B976" s="229" t="s">
        <v>382</v>
      </c>
      <c r="S976" s="229" t="s">
        <v>155</v>
      </c>
      <c r="AD976" s="229" t="s">
        <v>157</v>
      </c>
      <c r="AI976" s="229" t="s">
        <v>156</v>
      </c>
      <c r="AJ976" s="229" t="s">
        <v>156</v>
      </c>
      <c r="AK976" s="229" t="s">
        <v>156</v>
      </c>
      <c r="AL976" s="229" t="s">
        <v>156</v>
      </c>
      <c r="AM976" s="229" t="s">
        <v>156</v>
      </c>
      <c r="AS976" s="229" t="s">
        <v>2548</v>
      </c>
    </row>
    <row r="977" spans="1:45" x14ac:dyDescent="0.2">
      <c r="A977" s="229">
        <v>420264</v>
      </c>
      <c r="B977" s="229" t="s">
        <v>381</v>
      </c>
      <c r="AE977" s="229" t="s">
        <v>157</v>
      </c>
      <c r="AI977" s="229" t="s">
        <v>155</v>
      </c>
      <c r="AS977" s="229" t="s">
        <v>2548</v>
      </c>
    </row>
    <row r="978" spans="1:45" x14ac:dyDescent="0.2">
      <c r="A978" s="229">
        <v>420279</v>
      </c>
      <c r="B978" s="229" t="s">
        <v>381</v>
      </c>
      <c r="AI978" s="229" t="s">
        <v>156</v>
      </c>
      <c r="AN978" s="229" t="s">
        <v>156</v>
      </c>
      <c r="AO978" s="229" t="s">
        <v>156</v>
      </c>
      <c r="AS978" s="229" t="s">
        <v>2548</v>
      </c>
    </row>
    <row r="979" spans="1:45" x14ac:dyDescent="0.2">
      <c r="A979" s="229">
        <v>420282</v>
      </c>
      <c r="B979" s="229" t="s">
        <v>381</v>
      </c>
      <c r="W979" s="229" t="s">
        <v>155</v>
      </c>
      <c r="AD979" s="229" t="s">
        <v>157</v>
      </c>
      <c r="AF979" s="229" t="s">
        <v>155</v>
      </c>
      <c r="AI979" s="229" t="s">
        <v>157</v>
      </c>
      <c r="AM979" s="229" t="s">
        <v>157</v>
      </c>
      <c r="AN979" s="229" t="s">
        <v>156</v>
      </c>
      <c r="AO979" s="229" t="s">
        <v>156</v>
      </c>
      <c r="AP979" s="229" t="s">
        <v>156</v>
      </c>
      <c r="AQ979" s="229" t="s">
        <v>156</v>
      </c>
      <c r="AR979" s="229" t="s">
        <v>156</v>
      </c>
      <c r="AS979" s="229" t="s">
        <v>2548</v>
      </c>
    </row>
    <row r="980" spans="1:45" x14ac:dyDescent="0.2">
      <c r="A980" s="229">
        <v>420287</v>
      </c>
      <c r="B980" s="229" t="s">
        <v>382</v>
      </c>
      <c r="Q980" s="229" t="s">
        <v>155</v>
      </c>
      <c r="Z980" s="229" t="s">
        <v>155</v>
      </c>
      <c r="AA980" s="229" t="s">
        <v>155</v>
      </c>
      <c r="AF980" s="229" t="s">
        <v>156</v>
      </c>
      <c r="AI980" s="229" t="s">
        <v>156</v>
      </c>
      <c r="AJ980" s="229" t="s">
        <v>156</v>
      </c>
      <c r="AK980" s="229" t="s">
        <v>156</v>
      </c>
      <c r="AL980" s="229" t="s">
        <v>156</v>
      </c>
      <c r="AM980" s="229" t="s">
        <v>156</v>
      </c>
      <c r="AS980" s="229" t="s">
        <v>2548</v>
      </c>
    </row>
    <row r="981" spans="1:45" x14ac:dyDescent="0.2">
      <c r="A981" s="229">
        <v>420298</v>
      </c>
      <c r="B981" s="229" t="s">
        <v>382</v>
      </c>
      <c r="AD981" s="229" t="s">
        <v>155</v>
      </c>
      <c r="AF981" s="229" t="s">
        <v>157</v>
      </c>
      <c r="AG981" s="229" t="s">
        <v>155</v>
      </c>
      <c r="AI981" s="229" t="s">
        <v>156</v>
      </c>
      <c r="AJ981" s="229" t="s">
        <v>156</v>
      </c>
      <c r="AK981" s="229" t="s">
        <v>156</v>
      </c>
      <c r="AL981" s="229" t="s">
        <v>156</v>
      </c>
      <c r="AM981" s="229" t="s">
        <v>156</v>
      </c>
      <c r="AS981" s="229" t="s">
        <v>2548</v>
      </c>
    </row>
    <row r="982" spans="1:45" x14ac:dyDescent="0.2">
      <c r="A982" s="229">
        <v>420308</v>
      </c>
      <c r="B982" s="229" t="s">
        <v>382</v>
      </c>
      <c r="AD982" s="229" t="s">
        <v>157</v>
      </c>
      <c r="AF982" s="229" t="s">
        <v>157</v>
      </c>
      <c r="AG982" s="229" t="s">
        <v>157</v>
      </c>
      <c r="AI982" s="229" t="s">
        <v>156</v>
      </c>
      <c r="AJ982" s="229" t="s">
        <v>156</v>
      </c>
      <c r="AK982" s="229" t="s">
        <v>156</v>
      </c>
      <c r="AL982" s="229" t="s">
        <v>156</v>
      </c>
      <c r="AM982" s="229" t="s">
        <v>156</v>
      </c>
      <c r="AS982" s="229" t="s">
        <v>2548</v>
      </c>
    </row>
    <row r="983" spans="1:45" x14ac:dyDescent="0.2">
      <c r="A983" s="229">
        <v>420319</v>
      </c>
      <c r="B983" s="229" t="s">
        <v>381</v>
      </c>
      <c r="L983" s="229" t="s">
        <v>156</v>
      </c>
      <c r="R983" s="229" t="s">
        <v>157</v>
      </c>
      <c r="AD983" s="229" t="s">
        <v>155</v>
      </c>
      <c r="AK983" s="229" t="s">
        <v>157</v>
      </c>
      <c r="AS983" s="229" t="s">
        <v>2548</v>
      </c>
    </row>
    <row r="984" spans="1:45" x14ac:dyDescent="0.2">
      <c r="A984" s="229">
        <v>420323</v>
      </c>
      <c r="B984" s="229" t="s">
        <v>381</v>
      </c>
      <c r="AI984" s="229" t="s">
        <v>156</v>
      </c>
      <c r="AJ984" s="229" t="s">
        <v>156</v>
      </c>
      <c r="AK984" s="229" t="s">
        <v>156</v>
      </c>
      <c r="AM984" s="229" t="s">
        <v>156</v>
      </c>
      <c r="AN984" s="229" t="s">
        <v>156</v>
      </c>
      <c r="AO984" s="229" t="s">
        <v>156</v>
      </c>
      <c r="AP984" s="229" t="s">
        <v>156</v>
      </c>
      <c r="AQ984" s="229" t="s">
        <v>156</v>
      </c>
      <c r="AR984" s="229" t="s">
        <v>156</v>
      </c>
      <c r="AS984" s="229" t="s">
        <v>2548</v>
      </c>
    </row>
    <row r="985" spans="1:45" x14ac:dyDescent="0.2">
      <c r="A985" s="229">
        <v>420336</v>
      </c>
      <c r="B985" s="229" t="s">
        <v>382</v>
      </c>
      <c r="AA985" s="229" t="s">
        <v>155</v>
      </c>
      <c r="AD985" s="229" t="s">
        <v>157</v>
      </c>
      <c r="AH985" s="229" t="s">
        <v>156</v>
      </c>
      <c r="AI985" s="229" t="s">
        <v>156</v>
      </c>
      <c r="AJ985" s="229" t="s">
        <v>156</v>
      </c>
      <c r="AK985" s="229" t="s">
        <v>156</v>
      </c>
      <c r="AL985" s="229" t="s">
        <v>156</v>
      </c>
      <c r="AM985" s="229" t="s">
        <v>156</v>
      </c>
      <c r="AS985" s="229" t="s">
        <v>2548</v>
      </c>
    </row>
    <row r="986" spans="1:45" x14ac:dyDescent="0.2">
      <c r="A986" s="229">
        <v>420339</v>
      </c>
      <c r="B986" s="229" t="s">
        <v>382</v>
      </c>
      <c r="T986" s="229" t="s">
        <v>155</v>
      </c>
      <c r="AI986" s="229" t="s">
        <v>156</v>
      </c>
      <c r="AJ986" s="229" t="s">
        <v>156</v>
      </c>
      <c r="AK986" s="229" t="s">
        <v>156</v>
      </c>
      <c r="AL986" s="229" t="s">
        <v>156</v>
      </c>
      <c r="AM986" s="229" t="s">
        <v>156</v>
      </c>
      <c r="AS986" s="229" t="s">
        <v>2548</v>
      </c>
    </row>
    <row r="987" spans="1:45" x14ac:dyDescent="0.2">
      <c r="A987" s="229">
        <v>420343</v>
      </c>
      <c r="B987" s="229" t="s">
        <v>382</v>
      </c>
      <c r="H987" s="229" t="s">
        <v>155</v>
      </c>
      <c r="Y987" s="229" t="s">
        <v>155</v>
      </c>
      <c r="AA987" s="229" t="s">
        <v>157</v>
      </c>
      <c r="AH987" s="229" t="s">
        <v>155</v>
      </c>
      <c r="AI987" s="229" t="s">
        <v>156</v>
      </c>
      <c r="AJ987" s="229" t="s">
        <v>156</v>
      </c>
      <c r="AK987" s="229" t="s">
        <v>156</v>
      </c>
      <c r="AL987" s="229" t="s">
        <v>156</v>
      </c>
      <c r="AM987" s="229" t="s">
        <v>156</v>
      </c>
      <c r="AS987" s="229" t="s">
        <v>2548</v>
      </c>
    </row>
    <row r="988" spans="1:45" x14ac:dyDescent="0.2">
      <c r="A988" s="229">
        <v>420351</v>
      </c>
      <c r="B988" s="229" t="s">
        <v>381</v>
      </c>
      <c r="AD988" s="229" t="s">
        <v>155</v>
      </c>
      <c r="AI988" s="229" t="s">
        <v>157</v>
      </c>
      <c r="AN988" s="229" t="s">
        <v>156</v>
      </c>
      <c r="AO988" s="229" t="s">
        <v>156</v>
      </c>
      <c r="AP988" s="229" t="s">
        <v>156</v>
      </c>
      <c r="AQ988" s="229" t="s">
        <v>156</v>
      </c>
      <c r="AR988" s="229" t="s">
        <v>156</v>
      </c>
      <c r="AS988" s="229" t="s">
        <v>2548</v>
      </c>
    </row>
    <row r="989" spans="1:45" x14ac:dyDescent="0.2">
      <c r="A989" s="229">
        <v>420354</v>
      </c>
      <c r="B989" s="229" t="s">
        <v>382</v>
      </c>
      <c r="AF989" s="229" t="s">
        <v>155</v>
      </c>
      <c r="AH989" s="229" t="s">
        <v>155</v>
      </c>
      <c r="AI989" s="229" t="s">
        <v>156</v>
      </c>
      <c r="AJ989" s="229" t="s">
        <v>156</v>
      </c>
      <c r="AK989" s="229" t="s">
        <v>156</v>
      </c>
      <c r="AL989" s="229" t="s">
        <v>156</v>
      </c>
      <c r="AM989" s="229" t="s">
        <v>156</v>
      </c>
      <c r="AS989" s="229" t="s">
        <v>2547</v>
      </c>
    </row>
    <row r="990" spans="1:45" x14ac:dyDescent="0.2">
      <c r="A990" s="229">
        <v>420355</v>
      </c>
      <c r="B990" s="229" t="s">
        <v>382</v>
      </c>
      <c r="AA990" s="229" t="s">
        <v>155</v>
      </c>
      <c r="AD990" s="229" t="s">
        <v>157</v>
      </c>
      <c r="AF990" s="229" t="s">
        <v>157</v>
      </c>
      <c r="AI990" s="229" t="s">
        <v>156</v>
      </c>
      <c r="AJ990" s="229" t="s">
        <v>156</v>
      </c>
      <c r="AK990" s="229" t="s">
        <v>156</v>
      </c>
      <c r="AL990" s="229" t="s">
        <v>156</v>
      </c>
      <c r="AM990" s="229" t="s">
        <v>156</v>
      </c>
      <c r="AS990" s="229" t="s">
        <v>2548</v>
      </c>
    </row>
    <row r="991" spans="1:45" x14ac:dyDescent="0.2">
      <c r="A991" s="229">
        <v>420359</v>
      </c>
      <c r="B991" s="229" t="s">
        <v>381</v>
      </c>
      <c r="Y991" s="229" t="s">
        <v>157</v>
      </c>
      <c r="AB991" s="229" t="s">
        <v>156</v>
      </c>
      <c r="AS991" s="229" t="s">
        <v>2548</v>
      </c>
    </row>
    <row r="992" spans="1:45" x14ac:dyDescent="0.2">
      <c r="A992" s="229">
        <v>420363</v>
      </c>
      <c r="B992" s="229" t="s">
        <v>382</v>
      </c>
      <c r="AI992" s="229" t="s">
        <v>156</v>
      </c>
      <c r="AJ992" s="229" t="s">
        <v>156</v>
      </c>
      <c r="AK992" s="229" t="s">
        <v>156</v>
      </c>
      <c r="AL992" s="229" t="s">
        <v>156</v>
      </c>
      <c r="AM992" s="229" t="s">
        <v>156</v>
      </c>
      <c r="AS992" s="229" t="s">
        <v>2548</v>
      </c>
    </row>
    <row r="993" spans="1:45" x14ac:dyDescent="0.2">
      <c r="A993" s="229">
        <v>420388</v>
      </c>
      <c r="B993" s="229" t="s">
        <v>381</v>
      </c>
      <c r="Y993" s="229" t="s">
        <v>155</v>
      </c>
      <c r="AF993" s="229" t="s">
        <v>155</v>
      </c>
      <c r="AH993" s="229" t="s">
        <v>155</v>
      </c>
      <c r="AI993" s="229" t="s">
        <v>156</v>
      </c>
      <c r="AM993" s="229" t="s">
        <v>156</v>
      </c>
      <c r="AN993" s="229" t="s">
        <v>156</v>
      </c>
      <c r="AO993" s="229" t="s">
        <v>156</v>
      </c>
      <c r="AP993" s="229" t="s">
        <v>156</v>
      </c>
      <c r="AQ993" s="229" t="s">
        <v>156</v>
      </c>
      <c r="AR993" s="229" t="s">
        <v>156</v>
      </c>
      <c r="AS993" s="229" t="s">
        <v>2548</v>
      </c>
    </row>
    <row r="994" spans="1:45" x14ac:dyDescent="0.2">
      <c r="A994" s="229">
        <v>420389</v>
      </c>
      <c r="B994" s="229" t="s">
        <v>381</v>
      </c>
      <c r="AA994" s="229" t="s">
        <v>155</v>
      </c>
      <c r="AF994" s="229" t="s">
        <v>157</v>
      </c>
      <c r="AM994" s="229" t="s">
        <v>155</v>
      </c>
      <c r="AO994" s="229" t="s">
        <v>157</v>
      </c>
      <c r="AS994" s="229" t="s">
        <v>2548</v>
      </c>
    </row>
    <row r="995" spans="1:45" x14ac:dyDescent="0.2">
      <c r="A995" s="229">
        <v>420394</v>
      </c>
      <c r="B995" s="229" t="s">
        <v>381</v>
      </c>
      <c r="AI995" s="229" t="s">
        <v>156</v>
      </c>
      <c r="AJ995" s="229" t="s">
        <v>156</v>
      </c>
      <c r="AK995" s="229" t="s">
        <v>156</v>
      </c>
      <c r="AL995" s="229" t="s">
        <v>156</v>
      </c>
      <c r="AM995" s="229" t="s">
        <v>156</v>
      </c>
      <c r="AN995" s="229" t="s">
        <v>156</v>
      </c>
      <c r="AO995" s="229" t="s">
        <v>156</v>
      </c>
      <c r="AP995" s="229" t="s">
        <v>156</v>
      </c>
      <c r="AQ995" s="229" t="s">
        <v>156</v>
      </c>
      <c r="AR995" s="229" t="s">
        <v>156</v>
      </c>
      <c r="AS995" s="229" t="s">
        <v>2548</v>
      </c>
    </row>
    <row r="996" spans="1:45" x14ac:dyDescent="0.2">
      <c r="A996" s="229">
        <v>420414</v>
      </c>
      <c r="B996" s="229" t="s">
        <v>381</v>
      </c>
      <c r="AA996" s="229" t="s">
        <v>155</v>
      </c>
      <c r="AF996" s="229" t="s">
        <v>155</v>
      </c>
      <c r="AI996" s="229" t="s">
        <v>157</v>
      </c>
      <c r="AM996" s="229" t="s">
        <v>157</v>
      </c>
      <c r="AN996" s="229" t="s">
        <v>156</v>
      </c>
      <c r="AO996" s="229" t="s">
        <v>156</v>
      </c>
      <c r="AP996" s="229" t="s">
        <v>156</v>
      </c>
      <c r="AQ996" s="229" t="s">
        <v>156</v>
      </c>
      <c r="AR996" s="229" t="s">
        <v>156</v>
      </c>
      <c r="AS996" s="229" t="s">
        <v>2548</v>
      </c>
    </row>
    <row r="997" spans="1:45" x14ac:dyDescent="0.2">
      <c r="A997" s="229">
        <v>420428</v>
      </c>
      <c r="B997" s="229" t="s">
        <v>382</v>
      </c>
      <c r="AD997" s="229" t="s">
        <v>157</v>
      </c>
      <c r="AF997" s="229" t="s">
        <v>157</v>
      </c>
      <c r="AG997" s="229" t="s">
        <v>157</v>
      </c>
      <c r="AI997" s="229" t="s">
        <v>156</v>
      </c>
      <c r="AJ997" s="229" t="s">
        <v>156</v>
      </c>
      <c r="AK997" s="229" t="s">
        <v>156</v>
      </c>
      <c r="AL997" s="229" t="s">
        <v>156</v>
      </c>
      <c r="AM997" s="229" t="s">
        <v>156</v>
      </c>
      <c r="AS997" s="229" t="s">
        <v>2548</v>
      </c>
    </row>
    <row r="998" spans="1:45" x14ac:dyDescent="0.2">
      <c r="A998" s="229">
        <v>420429</v>
      </c>
      <c r="B998" s="229" t="s">
        <v>381</v>
      </c>
      <c r="AA998" s="229" t="s">
        <v>155</v>
      </c>
      <c r="AF998" s="229" t="s">
        <v>155</v>
      </c>
      <c r="AK998" s="229" t="s">
        <v>157</v>
      </c>
      <c r="AM998" s="229" t="s">
        <v>155</v>
      </c>
      <c r="AS998" s="229" t="s">
        <v>2548</v>
      </c>
    </row>
    <row r="999" spans="1:45" x14ac:dyDescent="0.2">
      <c r="A999" s="229">
        <v>420449</v>
      </c>
      <c r="B999" s="229" t="s">
        <v>381</v>
      </c>
      <c r="L999" s="229" t="s">
        <v>156</v>
      </c>
      <c r="AM999" s="229" t="s">
        <v>156</v>
      </c>
      <c r="AN999" s="229" t="s">
        <v>156</v>
      </c>
      <c r="AO999" s="229" t="s">
        <v>156</v>
      </c>
      <c r="AS999" s="229" t="s">
        <v>2548</v>
      </c>
    </row>
    <row r="1000" spans="1:45" x14ac:dyDescent="0.2">
      <c r="A1000" s="229">
        <v>420450</v>
      </c>
      <c r="B1000" s="229" t="s">
        <v>381</v>
      </c>
      <c r="AJ1000" s="229" t="s">
        <v>156</v>
      </c>
      <c r="AK1000" s="229" t="s">
        <v>156</v>
      </c>
      <c r="AN1000" s="229" t="s">
        <v>156</v>
      </c>
      <c r="AO1000" s="229" t="s">
        <v>156</v>
      </c>
      <c r="AQ1000" s="229" t="s">
        <v>156</v>
      </c>
      <c r="AR1000" s="229" t="s">
        <v>156</v>
      </c>
      <c r="AS1000" s="229" t="s">
        <v>2548</v>
      </c>
    </row>
    <row r="1001" spans="1:45" x14ac:dyDescent="0.2">
      <c r="A1001" s="229">
        <v>420454</v>
      </c>
      <c r="B1001" s="229" t="s">
        <v>381</v>
      </c>
      <c r="AI1001" s="229" t="s">
        <v>157</v>
      </c>
      <c r="AJ1001" s="229" t="s">
        <v>157</v>
      </c>
      <c r="AN1001" s="229" t="s">
        <v>156</v>
      </c>
      <c r="AO1001" s="229" t="s">
        <v>156</v>
      </c>
      <c r="AP1001" s="229" t="s">
        <v>156</v>
      </c>
      <c r="AQ1001" s="229" t="s">
        <v>156</v>
      </c>
      <c r="AR1001" s="229" t="s">
        <v>156</v>
      </c>
      <c r="AS1001" s="229" t="s">
        <v>2548</v>
      </c>
    </row>
    <row r="1002" spans="1:45" x14ac:dyDescent="0.2">
      <c r="A1002" s="229">
        <v>420456</v>
      </c>
      <c r="B1002" s="229" t="s">
        <v>381</v>
      </c>
      <c r="AD1002" s="229" t="s">
        <v>155</v>
      </c>
      <c r="AF1002" s="229" t="s">
        <v>155</v>
      </c>
      <c r="AI1002" s="229" t="s">
        <v>157</v>
      </c>
      <c r="AK1002" s="229" t="s">
        <v>156</v>
      </c>
      <c r="AM1002" s="229" t="s">
        <v>155</v>
      </c>
      <c r="AO1002" s="229" t="s">
        <v>156</v>
      </c>
      <c r="AR1002" s="229" t="s">
        <v>156</v>
      </c>
      <c r="AS1002" s="229" t="s">
        <v>2548</v>
      </c>
    </row>
    <row r="1003" spans="1:45" x14ac:dyDescent="0.2">
      <c r="A1003" s="229">
        <v>420458</v>
      </c>
      <c r="B1003" s="229" t="s">
        <v>381</v>
      </c>
      <c r="K1003" s="229" t="s">
        <v>155</v>
      </c>
      <c r="O1003" s="229" t="s">
        <v>155</v>
      </c>
      <c r="T1003" s="229" t="s">
        <v>155</v>
      </c>
      <c r="AA1003" s="229" t="s">
        <v>157</v>
      </c>
      <c r="AM1003" s="229" t="s">
        <v>157</v>
      </c>
      <c r="AN1003" s="229" t="s">
        <v>156</v>
      </c>
      <c r="AO1003" s="229" t="s">
        <v>156</v>
      </c>
      <c r="AP1003" s="229" t="s">
        <v>156</v>
      </c>
      <c r="AQ1003" s="229" t="s">
        <v>156</v>
      </c>
      <c r="AR1003" s="229" t="s">
        <v>156</v>
      </c>
      <c r="AS1003" s="229" t="s">
        <v>2548</v>
      </c>
    </row>
    <row r="1004" spans="1:45" x14ac:dyDescent="0.2">
      <c r="A1004" s="229">
        <v>420465</v>
      </c>
      <c r="B1004" s="229" t="s">
        <v>381</v>
      </c>
      <c r="L1004" s="229" t="s">
        <v>156</v>
      </c>
      <c r="M1004" s="229" t="s">
        <v>156</v>
      </c>
      <c r="AS1004" s="229" t="s">
        <v>2548</v>
      </c>
    </row>
    <row r="1005" spans="1:45" x14ac:dyDescent="0.2">
      <c r="A1005" s="229">
        <v>420471</v>
      </c>
      <c r="B1005" s="229" t="s">
        <v>381</v>
      </c>
      <c r="AM1005" s="229" t="s">
        <v>155</v>
      </c>
      <c r="AS1005" s="229" t="s">
        <v>2548</v>
      </c>
    </row>
    <row r="1006" spans="1:45" x14ac:dyDescent="0.2">
      <c r="A1006" s="229">
        <v>420472</v>
      </c>
      <c r="B1006" s="229" t="s">
        <v>381</v>
      </c>
      <c r="AA1006" s="229" t="s">
        <v>155</v>
      </c>
      <c r="AD1006" s="229" t="s">
        <v>155</v>
      </c>
      <c r="AF1006" s="229" t="s">
        <v>155</v>
      </c>
      <c r="AH1006" s="229" t="s">
        <v>155</v>
      </c>
      <c r="AI1006" s="229" t="s">
        <v>155</v>
      </c>
      <c r="AJ1006" s="229" t="s">
        <v>155</v>
      </c>
      <c r="AM1006" s="229" t="s">
        <v>157</v>
      </c>
      <c r="AN1006" s="229" t="s">
        <v>156</v>
      </c>
      <c r="AO1006" s="229" t="s">
        <v>156</v>
      </c>
      <c r="AP1006" s="229" t="s">
        <v>156</v>
      </c>
      <c r="AQ1006" s="229" t="s">
        <v>156</v>
      </c>
      <c r="AR1006" s="229" t="s">
        <v>156</v>
      </c>
      <c r="AS1006" s="229" t="s">
        <v>2548</v>
      </c>
    </row>
    <row r="1007" spans="1:45" x14ac:dyDescent="0.2">
      <c r="A1007" s="229">
        <v>420473</v>
      </c>
      <c r="B1007" s="229" t="s">
        <v>381</v>
      </c>
      <c r="AD1007" s="229" t="s">
        <v>155</v>
      </c>
      <c r="AJ1007" s="229" t="s">
        <v>155</v>
      </c>
      <c r="AR1007" s="229" t="s">
        <v>155</v>
      </c>
      <c r="AS1007" s="229" t="s">
        <v>2548</v>
      </c>
    </row>
    <row r="1008" spans="1:45" x14ac:dyDescent="0.2">
      <c r="A1008" s="229">
        <v>420474</v>
      </c>
      <c r="B1008" s="229" t="s">
        <v>381</v>
      </c>
      <c r="AK1008" s="229" t="s">
        <v>156</v>
      </c>
      <c r="AN1008" s="229" t="s">
        <v>156</v>
      </c>
      <c r="AP1008" s="229" t="s">
        <v>156</v>
      </c>
      <c r="AR1008" s="229" t="s">
        <v>156</v>
      </c>
      <c r="AS1008" s="229" t="s">
        <v>2548</v>
      </c>
    </row>
    <row r="1009" spans="1:45" x14ac:dyDescent="0.2">
      <c r="A1009" s="229">
        <v>420475</v>
      </c>
      <c r="B1009" s="229" t="s">
        <v>381</v>
      </c>
      <c r="D1009" s="229" t="s">
        <v>155</v>
      </c>
      <c r="AC1009" s="229" t="s">
        <v>155</v>
      </c>
      <c r="AE1009" s="229" t="s">
        <v>155</v>
      </c>
      <c r="AF1009" s="229" t="s">
        <v>155</v>
      </c>
      <c r="AK1009" s="229" t="s">
        <v>157</v>
      </c>
      <c r="AM1009" s="229" t="s">
        <v>155</v>
      </c>
      <c r="AN1009" s="229" t="s">
        <v>156</v>
      </c>
      <c r="AO1009" s="229" t="s">
        <v>157</v>
      </c>
      <c r="AR1009" s="229" t="s">
        <v>156</v>
      </c>
      <c r="AS1009" s="229" t="s">
        <v>2548</v>
      </c>
    </row>
    <row r="1010" spans="1:45" x14ac:dyDescent="0.2">
      <c r="A1010" s="229">
        <v>420476</v>
      </c>
      <c r="B1010" s="229" t="s">
        <v>381</v>
      </c>
      <c r="P1010" s="229" t="s">
        <v>157</v>
      </c>
      <c r="AM1010" s="229" t="s">
        <v>155</v>
      </c>
      <c r="AS1010" s="229" t="s">
        <v>2548</v>
      </c>
    </row>
    <row r="1011" spans="1:45" x14ac:dyDescent="0.2">
      <c r="A1011" s="229">
        <v>420477</v>
      </c>
      <c r="B1011" s="229" t="s">
        <v>381</v>
      </c>
      <c r="AM1011" s="229" t="s">
        <v>155</v>
      </c>
      <c r="AP1011" s="229" t="s">
        <v>156</v>
      </c>
      <c r="AS1011" s="229" t="s">
        <v>2548</v>
      </c>
    </row>
    <row r="1012" spans="1:45" x14ac:dyDescent="0.2">
      <c r="A1012" s="229">
        <v>420483</v>
      </c>
      <c r="B1012" s="229" t="s">
        <v>381</v>
      </c>
      <c r="R1012" s="229" t="s">
        <v>156</v>
      </c>
      <c r="AL1012" s="229" t="s">
        <v>156</v>
      </c>
      <c r="AN1012" s="229" t="s">
        <v>156</v>
      </c>
      <c r="AO1012" s="229" t="s">
        <v>156</v>
      </c>
      <c r="AP1012" s="229" t="s">
        <v>156</v>
      </c>
      <c r="AQ1012" s="229" t="s">
        <v>156</v>
      </c>
      <c r="AR1012" s="229" t="s">
        <v>156</v>
      </c>
      <c r="AS1012" s="229" t="s">
        <v>2548</v>
      </c>
    </row>
    <row r="1013" spans="1:45" x14ac:dyDescent="0.2">
      <c r="A1013" s="229">
        <v>420493</v>
      </c>
      <c r="B1013" s="229" t="s">
        <v>381</v>
      </c>
      <c r="AI1013" s="229" t="s">
        <v>156</v>
      </c>
      <c r="AO1013" s="229" t="s">
        <v>156</v>
      </c>
      <c r="AR1013" s="229" t="s">
        <v>156</v>
      </c>
      <c r="AS1013" s="229" t="s">
        <v>2548</v>
      </c>
    </row>
    <row r="1014" spans="1:45" x14ac:dyDescent="0.2">
      <c r="A1014" s="229">
        <v>420495</v>
      </c>
      <c r="B1014" s="229" t="s">
        <v>381</v>
      </c>
      <c r="AE1014" s="229" t="s">
        <v>155</v>
      </c>
      <c r="AI1014" s="229" t="s">
        <v>155</v>
      </c>
      <c r="AR1014" s="229" t="s">
        <v>157</v>
      </c>
      <c r="AS1014" s="229" t="s">
        <v>2548</v>
      </c>
    </row>
    <row r="1015" spans="1:45" x14ac:dyDescent="0.2">
      <c r="A1015" s="229">
        <v>420497</v>
      </c>
      <c r="B1015" s="229" t="s">
        <v>381</v>
      </c>
      <c r="AA1015" s="229" t="s">
        <v>156</v>
      </c>
      <c r="AF1015" s="229" t="s">
        <v>156</v>
      </c>
      <c r="AH1015" s="229" t="s">
        <v>157</v>
      </c>
      <c r="AI1015" s="229" t="s">
        <v>157</v>
      </c>
      <c r="AJ1015" s="229" t="s">
        <v>156</v>
      </c>
      <c r="AK1015" s="229" t="s">
        <v>156</v>
      </c>
      <c r="AM1015" s="229" t="s">
        <v>156</v>
      </c>
      <c r="AN1015" s="229" t="s">
        <v>156</v>
      </c>
      <c r="AO1015" s="229" t="s">
        <v>156</v>
      </c>
      <c r="AP1015" s="229" t="s">
        <v>156</v>
      </c>
      <c r="AQ1015" s="229" t="s">
        <v>156</v>
      </c>
      <c r="AR1015" s="229" t="s">
        <v>156</v>
      </c>
      <c r="AS1015" s="229" t="s">
        <v>2548</v>
      </c>
    </row>
    <row r="1016" spans="1:45" x14ac:dyDescent="0.2">
      <c r="A1016" s="229">
        <v>420500</v>
      </c>
      <c r="B1016" s="229" t="s">
        <v>381</v>
      </c>
      <c r="R1016" s="229" t="s">
        <v>156</v>
      </c>
      <c r="AE1016" s="229" t="s">
        <v>156</v>
      </c>
      <c r="AJ1016" s="229" t="s">
        <v>156</v>
      </c>
      <c r="AK1016" s="229" t="s">
        <v>156</v>
      </c>
      <c r="AQ1016" s="229" t="s">
        <v>156</v>
      </c>
      <c r="AR1016" s="229" t="s">
        <v>156</v>
      </c>
      <c r="AS1016" s="229" t="s">
        <v>2548</v>
      </c>
    </row>
    <row r="1017" spans="1:45" x14ac:dyDescent="0.2">
      <c r="A1017" s="229">
        <v>420533</v>
      </c>
      <c r="B1017" s="229" t="s">
        <v>381</v>
      </c>
      <c r="L1017" s="229" t="s">
        <v>157</v>
      </c>
      <c r="AE1017" s="229" t="s">
        <v>157</v>
      </c>
      <c r="AJ1017" s="229" t="s">
        <v>156</v>
      </c>
      <c r="AK1017" s="229" t="s">
        <v>156</v>
      </c>
      <c r="AN1017" s="229" t="s">
        <v>156</v>
      </c>
      <c r="AO1017" s="229" t="s">
        <v>156</v>
      </c>
      <c r="AP1017" s="229" t="s">
        <v>156</v>
      </c>
      <c r="AQ1017" s="229" t="s">
        <v>156</v>
      </c>
      <c r="AR1017" s="229" t="s">
        <v>156</v>
      </c>
      <c r="AS1017" s="229" t="s">
        <v>2548</v>
      </c>
    </row>
    <row r="1018" spans="1:45" x14ac:dyDescent="0.2">
      <c r="A1018" s="229">
        <v>420534</v>
      </c>
      <c r="B1018" s="229" t="s">
        <v>381</v>
      </c>
      <c r="AN1018" s="229" t="s">
        <v>156</v>
      </c>
      <c r="AO1018" s="229" t="s">
        <v>156</v>
      </c>
      <c r="AP1018" s="229" t="s">
        <v>156</v>
      </c>
      <c r="AQ1018" s="229" t="s">
        <v>156</v>
      </c>
      <c r="AR1018" s="229" t="s">
        <v>156</v>
      </c>
      <c r="AS1018" s="229" t="s">
        <v>2548</v>
      </c>
    </row>
    <row r="1019" spans="1:45" x14ac:dyDescent="0.2">
      <c r="A1019" s="229">
        <v>420541</v>
      </c>
      <c r="B1019" s="229" t="s">
        <v>382</v>
      </c>
      <c r="J1019" s="229" t="s">
        <v>156</v>
      </c>
      <c r="AA1019" s="229" t="s">
        <v>155</v>
      </c>
      <c r="AE1019" s="229" t="s">
        <v>157</v>
      </c>
      <c r="AF1019" s="229" t="s">
        <v>157</v>
      </c>
      <c r="AI1019" s="229" t="s">
        <v>156</v>
      </c>
      <c r="AJ1019" s="229" t="s">
        <v>156</v>
      </c>
      <c r="AK1019" s="229" t="s">
        <v>156</v>
      </c>
      <c r="AL1019" s="229" t="s">
        <v>156</v>
      </c>
      <c r="AM1019" s="229" t="s">
        <v>156</v>
      </c>
      <c r="AS1019" s="229" t="s">
        <v>2548</v>
      </c>
    </row>
    <row r="1020" spans="1:45" x14ac:dyDescent="0.2">
      <c r="A1020" s="229">
        <v>420547</v>
      </c>
      <c r="B1020" s="229" t="s">
        <v>381</v>
      </c>
      <c r="AD1020" s="229" t="s">
        <v>157</v>
      </c>
      <c r="AF1020" s="229" t="s">
        <v>157</v>
      </c>
      <c r="AG1020" s="229" t="s">
        <v>155</v>
      </c>
      <c r="AI1020" s="229" t="s">
        <v>157</v>
      </c>
      <c r="AK1020" s="229" t="s">
        <v>156</v>
      </c>
      <c r="AL1020" s="229" t="s">
        <v>156</v>
      </c>
      <c r="AM1020" s="229" t="s">
        <v>157</v>
      </c>
      <c r="AN1020" s="229" t="s">
        <v>156</v>
      </c>
      <c r="AO1020" s="229" t="s">
        <v>156</v>
      </c>
      <c r="AP1020" s="229" t="s">
        <v>156</v>
      </c>
      <c r="AQ1020" s="229" t="s">
        <v>156</v>
      </c>
      <c r="AR1020" s="229" t="s">
        <v>156</v>
      </c>
      <c r="AS1020" s="229" t="s">
        <v>2548</v>
      </c>
    </row>
    <row r="1021" spans="1:45" x14ac:dyDescent="0.2">
      <c r="A1021" s="229">
        <v>420554</v>
      </c>
      <c r="B1021" s="229" t="s">
        <v>382</v>
      </c>
      <c r="AA1021" s="229" t="s">
        <v>155</v>
      </c>
      <c r="AF1021" s="229" t="s">
        <v>157</v>
      </c>
      <c r="AH1021" s="229" t="s">
        <v>157</v>
      </c>
      <c r="AI1021" s="229" t="s">
        <v>156</v>
      </c>
      <c r="AJ1021" s="229" t="s">
        <v>156</v>
      </c>
      <c r="AK1021" s="229" t="s">
        <v>156</v>
      </c>
      <c r="AL1021" s="229" t="s">
        <v>156</v>
      </c>
      <c r="AM1021" s="229" t="s">
        <v>156</v>
      </c>
      <c r="AS1021" s="229" t="s">
        <v>2548</v>
      </c>
    </row>
    <row r="1022" spans="1:45" x14ac:dyDescent="0.2">
      <c r="A1022" s="229">
        <v>420579</v>
      </c>
      <c r="B1022" s="229" t="s">
        <v>382</v>
      </c>
      <c r="L1022" s="229" t="s">
        <v>155</v>
      </c>
      <c r="AF1022" s="229" t="s">
        <v>157</v>
      </c>
      <c r="AG1022" s="229" t="s">
        <v>157</v>
      </c>
      <c r="AI1022" s="229" t="s">
        <v>156</v>
      </c>
      <c r="AJ1022" s="229" t="s">
        <v>156</v>
      </c>
      <c r="AK1022" s="229" t="s">
        <v>156</v>
      </c>
      <c r="AL1022" s="229" t="s">
        <v>156</v>
      </c>
      <c r="AM1022" s="229" t="s">
        <v>156</v>
      </c>
      <c r="AS1022" s="229" t="s">
        <v>2548</v>
      </c>
    </row>
    <row r="1023" spans="1:45" x14ac:dyDescent="0.2">
      <c r="A1023" s="229">
        <v>420617</v>
      </c>
      <c r="B1023" s="229" t="s">
        <v>381</v>
      </c>
      <c r="D1023" s="229" t="s">
        <v>155</v>
      </c>
      <c r="AJ1023" s="229" t="s">
        <v>156</v>
      </c>
      <c r="AK1023" s="229" t="s">
        <v>156</v>
      </c>
      <c r="AL1023" s="229" t="s">
        <v>156</v>
      </c>
      <c r="AM1023" s="229" t="s">
        <v>157</v>
      </c>
      <c r="AN1023" s="229" t="s">
        <v>156</v>
      </c>
      <c r="AO1023" s="229" t="s">
        <v>156</v>
      </c>
      <c r="AP1023" s="229" t="s">
        <v>156</v>
      </c>
      <c r="AQ1023" s="229" t="s">
        <v>156</v>
      </c>
      <c r="AR1023" s="229" t="s">
        <v>156</v>
      </c>
      <c r="AS1023" s="229" t="s">
        <v>2548</v>
      </c>
    </row>
    <row r="1024" spans="1:45" x14ac:dyDescent="0.2">
      <c r="A1024" s="229">
        <v>420640</v>
      </c>
      <c r="B1024" s="229" t="s">
        <v>382</v>
      </c>
      <c r="L1024" s="229" t="s">
        <v>156</v>
      </c>
      <c r="AA1024" s="229" t="s">
        <v>157</v>
      </c>
      <c r="AF1024" s="229" t="s">
        <v>156</v>
      </c>
      <c r="AI1024" s="229" t="s">
        <v>156</v>
      </c>
      <c r="AK1024" s="229" t="s">
        <v>156</v>
      </c>
      <c r="AL1024" s="229" t="s">
        <v>156</v>
      </c>
      <c r="AM1024" s="229" t="s">
        <v>156</v>
      </c>
      <c r="AS1024" s="229" t="s">
        <v>2548</v>
      </c>
    </row>
    <row r="1025" spans="1:45" x14ac:dyDescent="0.2">
      <c r="A1025" s="229">
        <v>420643</v>
      </c>
      <c r="B1025" s="229" t="s">
        <v>381</v>
      </c>
      <c r="L1025" s="229" t="s">
        <v>157</v>
      </c>
      <c r="R1025" s="229" t="s">
        <v>156</v>
      </c>
      <c r="AM1025" s="229" t="s">
        <v>157</v>
      </c>
      <c r="AN1025" s="229" t="s">
        <v>156</v>
      </c>
      <c r="AO1025" s="229" t="s">
        <v>156</v>
      </c>
      <c r="AP1025" s="229" t="s">
        <v>156</v>
      </c>
      <c r="AQ1025" s="229" t="s">
        <v>156</v>
      </c>
      <c r="AR1025" s="229" t="s">
        <v>156</v>
      </c>
      <c r="AS1025" s="229" t="s">
        <v>2548</v>
      </c>
    </row>
    <row r="1026" spans="1:45" x14ac:dyDescent="0.2">
      <c r="A1026" s="229">
        <v>420650</v>
      </c>
      <c r="B1026" s="229" t="s">
        <v>382</v>
      </c>
      <c r="AD1026" s="229" t="s">
        <v>156</v>
      </c>
      <c r="AE1026" s="229" t="s">
        <v>156</v>
      </c>
      <c r="AF1026" s="229" t="s">
        <v>156</v>
      </c>
      <c r="AG1026" s="229" t="s">
        <v>156</v>
      </c>
      <c r="AI1026" s="229" t="s">
        <v>156</v>
      </c>
      <c r="AK1026" s="229" t="s">
        <v>156</v>
      </c>
      <c r="AL1026" s="229" t="s">
        <v>156</v>
      </c>
      <c r="AM1026" s="229" t="s">
        <v>156</v>
      </c>
      <c r="AS1026" s="229" t="s">
        <v>2548</v>
      </c>
    </row>
    <row r="1027" spans="1:45" x14ac:dyDescent="0.2">
      <c r="A1027" s="229">
        <v>420652</v>
      </c>
      <c r="B1027" s="229" t="s">
        <v>381</v>
      </c>
      <c r="L1027" s="229" t="s">
        <v>156</v>
      </c>
      <c r="AI1027" s="229" t="s">
        <v>156</v>
      </c>
      <c r="AK1027" s="229" t="s">
        <v>156</v>
      </c>
      <c r="AL1027" s="229" t="s">
        <v>156</v>
      </c>
      <c r="AM1027" s="229" t="s">
        <v>156</v>
      </c>
      <c r="AN1027" s="229" t="s">
        <v>156</v>
      </c>
      <c r="AO1027" s="229" t="s">
        <v>156</v>
      </c>
      <c r="AP1027" s="229" t="s">
        <v>156</v>
      </c>
      <c r="AQ1027" s="229" t="s">
        <v>156</v>
      </c>
      <c r="AR1027" s="229" t="s">
        <v>156</v>
      </c>
      <c r="AS1027" s="229" t="s">
        <v>2548</v>
      </c>
    </row>
    <row r="1028" spans="1:45" x14ac:dyDescent="0.2">
      <c r="A1028" s="229">
        <v>420656</v>
      </c>
      <c r="B1028" s="229" t="s">
        <v>381</v>
      </c>
      <c r="Q1028" s="229" t="s">
        <v>156</v>
      </c>
      <c r="AH1028" s="229" t="s">
        <v>155</v>
      </c>
      <c r="AM1028" s="229" t="s">
        <v>157</v>
      </c>
      <c r="AN1028" s="229" t="s">
        <v>156</v>
      </c>
      <c r="AO1028" s="229" t="s">
        <v>156</v>
      </c>
      <c r="AP1028" s="229" t="s">
        <v>156</v>
      </c>
      <c r="AQ1028" s="229" t="s">
        <v>156</v>
      </c>
      <c r="AR1028" s="229" t="s">
        <v>156</v>
      </c>
      <c r="AS1028" s="229" t="s">
        <v>2548</v>
      </c>
    </row>
    <row r="1029" spans="1:45" x14ac:dyDescent="0.2">
      <c r="A1029" s="229">
        <v>420657</v>
      </c>
      <c r="B1029" s="229" t="s">
        <v>381</v>
      </c>
      <c r="AH1029" s="229" t="s">
        <v>157</v>
      </c>
      <c r="AN1029" s="229" t="s">
        <v>156</v>
      </c>
      <c r="AO1029" s="229" t="s">
        <v>156</v>
      </c>
      <c r="AP1029" s="229" t="s">
        <v>156</v>
      </c>
      <c r="AQ1029" s="229" t="s">
        <v>156</v>
      </c>
      <c r="AR1029" s="229" t="s">
        <v>156</v>
      </c>
      <c r="AS1029" s="229" t="s">
        <v>2548</v>
      </c>
    </row>
    <row r="1030" spans="1:45" x14ac:dyDescent="0.2">
      <c r="A1030" s="229">
        <v>420673</v>
      </c>
      <c r="B1030" s="229" t="s">
        <v>382</v>
      </c>
      <c r="R1030" s="229" t="s">
        <v>156</v>
      </c>
      <c r="T1030" s="229" t="s">
        <v>157</v>
      </c>
      <c r="W1030" s="229" t="s">
        <v>156</v>
      </c>
      <c r="AE1030" s="229" t="s">
        <v>156</v>
      </c>
      <c r="AI1030" s="229" t="s">
        <v>156</v>
      </c>
      <c r="AJ1030" s="229" t="s">
        <v>156</v>
      </c>
      <c r="AK1030" s="229" t="s">
        <v>156</v>
      </c>
      <c r="AL1030" s="229" t="s">
        <v>156</v>
      </c>
      <c r="AM1030" s="229" t="s">
        <v>156</v>
      </c>
      <c r="AS1030" s="229" t="s">
        <v>2548</v>
      </c>
    </row>
    <row r="1031" spans="1:45" x14ac:dyDescent="0.2">
      <c r="A1031" s="229">
        <v>420674</v>
      </c>
      <c r="B1031" s="229" t="s">
        <v>381</v>
      </c>
      <c r="AI1031" s="229" t="s">
        <v>157</v>
      </c>
      <c r="AN1031" s="229" t="s">
        <v>156</v>
      </c>
      <c r="AO1031" s="229" t="s">
        <v>156</v>
      </c>
      <c r="AP1031" s="229" t="s">
        <v>156</v>
      </c>
      <c r="AQ1031" s="229" t="s">
        <v>156</v>
      </c>
      <c r="AR1031" s="229" t="s">
        <v>156</v>
      </c>
      <c r="AS1031" s="229" t="s">
        <v>2548</v>
      </c>
    </row>
    <row r="1032" spans="1:45" x14ac:dyDescent="0.2">
      <c r="A1032" s="229">
        <v>420680</v>
      </c>
      <c r="B1032" s="229" t="s">
        <v>381</v>
      </c>
      <c r="AI1032" s="229" t="s">
        <v>156</v>
      </c>
      <c r="AN1032" s="229" t="s">
        <v>156</v>
      </c>
      <c r="AO1032" s="229" t="s">
        <v>156</v>
      </c>
      <c r="AP1032" s="229" t="s">
        <v>156</v>
      </c>
      <c r="AQ1032" s="229" t="s">
        <v>156</v>
      </c>
      <c r="AR1032" s="229" t="s">
        <v>156</v>
      </c>
      <c r="AS1032" s="229" t="s">
        <v>2548</v>
      </c>
    </row>
    <row r="1033" spans="1:45" x14ac:dyDescent="0.2">
      <c r="A1033" s="229">
        <v>420689</v>
      </c>
      <c r="B1033" s="229" t="s">
        <v>381</v>
      </c>
      <c r="AH1033" s="229" t="s">
        <v>157</v>
      </c>
      <c r="AK1033" s="229" t="s">
        <v>157</v>
      </c>
      <c r="AN1033" s="229" t="s">
        <v>156</v>
      </c>
      <c r="AO1033" s="229" t="s">
        <v>156</v>
      </c>
      <c r="AP1033" s="229" t="s">
        <v>156</v>
      </c>
      <c r="AQ1033" s="229" t="s">
        <v>156</v>
      </c>
      <c r="AR1033" s="229" t="s">
        <v>156</v>
      </c>
      <c r="AS1033" s="229" t="s">
        <v>2548</v>
      </c>
    </row>
    <row r="1034" spans="1:45" x14ac:dyDescent="0.2">
      <c r="A1034" s="229">
        <v>420690</v>
      </c>
      <c r="B1034" s="229" t="s">
        <v>382</v>
      </c>
      <c r="L1034" s="229" t="s">
        <v>156</v>
      </c>
      <c r="R1034" s="229" t="s">
        <v>156</v>
      </c>
      <c r="S1034" s="229" t="s">
        <v>155</v>
      </c>
      <c r="AE1034" s="229" t="s">
        <v>157</v>
      </c>
      <c r="AI1034" s="229" t="s">
        <v>156</v>
      </c>
      <c r="AJ1034" s="229" t="s">
        <v>156</v>
      </c>
      <c r="AK1034" s="229" t="s">
        <v>156</v>
      </c>
      <c r="AL1034" s="229" t="s">
        <v>156</v>
      </c>
      <c r="AM1034" s="229" t="s">
        <v>156</v>
      </c>
      <c r="AS1034" s="229" t="s">
        <v>2548</v>
      </c>
    </row>
    <row r="1035" spans="1:45" x14ac:dyDescent="0.2">
      <c r="A1035" s="229">
        <v>420711</v>
      </c>
      <c r="B1035" s="229" t="s">
        <v>381</v>
      </c>
      <c r="AN1035" s="229" t="s">
        <v>156</v>
      </c>
      <c r="AO1035" s="229" t="s">
        <v>156</v>
      </c>
      <c r="AP1035" s="229" t="s">
        <v>156</v>
      </c>
      <c r="AQ1035" s="229" t="s">
        <v>156</v>
      </c>
      <c r="AR1035" s="229" t="s">
        <v>156</v>
      </c>
      <c r="AS1035" s="229" t="s">
        <v>2548</v>
      </c>
    </row>
    <row r="1036" spans="1:45" x14ac:dyDescent="0.2">
      <c r="A1036" s="229">
        <v>420750</v>
      </c>
      <c r="B1036" s="229" t="s">
        <v>381</v>
      </c>
      <c r="AN1036" s="229" t="s">
        <v>156</v>
      </c>
      <c r="AO1036" s="229" t="s">
        <v>156</v>
      </c>
      <c r="AP1036" s="229" t="s">
        <v>156</v>
      </c>
      <c r="AQ1036" s="229" t="s">
        <v>156</v>
      </c>
      <c r="AR1036" s="229" t="s">
        <v>156</v>
      </c>
      <c r="AS1036" s="229" t="s">
        <v>2548</v>
      </c>
    </row>
    <row r="1037" spans="1:45" x14ac:dyDescent="0.2">
      <c r="A1037" s="229">
        <v>420756</v>
      </c>
      <c r="B1037" s="229" t="s">
        <v>381</v>
      </c>
      <c r="AA1037" s="229" t="s">
        <v>155</v>
      </c>
      <c r="AF1037" s="229" t="s">
        <v>157</v>
      </c>
      <c r="AM1037" s="229" t="s">
        <v>157</v>
      </c>
      <c r="AN1037" s="229" t="s">
        <v>156</v>
      </c>
      <c r="AO1037" s="229" t="s">
        <v>156</v>
      </c>
      <c r="AP1037" s="229" t="s">
        <v>156</v>
      </c>
      <c r="AQ1037" s="229" t="s">
        <v>156</v>
      </c>
      <c r="AR1037" s="229" t="s">
        <v>156</v>
      </c>
      <c r="AS1037" s="229" t="s">
        <v>2548</v>
      </c>
    </row>
    <row r="1038" spans="1:45" x14ac:dyDescent="0.2">
      <c r="A1038" s="229">
        <v>420757</v>
      </c>
      <c r="B1038" s="229" t="s">
        <v>381</v>
      </c>
      <c r="X1038" s="229" t="s">
        <v>157</v>
      </c>
      <c r="AM1038" s="229" t="s">
        <v>157</v>
      </c>
      <c r="AN1038" s="229" t="s">
        <v>156</v>
      </c>
      <c r="AO1038" s="229" t="s">
        <v>156</v>
      </c>
      <c r="AP1038" s="229" t="s">
        <v>156</v>
      </c>
      <c r="AQ1038" s="229" t="s">
        <v>156</v>
      </c>
      <c r="AR1038" s="229" t="s">
        <v>156</v>
      </c>
      <c r="AS1038" s="229" t="s">
        <v>2547</v>
      </c>
    </row>
    <row r="1039" spans="1:45" x14ac:dyDescent="0.2">
      <c r="A1039" s="229">
        <v>420771</v>
      </c>
      <c r="B1039" s="229" t="s">
        <v>381</v>
      </c>
      <c r="AM1039" s="229" t="s">
        <v>157</v>
      </c>
      <c r="AN1039" s="229" t="s">
        <v>156</v>
      </c>
      <c r="AO1039" s="229" t="s">
        <v>156</v>
      </c>
      <c r="AP1039" s="229" t="s">
        <v>156</v>
      </c>
      <c r="AQ1039" s="229" t="s">
        <v>156</v>
      </c>
      <c r="AR1039" s="229" t="s">
        <v>156</v>
      </c>
      <c r="AS1039" s="229" t="s">
        <v>2548</v>
      </c>
    </row>
    <row r="1040" spans="1:45" x14ac:dyDescent="0.2">
      <c r="A1040" s="229">
        <v>420798</v>
      </c>
      <c r="B1040" s="229" t="s">
        <v>381</v>
      </c>
      <c r="AA1040" s="229" t="s">
        <v>156</v>
      </c>
      <c r="AD1040" s="229" t="s">
        <v>157</v>
      </c>
      <c r="AF1040" s="229" t="s">
        <v>156</v>
      </c>
      <c r="AK1040" s="229" t="s">
        <v>156</v>
      </c>
      <c r="AM1040" s="229" t="s">
        <v>156</v>
      </c>
      <c r="AN1040" s="229" t="s">
        <v>156</v>
      </c>
      <c r="AO1040" s="229" t="s">
        <v>156</v>
      </c>
      <c r="AP1040" s="229" t="s">
        <v>156</v>
      </c>
      <c r="AQ1040" s="229" t="s">
        <v>156</v>
      </c>
      <c r="AR1040" s="229" t="s">
        <v>156</v>
      </c>
      <c r="AS1040" s="229" t="s">
        <v>2548</v>
      </c>
    </row>
    <row r="1041" spans="1:45" x14ac:dyDescent="0.2">
      <c r="A1041" s="229">
        <v>420817</v>
      </c>
      <c r="B1041" s="229" t="s">
        <v>382</v>
      </c>
      <c r="AD1041" s="229" t="s">
        <v>156</v>
      </c>
      <c r="AE1041" s="229" t="s">
        <v>156</v>
      </c>
      <c r="AH1041" s="229" t="s">
        <v>156</v>
      </c>
      <c r="AI1041" s="229" t="s">
        <v>156</v>
      </c>
      <c r="AJ1041" s="229" t="s">
        <v>156</v>
      </c>
      <c r="AK1041" s="229" t="s">
        <v>156</v>
      </c>
      <c r="AL1041" s="229" t="s">
        <v>156</v>
      </c>
      <c r="AM1041" s="229" t="s">
        <v>156</v>
      </c>
      <c r="AS1041" s="229" t="s">
        <v>2548</v>
      </c>
    </row>
    <row r="1042" spans="1:45" x14ac:dyDescent="0.2">
      <c r="A1042" s="229">
        <v>420822</v>
      </c>
      <c r="B1042" s="229" t="s">
        <v>382</v>
      </c>
      <c r="L1042" s="229" t="s">
        <v>155</v>
      </c>
      <c r="AF1042" s="229" t="s">
        <v>157</v>
      </c>
      <c r="AG1042" s="229" t="s">
        <v>157</v>
      </c>
      <c r="AI1042" s="229" t="s">
        <v>156</v>
      </c>
      <c r="AJ1042" s="229" t="s">
        <v>156</v>
      </c>
      <c r="AK1042" s="229" t="s">
        <v>156</v>
      </c>
      <c r="AL1042" s="229" t="s">
        <v>156</v>
      </c>
      <c r="AM1042" s="229" t="s">
        <v>156</v>
      </c>
      <c r="AS1042" s="229" t="s">
        <v>2548</v>
      </c>
    </row>
    <row r="1043" spans="1:45" x14ac:dyDescent="0.2">
      <c r="A1043" s="229">
        <v>420840</v>
      </c>
      <c r="B1043" s="229" t="s">
        <v>381</v>
      </c>
      <c r="AE1043" s="229" t="s">
        <v>156</v>
      </c>
      <c r="AI1043" s="229" t="s">
        <v>157</v>
      </c>
      <c r="AN1043" s="229" t="s">
        <v>156</v>
      </c>
      <c r="AO1043" s="229" t="s">
        <v>156</v>
      </c>
      <c r="AP1043" s="229" t="s">
        <v>156</v>
      </c>
      <c r="AQ1043" s="229" t="s">
        <v>156</v>
      </c>
      <c r="AR1043" s="229" t="s">
        <v>156</v>
      </c>
      <c r="AS1043" s="229" t="s">
        <v>2548</v>
      </c>
    </row>
    <row r="1044" spans="1:45" x14ac:dyDescent="0.2">
      <c r="A1044" s="229">
        <v>420851</v>
      </c>
      <c r="B1044" s="229" t="s">
        <v>382</v>
      </c>
      <c r="T1044" s="229" t="s">
        <v>155</v>
      </c>
      <c r="AA1044" s="229" t="s">
        <v>157</v>
      </c>
      <c r="AF1044" s="229" t="s">
        <v>156</v>
      </c>
      <c r="AH1044" s="229" t="s">
        <v>155</v>
      </c>
      <c r="AI1044" s="229" t="s">
        <v>156</v>
      </c>
      <c r="AJ1044" s="229" t="s">
        <v>156</v>
      </c>
      <c r="AK1044" s="229" t="s">
        <v>156</v>
      </c>
      <c r="AL1044" s="229" t="s">
        <v>156</v>
      </c>
      <c r="AM1044" s="229" t="s">
        <v>156</v>
      </c>
      <c r="AS1044" s="229" t="s">
        <v>2548</v>
      </c>
    </row>
    <row r="1045" spans="1:45" x14ac:dyDescent="0.2">
      <c r="A1045" s="229">
        <v>420859</v>
      </c>
      <c r="B1045" s="229" t="s">
        <v>381</v>
      </c>
      <c r="AK1045" s="229" t="s">
        <v>156</v>
      </c>
      <c r="AM1045" s="229" t="s">
        <v>156</v>
      </c>
      <c r="AN1045" s="229" t="s">
        <v>156</v>
      </c>
      <c r="AO1045" s="229" t="s">
        <v>156</v>
      </c>
      <c r="AP1045" s="229" t="s">
        <v>156</v>
      </c>
      <c r="AQ1045" s="229" t="s">
        <v>156</v>
      </c>
      <c r="AR1045" s="229" t="s">
        <v>156</v>
      </c>
      <c r="AS1045" s="229" t="s">
        <v>2548</v>
      </c>
    </row>
    <row r="1046" spans="1:45" x14ac:dyDescent="0.2">
      <c r="A1046" s="229">
        <v>420860</v>
      </c>
      <c r="B1046" s="229" t="s">
        <v>381</v>
      </c>
      <c r="AI1046" s="229" t="s">
        <v>156</v>
      </c>
      <c r="AK1046" s="229" t="s">
        <v>156</v>
      </c>
      <c r="AL1046" s="229" t="s">
        <v>156</v>
      </c>
      <c r="AN1046" s="229" t="s">
        <v>156</v>
      </c>
      <c r="AO1046" s="229" t="s">
        <v>156</v>
      </c>
      <c r="AP1046" s="229" t="s">
        <v>156</v>
      </c>
      <c r="AQ1046" s="229" t="s">
        <v>156</v>
      </c>
      <c r="AR1046" s="229" t="s">
        <v>156</v>
      </c>
      <c r="AS1046" s="229" t="s">
        <v>2548</v>
      </c>
    </row>
    <row r="1047" spans="1:45" x14ac:dyDescent="0.2">
      <c r="A1047" s="229">
        <v>420862</v>
      </c>
      <c r="B1047" s="229" t="s">
        <v>382</v>
      </c>
      <c r="AA1047" s="229" t="s">
        <v>157</v>
      </c>
      <c r="AF1047" s="229" t="s">
        <v>157</v>
      </c>
      <c r="AI1047" s="229" t="s">
        <v>156</v>
      </c>
      <c r="AJ1047" s="229" t="s">
        <v>156</v>
      </c>
      <c r="AK1047" s="229" t="s">
        <v>156</v>
      </c>
      <c r="AL1047" s="229" t="s">
        <v>156</v>
      </c>
      <c r="AM1047" s="229" t="s">
        <v>156</v>
      </c>
      <c r="AS1047" s="229" t="s">
        <v>2548</v>
      </c>
    </row>
    <row r="1048" spans="1:45" x14ac:dyDescent="0.2">
      <c r="A1048" s="229">
        <v>420905</v>
      </c>
      <c r="B1048" s="229" t="s">
        <v>381</v>
      </c>
      <c r="L1048" s="229" t="s">
        <v>155</v>
      </c>
      <c r="AE1048" s="229" t="s">
        <v>155</v>
      </c>
      <c r="AF1048" s="229" t="s">
        <v>155</v>
      </c>
      <c r="AH1048" s="229" t="s">
        <v>156</v>
      </c>
      <c r="AN1048" s="229" t="s">
        <v>156</v>
      </c>
      <c r="AO1048" s="229" t="s">
        <v>156</v>
      </c>
      <c r="AP1048" s="229" t="s">
        <v>156</v>
      </c>
      <c r="AQ1048" s="229" t="s">
        <v>156</v>
      </c>
      <c r="AR1048" s="229" t="s">
        <v>156</v>
      </c>
      <c r="AS1048" s="229" t="s">
        <v>2548</v>
      </c>
    </row>
    <row r="1049" spans="1:45" x14ac:dyDescent="0.2">
      <c r="A1049" s="229">
        <v>420909</v>
      </c>
      <c r="B1049" s="229" t="s">
        <v>382</v>
      </c>
      <c r="AA1049" s="229" t="s">
        <v>155</v>
      </c>
      <c r="AE1049" s="229" t="s">
        <v>156</v>
      </c>
      <c r="AF1049" s="229" t="s">
        <v>156</v>
      </c>
      <c r="AG1049" s="229" t="s">
        <v>157</v>
      </c>
      <c r="AI1049" s="229" t="s">
        <v>156</v>
      </c>
      <c r="AJ1049" s="229" t="s">
        <v>156</v>
      </c>
      <c r="AK1049" s="229" t="s">
        <v>156</v>
      </c>
      <c r="AL1049" s="229" t="s">
        <v>156</v>
      </c>
      <c r="AM1049" s="229" t="s">
        <v>156</v>
      </c>
      <c r="AS1049" s="229" t="s">
        <v>2548</v>
      </c>
    </row>
    <row r="1050" spans="1:45" x14ac:dyDescent="0.2">
      <c r="A1050" s="229">
        <v>420914</v>
      </c>
      <c r="B1050" s="229" t="s">
        <v>382</v>
      </c>
      <c r="AI1050" s="229" t="s">
        <v>156</v>
      </c>
      <c r="AJ1050" s="229" t="s">
        <v>156</v>
      </c>
      <c r="AK1050" s="229" t="s">
        <v>156</v>
      </c>
      <c r="AL1050" s="229" t="s">
        <v>156</v>
      </c>
      <c r="AM1050" s="229" t="s">
        <v>156</v>
      </c>
      <c r="AS1050" s="229" t="s">
        <v>2548</v>
      </c>
    </row>
    <row r="1051" spans="1:45" x14ac:dyDescent="0.2">
      <c r="A1051" s="229">
        <v>420918</v>
      </c>
      <c r="B1051" s="229" t="s">
        <v>381</v>
      </c>
      <c r="AH1051" s="229" t="s">
        <v>155</v>
      </c>
      <c r="AK1051" s="229" t="s">
        <v>156</v>
      </c>
      <c r="AL1051" s="229" t="s">
        <v>156</v>
      </c>
      <c r="AM1051" s="229" t="s">
        <v>156</v>
      </c>
      <c r="AN1051" s="229" t="s">
        <v>156</v>
      </c>
      <c r="AO1051" s="229" t="s">
        <v>156</v>
      </c>
      <c r="AP1051" s="229" t="s">
        <v>156</v>
      </c>
      <c r="AQ1051" s="229" t="s">
        <v>156</v>
      </c>
      <c r="AR1051" s="229" t="s">
        <v>156</v>
      </c>
      <c r="AS1051" s="229" t="s">
        <v>2548</v>
      </c>
    </row>
    <row r="1052" spans="1:45" x14ac:dyDescent="0.2">
      <c r="A1052" s="229">
        <v>420919</v>
      </c>
      <c r="B1052" s="229" t="s">
        <v>382</v>
      </c>
      <c r="L1052" s="229" t="s">
        <v>155</v>
      </c>
      <c r="X1052" s="229" t="s">
        <v>155</v>
      </c>
      <c r="AF1052" s="229" t="s">
        <v>157</v>
      </c>
      <c r="AH1052" s="229" t="s">
        <v>157</v>
      </c>
      <c r="AI1052" s="229" t="s">
        <v>156</v>
      </c>
      <c r="AJ1052" s="229" t="s">
        <v>156</v>
      </c>
      <c r="AK1052" s="229" t="s">
        <v>156</v>
      </c>
      <c r="AL1052" s="229" t="s">
        <v>156</v>
      </c>
      <c r="AM1052" s="229" t="s">
        <v>156</v>
      </c>
      <c r="AS1052" s="229" t="s">
        <v>2548</v>
      </c>
    </row>
    <row r="1053" spans="1:45" x14ac:dyDescent="0.2">
      <c r="A1053" s="229">
        <v>420922</v>
      </c>
      <c r="B1053" s="229" t="s">
        <v>382</v>
      </c>
      <c r="S1053" s="229" t="s">
        <v>155</v>
      </c>
      <c r="AA1053" s="229" t="s">
        <v>157</v>
      </c>
      <c r="AF1053" s="229" t="s">
        <v>156</v>
      </c>
      <c r="AH1053" s="229" t="s">
        <v>157</v>
      </c>
      <c r="AI1053" s="229" t="s">
        <v>156</v>
      </c>
      <c r="AJ1053" s="229" t="s">
        <v>156</v>
      </c>
      <c r="AK1053" s="229" t="s">
        <v>156</v>
      </c>
      <c r="AL1053" s="229" t="s">
        <v>156</v>
      </c>
      <c r="AM1053" s="229" t="s">
        <v>156</v>
      </c>
      <c r="AS1053" s="229" t="s">
        <v>2548</v>
      </c>
    </row>
    <row r="1054" spans="1:45" x14ac:dyDescent="0.2">
      <c r="A1054" s="229">
        <v>420937</v>
      </c>
      <c r="B1054" s="229" t="s">
        <v>381</v>
      </c>
      <c r="AA1054" s="229" t="s">
        <v>155</v>
      </c>
      <c r="AF1054" s="229" t="s">
        <v>157</v>
      </c>
      <c r="AH1054" s="229" t="s">
        <v>157</v>
      </c>
      <c r="AI1054" s="229" t="s">
        <v>156</v>
      </c>
      <c r="AJ1054" s="229" t="s">
        <v>156</v>
      </c>
      <c r="AK1054" s="229" t="s">
        <v>156</v>
      </c>
      <c r="AL1054" s="229" t="s">
        <v>156</v>
      </c>
      <c r="AM1054" s="229" t="s">
        <v>156</v>
      </c>
      <c r="AN1054" s="229" t="s">
        <v>156</v>
      </c>
      <c r="AO1054" s="229" t="s">
        <v>156</v>
      </c>
      <c r="AP1054" s="229" t="s">
        <v>156</v>
      </c>
      <c r="AQ1054" s="229" t="s">
        <v>156</v>
      </c>
      <c r="AR1054" s="229" t="s">
        <v>156</v>
      </c>
      <c r="AS1054" s="229" t="s">
        <v>2548</v>
      </c>
    </row>
    <row r="1055" spans="1:45" x14ac:dyDescent="0.2">
      <c r="A1055" s="229">
        <v>420960</v>
      </c>
      <c r="B1055" s="229" t="s">
        <v>381</v>
      </c>
      <c r="AI1055" s="229" t="s">
        <v>157</v>
      </c>
      <c r="AN1055" s="229" t="s">
        <v>156</v>
      </c>
      <c r="AO1055" s="229" t="s">
        <v>156</v>
      </c>
      <c r="AP1055" s="229" t="s">
        <v>156</v>
      </c>
      <c r="AQ1055" s="229" t="s">
        <v>156</v>
      </c>
      <c r="AR1055" s="229" t="s">
        <v>156</v>
      </c>
      <c r="AS1055" s="229" t="s">
        <v>2547</v>
      </c>
    </row>
    <row r="1056" spans="1:45" x14ac:dyDescent="0.2">
      <c r="A1056" s="229">
        <v>420995</v>
      </c>
      <c r="B1056" s="229" t="s">
        <v>382</v>
      </c>
      <c r="L1056" s="229" t="s">
        <v>156</v>
      </c>
      <c r="R1056" s="229" t="s">
        <v>157</v>
      </c>
      <c r="AD1056" s="229" t="s">
        <v>156</v>
      </c>
      <c r="AF1056" s="229" t="s">
        <v>156</v>
      </c>
      <c r="AI1056" s="229" t="s">
        <v>156</v>
      </c>
      <c r="AJ1056" s="229" t="s">
        <v>156</v>
      </c>
      <c r="AK1056" s="229" t="s">
        <v>156</v>
      </c>
      <c r="AL1056" s="229" t="s">
        <v>156</v>
      </c>
      <c r="AM1056" s="229" t="s">
        <v>156</v>
      </c>
      <c r="AS1056" s="229" t="s">
        <v>2548</v>
      </c>
    </row>
    <row r="1057" spans="1:45" x14ac:dyDescent="0.2">
      <c r="A1057" s="229">
        <v>421012</v>
      </c>
      <c r="B1057" s="229" t="s">
        <v>381</v>
      </c>
      <c r="AN1057" s="229" t="s">
        <v>156</v>
      </c>
      <c r="AO1057" s="229" t="s">
        <v>156</v>
      </c>
      <c r="AP1057" s="229" t="s">
        <v>156</v>
      </c>
      <c r="AQ1057" s="229" t="s">
        <v>156</v>
      </c>
      <c r="AR1057" s="229" t="s">
        <v>156</v>
      </c>
      <c r="AS1057" s="229" t="s">
        <v>2548</v>
      </c>
    </row>
    <row r="1058" spans="1:45" x14ac:dyDescent="0.2">
      <c r="A1058" s="229">
        <v>421013</v>
      </c>
      <c r="B1058" s="229" t="s">
        <v>381</v>
      </c>
      <c r="AF1058" s="229" t="s">
        <v>157</v>
      </c>
      <c r="AI1058" s="229" t="s">
        <v>156</v>
      </c>
      <c r="AJ1058" s="229" t="s">
        <v>156</v>
      </c>
      <c r="AK1058" s="229" t="s">
        <v>156</v>
      </c>
      <c r="AL1058" s="229" t="s">
        <v>157</v>
      </c>
      <c r="AM1058" s="229" t="s">
        <v>156</v>
      </c>
      <c r="AN1058" s="229" t="s">
        <v>156</v>
      </c>
      <c r="AO1058" s="229" t="s">
        <v>156</v>
      </c>
      <c r="AP1058" s="229" t="s">
        <v>156</v>
      </c>
      <c r="AQ1058" s="229" t="s">
        <v>156</v>
      </c>
      <c r="AR1058" s="229" t="s">
        <v>156</v>
      </c>
      <c r="AS1058" s="229" t="s">
        <v>2548</v>
      </c>
    </row>
    <row r="1059" spans="1:45" x14ac:dyDescent="0.2">
      <c r="A1059" s="229">
        <v>421039</v>
      </c>
      <c r="B1059" s="229" t="s">
        <v>382</v>
      </c>
      <c r="AF1059" s="229" t="s">
        <v>155</v>
      </c>
      <c r="AG1059" s="229" t="s">
        <v>155</v>
      </c>
      <c r="AH1059" s="229" t="s">
        <v>155</v>
      </c>
      <c r="AI1059" s="229" t="s">
        <v>156</v>
      </c>
      <c r="AJ1059" s="229" t="s">
        <v>156</v>
      </c>
      <c r="AK1059" s="229" t="s">
        <v>156</v>
      </c>
      <c r="AL1059" s="229" t="s">
        <v>156</v>
      </c>
      <c r="AM1059" s="229" t="s">
        <v>156</v>
      </c>
      <c r="AS1059" s="229" t="s">
        <v>2548</v>
      </c>
    </row>
    <row r="1060" spans="1:45" x14ac:dyDescent="0.2">
      <c r="A1060" s="229">
        <v>421043</v>
      </c>
      <c r="B1060" s="229" t="s">
        <v>382</v>
      </c>
      <c r="AA1060" s="229" t="s">
        <v>156</v>
      </c>
      <c r="AB1060" s="229" t="s">
        <v>157</v>
      </c>
      <c r="AE1060" s="229" t="s">
        <v>156</v>
      </c>
      <c r="AF1060" s="229" t="s">
        <v>156</v>
      </c>
      <c r="AI1060" s="229" t="s">
        <v>156</v>
      </c>
      <c r="AJ1060" s="229" t="s">
        <v>156</v>
      </c>
      <c r="AK1060" s="229" t="s">
        <v>156</v>
      </c>
      <c r="AL1060" s="229" t="s">
        <v>156</v>
      </c>
      <c r="AM1060" s="229" t="s">
        <v>156</v>
      </c>
      <c r="AS1060" s="229" t="s">
        <v>2548</v>
      </c>
    </row>
    <row r="1061" spans="1:45" x14ac:dyDescent="0.2">
      <c r="A1061" s="229">
        <v>421052</v>
      </c>
      <c r="B1061" s="229" t="s">
        <v>382</v>
      </c>
      <c r="AC1061" s="229" t="s">
        <v>157</v>
      </c>
      <c r="AI1061" s="229" t="s">
        <v>156</v>
      </c>
      <c r="AJ1061" s="229" t="s">
        <v>156</v>
      </c>
      <c r="AK1061" s="229" t="s">
        <v>156</v>
      </c>
      <c r="AL1061" s="229" t="s">
        <v>156</v>
      </c>
      <c r="AM1061" s="229" t="s">
        <v>156</v>
      </c>
      <c r="AS1061" s="229" t="s">
        <v>2548</v>
      </c>
    </row>
    <row r="1062" spans="1:45" x14ac:dyDescent="0.2">
      <c r="A1062" s="229">
        <v>421057</v>
      </c>
      <c r="B1062" s="229" t="s">
        <v>382</v>
      </c>
      <c r="AI1062" s="229" t="s">
        <v>156</v>
      </c>
      <c r="AJ1062" s="229" t="s">
        <v>156</v>
      </c>
      <c r="AK1062" s="229" t="s">
        <v>156</v>
      </c>
      <c r="AL1062" s="229" t="s">
        <v>156</v>
      </c>
      <c r="AM1062" s="229" t="s">
        <v>156</v>
      </c>
      <c r="AS1062" s="229" t="s">
        <v>2548</v>
      </c>
    </row>
    <row r="1063" spans="1:45" x14ac:dyDescent="0.2">
      <c r="A1063" s="229">
        <v>421068</v>
      </c>
      <c r="B1063" s="229" t="s">
        <v>381</v>
      </c>
      <c r="G1063" s="229" t="s">
        <v>156</v>
      </c>
      <c r="AN1063" s="229" t="s">
        <v>156</v>
      </c>
      <c r="AO1063" s="229" t="s">
        <v>156</v>
      </c>
      <c r="AP1063" s="229" t="s">
        <v>156</v>
      </c>
      <c r="AQ1063" s="229" t="s">
        <v>156</v>
      </c>
      <c r="AR1063" s="229" t="s">
        <v>156</v>
      </c>
      <c r="AS1063" s="229" t="s">
        <v>2548</v>
      </c>
    </row>
    <row r="1064" spans="1:45" x14ac:dyDescent="0.2">
      <c r="A1064" s="229">
        <v>421069</v>
      </c>
      <c r="B1064" s="229" t="s">
        <v>381</v>
      </c>
      <c r="AN1064" s="229" t="s">
        <v>156</v>
      </c>
      <c r="AO1064" s="229" t="s">
        <v>156</v>
      </c>
      <c r="AP1064" s="229" t="s">
        <v>156</v>
      </c>
      <c r="AQ1064" s="229" t="s">
        <v>156</v>
      </c>
      <c r="AR1064" s="229" t="s">
        <v>156</v>
      </c>
      <c r="AS1064" s="229" t="s">
        <v>2548</v>
      </c>
    </row>
    <row r="1065" spans="1:45" x14ac:dyDescent="0.2">
      <c r="A1065" s="229">
        <v>421072</v>
      </c>
      <c r="B1065" s="229" t="s">
        <v>382</v>
      </c>
      <c r="H1065" s="229" t="s">
        <v>155</v>
      </c>
      <c r="AI1065" s="229" t="s">
        <v>156</v>
      </c>
      <c r="AJ1065" s="229" t="s">
        <v>156</v>
      </c>
      <c r="AK1065" s="229" t="s">
        <v>156</v>
      </c>
      <c r="AL1065" s="229" t="s">
        <v>156</v>
      </c>
      <c r="AM1065" s="229" t="s">
        <v>156</v>
      </c>
      <c r="AS1065" s="229" t="s">
        <v>2548</v>
      </c>
    </row>
    <row r="1066" spans="1:45" x14ac:dyDescent="0.2">
      <c r="A1066" s="229">
        <v>421073</v>
      </c>
      <c r="B1066" s="229" t="s">
        <v>381</v>
      </c>
      <c r="L1066" s="229" t="s">
        <v>157</v>
      </c>
      <c r="AH1066" s="229" t="s">
        <v>157</v>
      </c>
      <c r="AN1066" s="229" t="s">
        <v>156</v>
      </c>
      <c r="AO1066" s="229" t="s">
        <v>156</v>
      </c>
      <c r="AP1066" s="229" t="s">
        <v>156</v>
      </c>
      <c r="AQ1066" s="229" t="s">
        <v>156</v>
      </c>
      <c r="AR1066" s="229" t="s">
        <v>156</v>
      </c>
      <c r="AS1066" s="229" t="s">
        <v>2548</v>
      </c>
    </row>
    <row r="1067" spans="1:45" x14ac:dyDescent="0.2">
      <c r="A1067" s="229">
        <v>421079</v>
      </c>
      <c r="B1067" s="229" t="s">
        <v>381</v>
      </c>
      <c r="AI1067" s="229" t="s">
        <v>156</v>
      </c>
      <c r="AK1067" s="229" t="s">
        <v>156</v>
      </c>
      <c r="AM1067" s="229" t="s">
        <v>156</v>
      </c>
      <c r="AN1067" s="229" t="s">
        <v>156</v>
      </c>
      <c r="AO1067" s="229" t="s">
        <v>156</v>
      </c>
      <c r="AP1067" s="229" t="s">
        <v>156</v>
      </c>
      <c r="AQ1067" s="229" t="s">
        <v>156</v>
      </c>
      <c r="AR1067" s="229" t="s">
        <v>156</v>
      </c>
      <c r="AS1067" s="229" t="s">
        <v>2548</v>
      </c>
    </row>
    <row r="1068" spans="1:45" x14ac:dyDescent="0.2">
      <c r="A1068" s="229">
        <v>421081</v>
      </c>
      <c r="B1068" s="229" t="s">
        <v>381</v>
      </c>
      <c r="AA1068" s="229" t="s">
        <v>155</v>
      </c>
      <c r="AN1068" s="229" t="s">
        <v>156</v>
      </c>
      <c r="AO1068" s="229" t="s">
        <v>156</v>
      </c>
      <c r="AP1068" s="229" t="s">
        <v>156</v>
      </c>
      <c r="AQ1068" s="229" t="s">
        <v>156</v>
      </c>
      <c r="AR1068" s="229" t="s">
        <v>156</v>
      </c>
      <c r="AS1068" s="229" t="s">
        <v>2548</v>
      </c>
    </row>
    <row r="1069" spans="1:45" x14ac:dyDescent="0.2">
      <c r="A1069" s="229">
        <v>421103</v>
      </c>
      <c r="B1069" s="229" t="s">
        <v>381</v>
      </c>
      <c r="AF1069" s="229" t="s">
        <v>155</v>
      </c>
      <c r="AI1069" s="229" t="s">
        <v>157</v>
      </c>
      <c r="AN1069" s="229" t="s">
        <v>156</v>
      </c>
      <c r="AO1069" s="229" t="s">
        <v>156</v>
      </c>
      <c r="AP1069" s="229" t="s">
        <v>156</v>
      </c>
      <c r="AQ1069" s="229" t="s">
        <v>156</v>
      </c>
      <c r="AR1069" s="229" t="s">
        <v>156</v>
      </c>
      <c r="AS1069" s="229" t="s">
        <v>2547</v>
      </c>
    </row>
    <row r="1070" spans="1:45" x14ac:dyDescent="0.2">
      <c r="A1070" s="229">
        <v>421114</v>
      </c>
      <c r="B1070" s="229" t="s">
        <v>381</v>
      </c>
      <c r="AN1070" s="229" t="s">
        <v>156</v>
      </c>
      <c r="AO1070" s="229" t="s">
        <v>156</v>
      </c>
      <c r="AP1070" s="229" t="s">
        <v>156</v>
      </c>
      <c r="AQ1070" s="229" t="s">
        <v>156</v>
      </c>
      <c r="AR1070" s="229" t="s">
        <v>156</v>
      </c>
      <c r="AS1070" s="229" t="s">
        <v>2548</v>
      </c>
    </row>
    <row r="1071" spans="1:45" x14ac:dyDescent="0.2">
      <c r="A1071" s="229">
        <v>421122</v>
      </c>
      <c r="B1071" s="229" t="s">
        <v>381</v>
      </c>
      <c r="T1071" s="229" t="s">
        <v>155</v>
      </c>
      <c r="AF1071" s="229" t="s">
        <v>156</v>
      </c>
      <c r="AH1071" s="229" t="s">
        <v>155</v>
      </c>
      <c r="AM1071" s="229" t="s">
        <v>156</v>
      </c>
      <c r="AN1071" s="229" t="s">
        <v>156</v>
      </c>
      <c r="AO1071" s="229" t="s">
        <v>156</v>
      </c>
      <c r="AP1071" s="229" t="s">
        <v>156</v>
      </c>
      <c r="AQ1071" s="229" t="s">
        <v>156</v>
      </c>
      <c r="AR1071" s="229" t="s">
        <v>156</v>
      </c>
      <c r="AS1071" s="229" t="s">
        <v>2548</v>
      </c>
    </row>
    <row r="1072" spans="1:45" x14ac:dyDescent="0.2">
      <c r="A1072" s="229">
        <v>421126</v>
      </c>
      <c r="B1072" s="229" t="s">
        <v>382</v>
      </c>
      <c r="AA1072" s="229" t="s">
        <v>155</v>
      </c>
      <c r="AD1072" s="229" t="s">
        <v>157</v>
      </c>
      <c r="AF1072" s="229" t="s">
        <v>157</v>
      </c>
      <c r="AI1072" s="229" t="s">
        <v>156</v>
      </c>
      <c r="AJ1072" s="229" t="s">
        <v>156</v>
      </c>
      <c r="AK1072" s="229" t="s">
        <v>156</v>
      </c>
      <c r="AL1072" s="229" t="s">
        <v>156</v>
      </c>
      <c r="AM1072" s="229" t="s">
        <v>156</v>
      </c>
      <c r="AS1072" s="229" t="s">
        <v>2548</v>
      </c>
    </row>
    <row r="1073" spans="1:45" x14ac:dyDescent="0.2">
      <c r="A1073" s="229">
        <v>421131</v>
      </c>
      <c r="B1073" s="229" t="s">
        <v>381</v>
      </c>
      <c r="AI1073" s="229" t="s">
        <v>156</v>
      </c>
      <c r="AJ1073" s="229" t="s">
        <v>156</v>
      </c>
      <c r="AK1073" s="229" t="s">
        <v>156</v>
      </c>
      <c r="AL1073" s="229" t="s">
        <v>156</v>
      </c>
      <c r="AM1073" s="229" t="s">
        <v>156</v>
      </c>
      <c r="AN1073" s="229" t="s">
        <v>156</v>
      </c>
      <c r="AO1073" s="229" t="s">
        <v>156</v>
      </c>
      <c r="AP1073" s="229" t="s">
        <v>156</v>
      </c>
      <c r="AQ1073" s="229" t="s">
        <v>156</v>
      </c>
      <c r="AR1073" s="229" t="s">
        <v>156</v>
      </c>
      <c r="AS1073" s="229" t="s">
        <v>2548</v>
      </c>
    </row>
    <row r="1074" spans="1:45" x14ac:dyDescent="0.2">
      <c r="A1074" s="229">
        <v>421135</v>
      </c>
      <c r="B1074" s="229" t="s">
        <v>381</v>
      </c>
      <c r="K1074" s="229" t="s">
        <v>155</v>
      </c>
      <c r="Q1074" s="229" t="s">
        <v>156</v>
      </c>
      <c r="AH1074" s="229" t="s">
        <v>157</v>
      </c>
      <c r="AN1074" s="229" t="s">
        <v>156</v>
      </c>
      <c r="AO1074" s="229" t="s">
        <v>156</v>
      </c>
      <c r="AP1074" s="229" t="s">
        <v>156</v>
      </c>
      <c r="AQ1074" s="229" t="s">
        <v>156</v>
      </c>
      <c r="AR1074" s="229" t="s">
        <v>156</v>
      </c>
      <c r="AS1074" s="229" t="s">
        <v>2548</v>
      </c>
    </row>
    <row r="1075" spans="1:45" x14ac:dyDescent="0.2">
      <c r="A1075" s="229">
        <v>421142</v>
      </c>
      <c r="B1075" s="229" t="s">
        <v>382</v>
      </c>
      <c r="Q1075" s="229" t="s">
        <v>156</v>
      </c>
      <c r="AE1075" s="229" t="s">
        <v>157</v>
      </c>
      <c r="AF1075" s="229" t="s">
        <v>157</v>
      </c>
      <c r="AI1075" s="229" t="s">
        <v>156</v>
      </c>
      <c r="AJ1075" s="229" t="s">
        <v>156</v>
      </c>
      <c r="AK1075" s="229" t="s">
        <v>156</v>
      </c>
      <c r="AL1075" s="229" t="s">
        <v>156</v>
      </c>
      <c r="AM1075" s="229" t="s">
        <v>156</v>
      </c>
      <c r="AS1075" s="229" t="s">
        <v>2548</v>
      </c>
    </row>
    <row r="1076" spans="1:45" x14ac:dyDescent="0.2">
      <c r="A1076" s="229">
        <v>421145</v>
      </c>
      <c r="B1076" s="229" t="s">
        <v>381</v>
      </c>
      <c r="AN1076" s="229" t="s">
        <v>156</v>
      </c>
      <c r="AO1076" s="229" t="s">
        <v>156</v>
      </c>
      <c r="AP1076" s="229" t="s">
        <v>156</v>
      </c>
      <c r="AQ1076" s="229" t="s">
        <v>156</v>
      </c>
      <c r="AR1076" s="229" t="s">
        <v>156</v>
      </c>
      <c r="AS1076" s="229" t="s">
        <v>2548</v>
      </c>
    </row>
    <row r="1077" spans="1:45" x14ac:dyDescent="0.2">
      <c r="A1077" s="229">
        <v>421146</v>
      </c>
      <c r="B1077" s="229" t="s">
        <v>381</v>
      </c>
      <c r="AN1077" s="229" t="s">
        <v>156</v>
      </c>
      <c r="AO1077" s="229" t="s">
        <v>156</v>
      </c>
      <c r="AP1077" s="229" t="s">
        <v>156</v>
      </c>
      <c r="AQ1077" s="229" t="s">
        <v>156</v>
      </c>
      <c r="AR1077" s="229" t="s">
        <v>156</v>
      </c>
      <c r="AS1077" s="229" t="s">
        <v>2548</v>
      </c>
    </row>
    <row r="1078" spans="1:45" x14ac:dyDescent="0.2">
      <c r="A1078" s="229">
        <v>421182</v>
      </c>
      <c r="B1078" s="229" t="s">
        <v>381</v>
      </c>
      <c r="AN1078" s="229" t="s">
        <v>156</v>
      </c>
      <c r="AO1078" s="229" t="s">
        <v>156</v>
      </c>
      <c r="AP1078" s="229" t="s">
        <v>156</v>
      </c>
      <c r="AQ1078" s="229" t="s">
        <v>156</v>
      </c>
      <c r="AR1078" s="229" t="s">
        <v>156</v>
      </c>
      <c r="AS1078" s="229" t="s">
        <v>2548</v>
      </c>
    </row>
    <row r="1079" spans="1:45" x14ac:dyDescent="0.2">
      <c r="A1079" s="229">
        <v>421187</v>
      </c>
      <c r="B1079" s="229" t="s">
        <v>381</v>
      </c>
      <c r="AA1079" s="229" t="s">
        <v>155</v>
      </c>
      <c r="AM1079" s="229" t="s">
        <v>157</v>
      </c>
      <c r="AN1079" s="229" t="s">
        <v>156</v>
      </c>
      <c r="AO1079" s="229" t="s">
        <v>156</v>
      </c>
      <c r="AP1079" s="229" t="s">
        <v>156</v>
      </c>
      <c r="AQ1079" s="229" t="s">
        <v>156</v>
      </c>
      <c r="AR1079" s="229" t="s">
        <v>156</v>
      </c>
      <c r="AS1079" s="229" t="s">
        <v>2548</v>
      </c>
    </row>
    <row r="1080" spans="1:45" x14ac:dyDescent="0.2">
      <c r="A1080" s="229">
        <v>421199</v>
      </c>
      <c r="B1080" s="229" t="s">
        <v>381</v>
      </c>
      <c r="AD1080" s="229" t="s">
        <v>157</v>
      </c>
      <c r="AN1080" s="229" t="s">
        <v>156</v>
      </c>
      <c r="AO1080" s="229" t="s">
        <v>156</v>
      </c>
      <c r="AP1080" s="229" t="s">
        <v>156</v>
      </c>
      <c r="AQ1080" s="229" t="s">
        <v>156</v>
      </c>
      <c r="AR1080" s="229" t="s">
        <v>156</v>
      </c>
      <c r="AS1080" s="229" t="s">
        <v>2548</v>
      </c>
    </row>
    <row r="1081" spans="1:45" x14ac:dyDescent="0.2">
      <c r="A1081" s="229">
        <v>421204</v>
      </c>
      <c r="B1081" s="229" t="s">
        <v>381</v>
      </c>
      <c r="I1081" s="229" t="s">
        <v>156</v>
      </c>
      <c r="AD1081" s="229" t="s">
        <v>156</v>
      </c>
      <c r="AM1081" s="229" t="s">
        <v>157</v>
      </c>
      <c r="AN1081" s="229" t="s">
        <v>156</v>
      </c>
      <c r="AO1081" s="229" t="s">
        <v>156</v>
      </c>
      <c r="AP1081" s="229" t="s">
        <v>156</v>
      </c>
      <c r="AQ1081" s="229" t="s">
        <v>156</v>
      </c>
      <c r="AR1081" s="229" t="s">
        <v>156</v>
      </c>
      <c r="AS1081" s="229" t="s">
        <v>2548</v>
      </c>
    </row>
    <row r="1082" spans="1:45" x14ac:dyDescent="0.2">
      <c r="A1082" s="229">
        <v>421206</v>
      </c>
      <c r="B1082" s="229" t="s">
        <v>381</v>
      </c>
      <c r="AA1082" s="229" t="s">
        <v>155</v>
      </c>
      <c r="AD1082" s="229" t="s">
        <v>155</v>
      </c>
      <c r="AF1082" s="229" t="s">
        <v>155</v>
      </c>
      <c r="AJ1082" s="229" t="s">
        <v>157</v>
      </c>
      <c r="AM1082" s="229" t="s">
        <v>157</v>
      </c>
      <c r="AN1082" s="229" t="s">
        <v>156</v>
      </c>
      <c r="AO1082" s="229" t="s">
        <v>156</v>
      </c>
      <c r="AP1082" s="229" t="s">
        <v>156</v>
      </c>
      <c r="AQ1082" s="229" t="s">
        <v>156</v>
      </c>
      <c r="AR1082" s="229" t="s">
        <v>156</v>
      </c>
      <c r="AS1082" s="229" t="s">
        <v>2548</v>
      </c>
    </row>
    <row r="1083" spans="1:45" x14ac:dyDescent="0.2">
      <c r="A1083" s="229">
        <v>421207</v>
      </c>
      <c r="B1083" s="229" t="s">
        <v>381</v>
      </c>
      <c r="AE1083" s="229" t="s">
        <v>156</v>
      </c>
      <c r="AI1083" s="229" t="s">
        <v>157</v>
      </c>
      <c r="AL1083" s="229" t="s">
        <v>157</v>
      </c>
      <c r="AN1083" s="229" t="s">
        <v>156</v>
      </c>
      <c r="AO1083" s="229" t="s">
        <v>156</v>
      </c>
      <c r="AP1083" s="229" t="s">
        <v>156</v>
      </c>
      <c r="AQ1083" s="229" t="s">
        <v>156</v>
      </c>
      <c r="AR1083" s="229" t="s">
        <v>156</v>
      </c>
      <c r="AS1083" s="229" t="s">
        <v>2548</v>
      </c>
    </row>
    <row r="1084" spans="1:45" x14ac:dyDescent="0.2">
      <c r="A1084" s="229">
        <v>421219</v>
      </c>
      <c r="B1084" s="229" t="s">
        <v>381</v>
      </c>
      <c r="AI1084" s="229" t="s">
        <v>157</v>
      </c>
      <c r="AM1084" s="229" t="s">
        <v>157</v>
      </c>
      <c r="AN1084" s="229" t="s">
        <v>156</v>
      </c>
      <c r="AO1084" s="229" t="s">
        <v>156</v>
      </c>
      <c r="AP1084" s="229" t="s">
        <v>156</v>
      </c>
      <c r="AQ1084" s="229" t="s">
        <v>156</v>
      </c>
      <c r="AR1084" s="229" t="s">
        <v>156</v>
      </c>
      <c r="AS1084" s="229" t="s">
        <v>2548</v>
      </c>
    </row>
    <row r="1085" spans="1:45" x14ac:dyDescent="0.2">
      <c r="A1085" s="229">
        <v>421232</v>
      </c>
      <c r="B1085" s="229" t="s">
        <v>381</v>
      </c>
      <c r="L1085" s="229" t="s">
        <v>157</v>
      </c>
      <c r="AM1085" s="229" t="s">
        <v>157</v>
      </c>
      <c r="AN1085" s="229" t="s">
        <v>156</v>
      </c>
      <c r="AO1085" s="229" t="s">
        <v>156</v>
      </c>
      <c r="AP1085" s="229" t="s">
        <v>156</v>
      </c>
      <c r="AQ1085" s="229" t="s">
        <v>156</v>
      </c>
      <c r="AR1085" s="229" t="s">
        <v>156</v>
      </c>
      <c r="AS1085" s="229" t="s">
        <v>2548</v>
      </c>
    </row>
    <row r="1086" spans="1:45" x14ac:dyDescent="0.2">
      <c r="A1086" s="229">
        <v>421248</v>
      </c>
      <c r="B1086" s="229" t="s">
        <v>382</v>
      </c>
      <c r="J1086" s="229" t="s">
        <v>157</v>
      </c>
      <c r="AD1086" s="229" t="s">
        <v>157</v>
      </c>
      <c r="AF1086" s="229" t="s">
        <v>156</v>
      </c>
      <c r="AI1086" s="229" t="s">
        <v>156</v>
      </c>
      <c r="AJ1086" s="229" t="s">
        <v>156</v>
      </c>
      <c r="AK1086" s="229" t="s">
        <v>156</v>
      </c>
      <c r="AL1086" s="229" t="s">
        <v>156</v>
      </c>
      <c r="AM1086" s="229" t="s">
        <v>156</v>
      </c>
      <c r="AS1086" s="229" t="s">
        <v>2548</v>
      </c>
    </row>
    <row r="1087" spans="1:45" x14ac:dyDescent="0.2">
      <c r="A1087" s="229">
        <v>421252</v>
      </c>
      <c r="B1087" s="229" t="s">
        <v>381</v>
      </c>
      <c r="AM1087" s="229" t="s">
        <v>157</v>
      </c>
      <c r="AN1087" s="229" t="s">
        <v>156</v>
      </c>
      <c r="AO1087" s="229" t="s">
        <v>156</v>
      </c>
      <c r="AP1087" s="229" t="s">
        <v>156</v>
      </c>
      <c r="AQ1087" s="229" t="s">
        <v>156</v>
      </c>
      <c r="AR1087" s="229" t="s">
        <v>156</v>
      </c>
      <c r="AS1087" s="229" t="s">
        <v>2548</v>
      </c>
    </row>
    <row r="1088" spans="1:45" x14ac:dyDescent="0.2">
      <c r="A1088" s="229">
        <v>421269</v>
      </c>
      <c r="B1088" s="229" t="s">
        <v>381</v>
      </c>
      <c r="Q1088" s="229" t="s">
        <v>156</v>
      </c>
      <c r="S1088" s="229" t="s">
        <v>156</v>
      </c>
      <c r="AH1088" s="229" t="s">
        <v>155</v>
      </c>
      <c r="AN1088" s="229" t="s">
        <v>156</v>
      </c>
      <c r="AO1088" s="229" t="s">
        <v>156</v>
      </c>
      <c r="AP1088" s="229" t="s">
        <v>156</v>
      </c>
      <c r="AQ1088" s="229" t="s">
        <v>156</v>
      </c>
      <c r="AR1088" s="229" t="s">
        <v>156</v>
      </c>
      <c r="AS1088" s="229" t="s">
        <v>2548</v>
      </c>
    </row>
    <row r="1089" spans="1:45" x14ac:dyDescent="0.2">
      <c r="A1089" s="229">
        <v>421272</v>
      </c>
      <c r="B1089" s="229" t="s">
        <v>381</v>
      </c>
      <c r="R1089" s="229" t="s">
        <v>155</v>
      </c>
      <c r="AA1089" s="229" t="s">
        <v>155</v>
      </c>
      <c r="AK1089" s="229" t="s">
        <v>156</v>
      </c>
      <c r="AL1089" s="229" t="s">
        <v>157</v>
      </c>
      <c r="AM1089" s="229" t="s">
        <v>156</v>
      </c>
      <c r="AN1089" s="229" t="s">
        <v>156</v>
      </c>
      <c r="AO1089" s="229" t="s">
        <v>156</v>
      </c>
      <c r="AP1089" s="229" t="s">
        <v>156</v>
      </c>
      <c r="AQ1089" s="229" t="s">
        <v>156</v>
      </c>
      <c r="AR1089" s="229" t="s">
        <v>156</v>
      </c>
      <c r="AS1089" s="229" t="s">
        <v>2548</v>
      </c>
    </row>
    <row r="1090" spans="1:45" x14ac:dyDescent="0.2">
      <c r="A1090" s="229">
        <v>421287</v>
      </c>
      <c r="B1090" s="229" t="s">
        <v>381</v>
      </c>
      <c r="AI1090" s="229" t="s">
        <v>156</v>
      </c>
      <c r="AJ1090" s="229" t="s">
        <v>156</v>
      </c>
      <c r="AL1090" s="229" t="s">
        <v>156</v>
      </c>
      <c r="AN1090" s="229" t="s">
        <v>156</v>
      </c>
      <c r="AO1090" s="229" t="s">
        <v>156</v>
      </c>
      <c r="AP1090" s="229" t="s">
        <v>156</v>
      </c>
      <c r="AQ1090" s="229" t="s">
        <v>156</v>
      </c>
      <c r="AR1090" s="229" t="s">
        <v>156</v>
      </c>
      <c r="AS1090" s="229" t="s">
        <v>2548</v>
      </c>
    </row>
    <row r="1091" spans="1:45" x14ac:dyDescent="0.2">
      <c r="A1091" s="229">
        <v>421297</v>
      </c>
      <c r="B1091" s="229" t="s">
        <v>381</v>
      </c>
      <c r="AI1091" s="229" t="s">
        <v>156</v>
      </c>
      <c r="AJ1091" s="229" t="s">
        <v>156</v>
      </c>
      <c r="AK1091" s="229" t="s">
        <v>156</v>
      </c>
      <c r="AN1091" s="229" t="s">
        <v>156</v>
      </c>
      <c r="AO1091" s="229" t="s">
        <v>156</v>
      </c>
      <c r="AP1091" s="229" t="s">
        <v>156</v>
      </c>
      <c r="AQ1091" s="229" t="s">
        <v>156</v>
      </c>
      <c r="AR1091" s="229" t="s">
        <v>156</v>
      </c>
      <c r="AS1091" s="229" t="s">
        <v>2548</v>
      </c>
    </row>
    <row r="1092" spans="1:45" x14ac:dyDescent="0.2">
      <c r="A1092" s="229">
        <v>421299</v>
      </c>
      <c r="B1092" s="229" t="s">
        <v>382</v>
      </c>
      <c r="AG1092" s="229" t="s">
        <v>157</v>
      </c>
      <c r="AH1092" s="229" t="s">
        <v>156</v>
      </c>
      <c r="AI1092" s="229" t="s">
        <v>156</v>
      </c>
      <c r="AJ1092" s="229" t="s">
        <v>156</v>
      </c>
      <c r="AK1092" s="229" t="s">
        <v>156</v>
      </c>
      <c r="AL1092" s="229" t="s">
        <v>156</v>
      </c>
      <c r="AM1092" s="229" t="s">
        <v>156</v>
      </c>
      <c r="AS1092" s="229" t="s">
        <v>2548</v>
      </c>
    </row>
    <row r="1093" spans="1:45" x14ac:dyDescent="0.2">
      <c r="A1093" s="229">
        <v>421301</v>
      </c>
      <c r="B1093" s="229" t="s">
        <v>381</v>
      </c>
      <c r="AN1093" s="229" t="s">
        <v>156</v>
      </c>
      <c r="AO1093" s="229" t="s">
        <v>156</v>
      </c>
      <c r="AP1093" s="229" t="s">
        <v>156</v>
      </c>
      <c r="AQ1093" s="229" t="s">
        <v>156</v>
      </c>
      <c r="AR1093" s="229" t="s">
        <v>156</v>
      </c>
      <c r="AS1093" s="229" t="s">
        <v>2548</v>
      </c>
    </row>
    <row r="1094" spans="1:45" x14ac:dyDescent="0.2">
      <c r="A1094" s="229">
        <v>421308</v>
      </c>
      <c r="B1094" s="229" t="s">
        <v>381</v>
      </c>
      <c r="H1094" s="229" t="s">
        <v>155</v>
      </c>
      <c r="AN1094" s="229" t="s">
        <v>156</v>
      </c>
      <c r="AO1094" s="229" t="s">
        <v>156</v>
      </c>
      <c r="AP1094" s="229" t="s">
        <v>156</v>
      </c>
      <c r="AQ1094" s="229" t="s">
        <v>156</v>
      </c>
      <c r="AR1094" s="229" t="s">
        <v>156</v>
      </c>
      <c r="AS1094" s="229" t="s">
        <v>2548</v>
      </c>
    </row>
    <row r="1095" spans="1:45" x14ac:dyDescent="0.2">
      <c r="A1095" s="229">
        <v>421309</v>
      </c>
      <c r="B1095" s="229" t="s">
        <v>381</v>
      </c>
      <c r="AN1095" s="229" t="s">
        <v>156</v>
      </c>
      <c r="AO1095" s="229" t="s">
        <v>156</v>
      </c>
      <c r="AP1095" s="229" t="s">
        <v>156</v>
      </c>
      <c r="AQ1095" s="229" t="s">
        <v>156</v>
      </c>
      <c r="AR1095" s="229" t="s">
        <v>156</v>
      </c>
      <c r="AS1095" s="229" t="s">
        <v>2547</v>
      </c>
    </row>
    <row r="1096" spans="1:45" x14ac:dyDescent="0.2">
      <c r="A1096" s="229">
        <v>421314</v>
      </c>
      <c r="B1096" s="229" t="s">
        <v>381</v>
      </c>
      <c r="Y1096" s="229" t="s">
        <v>155</v>
      </c>
      <c r="AN1096" s="229" t="s">
        <v>156</v>
      </c>
      <c r="AO1096" s="229" t="s">
        <v>156</v>
      </c>
      <c r="AP1096" s="229" t="s">
        <v>156</v>
      </c>
      <c r="AQ1096" s="229" t="s">
        <v>156</v>
      </c>
      <c r="AR1096" s="229" t="s">
        <v>156</v>
      </c>
      <c r="AS1096" s="229" t="s">
        <v>2548</v>
      </c>
    </row>
    <row r="1097" spans="1:45" x14ac:dyDescent="0.2">
      <c r="A1097" s="229">
        <v>421325</v>
      </c>
      <c r="B1097" s="229" t="s">
        <v>381</v>
      </c>
      <c r="AM1097" s="229" t="s">
        <v>157</v>
      </c>
      <c r="AN1097" s="229" t="s">
        <v>156</v>
      </c>
      <c r="AO1097" s="229" t="s">
        <v>156</v>
      </c>
      <c r="AP1097" s="229" t="s">
        <v>156</v>
      </c>
      <c r="AQ1097" s="229" t="s">
        <v>156</v>
      </c>
      <c r="AR1097" s="229" t="s">
        <v>156</v>
      </c>
      <c r="AS1097" s="229" t="s">
        <v>2548</v>
      </c>
    </row>
    <row r="1098" spans="1:45" x14ac:dyDescent="0.2">
      <c r="A1098" s="229">
        <v>421327</v>
      </c>
      <c r="B1098" s="229" t="s">
        <v>381</v>
      </c>
      <c r="AL1098" s="229" t="s">
        <v>157</v>
      </c>
      <c r="AM1098" s="229" t="s">
        <v>156</v>
      </c>
      <c r="AN1098" s="229" t="s">
        <v>156</v>
      </c>
      <c r="AO1098" s="229" t="s">
        <v>156</v>
      </c>
      <c r="AP1098" s="229" t="s">
        <v>156</v>
      </c>
      <c r="AQ1098" s="229" t="s">
        <v>156</v>
      </c>
      <c r="AR1098" s="229" t="s">
        <v>156</v>
      </c>
      <c r="AS1098" s="229" t="s">
        <v>2547</v>
      </c>
    </row>
    <row r="1099" spans="1:45" x14ac:dyDescent="0.2">
      <c r="A1099" s="229">
        <v>421329</v>
      </c>
      <c r="B1099" s="229" t="s">
        <v>381</v>
      </c>
      <c r="AN1099" s="229" t="s">
        <v>156</v>
      </c>
      <c r="AO1099" s="229" t="s">
        <v>156</v>
      </c>
      <c r="AP1099" s="229" t="s">
        <v>156</v>
      </c>
      <c r="AQ1099" s="229" t="s">
        <v>156</v>
      </c>
      <c r="AR1099" s="229" t="s">
        <v>156</v>
      </c>
      <c r="AS1099" s="229" t="s">
        <v>2548</v>
      </c>
    </row>
    <row r="1100" spans="1:45" x14ac:dyDescent="0.2">
      <c r="A1100" s="229">
        <v>421332</v>
      </c>
      <c r="B1100" s="229" t="s">
        <v>381</v>
      </c>
      <c r="AN1100" s="229" t="s">
        <v>156</v>
      </c>
      <c r="AO1100" s="229" t="s">
        <v>156</v>
      </c>
      <c r="AP1100" s="229" t="s">
        <v>156</v>
      </c>
      <c r="AR1100" s="229" t="s">
        <v>156</v>
      </c>
      <c r="AS1100" s="229" t="s">
        <v>2548</v>
      </c>
    </row>
    <row r="1101" spans="1:45" x14ac:dyDescent="0.2">
      <c r="A1101" s="229">
        <v>421335</v>
      </c>
      <c r="B1101" s="229" t="s">
        <v>381</v>
      </c>
      <c r="Q1101" s="229" t="s">
        <v>155</v>
      </c>
      <c r="AF1101" s="229" t="s">
        <v>155</v>
      </c>
      <c r="AH1101" s="229" t="s">
        <v>155</v>
      </c>
      <c r="AI1101" s="229" t="s">
        <v>156</v>
      </c>
      <c r="AL1101" s="229" t="s">
        <v>156</v>
      </c>
      <c r="AM1101" s="229" t="s">
        <v>157</v>
      </c>
      <c r="AN1101" s="229" t="s">
        <v>156</v>
      </c>
      <c r="AO1101" s="229" t="s">
        <v>156</v>
      </c>
      <c r="AP1101" s="229" t="s">
        <v>156</v>
      </c>
      <c r="AQ1101" s="229" t="s">
        <v>156</v>
      </c>
      <c r="AR1101" s="229" t="s">
        <v>156</v>
      </c>
      <c r="AS1101" s="229" t="s">
        <v>2548</v>
      </c>
    </row>
    <row r="1102" spans="1:45" x14ac:dyDescent="0.2">
      <c r="A1102" s="229">
        <v>421346</v>
      </c>
      <c r="B1102" s="229" t="s">
        <v>382</v>
      </c>
      <c r="AE1102" s="229" t="s">
        <v>156</v>
      </c>
      <c r="AI1102" s="229" t="s">
        <v>156</v>
      </c>
      <c r="AJ1102" s="229" t="s">
        <v>156</v>
      </c>
      <c r="AK1102" s="229" t="s">
        <v>156</v>
      </c>
      <c r="AL1102" s="229" t="s">
        <v>156</v>
      </c>
      <c r="AM1102" s="229" t="s">
        <v>156</v>
      </c>
      <c r="AS1102" s="229" t="s">
        <v>2548</v>
      </c>
    </row>
    <row r="1103" spans="1:45" x14ac:dyDescent="0.2">
      <c r="A1103" s="229">
        <v>421352</v>
      </c>
      <c r="B1103" s="229" t="s">
        <v>381</v>
      </c>
      <c r="K1103" s="229" t="s">
        <v>156</v>
      </c>
      <c r="R1103" s="229" t="s">
        <v>157</v>
      </c>
      <c r="T1103" s="229" t="s">
        <v>157</v>
      </c>
      <c r="AI1103" s="229" t="s">
        <v>156</v>
      </c>
      <c r="AK1103" s="229" t="s">
        <v>157</v>
      </c>
      <c r="AN1103" s="229" t="s">
        <v>156</v>
      </c>
      <c r="AO1103" s="229" t="s">
        <v>157</v>
      </c>
      <c r="AS1103" s="229" t="s">
        <v>2548</v>
      </c>
    </row>
    <row r="1104" spans="1:45" x14ac:dyDescent="0.2">
      <c r="A1104" s="229">
        <v>421370</v>
      </c>
      <c r="B1104" s="229" t="s">
        <v>381</v>
      </c>
      <c r="AF1104" s="229" t="s">
        <v>155</v>
      </c>
      <c r="AM1104" s="229" t="s">
        <v>155</v>
      </c>
      <c r="AS1104" s="229" t="s">
        <v>2548</v>
      </c>
    </row>
    <row r="1105" spans="1:45" x14ac:dyDescent="0.2">
      <c r="A1105" s="229">
        <v>421372</v>
      </c>
      <c r="B1105" s="229" t="s">
        <v>381</v>
      </c>
      <c r="R1105" s="229" t="s">
        <v>156</v>
      </c>
      <c r="AI1105" s="229" t="s">
        <v>156</v>
      </c>
      <c r="AJ1105" s="229" t="s">
        <v>156</v>
      </c>
      <c r="AK1105" s="229" t="s">
        <v>156</v>
      </c>
      <c r="AL1105" s="229" t="s">
        <v>156</v>
      </c>
      <c r="AM1105" s="229" t="s">
        <v>156</v>
      </c>
      <c r="AN1105" s="229" t="s">
        <v>156</v>
      </c>
      <c r="AO1105" s="229" t="s">
        <v>156</v>
      </c>
      <c r="AP1105" s="229" t="s">
        <v>156</v>
      </c>
      <c r="AQ1105" s="229" t="s">
        <v>156</v>
      </c>
      <c r="AR1105" s="229" t="s">
        <v>156</v>
      </c>
      <c r="AS1105" s="229" t="s">
        <v>2548</v>
      </c>
    </row>
    <row r="1106" spans="1:45" x14ac:dyDescent="0.2">
      <c r="A1106" s="229">
        <v>421383</v>
      </c>
      <c r="B1106" s="229" t="s">
        <v>381</v>
      </c>
      <c r="S1106" s="229" t="s">
        <v>155</v>
      </c>
      <c r="Z1106" s="229" t="s">
        <v>155</v>
      </c>
      <c r="AI1106" s="229" t="s">
        <v>157</v>
      </c>
      <c r="AL1106" s="229" t="s">
        <v>157</v>
      </c>
      <c r="AN1106" s="229" t="s">
        <v>156</v>
      </c>
      <c r="AO1106" s="229" t="s">
        <v>156</v>
      </c>
      <c r="AP1106" s="229" t="s">
        <v>156</v>
      </c>
      <c r="AQ1106" s="229" t="s">
        <v>156</v>
      </c>
      <c r="AR1106" s="229" t="s">
        <v>156</v>
      </c>
      <c r="AS1106" s="229" t="s">
        <v>2548</v>
      </c>
    </row>
    <row r="1107" spans="1:45" x14ac:dyDescent="0.2">
      <c r="A1107" s="229">
        <v>421393</v>
      </c>
      <c r="B1107" s="229" t="s">
        <v>381</v>
      </c>
      <c r="H1107" s="229" t="s">
        <v>156</v>
      </c>
      <c r="S1107" s="229" t="s">
        <v>156</v>
      </c>
      <c r="AH1107" s="229" t="s">
        <v>156</v>
      </c>
      <c r="AN1107" s="229" t="s">
        <v>156</v>
      </c>
      <c r="AO1107" s="229" t="s">
        <v>156</v>
      </c>
      <c r="AP1107" s="229" t="s">
        <v>156</v>
      </c>
      <c r="AQ1107" s="229" t="s">
        <v>156</v>
      </c>
      <c r="AR1107" s="229" t="s">
        <v>156</v>
      </c>
      <c r="AS1107" s="229" t="s">
        <v>2548</v>
      </c>
    </row>
    <row r="1108" spans="1:45" x14ac:dyDescent="0.2">
      <c r="A1108" s="229">
        <v>421394</v>
      </c>
      <c r="B1108" s="229" t="s">
        <v>382</v>
      </c>
      <c r="AD1108" s="229" t="s">
        <v>157</v>
      </c>
      <c r="AF1108" s="229" t="s">
        <v>157</v>
      </c>
      <c r="AI1108" s="229" t="s">
        <v>156</v>
      </c>
      <c r="AJ1108" s="229" t="s">
        <v>156</v>
      </c>
      <c r="AK1108" s="229" t="s">
        <v>156</v>
      </c>
      <c r="AL1108" s="229" t="s">
        <v>156</v>
      </c>
      <c r="AM1108" s="229" t="s">
        <v>156</v>
      </c>
      <c r="AS1108" s="229" t="s">
        <v>2548</v>
      </c>
    </row>
    <row r="1109" spans="1:45" x14ac:dyDescent="0.2">
      <c r="A1109" s="229">
        <v>421418</v>
      </c>
      <c r="B1109" s="229" t="s">
        <v>382</v>
      </c>
      <c r="AA1109" s="229" t="s">
        <v>155</v>
      </c>
      <c r="AD1109" s="229" t="s">
        <v>157</v>
      </c>
      <c r="AF1109" s="229" t="s">
        <v>157</v>
      </c>
      <c r="AH1109" s="229" t="s">
        <v>157</v>
      </c>
      <c r="AI1109" s="229" t="s">
        <v>156</v>
      </c>
      <c r="AJ1109" s="229" t="s">
        <v>156</v>
      </c>
      <c r="AK1109" s="229" t="s">
        <v>156</v>
      </c>
      <c r="AL1109" s="229" t="s">
        <v>156</v>
      </c>
      <c r="AM1109" s="229" t="s">
        <v>156</v>
      </c>
      <c r="AS1109" s="229" t="s">
        <v>2548</v>
      </c>
    </row>
    <row r="1110" spans="1:45" x14ac:dyDescent="0.2">
      <c r="A1110" s="229">
        <v>421447</v>
      </c>
      <c r="B1110" s="229" t="s">
        <v>381</v>
      </c>
      <c r="AA1110" s="229" t="s">
        <v>155</v>
      </c>
      <c r="AN1110" s="229" t="s">
        <v>156</v>
      </c>
      <c r="AO1110" s="229" t="s">
        <v>156</v>
      </c>
      <c r="AP1110" s="229" t="s">
        <v>156</v>
      </c>
      <c r="AQ1110" s="229" t="s">
        <v>156</v>
      </c>
      <c r="AR1110" s="229" t="s">
        <v>156</v>
      </c>
      <c r="AS1110" s="229" t="s">
        <v>2548</v>
      </c>
    </row>
    <row r="1111" spans="1:45" x14ac:dyDescent="0.2">
      <c r="A1111" s="229">
        <v>421469</v>
      </c>
      <c r="B1111" s="229" t="s">
        <v>381</v>
      </c>
      <c r="AN1111" s="229" t="s">
        <v>156</v>
      </c>
      <c r="AO1111" s="229" t="s">
        <v>156</v>
      </c>
      <c r="AP1111" s="229" t="s">
        <v>156</v>
      </c>
      <c r="AQ1111" s="229" t="s">
        <v>156</v>
      </c>
      <c r="AR1111" s="229" t="s">
        <v>156</v>
      </c>
      <c r="AS1111" s="229" t="s">
        <v>2548</v>
      </c>
    </row>
    <row r="1112" spans="1:45" x14ac:dyDescent="0.2">
      <c r="A1112" s="229">
        <v>421501</v>
      </c>
      <c r="B1112" s="229" t="s">
        <v>381</v>
      </c>
      <c r="AN1112" s="229" t="s">
        <v>156</v>
      </c>
      <c r="AO1112" s="229" t="s">
        <v>156</v>
      </c>
      <c r="AP1112" s="229" t="s">
        <v>156</v>
      </c>
      <c r="AQ1112" s="229" t="s">
        <v>156</v>
      </c>
      <c r="AR1112" s="229" t="s">
        <v>156</v>
      </c>
      <c r="AS1112" s="229" t="s">
        <v>2548</v>
      </c>
    </row>
    <row r="1113" spans="1:45" x14ac:dyDescent="0.2">
      <c r="A1113" s="229">
        <v>421542</v>
      </c>
      <c r="B1113" s="229" t="s">
        <v>381</v>
      </c>
      <c r="AM1113" s="229" t="s">
        <v>157</v>
      </c>
      <c r="AN1113" s="229" t="s">
        <v>156</v>
      </c>
      <c r="AO1113" s="229" t="s">
        <v>156</v>
      </c>
      <c r="AP1113" s="229" t="s">
        <v>156</v>
      </c>
      <c r="AQ1113" s="229" t="s">
        <v>156</v>
      </c>
      <c r="AR1113" s="229" t="s">
        <v>156</v>
      </c>
      <c r="AS1113" s="229" t="s">
        <v>2548</v>
      </c>
    </row>
    <row r="1114" spans="1:45" x14ac:dyDescent="0.2">
      <c r="A1114" s="229">
        <v>421546</v>
      </c>
      <c r="B1114" s="229" t="s">
        <v>382</v>
      </c>
      <c r="AI1114" s="229" t="s">
        <v>156</v>
      </c>
      <c r="AJ1114" s="229" t="s">
        <v>156</v>
      </c>
      <c r="AK1114" s="229" t="s">
        <v>156</v>
      </c>
      <c r="AL1114" s="229" t="s">
        <v>156</v>
      </c>
      <c r="AM1114" s="229" t="s">
        <v>156</v>
      </c>
      <c r="AS1114" s="229" t="s">
        <v>2548</v>
      </c>
    </row>
    <row r="1115" spans="1:45" x14ac:dyDescent="0.2">
      <c r="A1115" s="229">
        <v>421572</v>
      </c>
      <c r="B1115" s="229" t="s">
        <v>382</v>
      </c>
      <c r="AD1115" s="229" t="s">
        <v>157</v>
      </c>
      <c r="AE1115" s="229" t="s">
        <v>157</v>
      </c>
      <c r="AF1115" s="229" t="s">
        <v>156</v>
      </c>
      <c r="AH1115" s="229" t="s">
        <v>157</v>
      </c>
      <c r="AI1115" s="229" t="s">
        <v>156</v>
      </c>
      <c r="AJ1115" s="229" t="s">
        <v>156</v>
      </c>
      <c r="AK1115" s="229" t="s">
        <v>156</v>
      </c>
      <c r="AL1115" s="229" t="s">
        <v>156</v>
      </c>
      <c r="AM1115" s="229" t="s">
        <v>156</v>
      </c>
      <c r="AS1115" s="229" t="s">
        <v>2548</v>
      </c>
    </row>
    <row r="1116" spans="1:45" x14ac:dyDescent="0.2">
      <c r="A1116" s="229">
        <v>421574</v>
      </c>
      <c r="B1116" s="229" t="s">
        <v>382</v>
      </c>
      <c r="Z1116" s="229" t="s">
        <v>155</v>
      </c>
      <c r="AA1116" s="229" t="s">
        <v>157</v>
      </c>
      <c r="AF1116" s="229" t="s">
        <v>157</v>
      </c>
      <c r="AG1116" s="229" t="s">
        <v>157</v>
      </c>
      <c r="AI1116" s="229" t="s">
        <v>156</v>
      </c>
      <c r="AJ1116" s="229" t="s">
        <v>156</v>
      </c>
      <c r="AK1116" s="229" t="s">
        <v>156</v>
      </c>
      <c r="AL1116" s="229" t="s">
        <v>156</v>
      </c>
      <c r="AM1116" s="229" t="s">
        <v>156</v>
      </c>
      <c r="AS1116" s="229" t="s">
        <v>2548</v>
      </c>
    </row>
    <row r="1117" spans="1:45" x14ac:dyDescent="0.2">
      <c r="A1117" s="229">
        <v>421599</v>
      </c>
      <c r="B1117" s="229" t="s">
        <v>381</v>
      </c>
      <c r="AN1117" s="229" t="s">
        <v>156</v>
      </c>
      <c r="AO1117" s="229" t="s">
        <v>156</v>
      </c>
      <c r="AP1117" s="229" t="s">
        <v>156</v>
      </c>
      <c r="AQ1117" s="229" t="s">
        <v>156</v>
      </c>
      <c r="AR1117" s="229" t="s">
        <v>156</v>
      </c>
      <c r="AS1117" s="229" t="s">
        <v>2548</v>
      </c>
    </row>
    <row r="1118" spans="1:45" x14ac:dyDescent="0.2">
      <c r="A1118" s="229">
        <v>421612</v>
      </c>
      <c r="B1118" s="229" t="s">
        <v>382</v>
      </c>
      <c r="I1118" s="229" t="s">
        <v>157</v>
      </c>
      <c r="AD1118" s="229" t="s">
        <v>155</v>
      </c>
      <c r="AI1118" s="229" t="s">
        <v>156</v>
      </c>
      <c r="AJ1118" s="229" t="s">
        <v>156</v>
      </c>
      <c r="AK1118" s="229" t="s">
        <v>156</v>
      </c>
      <c r="AL1118" s="229" t="s">
        <v>156</v>
      </c>
      <c r="AM1118" s="229" t="s">
        <v>156</v>
      </c>
      <c r="AS1118" s="229" t="s">
        <v>2548</v>
      </c>
    </row>
    <row r="1119" spans="1:45" x14ac:dyDescent="0.2">
      <c r="A1119" s="229">
        <v>421618</v>
      </c>
      <c r="B1119" s="229" t="s">
        <v>382</v>
      </c>
      <c r="AI1119" s="229" t="s">
        <v>156</v>
      </c>
      <c r="AJ1119" s="229" t="s">
        <v>156</v>
      </c>
      <c r="AK1119" s="229" t="s">
        <v>156</v>
      </c>
      <c r="AL1119" s="229" t="s">
        <v>156</v>
      </c>
      <c r="AM1119" s="229" t="s">
        <v>156</v>
      </c>
      <c r="AS1119" s="229" t="s">
        <v>2548</v>
      </c>
    </row>
    <row r="1120" spans="1:45" x14ac:dyDescent="0.2">
      <c r="A1120" s="229">
        <v>421624</v>
      </c>
      <c r="B1120" s="229" t="s">
        <v>382</v>
      </c>
      <c r="Q1120" s="229" t="s">
        <v>155</v>
      </c>
      <c r="AD1120" s="229" t="s">
        <v>157</v>
      </c>
      <c r="AH1120" s="229" t="s">
        <v>157</v>
      </c>
      <c r="AI1120" s="229" t="s">
        <v>156</v>
      </c>
      <c r="AJ1120" s="229" t="s">
        <v>156</v>
      </c>
      <c r="AK1120" s="229" t="s">
        <v>156</v>
      </c>
      <c r="AL1120" s="229" t="s">
        <v>156</v>
      </c>
      <c r="AM1120" s="229" t="s">
        <v>156</v>
      </c>
      <c r="AS1120" s="229" t="s">
        <v>2548</v>
      </c>
    </row>
    <row r="1121" spans="1:45" x14ac:dyDescent="0.2">
      <c r="A1121" s="229">
        <v>421629</v>
      </c>
      <c r="B1121" s="229" t="s">
        <v>381</v>
      </c>
      <c r="AN1121" s="229" t="s">
        <v>156</v>
      </c>
      <c r="AO1121" s="229" t="s">
        <v>156</v>
      </c>
      <c r="AP1121" s="229" t="s">
        <v>156</v>
      </c>
      <c r="AQ1121" s="229" t="s">
        <v>156</v>
      </c>
      <c r="AR1121" s="229" t="s">
        <v>156</v>
      </c>
      <c r="AS1121" s="229" t="s">
        <v>2548</v>
      </c>
    </row>
    <row r="1122" spans="1:45" x14ac:dyDescent="0.2">
      <c r="A1122" s="229">
        <v>421632</v>
      </c>
      <c r="B1122" s="229" t="s">
        <v>381</v>
      </c>
      <c r="AI1122" s="229" t="s">
        <v>157</v>
      </c>
      <c r="AN1122" s="229" t="s">
        <v>156</v>
      </c>
      <c r="AO1122" s="229" t="s">
        <v>156</v>
      </c>
      <c r="AP1122" s="229" t="s">
        <v>156</v>
      </c>
      <c r="AQ1122" s="229" t="s">
        <v>156</v>
      </c>
      <c r="AR1122" s="229" t="s">
        <v>156</v>
      </c>
      <c r="AS1122" s="229" t="s">
        <v>2548</v>
      </c>
    </row>
    <row r="1123" spans="1:45" x14ac:dyDescent="0.2">
      <c r="A1123" s="229">
        <v>421633</v>
      </c>
      <c r="B1123" s="229" t="s">
        <v>381</v>
      </c>
      <c r="AN1123" s="229" t="s">
        <v>156</v>
      </c>
      <c r="AO1123" s="229" t="s">
        <v>156</v>
      </c>
      <c r="AP1123" s="229" t="s">
        <v>156</v>
      </c>
      <c r="AQ1123" s="229" t="s">
        <v>156</v>
      </c>
      <c r="AR1123" s="229" t="s">
        <v>156</v>
      </c>
      <c r="AS1123" s="229" t="s">
        <v>2548</v>
      </c>
    </row>
    <row r="1124" spans="1:45" x14ac:dyDescent="0.2">
      <c r="A1124" s="229">
        <v>421655</v>
      </c>
      <c r="B1124" s="229" t="s">
        <v>381</v>
      </c>
      <c r="Q1124" s="229" t="s">
        <v>157</v>
      </c>
      <c r="AF1124" s="229" t="s">
        <v>157</v>
      </c>
      <c r="AI1124" s="229" t="s">
        <v>156</v>
      </c>
      <c r="AM1124" s="229" t="s">
        <v>157</v>
      </c>
      <c r="AN1124" s="229" t="s">
        <v>156</v>
      </c>
      <c r="AO1124" s="229" t="s">
        <v>156</v>
      </c>
      <c r="AP1124" s="229" t="s">
        <v>156</v>
      </c>
      <c r="AQ1124" s="229" t="s">
        <v>156</v>
      </c>
      <c r="AR1124" s="229" t="s">
        <v>156</v>
      </c>
      <c r="AS1124" s="229" t="s">
        <v>2547</v>
      </c>
    </row>
    <row r="1125" spans="1:45" x14ac:dyDescent="0.2">
      <c r="A1125" s="229">
        <v>421660</v>
      </c>
      <c r="B1125" s="229" t="s">
        <v>381</v>
      </c>
      <c r="AF1125" s="229" t="s">
        <v>157</v>
      </c>
      <c r="AM1125" s="229" t="s">
        <v>156</v>
      </c>
      <c r="AN1125" s="229" t="s">
        <v>156</v>
      </c>
      <c r="AO1125" s="229" t="s">
        <v>156</v>
      </c>
      <c r="AP1125" s="229" t="s">
        <v>156</v>
      </c>
      <c r="AQ1125" s="229" t="s">
        <v>156</v>
      </c>
      <c r="AR1125" s="229" t="s">
        <v>156</v>
      </c>
      <c r="AS1125" s="229" t="s">
        <v>2548</v>
      </c>
    </row>
    <row r="1126" spans="1:45" x14ac:dyDescent="0.2">
      <c r="A1126" s="229">
        <v>421688</v>
      </c>
      <c r="B1126" s="229" t="s">
        <v>382</v>
      </c>
      <c r="AA1126" s="229" t="s">
        <v>157</v>
      </c>
      <c r="AB1126" s="229" t="s">
        <v>155</v>
      </c>
      <c r="AD1126" s="229" t="s">
        <v>156</v>
      </c>
      <c r="AF1126" s="229" t="s">
        <v>156</v>
      </c>
      <c r="AI1126" s="229" t="s">
        <v>156</v>
      </c>
      <c r="AJ1126" s="229" t="s">
        <v>156</v>
      </c>
      <c r="AK1126" s="229" t="s">
        <v>156</v>
      </c>
      <c r="AL1126" s="229" t="s">
        <v>156</v>
      </c>
      <c r="AM1126" s="229" t="s">
        <v>156</v>
      </c>
      <c r="AS1126" s="229" t="s">
        <v>2548</v>
      </c>
    </row>
    <row r="1127" spans="1:45" x14ac:dyDescent="0.2">
      <c r="A1127" s="229">
        <v>421689</v>
      </c>
      <c r="B1127" s="229" t="s">
        <v>382</v>
      </c>
      <c r="AA1127" s="229" t="s">
        <v>157</v>
      </c>
      <c r="AD1127" s="229" t="s">
        <v>156</v>
      </c>
      <c r="AF1127" s="229" t="s">
        <v>156</v>
      </c>
      <c r="AI1127" s="229" t="s">
        <v>156</v>
      </c>
      <c r="AJ1127" s="229" t="s">
        <v>156</v>
      </c>
      <c r="AK1127" s="229" t="s">
        <v>156</v>
      </c>
      <c r="AL1127" s="229" t="s">
        <v>156</v>
      </c>
      <c r="AM1127" s="229" t="s">
        <v>156</v>
      </c>
      <c r="AS1127" s="229" t="s">
        <v>2548</v>
      </c>
    </row>
    <row r="1128" spans="1:45" x14ac:dyDescent="0.2">
      <c r="A1128" s="229">
        <v>421695</v>
      </c>
      <c r="B1128" s="229" t="s">
        <v>381</v>
      </c>
      <c r="O1128" s="229" t="s">
        <v>156</v>
      </c>
      <c r="AN1128" s="229" t="s">
        <v>156</v>
      </c>
      <c r="AO1128" s="229" t="s">
        <v>156</v>
      </c>
      <c r="AP1128" s="229" t="s">
        <v>156</v>
      </c>
      <c r="AQ1128" s="229" t="s">
        <v>156</v>
      </c>
      <c r="AR1128" s="229" t="s">
        <v>156</v>
      </c>
      <c r="AS1128" s="229" t="s">
        <v>2548</v>
      </c>
    </row>
    <row r="1129" spans="1:45" x14ac:dyDescent="0.2">
      <c r="A1129" s="229">
        <v>421704</v>
      </c>
      <c r="B1129" s="229" t="s">
        <v>382</v>
      </c>
      <c r="R1129" s="229" t="s">
        <v>156</v>
      </c>
      <c r="AE1129" s="229" t="s">
        <v>156</v>
      </c>
      <c r="AI1129" s="229" t="s">
        <v>156</v>
      </c>
      <c r="AJ1129" s="229" t="s">
        <v>156</v>
      </c>
      <c r="AK1129" s="229" t="s">
        <v>156</v>
      </c>
      <c r="AL1129" s="229" t="s">
        <v>156</v>
      </c>
      <c r="AM1129" s="229" t="s">
        <v>156</v>
      </c>
      <c r="AS1129" s="229" t="s">
        <v>2548</v>
      </c>
    </row>
    <row r="1130" spans="1:45" x14ac:dyDescent="0.2">
      <c r="A1130" s="229">
        <v>421708</v>
      </c>
      <c r="B1130" s="229" t="s">
        <v>381</v>
      </c>
      <c r="R1130" s="229" t="s">
        <v>157</v>
      </c>
      <c r="AA1130" s="229" t="s">
        <v>156</v>
      </c>
      <c r="AH1130" s="229" t="s">
        <v>157</v>
      </c>
      <c r="AI1130" s="229" t="s">
        <v>156</v>
      </c>
      <c r="AM1130" s="229" t="s">
        <v>156</v>
      </c>
      <c r="AN1130" s="229" t="s">
        <v>156</v>
      </c>
      <c r="AO1130" s="229" t="s">
        <v>156</v>
      </c>
      <c r="AP1130" s="229" t="s">
        <v>156</v>
      </c>
      <c r="AQ1130" s="229" t="s">
        <v>156</v>
      </c>
      <c r="AR1130" s="229" t="s">
        <v>156</v>
      </c>
      <c r="AS1130" s="229" t="s">
        <v>2548</v>
      </c>
    </row>
    <row r="1131" spans="1:45" x14ac:dyDescent="0.2">
      <c r="A1131" s="229">
        <v>421711</v>
      </c>
      <c r="B1131" s="229" t="s">
        <v>381</v>
      </c>
      <c r="Q1131" s="229" t="s">
        <v>156</v>
      </c>
      <c r="AK1131" s="229" t="s">
        <v>156</v>
      </c>
      <c r="AM1131" s="229" t="s">
        <v>156</v>
      </c>
      <c r="AN1131" s="229" t="s">
        <v>156</v>
      </c>
      <c r="AO1131" s="229" t="s">
        <v>156</v>
      </c>
      <c r="AP1131" s="229" t="s">
        <v>156</v>
      </c>
      <c r="AQ1131" s="229" t="s">
        <v>156</v>
      </c>
      <c r="AR1131" s="229" t="s">
        <v>156</v>
      </c>
      <c r="AS1131" s="229" t="s">
        <v>2548</v>
      </c>
    </row>
    <row r="1132" spans="1:45" x14ac:dyDescent="0.2">
      <c r="A1132" s="229">
        <v>421725</v>
      </c>
      <c r="B1132" s="229" t="s">
        <v>381</v>
      </c>
      <c r="K1132" s="229" t="s">
        <v>155</v>
      </c>
      <c r="W1132" s="229" t="s">
        <v>157</v>
      </c>
      <c r="AF1132" s="229" t="s">
        <v>155</v>
      </c>
      <c r="AI1132" s="229" t="s">
        <v>157</v>
      </c>
      <c r="AK1132" s="229" t="s">
        <v>157</v>
      </c>
      <c r="AM1132" s="229" t="s">
        <v>157</v>
      </c>
      <c r="AN1132" s="229" t="s">
        <v>156</v>
      </c>
      <c r="AO1132" s="229" t="s">
        <v>156</v>
      </c>
      <c r="AP1132" s="229" t="s">
        <v>156</v>
      </c>
      <c r="AQ1132" s="229" t="s">
        <v>156</v>
      </c>
      <c r="AR1132" s="229" t="s">
        <v>156</v>
      </c>
      <c r="AS1132" s="229" t="s">
        <v>2548</v>
      </c>
    </row>
    <row r="1133" spans="1:45" x14ac:dyDescent="0.2">
      <c r="A1133" s="229">
        <v>421733</v>
      </c>
      <c r="B1133" s="229" t="s">
        <v>381</v>
      </c>
      <c r="AN1133" s="229" t="s">
        <v>156</v>
      </c>
      <c r="AO1133" s="229" t="s">
        <v>156</v>
      </c>
      <c r="AP1133" s="229" t="s">
        <v>156</v>
      </c>
      <c r="AQ1133" s="229" t="s">
        <v>156</v>
      </c>
      <c r="AR1133" s="229" t="s">
        <v>156</v>
      </c>
      <c r="AS1133" s="229" t="s">
        <v>2548</v>
      </c>
    </row>
    <row r="1134" spans="1:45" x14ac:dyDescent="0.2">
      <c r="A1134" s="229">
        <v>421734</v>
      </c>
      <c r="B1134" s="229" t="s">
        <v>382</v>
      </c>
      <c r="L1134" s="229" t="s">
        <v>155</v>
      </c>
      <c r="Q1134" s="229" t="s">
        <v>157</v>
      </c>
      <c r="AA1134" s="229" t="s">
        <v>157</v>
      </c>
      <c r="AI1134" s="229" t="s">
        <v>156</v>
      </c>
      <c r="AJ1134" s="229" t="s">
        <v>156</v>
      </c>
      <c r="AK1134" s="229" t="s">
        <v>156</v>
      </c>
      <c r="AL1134" s="229" t="s">
        <v>156</v>
      </c>
      <c r="AM1134" s="229" t="s">
        <v>156</v>
      </c>
      <c r="AS1134" s="229" t="s">
        <v>2548</v>
      </c>
    </row>
    <row r="1135" spans="1:45" x14ac:dyDescent="0.2">
      <c r="A1135" s="229">
        <v>421735</v>
      </c>
      <c r="B1135" s="229" t="s">
        <v>382</v>
      </c>
      <c r="AD1135" s="229" t="s">
        <v>156</v>
      </c>
      <c r="AE1135" s="229" t="s">
        <v>156</v>
      </c>
      <c r="AF1135" s="229" t="s">
        <v>156</v>
      </c>
      <c r="AI1135" s="229" t="s">
        <v>156</v>
      </c>
      <c r="AJ1135" s="229" t="s">
        <v>156</v>
      </c>
      <c r="AK1135" s="229" t="s">
        <v>156</v>
      </c>
      <c r="AL1135" s="229" t="s">
        <v>156</v>
      </c>
      <c r="AM1135" s="229" t="s">
        <v>156</v>
      </c>
      <c r="AS1135" s="229" t="s">
        <v>2548</v>
      </c>
    </row>
    <row r="1136" spans="1:45" x14ac:dyDescent="0.2">
      <c r="A1136" s="229">
        <v>421737</v>
      </c>
      <c r="B1136" s="229" t="s">
        <v>381</v>
      </c>
      <c r="AH1136" s="229" t="s">
        <v>155</v>
      </c>
      <c r="AL1136" s="229" t="s">
        <v>156</v>
      </c>
      <c r="AM1136" s="229" t="s">
        <v>156</v>
      </c>
      <c r="AN1136" s="229" t="s">
        <v>156</v>
      </c>
      <c r="AO1136" s="229" t="s">
        <v>156</v>
      </c>
      <c r="AP1136" s="229" t="s">
        <v>156</v>
      </c>
      <c r="AQ1136" s="229" t="s">
        <v>156</v>
      </c>
      <c r="AR1136" s="229" t="s">
        <v>156</v>
      </c>
      <c r="AS1136" s="229" t="s">
        <v>2548</v>
      </c>
    </row>
    <row r="1137" spans="1:45" x14ac:dyDescent="0.2">
      <c r="A1137" s="229">
        <v>421755</v>
      </c>
      <c r="B1137" s="229" t="s">
        <v>382</v>
      </c>
      <c r="AF1137" s="229" t="s">
        <v>157</v>
      </c>
      <c r="AH1137" s="229" t="s">
        <v>157</v>
      </c>
      <c r="AI1137" s="229" t="s">
        <v>156</v>
      </c>
      <c r="AJ1137" s="229" t="s">
        <v>156</v>
      </c>
      <c r="AK1137" s="229" t="s">
        <v>156</v>
      </c>
      <c r="AL1137" s="229" t="s">
        <v>156</v>
      </c>
      <c r="AM1137" s="229" t="s">
        <v>156</v>
      </c>
      <c r="AS1137" s="229" t="s">
        <v>2548</v>
      </c>
    </row>
    <row r="1138" spans="1:45" x14ac:dyDescent="0.2">
      <c r="A1138" s="229">
        <v>421760</v>
      </c>
      <c r="B1138" s="229" t="s">
        <v>381</v>
      </c>
      <c r="AN1138" s="229" t="s">
        <v>156</v>
      </c>
      <c r="AO1138" s="229" t="s">
        <v>156</v>
      </c>
      <c r="AP1138" s="229" t="s">
        <v>156</v>
      </c>
      <c r="AQ1138" s="229" t="s">
        <v>156</v>
      </c>
      <c r="AR1138" s="229" t="s">
        <v>156</v>
      </c>
      <c r="AS1138" s="229" t="s">
        <v>2548</v>
      </c>
    </row>
    <row r="1139" spans="1:45" x14ac:dyDescent="0.2">
      <c r="A1139" s="229">
        <v>421761</v>
      </c>
      <c r="B1139" s="229" t="s">
        <v>381</v>
      </c>
      <c r="J1139" s="229" t="s">
        <v>157</v>
      </c>
      <c r="AA1139" s="229" t="s">
        <v>155</v>
      </c>
      <c r="AD1139" s="229" t="s">
        <v>156</v>
      </c>
      <c r="AF1139" s="229" t="s">
        <v>155</v>
      </c>
      <c r="AI1139" s="229" t="s">
        <v>156</v>
      </c>
      <c r="AJ1139" s="229" t="s">
        <v>157</v>
      </c>
      <c r="AM1139" s="229" t="s">
        <v>156</v>
      </c>
      <c r="AN1139" s="229" t="s">
        <v>156</v>
      </c>
      <c r="AO1139" s="229" t="s">
        <v>156</v>
      </c>
      <c r="AP1139" s="229" t="s">
        <v>156</v>
      </c>
      <c r="AQ1139" s="229" t="s">
        <v>156</v>
      </c>
      <c r="AR1139" s="229" t="s">
        <v>156</v>
      </c>
      <c r="AS1139" s="229" t="s">
        <v>2547</v>
      </c>
    </row>
    <row r="1140" spans="1:45" x14ac:dyDescent="0.2">
      <c r="A1140" s="229">
        <v>421766</v>
      </c>
      <c r="B1140" s="229" t="s">
        <v>382</v>
      </c>
      <c r="AE1140" s="229" t="s">
        <v>156</v>
      </c>
      <c r="AG1140" s="229" t="s">
        <v>156</v>
      </c>
      <c r="AH1140" s="229" t="s">
        <v>157</v>
      </c>
      <c r="AI1140" s="229" t="s">
        <v>156</v>
      </c>
      <c r="AJ1140" s="229" t="s">
        <v>156</v>
      </c>
      <c r="AK1140" s="229" t="s">
        <v>156</v>
      </c>
      <c r="AL1140" s="229" t="s">
        <v>156</v>
      </c>
      <c r="AM1140" s="229" t="s">
        <v>156</v>
      </c>
      <c r="AS1140" s="229" t="s">
        <v>2548</v>
      </c>
    </row>
    <row r="1141" spans="1:45" x14ac:dyDescent="0.2">
      <c r="A1141" s="229">
        <v>421773</v>
      </c>
      <c r="B1141" s="229" t="s">
        <v>382</v>
      </c>
      <c r="AI1141" s="229" t="s">
        <v>156</v>
      </c>
      <c r="AJ1141" s="229" t="s">
        <v>156</v>
      </c>
      <c r="AK1141" s="229" t="s">
        <v>156</v>
      </c>
      <c r="AL1141" s="229" t="s">
        <v>156</v>
      </c>
      <c r="AM1141" s="229" t="s">
        <v>156</v>
      </c>
      <c r="AS1141" s="229" t="s">
        <v>2548</v>
      </c>
    </row>
    <row r="1142" spans="1:45" x14ac:dyDescent="0.2">
      <c r="A1142" s="229">
        <v>421779</v>
      </c>
      <c r="B1142" s="229" t="s">
        <v>381</v>
      </c>
      <c r="AM1142" s="229" t="s">
        <v>157</v>
      </c>
      <c r="AN1142" s="229" t="s">
        <v>156</v>
      </c>
      <c r="AO1142" s="229" t="s">
        <v>156</v>
      </c>
      <c r="AP1142" s="229" t="s">
        <v>156</v>
      </c>
      <c r="AQ1142" s="229" t="s">
        <v>156</v>
      </c>
      <c r="AR1142" s="229" t="s">
        <v>156</v>
      </c>
      <c r="AS1142" s="229" t="s">
        <v>2548</v>
      </c>
    </row>
    <row r="1143" spans="1:45" x14ac:dyDescent="0.2">
      <c r="A1143" s="229">
        <v>421827</v>
      </c>
      <c r="B1143" s="229" t="s">
        <v>381</v>
      </c>
      <c r="Q1143" s="229" t="s">
        <v>155</v>
      </c>
      <c r="T1143" s="229" t="s">
        <v>157</v>
      </c>
      <c r="AM1143" s="229" t="s">
        <v>157</v>
      </c>
      <c r="AN1143" s="229" t="s">
        <v>156</v>
      </c>
      <c r="AO1143" s="229" t="s">
        <v>156</v>
      </c>
      <c r="AP1143" s="229" t="s">
        <v>156</v>
      </c>
      <c r="AQ1143" s="229" t="s">
        <v>156</v>
      </c>
      <c r="AR1143" s="229" t="s">
        <v>156</v>
      </c>
      <c r="AS1143" s="229" t="s">
        <v>2548</v>
      </c>
    </row>
    <row r="1144" spans="1:45" x14ac:dyDescent="0.2">
      <c r="A1144" s="229">
        <v>421845</v>
      </c>
      <c r="B1144" s="229" t="s">
        <v>381</v>
      </c>
      <c r="Q1144" s="229" t="s">
        <v>157</v>
      </c>
      <c r="AN1144" s="229" t="s">
        <v>156</v>
      </c>
      <c r="AO1144" s="229" t="s">
        <v>156</v>
      </c>
      <c r="AP1144" s="229" t="s">
        <v>156</v>
      </c>
      <c r="AQ1144" s="229" t="s">
        <v>156</v>
      </c>
      <c r="AR1144" s="229" t="s">
        <v>156</v>
      </c>
      <c r="AS1144" s="229" t="s">
        <v>2548</v>
      </c>
    </row>
    <row r="1145" spans="1:45" x14ac:dyDescent="0.2">
      <c r="A1145" s="229">
        <v>421858</v>
      </c>
      <c r="B1145" s="229" t="s">
        <v>382</v>
      </c>
      <c r="AA1145" s="229" t="s">
        <v>155</v>
      </c>
      <c r="AF1145" s="229" t="s">
        <v>156</v>
      </c>
      <c r="AI1145" s="229" t="s">
        <v>156</v>
      </c>
      <c r="AJ1145" s="229" t="s">
        <v>156</v>
      </c>
      <c r="AK1145" s="229" t="s">
        <v>156</v>
      </c>
      <c r="AL1145" s="229" t="s">
        <v>156</v>
      </c>
      <c r="AM1145" s="229" t="s">
        <v>156</v>
      </c>
      <c r="AS1145" s="229" t="s">
        <v>2548</v>
      </c>
    </row>
    <row r="1146" spans="1:45" x14ac:dyDescent="0.2">
      <c r="A1146" s="229">
        <v>421861</v>
      </c>
      <c r="B1146" s="229" t="s">
        <v>382</v>
      </c>
      <c r="S1146" s="229" t="s">
        <v>155</v>
      </c>
      <c r="AD1146" s="229" t="s">
        <v>156</v>
      </c>
      <c r="AE1146" s="229" t="s">
        <v>156</v>
      </c>
      <c r="AI1146" s="229" t="s">
        <v>156</v>
      </c>
      <c r="AJ1146" s="229" t="s">
        <v>156</v>
      </c>
      <c r="AK1146" s="229" t="s">
        <v>156</v>
      </c>
      <c r="AL1146" s="229" t="s">
        <v>156</v>
      </c>
      <c r="AM1146" s="229" t="s">
        <v>156</v>
      </c>
      <c r="AS1146" s="229" t="s">
        <v>2548</v>
      </c>
    </row>
    <row r="1147" spans="1:45" x14ac:dyDescent="0.2">
      <c r="A1147" s="229">
        <v>421883</v>
      </c>
      <c r="B1147" s="229" t="s">
        <v>382</v>
      </c>
      <c r="S1147" s="229" t="s">
        <v>155</v>
      </c>
      <c r="AD1147" s="229" t="s">
        <v>157</v>
      </c>
      <c r="AE1147" s="229" t="s">
        <v>157</v>
      </c>
      <c r="AF1147" s="229" t="s">
        <v>157</v>
      </c>
      <c r="AI1147" s="229" t="s">
        <v>156</v>
      </c>
      <c r="AJ1147" s="229" t="s">
        <v>156</v>
      </c>
      <c r="AK1147" s="229" t="s">
        <v>156</v>
      </c>
      <c r="AL1147" s="229" t="s">
        <v>156</v>
      </c>
      <c r="AM1147" s="229" t="s">
        <v>156</v>
      </c>
      <c r="AS1147" s="229" t="s">
        <v>2548</v>
      </c>
    </row>
    <row r="1148" spans="1:45" x14ac:dyDescent="0.2">
      <c r="A1148" s="229">
        <v>421886</v>
      </c>
      <c r="B1148" s="229" t="s">
        <v>381</v>
      </c>
      <c r="S1148" s="229" t="s">
        <v>155</v>
      </c>
      <c r="AN1148" s="229" t="s">
        <v>156</v>
      </c>
      <c r="AO1148" s="229" t="s">
        <v>156</v>
      </c>
      <c r="AP1148" s="229" t="s">
        <v>156</v>
      </c>
      <c r="AQ1148" s="229" t="s">
        <v>156</v>
      </c>
      <c r="AR1148" s="229" t="s">
        <v>156</v>
      </c>
      <c r="AS1148" s="229" t="s">
        <v>2548</v>
      </c>
    </row>
    <row r="1149" spans="1:45" x14ac:dyDescent="0.2">
      <c r="A1149" s="229">
        <v>421895</v>
      </c>
      <c r="B1149" s="229" t="s">
        <v>382</v>
      </c>
      <c r="S1149" s="229" t="s">
        <v>157</v>
      </c>
      <c r="AD1149" s="229" t="s">
        <v>156</v>
      </c>
      <c r="AE1149" s="229" t="s">
        <v>156</v>
      </c>
      <c r="AG1149" s="229" t="s">
        <v>157</v>
      </c>
      <c r="AI1149" s="229" t="s">
        <v>156</v>
      </c>
      <c r="AJ1149" s="229" t="s">
        <v>156</v>
      </c>
      <c r="AK1149" s="229" t="s">
        <v>156</v>
      </c>
      <c r="AL1149" s="229" t="s">
        <v>156</v>
      </c>
      <c r="AM1149" s="229" t="s">
        <v>156</v>
      </c>
      <c r="AS1149" s="229" t="s">
        <v>2548</v>
      </c>
    </row>
    <row r="1150" spans="1:45" x14ac:dyDescent="0.2">
      <c r="A1150" s="229">
        <v>421896</v>
      </c>
      <c r="B1150" s="229" t="s">
        <v>381</v>
      </c>
      <c r="AA1150" s="229" t="s">
        <v>157</v>
      </c>
      <c r="AF1150" s="229" t="s">
        <v>156</v>
      </c>
      <c r="AM1150" s="229" t="s">
        <v>157</v>
      </c>
      <c r="AN1150" s="229" t="s">
        <v>156</v>
      </c>
      <c r="AO1150" s="229" t="s">
        <v>156</v>
      </c>
      <c r="AP1150" s="229" t="s">
        <v>156</v>
      </c>
      <c r="AQ1150" s="229" t="s">
        <v>156</v>
      </c>
      <c r="AR1150" s="229" t="s">
        <v>156</v>
      </c>
      <c r="AS1150" s="229" t="s">
        <v>2548</v>
      </c>
    </row>
    <row r="1151" spans="1:45" x14ac:dyDescent="0.2">
      <c r="A1151" s="229">
        <v>421905</v>
      </c>
      <c r="B1151" s="229" t="s">
        <v>381</v>
      </c>
      <c r="R1151" s="229" t="s">
        <v>157</v>
      </c>
      <c r="AE1151" s="229" t="s">
        <v>156</v>
      </c>
      <c r="AN1151" s="229" t="s">
        <v>156</v>
      </c>
      <c r="AO1151" s="229" t="s">
        <v>156</v>
      </c>
      <c r="AP1151" s="229" t="s">
        <v>156</v>
      </c>
      <c r="AQ1151" s="229" t="s">
        <v>156</v>
      </c>
      <c r="AR1151" s="229" t="s">
        <v>156</v>
      </c>
      <c r="AS1151" s="229" t="s">
        <v>2548</v>
      </c>
    </row>
    <row r="1152" spans="1:45" x14ac:dyDescent="0.2">
      <c r="A1152" s="229">
        <v>421940</v>
      </c>
      <c r="B1152" s="229" t="s">
        <v>382</v>
      </c>
      <c r="H1152" s="229" t="s">
        <v>155</v>
      </c>
      <c r="AI1152" s="229" t="s">
        <v>156</v>
      </c>
      <c r="AJ1152" s="229" t="s">
        <v>156</v>
      </c>
      <c r="AK1152" s="229" t="s">
        <v>156</v>
      </c>
      <c r="AL1152" s="229" t="s">
        <v>156</v>
      </c>
      <c r="AM1152" s="229" t="s">
        <v>156</v>
      </c>
      <c r="AS1152" s="229" t="s">
        <v>2548</v>
      </c>
    </row>
    <row r="1153" spans="1:45" x14ac:dyDescent="0.2">
      <c r="A1153" s="229">
        <v>421943</v>
      </c>
      <c r="B1153" s="229" t="s">
        <v>382</v>
      </c>
      <c r="R1153" s="229" t="s">
        <v>156</v>
      </c>
      <c r="AE1153" s="229" t="s">
        <v>156</v>
      </c>
      <c r="AF1153" s="229" t="s">
        <v>155</v>
      </c>
      <c r="AH1153" s="229" t="s">
        <v>155</v>
      </c>
      <c r="AI1153" s="229" t="s">
        <v>156</v>
      </c>
      <c r="AJ1153" s="229" t="s">
        <v>156</v>
      </c>
      <c r="AK1153" s="229" t="s">
        <v>156</v>
      </c>
      <c r="AL1153" s="229" t="s">
        <v>156</v>
      </c>
      <c r="AM1153" s="229" t="s">
        <v>156</v>
      </c>
      <c r="AS1153" s="229" t="s">
        <v>2548</v>
      </c>
    </row>
    <row r="1154" spans="1:45" x14ac:dyDescent="0.2">
      <c r="A1154" s="229">
        <v>421990</v>
      </c>
      <c r="B1154" s="229" t="s">
        <v>381</v>
      </c>
      <c r="AA1154" s="229" t="s">
        <v>157</v>
      </c>
      <c r="AF1154" s="229" t="s">
        <v>156</v>
      </c>
      <c r="AH1154" s="229" t="s">
        <v>155</v>
      </c>
      <c r="AI1154" s="229" t="s">
        <v>157</v>
      </c>
      <c r="AK1154" s="229" t="s">
        <v>157</v>
      </c>
      <c r="AM1154" s="229" t="s">
        <v>157</v>
      </c>
      <c r="AN1154" s="229" t="s">
        <v>156</v>
      </c>
      <c r="AO1154" s="229" t="s">
        <v>156</v>
      </c>
      <c r="AP1154" s="229" t="s">
        <v>156</v>
      </c>
      <c r="AQ1154" s="229" t="s">
        <v>156</v>
      </c>
      <c r="AR1154" s="229" t="s">
        <v>156</v>
      </c>
      <c r="AS1154" s="229" t="s">
        <v>2548</v>
      </c>
    </row>
    <row r="1155" spans="1:45" x14ac:dyDescent="0.2">
      <c r="A1155" s="229">
        <v>421996</v>
      </c>
      <c r="B1155" s="229" t="s">
        <v>381</v>
      </c>
      <c r="R1155" s="229" t="s">
        <v>156</v>
      </c>
      <c r="AK1155" s="229" t="s">
        <v>156</v>
      </c>
      <c r="AN1155" s="229" t="s">
        <v>156</v>
      </c>
      <c r="AO1155" s="229" t="s">
        <v>156</v>
      </c>
      <c r="AP1155" s="229" t="s">
        <v>156</v>
      </c>
      <c r="AQ1155" s="229" t="s">
        <v>156</v>
      </c>
      <c r="AR1155" s="229" t="s">
        <v>156</v>
      </c>
      <c r="AS1155" s="229" t="s">
        <v>2548</v>
      </c>
    </row>
    <row r="1156" spans="1:45" x14ac:dyDescent="0.2">
      <c r="A1156" s="229">
        <v>421997</v>
      </c>
      <c r="B1156" s="229" t="s">
        <v>382</v>
      </c>
      <c r="AA1156" s="229" t="s">
        <v>156</v>
      </c>
      <c r="AE1156" s="229" t="s">
        <v>156</v>
      </c>
      <c r="AF1156" s="229" t="s">
        <v>156</v>
      </c>
      <c r="AI1156" s="229" t="s">
        <v>156</v>
      </c>
      <c r="AK1156" s="229" t="s">
        <v>156</v>
      </c>
      <c r="AL1156" s="229" t="s">
        <v>156</v>
      </c>
      <c r="AM1156" s="229" t="s">
        <v>156</v>
      </c>
      <c r="AS1156" s="229" t="s">
        <v>2548</v>
      </c>
    </row>
    <row r="1157" spans="1:45" x14ac:dyDescent="0.2">
      <c r="A1157" s="229">
        <v>422060</v>
      </c>
      <c r="B1157" s="229" t="s">
        <v>381</v>
      </c>
      <c r="AJ1157" s="229" t="s">
        <v>156</v>
      </c>
      <c r="AK1157" s="229" t="s">
        <v>156</v>
      </c>
      <c r="AL1157" s="229" t="s">
        <v>157</v>
      </c>
      <c r="AM1157" s="229" t="s">
        <v>156</v>
      </c>
      <c r="AN1157" s="229" t="s">
        <v>156</v>
      </c>
      <c r="AO1157" s="229" t="s">
        <v>156</v>
      </c>
      <c r="AP1157" s="229" t="s">
        <v>156</v>
      </c>
      <c r="AQ1157" s="229" t="s">
        <v>156</v>
      </c>
      <c r="AR1157" s="229" t="s">
        <v>156</v>
      </c>
      <c r="AS1157" s="229" t="s">
        <v>2548</v>
      </c>
    </row>
    <row r="1158" spans="1:45" x14ac:dyDescent="0.2">
      <c r="A1158" s="229">
        <v>422068</v>
      </c>
      <c r="B1158" s="229" t="s">
        <v>381</v>
      </c>
      <c r="L1158" s="229" t="s">
        <v>157</v>
      </c>
      <c r="AI1158" s="229" t="s">
        <v>157</v>
      </c>
      <c r="AN1158" s="229" t="s">
        <v>156</v>
      </c>
      <c r="AO1158" s="229" t="s">
        <v>156</v>
      </c>
      <c r="AP1158" s="229" t="s">
        <v>156</v>
      </c>
      <c r="AQ1158" s="229" t="s">
        <v>156</v>
      </c>
      <c r="AR1158" s="229" t="s">
        <v>156</v>
      </c>
      <c r="AS1158" s="229" t="s">
        <v>2548</v>
      </c>
    </row>
    <row r="1159" spans="1:45" x14ac:dyDescent="0.2">
      <c r="A1159" s="229">
        <v>422070</v>
      </c>
      <c r="B1159" s="229" t="s">
        <v>381</v>
      </c>
      <c r="L1159" s="229" t="s">
        <v>157</v>
      </c>
      <c r="AM1159" s="229" t="s">
        <v>157</v>
      </c>
      <c r="AN1159" s="229" t="s">
        <v>156</v>
      </c>
      <c r="AO1159" s="229" t="s">
        <v>156</v>
      </c>
      <c r="AP1159" s="229" t="s">
        <v>156</v>
      </c>
      <c r="AQ1159" s="229" t="s">
        <v>156</v>
      </c>
      <c r="AR1159" s="229" t="s">
        <v>156</v>
      </c>
      <c r="AS1159" s="229" t="s">
        <v>2548</v>
      </c>
    </row>
    <row r="1160" spans="1:45" x14ac:dyDescent="0.2">
      <c r="A1160" s="229">
        <v>422072</v>
      </c>
      <c r="B1160" s="229" t="s">
        <v>382</v>
      </c>
      <c r="H1160" s="229" t="s">
        <v>155</v>
      </c>
      <c r="AD1160" s="229" t="s">
        <v>156</v>
      </c>
      <c r="AF1160" s="229" t="s">
        <v>156</v>
      </c>
      <c r="AH1160" s="229" t="s">
        <v>156</v>
      </c>
      <c r="AI1160" s="229" t="s">
        <v>156</v>
      </c>
      <c r="AJ1160" s="229" t="s">
        <v>156</v>
      </c>
      <c r="AK1160" s="229" t="s">
        <v>156</v>
      </c>
      <c r="AL1160" s="229" t="s">
        <v>156</v>
      </c>
      <c r="AM1160" s="229" t="s">
        <v>156</v>
      </c>
      <c r="AS1160" s="229" t="s">
        <v>2548</v>
      </c>
    </row>
    <row r="1161" spans="1:45" x14ac:dyDescent="0.2">
      <c r="A1161" s="229">
        <v>422104</v>
      </c>
      <c r="B1161" s="229" t="s">
        <v>381</v>
      </c>
      <c r="W1161" s="229" t="s">
        <v>156</v>
      </c>
      <c r="AG1161" s="229" t="s">
        <v>155</v>
      </c>
      <c r="AN1161" s="229" t="s">
        <v>156</v>
      </c>
      <c r="AO1161" s="229" t="s">
        <v>156</v>
      </c>
      <c r="AP1161" s="229" t="s">
        <v>156</v>
      </c>
      <c r="AQ1161" s="229" t="s">
        <v>156</v>
      </c>
      <c r="AR1161" s="229" t="s">
        <v>156</v>
      </c>
      <c r="AS1161" s="229" t="s">
        <v>2548</v>
      </c>
    </row>
    <row r="1162" spans="1:45" x14ac:dyDescent="0.2">
      <c r="A1162" s="229">
        <v>422127</v>
      </c>
      <c r="B1162" s="229" t="s">
        <v>381</v>
      </c>
      <c r="AH1162" s="229" t="s">
        <v>157</v>
      </c>
      <c r="AN1162" s="229" t="s">
        <v>156</v>
      </c>
      <c r="AO1162" s="229" t="s">
        <v>156</v>
      </c>
      <c r="AP1162" s="229" t="s">
        <v>156</v>
      </c>
      <c r="AQ1162" s="229" t="s">
        <v>156</v>
      </c>
      <c r="AR1162" s="229" t="s">
        <v>156</v>
      </c>
      <c r="AS1162" s="229" t="s">
        <v>2548</v>
      </c>
    </row>
    <row r="1163" spans="1:45" x14ac:dyDescent="0.2">
      <c r="A1163" s="229">
        <v>422137</v>
      </c>
      <c r="B1163" s="229" t="s">
        <v>382</v>
      </c>
      <c r="AA1163" s="229" t="s">
        <v>157</v>
      </c>
      <c r="AF1163" s="229" t="s">
        <v>157</v>
      </c>
      <c r="AH1163" s="229" t="s">
        <v>157</v>
      </c>
      <c r="AI1163" s="229" t="s">
        <v>156</v>
      </c>
      <c r="AJ1163" s="229" t="s">
        <v>156</v>
      </c>
      <c r="AK1163" s="229" t="s">
        <v>156</v>
      </c>
      <c r="AL1163" s="229" t="s">
        <v>156</v>
      </c>
      <c r="AM1163" s="229" t="s">
        <v>156</v>
      </c>
      <c r="AS1163" s="229" t="s">
        <v>2548</v>
      </c>
    </row>
    <row r="1164" spans="1:45" x14ac:dyDescent="0.2">
      <c r="A1164" s="229">
        <v>422145</v>
      </c>
      <c r="B1164" s="229" t="s">
        <v>382</v>
      </c>
      <c r="AD1164" s="229" t="s">
        <v>157</v>
      </c>
      <c r="AE1164" s="229" t="s">
        <v>156</v>
      </c>
      <c r="AI1164" s="229" t="s">
        <v>156</v>
      </c>
      <c r="AJ1164" s="229" t="s">
        <v>156</v>
      </c>
      <c r="AK1164" s="229" t="s">
        <v>156</v>
      </c>
      <c r="AL1164" s="229" t="s">
        <v>156</v>
      </c>
      <c r="AM1164" s="229" t="s">
        <v>156</v>
      </c>
      <c r="AS1164" s="229" t="s">
        <v>2548</v>
      </c>
    </row>
    <row r="1165" spans="1:45" x14ac:dyDescent="0.2">
      <c r="A1165" s="229">
        <v>422151</v>
      </c>
      <c r="B1165" s="229" t="s">
        <v>381</v>
      </c>
      <c r="M1165" s="229" t="s">
        <v>157</v>
      </c>
      <c r="AF1165" s="229" t="s">
        <v>157</v>
      </c>
      <c r="AM1165" s="229" t="s">
        <v>157</v>
      </c>
      <c r="AN1165" s="229" t="s">
        <v>156</v>
      </c>
      <c r="AO1165" s="229" t="s">
        <v>156</v>
      </c>
      <c r="AP1165" s="229" t="s">
        <v>156</v>
      </c>
      <c r="AQ1165" s="229" t="s">
        <v>156</v>
      </c>
      <c r="AR1165" s="229" t="s">
        <v>156</v>
      </c>
      <c r="AS1165" s="229" t="s">
        <v>2548</v>
      </c>
    </row>
    <row r="1166" spans="1:45" x14ac:dyDescent="0.2">
      <c r="A1166" s="229">
        <v>422160</v>
      </c>
      <c r="B1166" s="229" t="s">
        <v>381</v>
      </c>
      <c r="AI1166" s="229" t="s">
        <v>157</v>
      </c>
      <c r="AJ1166" s="229" t="s">
        <v>157</v>
      </c>
      <c r="AK1166" s="229" t="s">
        <v>157</v>
      </c>
      <c r="AL1166" s="229" t="s">
        <v>157</v>
      </c>
      <c r="AM1166" s="229" t="s">
        <v>157</v>
      </c>
      <c r="AN1166" s="229" t="s">
        <v>156</v>
      </c>
      <c r="AO1166" s="229" t="s">
        <v>156</v>
      </c>
      <c r="AP1166" s="229" t="s">
        <v>156</v>
      </c>
      <c r="AQ1166" s="229" t="s">
        <v>156</v>
      </c>
      <c r="AR1166" s="229" t="s">
        <v>156</v>
      </c>
      <c r="AS1166" s="229" t="s">
        <v>2548</v>
      </c>
    </row>
    <row r="1167" spans="1:45" x14ac:dyDescent="0.2">
      <c r="A1167" s="229">
        <v>422182</v>
      </c>
      <c r="B1167" s="229" t="s">
        <v>382</v>
      </c>
      <c r="AA1167" s="229" t="s">
        <v>155</v>
      </c>
      <c r="AD1167" s="229" t="s">
        <v>157</v>
      </c>
      <c r="AE1167" s="229" t="s">
        <v>157</v>
      </c>
      <c r="AF1167" s="229" t="s">
        <v>157</v>
      </c>
      <c r="AI1167" s="229" t="s">
        <v>156</v>
      </c>
      <c r="AJ1167" s="229" t="s">
        <v>156</v>
      </c>
      <c r="AK1167" s="229" t="s">
        <v>156</v>
      </c>
      <c r="AL1167" s="229" t="s">
        <v>156</v>
      </c>
      <c r="AM1167" s="229" t="s">
        <v>156</v>
      </c>
      <c r="AS1167" s="229" t="s">
        <v>2548</v>
      </c>
    </row>
    <row r="1168" spans="1:45" x14ac:dyDescent="0.2">
      <c r="A1168" s="229">
        <v>422185</v>
      </c>
      <c r="B1168" s="229" t="s">
        <v>381</v>
      </c>
      <c r="L1168" s="229" t="s">
        <v>156</v>
      </c>
      <c r="R1168" s="229" t="s">
        <v>156</v>
      </c>
      <c r="AN1168" s="229" t="s">
        <v>156</v>
      </c>
      <c r="AO1168" s="229" t="s">
        <v>156</v>
      </c>
      <c r="AP1168" s="229" t="s">
        <v>156</v>
      </c>
      <c r="AQ1168" s="229" t="s">
        <v>156</v>
      </c>
      <c r="AR1168" s="229" t="s">
        <v>156</v>
      </c>
      <c r="AS1168" s="229" t="s">
        <v>2548</v>
      </c>
    </row>
    <row r="1169" spans="1:45" x14ac:dyDescent="0.2">
      <c r="A1169" s="229">
        <v>422190</v>
      </c>
      <c r="B1169" s="229" t="s">
        <v>382</v>
      </c>
      <c r="I1169" s="229" t="s">
        <v>155</v>
      </c>
      <c r="AA1169" s="229" t="s">
        <v>155</v>
      </c>
      <c r="AF1169" s="229" t="s">
        <v>155</v>
      </c>
      <c r="AH1169" s="229" t="s">
        <v>157</v>
      </c>
      <c r="AI1169" s="229" t="s">
        <v>156</v>
      </c>
      <c r="AJ1169" s="229" t="s">
        <v>156</v>
      </c>
      <c r="AK1169" s="229" t="s">
        <v>156</v>
      </c>
      <c r="AL1169" s="229" t="s">
        <v>156</v>
      </c>
      <c r="AM1169" s="229" t="s">
        <v>156</v>
      </c>
      <c r="AS1169" s="229" t="s">
        <v>2548</v>
      </c>
    </row>
    <row r="1170" spans="1:45" x14ac:dyDescent="0.2">
      <c r="A1170" s="229">
        <v>422199</v>
      </c>
      <c r="B1170" s="229" t="s">
        <v>381</v>
      </c>
      <c r="AM1170" s="229" t="s">
        <v>157</v>
      </c>
      <c r="AN1170" s="229" t="s">
        <v>156</v>
      </c>
      <c r="AO1170" s="229" t="s">
        <v>156</v>
      </c>
      <c r="AP1170" s="229" t="s">
        <v>156</v>
      </c>
      <c r="AQ1170" s="229" t="s">
        <v>156</v>
      </c>
      <c r="AR1170" s="229" t="s">
        <v>156</v>
      </c>
      <c r="AS1170" s="229" t="s">
        <v>2548</v>
      </c>
    </row>
    <row r="1171" spans="1:45" x14ac:dyDescent="0.2">
      <c r="A1171" s="229">
        <v>422220</v>
      </c>
      <c r="B1171" s="229" t="s">
        <v>382</v>
      </c>
      <c r="AD1171" s="229" t="s">
        <v>157</v>
      </c>
      <c r="AI1171" s="229" t="s">
        <v>156</v>
      </c>
      <c r="AJ1171" s="229" t="s">
        <v>156</v>
      </c>
      <c r="AK1171" s="229" t="s">
        <v>156</v>
      </c>
      <c r="AL1171" s="229" t="s">
        <v>156</v>
      </c>
      <c r="AM1171" s="229" t="s">
        <v>156</v>
      </c>
      <c r="AS1171" s="229" t="s">
        <v>2548</v>
      </c>
    </row>
    <row r="1172" spans="1:45" x14ac:dyDescent="0.2">
      <c r="A1172" s="229">
        <v>422234</v>
      </c>
      <c r="B1172" s="229" t="s">
        <v>381</v>
      </c>
      <c r="AM1172" s="229" t="s">
        <v>157</v>
      </c>
      <c r="AN1172" s="229" t="s">
        <v>156</v>
      </c>
      <c r="AO1172" s="229" t="s">
        <v>156</v>
      </c>
      <c r="AP1172" s="229" t="s">
        <v>156</v>
      </c>
      <c r="AQ1172" s="229" t="s">
        <v>156</v>
      </c>
      <c r="AR1172" s="229" t="s">
        <v>156</v>
      </c>
      <c r="AS1172" s="229" t="s">
        <v>2548</v>
      </c>
    </row>
    <row r="1173" spans="1:45" x14ac:dyDescent="0.2">
      <c r="A1173" s="229">
        <v>422241</v>
      </c>
      <c r="B1173" s="229" t="s">
        <v>381</v>
      </c>
      <c r="AH1173" s="229" t="s">
        <v>157</v>
      </c>
      <c r="AN1173" s="229" t="s">
        <v>156</v>
      </c>
      <c r="AO1173" s="229" t="s">
        <v>156</v>
      </c>
      <c r="AP1173" s="229" t="s">
        <v>156</v>
      </c>
      <c r="AQ1173" s="229" t="s">
        <v>156</v>
      </c>
      <c r="AR1173" s="229" t="s">
        <v>156</v>
      </c>
      <c r="AS1173" s="229" t="s">
        <v>2548</v>
      </c>
    </row>
    <row r="1174" spans="1:45" x14ac:dyDescent="0.2">
      <c r="A1174" s="229">
        <v>422247</v>
      </c>
      <c r="B1174" s="229" t="s">
        <v>382</v>
      </c>
      <c r="AA1174" s="229" t="s">
        <v>155</v>
      </c>
      <c r="AF1174" s="229" t="s">
        <v>157</v>
      </c>
      <c r="AH1174" s="229" t="s">
        <v>157</v>
      </c>
      <c r="AI1174" s="229" t="s">
        <v>156</v>
      </c>
      <c r="AJ1174" s="229" t="s">
        <v>156</v>
      </c>
      <c r="AK1174" s="229" t="s">
        <v>156</v>
      </c>
      <c r="AL1174" s="229" t="s">
        <v>156</v>
      </c>
      <c r="AM1174" s="229" t="s">
        <v>156</v>
      </c>
      <c r="AS1174" s="229" t="s">
        <v>2548</v>
      </c>
    </row>
    <row r="1175" spans="1:45" x14ac:dyDescent="0.2">
      <c r="A1175" s="229">
        <v>422258</v>
      </c>
      <c r="B1175" s="229" t="s">
        <v>381</v>
      </c>
      <c r="AA1175" s="229" t="s">
        <v>155</v>
      </c>
      <c r="AD1175" s="229" t="s">
        <v>157</v>
      </c>
      <c r="AF1175" s="229" t="s">
        <v>157</v>
      </c>
      <c r="AI1175" s="229" t="s">
        <v>156</v>
      </c>
      <c r="AJ1175" s="229" t="s">
        <v>156</v>
      </c>
      <c r="AL1175" s="229" t="s">
        <v>156</v>
      </c>
      <c r="AM1175" s="229" t="s">
        <v>156</v>
      </c>
      <c r="AN1175" s="229" t="s">
        <v>156</v>
      </c>
      <c r="AO1175" s="229" t="s">
        <v>156</v>
      </c>
      <c r="AP1175" s="229" t="s">
        <v>156</v>
      </c>
      <c r="AQ1175" s="229" t="s">
        <v>156</v>
      </c>
      <c r="AR1175" s="229" t="s">
        <v>156</v>
      </c>
      <c r="AS1175" s="229" t="s">
        <v>2548</v>
      </c>
    </row>
    <row r="1176" spans="1:45" x14ac:dyDescent="0.2">
      <c r="A1176" s="229">
        <v>422264</v>
      </c>
      <c r="B1176" s="229" t="s">
        <v>381</v>
      </c>
      <c r="AD1176" s="229" t="s">
        <v>155</v>
      </c>
      <c r="AF1176" s="229" t="s">
        <v>155</v>
      </c>
      <c r="AM1176" s="229" t="s">
        <v>156</v>
      </c>
      <c r="AN1176" s="229" t="s">
        <v>156</v>
      </c>
      <c r="AO1176" s="229" t="s">
        <v>156</v>
      </c>
      <c r="AP1176" s="229" t="s">
        <v>156</v>
      </c>
      <c r="AQ1176" s="229" t="s">
        <v>156</v>
      </c>
      <c r="AR1176" s="229" t="s">
        <v>156</v>
      </c>
      <c r="AS1176" s="229" t="s">
        <v>2548</v>
      </c>
    </row>
    <row r="1177" spans="1:45" x14ac:dyDescent="0.2">
      <c r="A1177" s="229">
        <v>422272</v>
      </c>
      <c r="B1177" s="229" t="s">
        <v>382</v>
      </c>
      <c r="AE1177" s="229" t="s">
        <v>157</v>
      </c>
      <c r="AF1177" s="229" t="s">
        <v>157</v>
      </c>
      <c r="AI1177" s="229" t="s">
        <v>156</v>
      </c>
      <c r="AJ1177" s="229" t="s">
        <v>156</v>
      </c>
      <c r="AK1177" s="229" t="s">
        <v>156</v>
      </c>
      <c r="AL1177" s="229" t="s">
        <v>156</v>
      </c>
      <c r="AM1177" s="229" t="s">
        <v>156</v>
      </c>
      <c r="AS1177" s="229" t="s">
        <v>2548</v>
      </c>
    </row>
    <row r="1178" spans="1:45" x14ac:dyDescent="0.2">
      <c r="A1178" s="229">
        <v>422298</v>
      </c>
      <c r="B1178" s="229" t="s">
        <v>381</v>
      </c>
      <c r="Q1178" s="229" t="s">
        <v>157</v>
      </c>
      <c r="AA1178" s="229" t="s">
        <v>157</v>
      </c>
      <c r="AN1178" s="229" t="s">
        <v>156</v>
      </c>
      <c r="AO1178" s="229" t="s">
        <v>156</v>
      </c>
      <c r="AP1178" s="229" t="s">
        <v>156</v>
      </c>
      <c r="AQ1178" s="229" t="s">
        <v>156</v>
      </c>
      <c r="AR1178" s="229" t="s">
        <v>156</v>
      </c>
      <c r="AS1178" s="229" t="s">
        <v>2548</v>
      </c>
    </row>
    <row r="1179" spans="1:45" x14ac:dyDescent="0.2">
      <c r="A1179" s="229">
        <v>422307</v>
      </c>
      <c r="B1179" s="229" t="s">
        <v>382</v>
      </c>
      <c r="M1179" s="229" t="s">
        <v>157</v>
      </c>
      <c r="R1179" s="229" t="s">
        <v>156</v>
      </c>
      <c r="AE1179" s="229" t="s">
        <v>156</v>
      </c>
      <c r="AI1179" s="229" t="s">
        <v>156</v>
      </c>
      <c r="AJ1179" s="229" t="s">
        <v>156</v>
      </c>
      <c r="AK1179" s="229" t="s">
        <v>156</v>
      </c>
      <c r="AL1179" s="229" t="s">
        <v>156</v>
      </c>
      <c r="AM1179" s="229" t="s">
        <v>156</v>
      </c>
      <c r="AS1179" s="229" t="s">
        <v>2548</v>
      </c>
    </row>
    <row r="1180" spans="1:45" x14ac:dyDescent="0.2">
      <c r="A1180" s="229">
        <v>422310</v>
      </c>
      <c r="B1180" s="229" t="s">
        <v>381</v>
      </c>
      <c r="T1180" s="229" t="s">
        <v>157</v>
      </c>
      <c r="AD1180" s="229" t="s">
        <v>157</v>
      </c>
      <c r="AF1180" s="229" t="s">
        <v>156</v>
      </c>
      <c r="AK1180" s="229" t="s">
        <v>157</v>
      </c>
      <c r="AS1180" s="229" t="s">
        <v>2548</v>
      </c>
    </row>
    <row r="1181" spans="1:45" x14ac:dyDescent="0.2">
      <c r="A1181" s="229">
        <v>422313</v>
      </c>
      <c r="B1181" s="229" t="s">
        <v>382</v>
      </c>
      <c r="G1181" s="229" t="s">
        <v>155</v>
      </c>
      <c r="O1181" s="229" t="s">
        <v>155</v>
      </c>
      <c r="AH1181" s="229" t="s">
        <v>155</v>
      </c>
      <c r="AI1181" s="229" t="s">
        <v>156</v>
      </c>
      <c r="AJ1181" s="229" t="s">
        <v>156</v>
      </c>
      <c r="AK1181" s="229" t="s">
        <v>156</v>
      </c>
      <c r="AL1181" s="229" t="s">
        <v>156</v>
      </c>
      <c r="AM1181" s="229" t="s">
        <v>156</v>
      </c>
      <c r="AS1181" s="229" t="s">
        <v>2548</v>
      </c>
    </row>
    <row r="1182" spans="1:45" x14ac:dyDescent="0.2">
      <c r="A1182" s="229">
        <v>422319</v>
      </c>
      <c r="B1182" s="229" t="s">
        <v>382</v>
      </c>
      <c r="AD1182" s="229" t="s">
        <v>156</v>
      </c>
      <c r="AE1182" s="229" t="s">
        <v>156</v>
      </c>
      <c r="AF1182" s="229" t="s">
        <v>156</v>
      </c>
      <c r="AI1182" s="229" t="s">
        <v>156</v>
      </c>
      <c r="AJ1182" s="229" t="s">
        <v>156</v>
      </c>
      <c r="AK1182" s="229" t="s">
        <v>156</v>
      </c>
      <c r="AL1182" s="229" t="s">
        <v>156</v>
      </c>
      <c r="AM1182" s="229" t="s">
        <v>156</v>
      </c>
      <c r="AS1182" s="229" t="s">
        <v>2548</v>
      </c>
    </row>
    <row r="1183" spans="1:45" x14ac:dyDescent="0.2">
      <c r="A1183" s="229">
        <v>422320</v>
      </c>
      <c r="B1183" s="229" t="s">
        <v>381</v>
      </c>
      <c r="Q1183" s="229" t="s">
        <v>157</v>
      </c>
      <c r="AN1183" s="229" t="s">
        <v>156</v>
      </c>
      <c r="AO1183" s="229" t="s">
        <v>156</v>
      </c>
      <c r="AP1183" s="229" t="s">
        <v>156</v>
      </c>
      <c r="AQ1183" s="229" t="s">
        <v>156</v>
      </c>
      <c r="AR1183" s="229" t="s">
        <v>156</v>
      </c>
      <c r="AS1183" s="229" t="s">
        <v>2548</v>
      </c>
    </row>
    <row r="1184" spans="1:45" x14ac:dyDescent="0.2">
      <c r="A1184" s="229">
        <v>422324</v>
      </c>
      <c r="B1184" s="229" t="s">
        <v>381</v>
      </c>
      <c r="I1184" s="229" t="s">
        <v>156</v>
      </c>
      <c r="AM1184" s="229" t="s">
        <v>157</v>
      </c>
      <c r="AN1184" s="229" t="s">
        <v>156</v>
      </c>
      <c r="AO1184" s="229" t="s">
        <v>156</v>
      </c>
      <c r="AP1184" s="229" t="s">
        <v>156</v>
      </c>
      <c r="AQ1184" s="229" t="s">
        <v>156</v>
      </c>
      <c r="AR1184" s="229" t="s">
        <v>156</v>
      </c>
      <c r="AS1184" s="229" t="s">
        <v>2548</v>
      </c>
    </row>
    <row r="1185" spans="1:45" x14ac:dyDescent="0.2">
      <c r="A1185" s="229">
        <v>422330</v>
      </c>
      <c r="B1185" s="229" t="s">
        <v>381</v>
      </c>
      <c r="AN1185" s="229" t="s">
        <v>156</v>
      </c>
      <c r="AO1185" s="229" t="s">
        <v>156</v>
      </c>
      <c r="AP1185" s="229" t="s">
        <v>156</v>
      </c>
      <c r="AQ1185" s="229" t="s">
        <v>156</v>
      </c>
      <c r="AR1185" s="229" t="s">
        <v>156</v>
      </c>
      <c r="AS1185" s="229" t="s">
        <v>2548</v>
      </c>
    </row>
    <row r="1186" spans="1:45" x14ac:dyDescent="0.2">
      <c r="A1186" s="229">
        <v>422331</v>
      </c>
      <c r="B1186" s="229" t="s">
        <v>381</v>
      </c>
      <c r="AK1186" s="229" t="s">
        <v>156</v>
      </c>
      <c r="AM1186" s="229" t="s">
        <v>156</v>
      </c>
      <c r="AO1186" s="229" t="s">
        <v>156</v>
      </c>
      <c r="AP1186" s="229" t="s">
        <v>156</v>
      </c>
      <c r="AQ1186" s="229" t="s">
        <v>156</v>
      </c>
      <c r="AR1186" s="229" t="s">
        <v>156</v>
      </c>
      <c r="AS1186" s="229" t="s">
        <v>2548</v>
      </c>
    </row>
    <row r="1187" spans="1:45" x14ac:dyDescent="0.2">
      <c r="A1187" s="229">
        <v>422343</v>
      </c>
      <c r="B1187" s="229" t="s">
        <v>381</v>
      </c>
      <c r="S1187" s="229" t="s">
        <v>156</v>
      </c>
      <c r="AD1187" s="229" t="s">
        <v>157</v>
      </c>
      <c r="AE1187" s="229" t="s">
        <v>157</v>
      </c>
      <c r="AI1187" s="229" t="s">
        <v>156</v>
      </c>
      <c r="AJ1187" s="229" t="s">
        <v>157</v>
      </c>
      <c r="AL1187" s="229" t="s">
        <v>157</v>
      </c>
      <c r="AM1187" s="229" t="s">
        <v>157</v>
      </c>
      <c r="AN1187" s="229" t="s">
        <v>156</v>
      </c>
      <c r="AO1187" s="229" t="s">
        <v>156</v>
      </c>
      <c r="AP1187" s="229" t="s">
        <v>156</v>
      </c>
      <c r="AQ1187" s="229" t="s">
        <v>156</v>
      </c>
      <c r="AR1187" s="229" t="s">
        <v>156</v>
      </c>
      <c r="AS1187" s="229" t="s">
        <v>2548</v>
      </c>
    </row>
    <row r="1188" spans="1:45" x14ac:dyDescent="0.2">
      <c r="A1188" s="229">
        <v>422354</v>
      </c>
      <c r="B1188" s="229" t="s">
        <v>381</v>
      </c>
      <c r="AN1188" s="229" t="s">
        <v>156</v>
      </c>
      <c r="AO1188" s="229" t="s">
        <v>156</v>
      </c>
      <c r="AP1188" s="229" t="s">
        <v>156</v>
      </c>
      <c r="AQ1188" s="229" t="s">
        <v>156</v>
      </c>
      <c r="AR1188" s="229" t="s">
        <v>156</v>
      </c>
      <c r="AS1188" s="229" t="s">
        <v>2548</v>
      </c>
    </row>
    <row r="1189" spans="1:45" x14ac:dyDescent="0.2">
      <c r="A1189" s="229">
        <v>422357</v>
      </c>
      <c r="B1189" s="229" t="s">
        <v>381</v>
      </c>
      <c r="AD1189" s="229" t="s">
        <v>157</v>
      </c>
      <c r="AF1189" s="229" t="s">
        <v>157</v>
      </c>
      <c r="AH1189" s="229" t="s">
        <v>155</v>
      </c>
      <c r="AI1189" s="229" t="s">
        <v>156</v>
      </c>
      <c r="AK1189" s="229" t="s">
        <v>156</v>
      </c>
      <c r="AL1189" s="229" t="s">
        <v>156</v>
      </c>
      <c r="AM1189" s="229" t="s">
        <v>156</v>
      </c>
      <c r="AN1189" s="229" t="s">
        <v>156</v>
      </c>
      <c r="AO1189" s="229" t="s">
        <v>156</v>
      </c>
      <c r="AP1189" s="229" t="s">
        <v>156</v>
      </c>
      <c r="AQ1189" s="229" t="s">
        <v>156</v>
      </c>
      <c r="AR1189" s="229" t="s">
        <v>156</v>
      </c>
      <c r="AS1189" s="229" t="s">
        <v>2548</v>
      </c>
    </row>
    <row r="1190" spans="1:45" x14ac:dyDescent="0.2">
      <c r="A1190" s="229">
        <v>422359</v>
      </c>
      <c r="B1190" s="229" t="s">
        <v>382</v>
      </c>
      <c r="AA1190" s="229" t="s">
        <v>156</v>
      </c>
      <c r="AD1190" s="229" t="s">
        <v>157</v>
      </c>
      <c r="AF1190" s="229" t="s">
        <v>157</v>
      </c>
      <c r="AG1190" s="229" t="s">
        <v>157</v>
      </c>
      <c r="AI1190" s="229" t="s">
        <v>156</v>
      </c>
      <c r="AJ1190" s="229" t="s">
        <v>156</v>
      </c>
      <c r="AK1190" s="229" t="s">
        <v>156</v>
      </c>
      <c r="AL1190" s="229" t="s">
        <v>156</v>
      </c>
      <c r="AM1190" s="229" t="s">
        <v>156</v>
      </c>
      <c r="AS1190" s="229" t="s">
        <v>2548</v>
      </c>
    </row>
    <row r="1191" spans="1:45" x14ac:dyDescent="0.2">
      <c r="A1191" s="229">
        <v>422362</v>
      </c>
      <c r="B1191" s="229" t="s">
        <v>381</v>
      </c>
      <c r="AO1191" s="229" t="s">
        <v>156</v>
      </c>
      <c r="AP1191" s="229" t="s">
        <v>156</v>
      </c>
      <c r="AQ1191" s="229" t="s">
        <v>156</v>
      </c>
      <c r="AR1191" s="229" t="s">
        <v>156</v>
      </c>
      <c r="AS1191" s="229" t="s">
        <v>2548</v>
      </c>
    </row>
    <row r="1192" spans="1:45" x14ac:dyDescent="0.2">
      <c r="A1192" s="229">
        <v>422378</v>
      </c>
      <c r="B1192" s="229" t="s">
        <v>381</v>
      </c>
      <c r="M1192" s="229" t="s">
        <v>155</v>
      </c>
      <c r="AH1192" s="229" t="s">
        <v>157</v>
      </c>
      <c r="AN1192" s="229" t="s">
        <v>156</v>
      </c>
      <c r="AO1192" s="229" t="s">
        <v>156</v>
      </c>
      <c r="AP1192" s="229" t="s">
        <v>156</v>
      </c>
      <c r="AQ1192" s="229" t="s">
        <v>156</v>
      </c>
      <c r="AR1192" s="229" t="s">
        <v>156</v>
      </c>
      <c r="AS1192" s="229" t="s">
        <v>2548</v>
      </c>
    </row>
    <row r="1193" spans="1:45" x14ac:dyDescent="0.2">
      <c r="A1193" s="229">
        <v>422393</v>
      </c>
      <c r="B1193" s="229" t="s">
        <v>382</v>
      </c>
      <c r="AF1193" s="229" t="s">
        <v>157</v>
      </c>
      <c r="AI1193" s="229" t="s">
        <v>156</v>
      </c>
      <c r="AJ1193" s="229" t="s">
        <v>156</v>
      </c>
      <c r="AK1193" s="229" t="s">
        <v>156</v>
      </c>
      <c r="AL1193" s="229" t="s">
        <v>156</v>
      </c>
      <c r="AM1193" s="229" t="s">
        <v>156</v>
      </c>
      <c r="AS1193" s="229" t="s">
        <v>2548</v>
      </c>
    </row>
    <row r="1194" spans="1:45" x14ac:dyDescent="0.2">
      <c r="A1194" s="229">
        <v>422395</v>
      </c>
      <c r="B1194" s="229" t="s">
        <v>382</v>
      </c>
      <c r="G1194" s="229" t="s">
        <v>156</v>
      </c>
      <c r="H1194" s="229" t="s">
        <v>157</v>
      </c>
      <c r="L1194" s="229" t="s">
        <v>156</v>
      </c>
      <c r="AH1194" s="229" t="s">
        <v>157</v>
      </c>
      <c r="AI1194" s="229" t="s">
        <v>156</v>
      </c>
      <c r="AJ1194" s="229" t="s">
        <v>156</v>
      </c>
      <c r="AK1194" s="229" t="s">
        <v>156</v>
      </c>
      <c r="AL1194" s="229" t="s">
        <v>156</v>
      </c>
      <c r="AM1194" s="229" t="s">
        <v>156</v>
      </c>
      <c r="AS1194" s="229" t="s">
        <v>2548</v>
      </c>
    </row>
    <row r="1195" spans="1:45" x14ac:dyDescent="0.2">
      <c r="A1195" s="229">
        <v>422404</v>
      </c>
      <c r="B1195" s="229" t="s">
        <v>381</v>
      </c>
      <c r="AI1195" s="229" t="s">
        <v>157</v>
      </c>
      <c r="AL1195" s="229" t="s">
        <v>156</v>
      </c>
      <c r="AM1195" s="229" t="s">
        <v>156</v>
      </c>
      <c r="AN1195" s="229" t="s">
        <v>156</v>
      </c>
      <c r="AO1195" s="229" t="s">
        <v>156</v>
      </c>
      <c r="AP1195" s="229" t="s">
        <v>156</v>
      </c>
      <c r="AQ1195" s="229" t="s">
        <v>156</v>
      </c>
      <c r="AR1195" s="229" t="s">
        <v>156</v>
      </c>
      <c r="AS1195" s="229" t="s">
        <v>2548</v>
      </c>
    </row>
    <row r="1196" spans="1:45" x14ac:dyDescent="0.2">
      <c r="A1196" s="229">
        <v>422415</v>
      </c>
      <c r="B1196" s="229" t="s">
        <v>381</v>
      </c>
      <c r="AF1196" s="229" t="s">
        <v>155</v>
      </c>
      <c r="AI1196" s="229" t="s">
        <v>157</v>
      </c>
      <c r="AJ1196" s="229" t="s">
        <v>157</v>
      </c>
      <c r="AM1196" s="229" t="s">
        <v>157</v>
      </c>
      <c r="AN1196" s="229" t="s">
        <v>156</v>
      </c>
      <c r="AO1196" s="229" t="s">
        <v>156</v>
      </c>
      <c r="AP1196" s="229" t="s">
        <v>156</v>
      </c>
      <c r="AQ1196" s="229" t="s">
        <v>156</v>
      </c>
      <c r="AR1196" s="229" t="s">
        <v>156</v>
      </c>
      <c r="AS1196" s="229" t="s">
        <v>2547</v>
      </c>
    </row>
    <row r="1197" spans="1:45" x14ac:dyDescent="0.2">
      <c r="A1197" s="229">
        <v>422428</v>
      </c>
      <c r="B1197" s="229" t="s">
        <v>381</v>
      </c>
      <c r="H1197" s="229" t="s">
        <v>157</v>
      </c>
      <c r="AF1197" s="229" t="s">
        <v>157</v>
      </c>
      <c r="AN1197" s="229" t="s">
        <v>156</v>
      </c>
      <c r="AO1197" s="229" t="s">
        <v>156</v>
      </c>
      <c r="AP1197" s="229" t="s">
        <v>156</v>
      </c>
      <c r="AQ1197" s="229" t="s">
        <v>156</v>
      </c>
      <c r="AR1197" s="229" t="s">
        <v>156</v>
      </c>
      <c r="AS1197" s="229" t="s">
        <v>2548</v>
      </c>
    </row>
    <row r="1198" spans="1:45" x14ac:dyDescent="0.2">
      <c r="A1198" s="229">
        <v>422439</v>
      </c>
      <c r="B1198" s="229" t="s">
        <v>381</v>
      </c>
      <c r="AM1198" s="229" t="s">
        <v>157</v>
      </c>
      <c r="AN1198" s="229" t="s">
        <v>156</v>
      </c>
      <c r="AO1198" s="229" t="s">
        <v>156</v>
      </c>
      <c r="AP1198" s="229" t="s">
        <v>156</v>
      </c>
      <c r="AQ1198" s="229" t="s">
        <v>156</v>
      </c>
      <c r="AR1198" s="229" t="s">
        <v>156</v>
      </c>
      <c r="AS1198" s="229" t="s">
        <v>2548</v>
      </c>
    </row>
    <row r="1199" spans="1:45" x14ac:dyDescent="0.2">
      <c r="A1199" s="229">
        <v>422450</v>
      </c>
      <c r="B1199" s="229" t="s">
        <v>382</v>
      </c>
      <c r="W1199" s="229" t="s">
        <v>156</v>
      </c>
      <c r="AA1199" s="229" t="s">
        <v>157</v>
      </c>
      <c r="AD1199" s="229" t="s">
        <v>157</v>
      </c>
      <c r="AF1199" s="229" t="s">
        <v>157</v>
      </c>
      <c r="AI1199" s="229" t="s">
        <v>156</v>
      </c>
      <c r="AJ1199" s="229" t="s">
        <v>156</v>
      </c>
      <c r="AK1199" s="229" t="s">
        <v>156</v>
      </c>
      <c r="AL1199" s="229" t="s">
        <v>156</v>
      </c>
      <c r="AM1199" s="229" t="s">
        <v>156</v>
      </c>
      <c r="AS1199" s="229" t="s">
        <v>2548</v>
      </c>
    </row>
    <row r="1200" spans="1:45" x14ac:dyDescent="0.2">
      <c r="A1200" s="229">
        <v>422474</v>
      </c>
      <c r="B1200" s="229" t="s">
        <v>381</v>
      </c>
      <c r="U1200" s="229" t="s">
        <v>156</v>
      </c>
      <c r="AN1200" s="229" t="s">
        <v>156</v>
      </c>
      <c r="AO1200" s="229" t="s">
        <v>156</v>
      </c>
      <c r="AR1200" s="229" t="s">
        <v>156</v>
      </c>
      <c r="AS1200" s="229" t="s">
        <v>2548</v>
      </c>
    </row>
    <row r="1201" spans="1:45" x14ac:dyDescent="0.2">
      <c r="A1201" s="229">
        <v>422475</v>
      </c>
      <c r="B1201" s="229" t="s">
        <v>381</v>
      </c>
      <c r="AA1201" s="229" t="s">
        <v>155</v>
      </c>
      <c r="AM1201" s="229" t="s">
        <v>155</v>
      </c>
      <c r="AS1201" s="229" t="s">
        <v>2548</v>
      </c>
    </row>
    <row r="1202" spans="1:45" x14ac:dyDescent="0.2">
      <c r="A1202" s="229">
        <v>422478</v>
      </c>
      <c r="B1202" s="229" t="s">
        <v>381</v>
      </c>
      <c r="AO1202" s="229" t="s">
        <v>157</v>
      </c>
      <c r="AS1202" s="229" t="s">
        <v>2548</v>
      </c>
    </row>
    <row r="1203" spans="1:45" x14ac:dyDescent="0.2">
      <c r="A1203" s="229">
        <v>422522</v>
      </c>
      <c r="B1203" s="229" t="s">
        <v>381</v>
      </c>
      <c r="AD1203" s="229" t="s">
        <v>155</v>
      </c>
      <c r="AE1203" s="229" t="s">
        <v>155</v>
      </c>
      <c r="AI1203" s="229" t="s">
        <v>157</v>
      </c>
      <c r="AL1203" s="229" t="s">
        <v>157</v>
      </c>
      <c r="AM1203" s="229" t="s">
        <v>157</v>
      </c>
      <c r="AN1203" s="229" t="s">
        <v>156</v>
      </c>
      <c r="AO1203" s="229" t="s">
        <v>156</v>
      </c>
      <c r="AP1203" s="229" t="s">
        <v>156</v>
      </c>
      <c r="AQ1203" s="229" t="s">
        <v>156</v>
      </c>
      <c r="AR1203" s="229" t="s">
        <v>156</v>
      </c>
      <c r="AS1203" s="229" t="s">
        <v>2548</v>
      </c>
    </row>
    <row r="1204" spans="1:45" x14ac:dyDescent="0.2">
      <c r="A1204" s="229">
        <v>422594</v>
      </c>
      <c r="B1204" s="229" t="s">
        <v>382</v>
      </c>
      <c r="AI1204" s="229" t="s">
        <v>156</v>
      </c>
      <c r="AJ1204" s="229" t="s">
        <v>156</v>
      </c>
      <c r="AK1204" s="229" t="s">
        <v>156</v>
      </c>
      <c r="AL1204" s="229" t="s">
        <v>156</v>
      </c>
      <c r="AM1204" s="229" t="s">
        <v>156</v>
      </c>
      <c r="AS1204" s="229" t="s">
        <v>2548</v>
      </c>
    </row>
    <row r="1205" spans="1:45" x14ac:dyDescent="0.2">
      <c r="A1205" s="229">
        <v>422661</v>
      </c>
      <c r="B1205" s="229" t="s">
        <v>381</v>
      </c>
      <c r="AI1205" s="229" t="s">
        <v>156</v>
      </c>
      <c r="AJ1205" s="229" t="s">
        <v>156</v>
      </c>
      <c r="AK1205" s="229" t="s">
        <v>156</v>
      </c>
      <c r="AN1205" s="229" t="s">
        <v>156</v>
      </c>
      <c r="AO1205" s="229" t="s">
        <v>156</v>
      </c>
      <c r="AP1205" s="229" t="s">
        <v>156</v>
      </c>
      <c r="AQ1205" s="229" t="s">
        <v>156</v>
      </c>
      <c r="AR1205" s="229" t="s">
        <v>156</v>
      </c>
      <c r="AS1205" s="229" t="s">
        <v>2548</v>
      </c>
    </row>
    <row r="1206" spans="1:45" x14ac:dyDescent="0.2">
      <c r="A1206" s="229">
        <v>422924</v>
      </c>
      <c r="B1206" s="229" t="s">
        <v>381</v>
      </c>
      <c r="T1206" s="229" t="s">
        <v>156</v>
      </c>
      <c r="V1206" s="229" t="s">
        <v>156</v>
      </c>
      <c r="AH1206" s="229" t="s">
        <v>157</v>
      </c>
      <c r="AN1206" s="229" t="s">
        <v>156</v>
      </c>
      <c r="AO1206" s="229" t="s">
        <v>156</v>
      </c>
      <c r="AP1206" s="229" t="s">
        <v>156</v>
      </c>
      <c r="AQ1206" s="229" t="s">
        <v>156</v>
      </c>
      <c r="AR1206" s="229" t="s">
        <v>156</v>
      </c>
      <c r="AS1206" s="229" t="s">
        <v>2548</v>
      </c>
    </row>
    <row r="1207" spans="1:45" x14ac:dyDescent="0.2">
      <c r="A1207" s="229">
        <v>422996</v>
      </c>
      <c r="B1207" s="229" t="s">
        <v>382</v>
      </c>
      <c r="L1207" s="229" t="s">
        <v>155</v>
      </c>
      <c r="AA1207" s="229" t="s">
        <v>155</v>
      </c>
      <c r="AF1207" s="229" t="s">
        <v>157</v>
      </c>
      <c r="AG1207" s="229" t="s">
        <v>157</v>
      </c>
      <c r="AI1207" s="229" t="s">
        <v>156</v>
      </c>
      <c r="AJ1207" s="229" t="s">
        <v>156</v>
      </c>
      <c r="AK1207" s="229" t="s">
        <v>156</v>
      </c>
      <c r="AL1207" s="229" t="s">
        <v>156</v>
      </c>
      <c r="AM1207" s="229" t="s">
        <v>156</v>
      </c>
      <c r="AS1207" s="229" t="s">
        <v>2548</v>
      </c>
    </row>
    <row r="1208" spans="1:45" x14ac:dyDescent="0.2">
      <c r="A1208" s="229">
        <v>423145</v>
      </c>
      <c r="B1208" s="229" t="s">
        <v>382</v>
      </c>
      <c r="AA1208" s="229" t="s">
        <v>155</v>
      </c>
      <c r="AI1208" s="229" t="s">
        <v>156</v>
      </c>
      <c r="AK1208" s="229" t="s">
        <v>156</v>
      </c>
      <c r="AL1208" s="229" t="s">
        <v>156</v>
      </c>
      <c r="AM1208" s="229" t="s">
        <v>156</v>
      </c>
      <c r="AS1208" s="229" t="s">
        <v>2548</v>
      </c>
    </row>
    <row r="1209" spans="1:45" x14ac:dyDescent="0.2">
      <c r="A1209" s="229">
        <v>423201</v>
      </c>
      <c r="B1209" s="229" t="s">
        <v>382</v>
      </c>
      <c r="AD1209" s="229" t="s">
        <v>157</v>
      </c>
      <c r="AF1209" s="229" t="s">
        <v>156</v>
      </c>
      <c r="AI1209" s="229" t="s">
        <v>156</v>
      </c>
      <c r="AJ1209" s="229" t="s">
        <v>156</v>
      </c>
      <c r="AK1209" s="229" t="s">
        <v>156</v>
      </c>
      <c r="AL1209" s="229" t="s">
        <v>156</v>
      </c>
      <c r="AM1209" s="229" t="s">
        <v>156</v>
      </c>
      <c r="AS1209" s="229" t="s">
        <v>2548</v>
      </c>
    </row>
    <row r="1210" spans="1:45" x14ac:dyDescent="0.2">
      <c r="A1210" s="229">
        <v>423208</v>
      </c>
      <c r="B1210" s="229" t="s">
        <v>382</v>
      </c>
      <c r="AI1210" s="229" t="s">
        <v>156</v>
      </c>
      <c r="AJ1210" s="229" t="s">
        <v>156</v>
      </c>
      <c r="AK1210" s="229" t="s">
        <v>156</v>
      </c>
      <c r="AL1210" s="229" t="s">
        <v>156</v>
      </c>
      <c r="AM1210" s="229" t="s">
        <v>156</v>
      </c>
      <c r="AS1210" s="229" t="s">
        <v>2548</v>
      </c>
    </row>
    <row r="1211" spans="1:45" x14ac:dyDescent="0.2">
      <c r="A1211" s="229">
        <v>423235</v>
      </c>
      <c r="B1211" s="229" t="s">
        <v>382</v>
      </c>
      <c r="Y1211" s="229" t="s">
        <v>156</v>
      </c>
      <c r="AB1211" s="229" t="s">
        <v>156</v>
      </c>
      <c r="AD1211" s="229" t="s">
        <v>157</v>
      </c>
      <c r="AF1211" s="229" t="s">
        <v>157</v>
      </c>
      <c r="AI1211" s="229" t="s">
        <v>156</v>
      </c>
      <c r="AJ1211" s="229" t="s">
        <v>156</v>
      </c>
      <c r="AK1211" s="229" t="s">
        <v>156</v>
      </c>
      <c r="AL1211" s="229" t="s">
        <v>156</v>
      </c>
      <c r="AM1211" s="229" t="s">
        <v>156</v>
      </c>
      <c r="AS1211" s="229" t="s">
        <v>2548</v>
      </c>
    </row>
    <row r="1212" spans="1:45" x14ac:dyDescent="0.2">
      <c r="A1212" s="229">
        <v>423267</v>
      </c>
      <c r="B1212" s="229" t="s">
        <v>382</v>
      </c>
      <c r="AD1212" s="229" t="s">
        <v>156</v>
      </c>
      <c r="AE1212" s="229" t="s">
        <v>156</v>
      </c>
      <c r="AF1212" s="229" t="s">
        <v>156</v>
      </c>
      <c r="AI1212" s="229" t="s">
        <v>156</v>
      </c>
      <c r="AJ1212" s="229" t="s">
        <v>156</v>
      </c>
      <c r="AK1212" s="229" t="s">
        <v>156</v>
      </c>
      <c r="AL1212" s="229" t="s">
        <v>156</v>
      </c>
      <c r="AM1212" s="229" t="s">
        <v>156</v>
      </c>
      <c r="AS1212" s="229" t="s">
        <v>2548</v>
      </c>
    </row>
    <row r="1213" spans="1:45" x14ac:dyDescent="0.2">
      <c r="A1213" s="229">
        <v>423471</v>
      </c>
      <c r="B1213" s="229" t="s">
        <v>381</v>
      </c>
      <c r="AF1213" s="229" t="s">
        <v>156</v>
      </c>
      <c r="AM1213" s="229" t="s">
        <v>156</v>
      </c>
      <c r="AN1213" s="229" t="s">
        <v>156</v>
      </c>
      <c r="AO1213" s="229" t="s">
        <v>156</v>
      </c>
      <c r="AP1213" s="229" t="s">
        <v>156</v>
      </c>
      <c r="AQ1213" s="229" t="s">
        <v>156</v>
      </c>
      <c r="AR1213" s="229" t="s">
        <v>156</v>
      </c>
      <c r="AS1213" s="229" t="s">
        <v>2548</v>
      </c>
    </row>
    <row r="1214" spans="1:45" x14ac:dyDescent="0.2">
      <c r="A1214" s="229">
        <v>423568</v>
      </c>
      <c r="B1214" s="229" t="s">
        <v>382</v>
      </c>
      <c r="AD1214" s="229" t="s">
        <v>157</v>
      </c>
      <c r="AI1214" s="229" t="s">
        <v>156</v>
      </c>
      <c r="AJ1214" s="229" t="s">
        <v>156</v>
      </c>
      <c r="AK1214" s="229" t="s">
        <v>156</v>
      </c>
      <c r="AL1214" s="229" t="s">
        <v>156</v>
      </c>
      <c r="AM1214" s="229" t="s">
        <v>156</v>
      </c>
      <c r="AS1214" s="229" t="s">
        <v>2548</v>
      </c>
    </row>
    <row r="1215" spans="1:45" x14ac:dyDescent="0.2">
      <c r="A1215" s="229">
        <v>423843</v>
      </c>
      <c r="B1215" s="229" t="s">
        <v>382</v>
      </c>
      <c r="L1215" s="229" t="s">
        <v>155</v>
      </c>
      <c r="AB1215" s="229" t="s">
        <v>157</v>
      </c>
      <c r="AD1215" s="229" t="s">
        <v>156</v>
      </c>
      <c r="AF1215" s="229" t="s">
        <v>156</v>
      </c>
      <c r="AI1215" s="229" t="s">
        <v>156</v>
      </c>
      <c r="AJ1215" s="229" t="s">
        <v>156</v>
      </c>
      <c r="AK1215" s="229" t="s">
        <v>156</v>
      </c>
      <c r="AL1215" s="229" t="s">
        <v>156</v>
      </c>
      <c r="AM1215" s="229" t="s">
        <v>156</v>
      </c>
      <c r="AS1215" s="229" t="s">
        <v>2548</v>
      </c>
    </row>
    <row r="1216" spans="1:45" x14ac:dyDescent="0.2">
      <c r="A1216" s="229">
        <v>423951</v>
      </c>
      <c r="B1216" s="229" t="s">
        <v>382</v>
      </c>
      <c r="AI1216" s="229" t="s">
        <v>156</v>
      </c>
      <c r="AJ1216" s="229" t="s">
        <v>156</v>
      </c>
      <c r="AK1216" s="229" t="s">
        <v>156</v>
      </c>
      <c r="AL1216" s="229" t="s">
        <v>156</v>
      </c>
      <c r="AM1216" s="229" t="s">
        <v>156</v>
      </c>
      <c r="AS1216" s="229" t="s">
        <v>2548</v>
      </c>
    </row>
    <row r="1217" spans="1:45" x14ac:dyDescent="0.2">
      <c r="A1217" s="229">
        <v>423992</v>
      </c>
      <c r="B1217" s="229" t="s">
        <v>382</v>
      </c>
      <c r="Y1217" s="229" t="s">
        <v>156</v>
      </c>
      <c r="AB1217" s="229" t="s">
        <v>156</v>
      </c>
      <c r="AD1217" s="229" t="s">
        <v>157</v>
      </c>
      <c r="AF1217" s="229" t="s">
        <v>157</v>
      </c>
      <c r="AI1217" s="229" t="s">
        <v>156</v>
      </c>
      <c r="AJ1217" s="229" t="s">
        <v>156</v>
      </c>
      <c r="AK1217" s="229" t="s">
        <v>156</v>
      </c>
      <c r="AL1217" s="229" t="s">
        <v>156</v>
      </c>
      <c r="AM1217" s="229" t="s">
        <v>156</v>
      </c>
      <c r="AS1217" s="229" t="s">
        <v>2548</v>
      </c>
    </row>
    <row r="1218" spans="1:45" x14ac:dyDescent="0.2">
      <c r="A1218" s="229">
        <v>424059</v>
      </c>
      <c r="B1218" s="229" t="s">
        <v>381</v>
      </c>
      <c r="AJ1218" s="229" t="s">
        <v>156</v>
      </c>
      <c r="AM1218" s="229" t="s">
        <v>157</v>
      </c>
      <c r="AN1218" s="229" t="s">
        <v>156</v>
      </c>
      <c r="AO1218" s="229" t="s">
        <v>156</v>
      </c>
      <c r="AP1218" s="229" t="s">
        <v>156</v>
      </c>
      <c r="AQ1218" s="229" t="s">
        <v>156</v>
      </c>
      <c r="AR1218" s="229" t="s">
        <v>156</v>
      </c>
      <c r="AS1218" s="229" t="s">
        <v>2548</v>
      </c>
    </row>
    <row r="1219" spans="1:45" x14ac:dyDescent="0.2">
      <c r="A1219" s="229">
        <v>424133</v>
      </c>
      <c r="B1219" s="229" t="s">
        <v>382</v>
      </c>
      <c r="AI1219" s="229" t="s">
        <v>156</v>
      </c>
      <c r="AJ1219" s="229" t="s">
        <v>156</v>
      </c>
      <c r="AK1219" s="229" t="s">
        <v>156</v>
      </c>
      <c r="AL1219" s="229" t="s">
        <v>156</v>
      </c>
      <c r="AM1219" s="229" t="s">
        <v>156</v>
      </c>
      <c r="AS1219" s="229" t="s">
        <v>2548</v>
      </c>
    </row>
    <row r="1220" spans="1:45" x14ac:dyDescent="0.2">
      <c r="A1220" s="229">
        <v>424167</v>
      </c>
      <c r="B1220" s="229" t="s">
        <v>382</v>
      </c>
      <c r="AD1220" s="229" t="s">
        <v>156</v>
      </c>
      <c r="AG1220" s="229" t="s">
        <v>157</v>
      </c>
      <c r="AI1220" s="229" t="s">
        <v>156</v>
      </c>
      <c r="AJ1220" s="229" t="s">
        <v>156</v>
      </c>
      <c r="AK1220" s="229" t="s">
        <v>156</v>
      </c>
      <c r="AL1220" s="229" t="s">
        <v>156</v>
      </c>
      <c r="AM1220" s="229" t="s">
        <v>156</v>
      </c>
      <c r="AS1220" s="229" t="s">
        <v>2548</v>
      </c>
    </row>
    <row r="1221" spans="1:45" x14ac:dyDescent="0.2">
      <c r="A1221" s="229">
        <v>424173</v>
      </c>
      <c r="B1221" s="229" t="s">
        <v>382</v>
      </c>
      <c r="AB1221" s="229" t="s">
        <v>157</v>
      </c>
      <c r="AF1221" s="229" t="s">
        <v>156</v>
      </c>
      <c r="AI1221" s="229" t="s">
        <v>156</v>
      </c>
      <c r="AJ1221" s="229" t="s">
        <v>156</v>
      </c>
      <c r="AK1221" s="229" t="s">
        <v>156</v>
      </c>
      <c r="AL1221" s="229" t="s">
        <v>156</v>
      </c>
      <c r="AM1221" s="229" t="s">
        <v>156</v>
      </c>
      <c r="AS1221" s="229" t="s">
        <v>2548</v>
      </c>
    </row>
    <row r="1222" spans="1:45" x14ac:dyDescent="0.2">
      <c r="A1222" s="229">
        <v>424180</v>
      </c>
      <c r="B1222" s="229" t="s">
        <v>382</v>
      </c>
      <c r="L1222" s="229" t="s">
        <v>156</v>
      </c>
      <c r="AI1222" s="229" t="s">
        <v>156</v>
      </c>
      <c r="AJ1222" s="229" t="s">
        <v>156</v>
      </c>
      <c r="AK1222" s="229" t="s">
        <v>156</v>
      </c>
      <c r="AL1222" s="229" t="s">
        <v>156</v>
      </c>
      <c r="AM1222" s="229" t="s">
        <v>156</v>
      </c>
      <c r="AS1222" s="229" t="s">
        <v>2548</v>
      </c>
    </row>
    <row r="1223" spans="1:45" x14ac:dyDescent="0.2">
      <c r="A1223" s="229">
        <v>424187</v>
      </c>
      <c r="B1223" s="229" t="s">
        <v>382</v>
      </c>
      <c r="AI1223" s="229" t="s">
        <v>156</v>
      </c>
      <c r="AJ1223" s="229" t="s">
        <v>156</v>
      </c>
      <c r="AK1223" s="229" t="s">
        <v>156</v>
      </c>
      <c r="AL1223" s="229" t="s">
        <v>156</v>
      </c>
      <c r="AM1223" s="229" t="s">
        <v>156</v>
      </c>
      <c r="AS1223" s="229" t="s">
        <v>2547</v>
      </c>
    </row>
    <row r="1224" spans="1:45" x14ac:dyDescent="0.2">
      <c r="A1224" s="229">
        <v>424190</v>
      </c>
      <c r="B1224" s="229" t="s">
        <v>382</v>
      </c>
      <c r="AD1224" s="229" t="s">
        <v>156</v>
      </c>
      <c r="AE1224" s="229" t="s">
        <v>156</v>
      </c>
      <c r="AF1224" s="229" t="s">
        <v>156</v>
      </c>
      <c r="AG1224" s="229" t="s">
        <v>156</v>
      </c>
      <c r="AI1224" s="229" t="s">
        <v>156</v>
      </c>
      <c r="AJ1224" s="229" t="s">
        <v>156</v>
      </c>
      <c r="AK1224" s="229" t="s">
        <v>156</v>
      </c>
      <c r="AL1224" s="229" t="s">
        <v>156</v>
      </c>
      <c r="AM1224" s="229" t="s">
        <v>156</v>
      </c>
      <c r="AS1224" s="229" t="s">
        <v>2548</v>
      </c>
    </row>
    <row r="1225" spans="1:45" x14ac:dyDescent="0.2">
      <c r="A1225" s="229">
        <v>424193</v>
      </c>
      <c r="B1225" s="229" t="s">
        <v>381</v>
      </c>
      <c r="AF1225" s="229" t="s">
        <v>157</v>
      </c>
      <c r="AI1225" s="229" t="s">
        <v>156</v>
      </c>
      <c r="AK1225" s="229" t="s">
        <v>156</v>
      </c>
      <c r="AM1225" s="229" t="s">
        <v>156</v>
      </c>
      <c r="AN1225" s="229" t="s">
        <v>156</v>
      </c>
      <c r="AO1225" s="229" t="s">
        <v>156</v>
      </c>
      <c r="AP1225" s="229" t="s">
        <v>156</v>
      </c>
      <c r="AQ1225" s="229" t="s">
        <v>156</v>
      </c>
      <c r="AR1225" s="229" t="s">
        <v>156</v>
      </c>
      <c r="AS1225" s="229" t="s">
        <v>2548</v>
      </c>
    </row>
    <row r="1226" spans="1:45" x14ac:dyDescent="0.2">
      <c r="A1226" s="229">
        <v>424195</v>
      </c>
      <c r="B1226" s="229" t="s">
        <v>381</v>
      </c>
      <c r="AD1226" s="229" t="s">
        <v>157</v>
      </c>
      <c r="AJ1226" s="229" t="s">
        <v>157</v>
      </c>
      <c r="AL1226" s="229" t="s">
        <v>156</v>
      </c>
      <c r="AM1226" s="229" t="s">
        <v>157</v>
      </c>
      <c r="AN1226" s="229" t="s">
        <v>156</v>
      </c>
      <c r="AO1226" s="229" t="s">
        <v>156</v>
      </c>
      <c r="AP1226" s="229" t="s">
        <v>156</v>
      </c>
      <c r="AQ1226" s="229" t="s">
        <v>156</v>
      </c>
      <c r="AR1226" s="229" t="s">
        <v>156</v>
      </c>
      <c r="AS1226" s="229" t="s">
        <v>2547</v>
      </c>
    </row>
    <row r="1227" spans="1:45" x14ac:dyDescent="0.2">
      <c r="A1227" s="229">
        <v>424216</v>
      </c>
      <c r="B1227" s="229" t="s">
        <v>382</v>
      </c>
      <c r="AC1227" s="229" t="s">
        <v>157</v>
      </c>
      <c r="AJ1227" s="229" t="s">
        <v>156</v>
      </c>
      <c r="AK1227" s="229" t="s">
        <v>156</v>
      </c>
      <c r="AL1227" s="229" t="s">
        <v>156</v>
      </c>
      <c r="AM1227" s="229" t="s">
        <v>156</v>
      </c>
      <c r="AS1227" s="229" t="s">
        <v>2548</v>
      </c>
    </row>
    <row r="1228" spans="1:45" x14ac:dyDescent="0.2">
      <c r="A1228" s="229">
        <v>424281</v>
      </c>
      <c r="B1228" s="229" t="s">
        <v>382</v>
      </c>
      <c r="AF1228" s="229" t="s">
        <v>157</v>
      </c>
      <c r="AH1228" s="229" t="s">
        <v>157</v>
      </c>
      <c r="AI1228" s="229" t="s">
        <v>156</v>
      </c>
      <c r="AJ1228" s="229" t="s">
        <v>156</v>
      </c>
      <c r="AK1228" s="229" t="s">
        <v>156</v>
      </c>
      <c r="AL1228" s="229" t="s">
        <v>156</v>
      </c>
      <c r="AM1228" s="229" t="s">
        <v>156</v>
      </c>
      <c r="AS1228" s="229" t="s">
        <v>2548</v>
      </c>
    </row>
    <row r="1229" spans="1:45" x14ac:dyDescent="0.2">
      <c r="A1229" s="229">
        <v>424296</v>
      </c>
      <c r="B1229" s="229" t="s">
        <v>382</v>
      </c>
      <c r="L1229" s="229" t="s">
        <v>155</v>
      </c>
      <c r="AG1229" s="229" t="s">
        <v>157</v>
      </c>
      <c r="AI1229" s="229" t="s">
        <v>156</v>
      </c>
      <c r="AJ1229" s="229" t="s">
        <v>156</v>
      </c>
      <c r="AK1229" s="229" t="s">
        <v>156</v>
      </c>
      <c r="AL1229" s="229" t="s">
        <v>156</v>
      </c>
      <c r="AM1229" s="229" t="s">
        <v>156</v>
      </c>
      <c r="AS1229" s="229" t="s">
        <v>2548</v>
      </c>
    </row>
    <row r="1230" spans="1:45" x14ac:dyDescent="0.2">
      <c r="A1230" s="229">
        <v>424301</v>
      </c>
      <c r="B1230" s="229" t="s">
        <v>382</v>
      </c>
      <c r="AD1230" s="229" t="s">
        <v>156</v>
      </c>
      <c r="AE1230" s="229" t="s">
        <v>156</v>
      </c>
      <c r="AF1230" s="229" t="s">
        <v>156</v>
      </c>
      <c r="AI1230" s="229" t="s">
        <v>156</v>
      </c>
      <c r="AJ1230" s="229" t="s">
        <v>156</v>
      </c>
      <c r="AK1230" s="229" t="s">
        <v>156</v>
      </c>
      <c r="AL1230" s="229" t="s">
        <v>156</v>
      </c>
      <c r="AM1230" s="229" t="s">
        <v>156</v>
      </c>
      <c r="AS1230" s="229" t="s">
        <v>2548</v>
      </c>
    </row>
    <row r="1231" spans="1:45" x14ac:dyDescent="0.2">
      <c r="A1231" s="229">
        <v>424307</v>
      </c>
      <c r="B1231" s="229" t="s">
        <v>382</v>
      </c>
      <c r="AI1231" s="229" t="s">
        <v>156</v>
      </c>
      <c r="AJ1231" s="229" t="s">
        <v>156</v>
      </c>
      <c r="AK1231" s="229" t="s">
        <v>156</v>
      </c>
      <c r="AL1231" s="229" t="s">
        <v>156</v>
      </c>
      <c r="AM1231" s="229" t="s">
        <v>156</v>
      </c>
      <c r="AS1231" s="229" t="s">
        <v>2548</v>
      </c>
    </row>
    <row r="1232" spans="1:45" x14ac:dyDescent="0.2">
      <c r="A1232" s="229">
        <v>424323</v>
      </c>
      <c r="B1232" s="229" t="s">
        <v>381</v>
      </c>
      <c r="AF1232" s="229" t="s">
        <v>156</v>
      </c>
      <c r="AN1232" s="229" t="s">
        <v>156</v>
      </c>
      <c r="AO1232" s="229" t="s">
        <v>156</v>
      </c>
      <c r="AP1232" s="229" t="s">
        <v>156</v>
      </c>
      <c r="AQ1232" s="229" t="s">
        <v>156</v>
      </c>
      <c r="AR1232" s="229" t="s">
        <v>156</v>
      </c>
      <c r="AS1232" s="229" t="s">
        <v>2548</v>
      </c>
    </row>
    <row r="1233" spans="1:45" x14ac:dyDescent="0.2">
      <c r="A1233" s="229">
        <v>424334</v>
      </c>
      <c r="B1233" s="229" t="s">
        <v>381</v>
      </c>
      <c r="AK1233" s="229" t="s">
        <v>157</v>
      </c>
      <c r="AN1233" s="229" t="s">
        <v>156</v>
      </c>
      <c r="AO1233" s="229" t="s">
        <v>156</v>
      </c>
      <c r="AP1233" s="229" t="s">
        <v>156</v>
      </c>
      <c r="AQ1233" s="229" t="s">
        <v>156</v>
      </c>
      <c r="AR1233" s="229" t="s">
        <v>156</v>
      </c>
      <c r="AS1233" s="229" t="s">
        <v>2548</v>
      </c>
    </row>
    <row r="1234" spans="1:45" x14ac:dyDescent="0.2">
      <c r="A1234" s="229">
        <v>424353</v>
      </c>
      <c r="B1234" s="229" t="s">
        <v>382</v>
      </c>
      <c r="AB1234" s="229" t="s">
        <v>157</v>
      </c>
      <c r="AE1234" s="229" t="s">
        <v>156</v>
      </c>
      <c r="AF1234" s="229" t="s">
        <v>156</v>
      </c>
      <c r="AI1234" s="229" t="s">
        <v>156</v>
      </c>
      <c r="AJ1234" s="229" t="s">
        <v>156</v>
      </c>
      <c r="AK1234" s="229" t="s">
        <v>156</v>
      </c>
      <c r="AL1234" s="229" t="s">
        <v>156</v>
      </c>
      <c r="AM1234" s="229" t="s">
        <v>156</v>
      </c>
      <c r="AS1234" s="229" t="s">
        <v>2548</v>
      </c>
    </row>
    <row r="1235" spans="1:45" x14ac:dyDescent="0.2">
      <c r="A1235" s="229">
        <v>424981</v>
      </c>
      <c r="B1235" s="229" t="s">
        <v>382</v>
      </c>
      <c r="R1235" s="229" t="s">
        <v>155</v>
      </c>
      <c r="AE1235" s="229" t="s">
        <v>156</v>
      </c>
      <c r="AF1235" s="229" t="s">
        <v>156</v>
      </c>
      <c r="AI1235" s="229" t="s">
        <v>156</v>
      </c>
      <c r="AJ1235" s="229" t="s">
        <v>156</v>
      </c>
      <c r="AK1235" s="229" t="s">
        <v>156</v>
      </c>
      <c r="AL1235" s="229" t="s">
        <v>156</v>
      </c>
      <c r="AM1235" s="229" t="s">
        <v>156</v>
      </c>
      <c r="AS1235" s="229" t="s">
        <v>2548</v>
      </c>
    </row>
    <row r="1236" spans="1:45" x14ac:dyDescent="0.2">
      <c r="A1236" s="229">
        <v>412530</v>
      </c>
      <c r="B1236" s="229" t="s">
        <v>382</v>
      </c>
      <c r="AD1236" s="229" t="s">
        <v>156</v>
      </c>
      <c r="AE1236" s="229" t="s">
        <v>156</v>
      </c>
      <c r="AF1236" s="229" t="s">
        <v>156</v>
      </c>
      <c r="AG1236" s="229" t="s">
        <v>156</v>
      </c>
      <c r="AI1236" s="229" t="s">
        <v>156</v>
      </c>
      <c r="AJ1236" s="229" t="s">
        <v>156</v>
      </c>
      <c r="AK1236" s="229" t="s">
        <v>156</v>
      </c>
      <c r="AL1236" s="229" t="s">
        <v>156</v>
      </c>
      <c r="AM1236" s="229" t="s">
        <v>156</v>
      </c>
      <c r="AS1236" s="229" t="s">
        <v>2548</v>
      </c>
    </row>
    <row r="1237" spans="1:45" x14ac:dyDescent="0.2">
      <c r="A1237" s="229">
        <v>417728</v>
      </c>
      <c r="B1237" s="229" t="s">
        <v>382</v>
      </c>
      <c r="AD1237" s="229" t="s">
        <v>156</v>
      </c>
      <c r="AF1237" s="229" t="s">
        <v>156</v>
      </c>
      <c r="AG1237" s="229" t="s">
        <v>156</v>
      </c>
      <c r="AI1237" s="229" t="s">
        <v>156</v>
      </c>
      <c r="AJ1237" s="229" t="s">
        <v>156</v>
      </c>
      <c r="AK1237" s="229" t="s">
        <v>156</v>
      </c>
      <c r="AL1237" s="229" t="s">
        <v>156</v>
      </c>
      <c r="AM1237" s="229" t="s">
        <v>156</v>
      </c>
      <c r="AS1237" s="229" t="s">
        <v>2548</v>
      </c>
    </row>
    <row r="1238" spans="1:45" x14ac:dyDescent="0.2">
      <c r="A1238" s="229">
        <v>421604</v>
      </c>
      <c r="B1238" s="229" t="s">
        <v>382</v>
      </c>
      <c r="AD1238" s="229" t="s">
        <v>156</v>
      </c>
      <c r="AE1238" s="229" t="s">
        <v>156</v>
      </c>
      <c r="AF1238" s="229" t="s">
        <v>156</v>
      </c>
      <c r="AG1238" s="229" t="s">
        <v>156</v>
      </c>
      <c r="AI1238" s="229" t="s">
        <v>156</v>
      </c>
      <c r="AJ1238" s="229" t="s">
        <v>156</v>
      </c>
      <c r="AK1238" s="229" t="s">
        <v>156</v>
      </c>
      <c r="AL1238" s="229" t="s">
        <v>156</v>
      </c>
      <c r="AM1238" s="229" t="s">
        <v>156</v>
      </c>
      <c r="AS1238" s="229" t="s">
        <v>2548</v>
      </c>
    </row>
    <row r="1239" spans="1:45" x14ac:dyDescent="0.2">
      <c r="A1239" s="229">
        <v>422641</v>
      </c>
      <c r="B1239" s="229" t="s">
        <v>382</v>
      </c>
      <c r="AA1239" s="229" t="s">
        <v>157</v>
      </c>
      <c r="AD1239" s="229" t="s">
        <v>157</v>
      </c>
      <c r="AE1239" s="229" t="s">
        <v>157</v>
      </c>
      <c r="AF1239" s="229" t="s">
        <v>156</v>
      </c>
      <c r="AI1239" s="229" t="s">
        <v>156</v>
      </c>
      <c r="AJ1239" s="229" t="s">
        <v>156</v>
      </c>
      <c r="AK1239" s="229" t="s">
        <v>156</v>
      </c>
      <c r="AL1239" s="229" t="s">
        <v>156</v>
      </c>
      <c r="AM1239" s="229" t="s">
        <v>156</v>
      </c>
      <c r="AS1239" s="229" t="s">
        <v>2548</v>
      </c>
    </row>
    <row r="1240" spans="1:45" x14ac:dyDescent="0.2">
      <c r="A1240" s="229">
        <v>422823</v>
      </c>
      <c r="B1240" s="229" t="s">
        <v>382</v>
      </c>
      <c r="AD1240" s="229" t="s">
        <v>156</v>
      </c>
      <c r="AE1240" s="229" t="s">
        <v>156</v>
      </c>
      <c r="AF1240" s="229" t="s">
        <v>156</v>
      </c>
      <c r="AG1240" s="229" t="s">
        <v>156</v>
      </c>
      <c r="AI1240" s="229" t="s">
        <v>156</v>
      </c>
      <c r="AJ1240" s="229" t="s">
        <v>156</v>
      </c>
      <c r="AK1240" s="229" t="s">
        <v>156</v>
      </c>
      <c r="AL1240" s="229" t="s">
        <v>156</v>
      </c>
      <c r="AM1240" s="229" t="s">
        <v>156</v>
      </c>
      <c r="AS1240" s="229" t="s">
        <v>2547</v>
      </c>
    </row>
    <row r="1241" spans="1:45" x14ac:dyDescent="0.2">
      <c r="A1241" s="229">
        <v>423085</v>
      </c>
      <c r="B1241" s="229" t="s">
        <v>382</v>
      </c>
      <c r="AD1241" s="229" t="s">
        <v>156</v>
      </c>
      <c r="AE1241" s="229" t="s">
        <v>156</v>
      </c>
      <c r="AF1241" s="229" t="s">
        <v>156</v>
      </c>
      <c r="AG1241" s="229" t="s">
        <v>156</v>
      </c>
      <c r="AI1241" s="229" t="s">
        <v>156</v>
      </c>
      <c r="AJ1241" s="229" t="s">
        <v>156</v>
      </c>
      <c r="AK1241" s="229" t="s">
        <v>156</v>
      </c>
      <c r="AL1241" s="229" t="s">
        <v>156</v>
      </c>
      <c r="AM1241" s="229" t="s">
        <v>156</v>
      </c>
      <c r="AS1241" s="229" t="s">
        <v>2548</v>
      </c>
    </row>
    <row r="1242" spans="1:45" x14ac:dyDescent="0.2">
      <c r="A1242" s="229">
        <v>423426</v>
      </c>
      <c r="B1242" s="229" t="s">
        <v>382</v>
      </c>
      <c r="AD1242" s="229" t="s">
        <v>156</v>
      </c>
      <c r="AE1242" s="229" t="s">
        <v>156</v>
      </c>
      <c r="AF1242" s="229" t="s">
        <v>156</v>
      </c>
      <c r="AG1242" s="229" t="s">
        <v>156</v>
      </c>
      <c r="AI1242" s="229" t="s">
        <v>156</v>
      </c>
      <c r="AJ1242" s="229" t="s">
        <v>156</v>
      </c>
      <c r="AK1242" s="229" t="s">
        <v>156</v>
      </c>
      <c r="AL1242" s="229" t="s">
        <v>156</v>
      </c>
      <c r="AM1242" s="229" t="s">
        <v>156</v>
      </c>
      <c r="AS1242" s="229" t="s">
        <v>2548</v>
      </c>
    </row>
    <row r="1243" spans="1:45" x14ac:dyDescent="0.2">
      <c r="A1243" s="229">
        <v>423544</v>
      </c>
      <c r="B1243" s="229" t="s">
        <v>382</v>
      </c>
      <c r="AD1243" s="229" t="s">
        <v>156</v>
      </c>
      <c r="AE1243" s="229" t="s">
        <v>156</v>
      </c>
      <c r="AF1243" s="229" t="s">
        <v>156</v>
      </c>
      <c r="AG1243" s="229" t="s">
        <v>156</v>
      </c>
      <c r="AI1243" s="229" t="s">
        <v>156</v>
      </c>
      <c r="AJ1243" s="229" t="s">
        <v>156</v>
      </c>
      <c r="AK1243" s="229" t="s">
        <v>156</v>
      </c>
      <c r="AL1243" s="229" t="s">
        <v>156</v>
      </c>
      <c r="AM1243" s="229" t="s">
        <v>156</v>
      </c>
      <c r="AS1243" s="229" t="s">
        <v>2548</v>
      </c>
    </row>
    <row r="1244" spans="1:45" x14ac:dyDescent="0.2">
      <c r="A1244" s="229">
        <v>423617</v>
      </c>
      <c r="B1244" s="229" t="s">
        <v>382</v>
      </c>
      <c r="AF1244" s="229" t="s">
        <v>156</v>
      </c>
      <c r="AI1244" s="229" t="s">
        <v>156</v>
      </c>
      <c r="AJ1244" s="229" t="s">
        <v>156</v>
      </c>
      <c r="AK1244" s="229" t="s">
        <v>156</v>
      </c>
      <c r="AL1244" s="229" t="s">
        <v>156</v>
      </c>
      <c r="AM1244" s="229" t="s">
        <v>156</v>
      </c>
      <c r="AS1244" s="229" t="s">
        <v>2548</v>
      </c>
    </row>
    <row r="1245" spans="1:45" x14ac:dyDescent="0.2">
      <c r="A1245" s="229">
        <v>423621</v>
      </c>
      <c r="B1245" s="229" t="s">
        <v>382</v>
      </c>
      <c r="AD1245" s="229" t="s">
        <v>156</v>
      </c>
      <c r="AE1245" s="229" t="s">
        <v>156</v>
      </c>
      <c r="AF1245" s="229" t="s">
        <v>156</v>
      </c>
      <c r="AG1245" s="229" t="s">
        <v>156</v>
      </c>
      <c r="AI1245" s="229" t="s">
        <v>156</v>
      </c>
      <c r="AJ1245" s="229" t="s">
        <v>156</v>
      </c>
      <c r="AK1245" s="229" t="s">
        <v>156</v>
      </c>
      <c r="AL1245" s="229" t="s">
        <v>156</v>
      </c>
      <c r="AM1245" s="229" t="s">
        <v>156</v>
      </c>
      <c r="AS1245" s="229" t="s">
        <v>2548</v>
      </c>
    </row>
    <row r="1246" spans="1:45" x14ac:dyDescent="0.2">
      <c r="A1246" s="229">
        <v>424298</v>
      </c>
      <c r="B1246" s="229" t="s">
        <v>382</v>
      </c>
      <c r="AD1246" s="229" t="s">
        <v>156</v>
      </c>
      <c r="AE1246" s="229" t="s">
        <v>156</v>
      </c>
      <c r="AF1246" s="229" t="s">
        <v>156</v>
      </c>
      <c r="AG1246" s="229" t="s">
        <v>156</v>
      </c>
      <c r="AI1246" s="229" t="s">
        <v>156</v>
      </c>
      <c r="AJ1246" s="229" t="s">
        <v>156</v>
      </c>
      <c r="AK1246" s="229" t="s">
        <v>156</v>
      </c>
      <c r="AL1246" s="229" t="s">
        <v>156</v>
      </c>
      <c r="AM1246" s="229" t="s">
        <v>156</v>
      </c>
      <c r="AS1246" s="229" t="s">
        <v>2548</v>
      </c>
    </row>
    <row r="1247" spans="1:45" x14ac:dyDescent="0.2">
      <c r="A1247" s="229">
        <v>424832</v>
      </c>
      <c r="B1247" s="229" t="s">
        <v>382</v>
      </c>
      <c r="AD1247" s="229" t="s">
        <v>157</v>
      </c>
      <c r="AF1247" s="229" t="s">
        <v>156</v>
      </c>
      <c r="AI1247" s="229" t="s">
        <v>156</v>
      </c>
      <c r="AJ1247" s="229" t="s">
        <v>156</v>
      </c>
      <c r="AK1247" s="229" t="s">
        <v>156</v>
      </c>
      <c r="AL1247" s="229" t="s">
        <v>156</v>
      </c>
      <c r="AM1247" s="229" t="s">
        <v>156</v>
      </c>
      <c r="AS1247" s="229" t="s">
        <v>2548</v>
      </c>
    </row>
  </sheetData>
  <sheetProtection password="DA5B" sheet="1" objects="1" scenarios="1" selectLockedCells="1" selectUnlockedCell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5"/>
  <sheetViews>
    <sheetView showGridLines="0" rightToLeft="1" topLeftCell="D1" workbookViewId="0">
      <selection activeCell="I5" sqref="I5"/>
    </sheetView>
  </sheetViews>
  <sheetFormatPr defaultColWidth="9" defaultRowHeight="15" x14ac:dyDescent="0.2"/>
  <cols>
    <col min="1" max="2" width="5.125" style="1" customWidth="1"/>
    <col min="3" max="3" width="4.125" style="1" customWidth="1"/>
    <col min="4" max="4" width="8" style="76" customWidth="1"/>
    <col min="5" max="5" width="7.125" style="76" customWidth="1"/>
    <col min="6" max="6" width="4.75" style="76" customWidth="1"/>
    <col min="7" max="7" width="5.375" style="76" customWidth="1"/>
    <col min="8" max="8" width="5.25" style="1" customWidth="1"/>
    <col min="9" max="9" width="9.125" style="1" customWidth="1"/>
    <col min="10" max="10" width="5" style="1" customWidth="1"/>
    <col min="11" max="11" width="3.875" style="1" customWidth="1"/>
    <col min="12" max="12" width="9.25" style="76" customWidth="1"/>
    <col min="13" max="13" width="6" style="76" customWidth="1"/>
    <col min="14" max="14" width="7.125" style="76" customWidth="1"/>
    <col min="15" max="16" width="4.375" style="1" customWidth="1"/>
    <col min="17" max="17" width="4" style="1" customWidth="1"/>
    <col min="18" max="19" width="9" style="1"/>
    <col min="20" max="20" width="6" style="1" customWidth="1"/>
    <col min="21" max="21" width="2.875" style="39" hidden="1" customWidth="1"/>
    <col min="22" max="22" width="6" style="1" customWidth="1"/>
    <col min="23" max="16384" width="9" style="1"/>
  </cols>
  <sheetData>
    <row r="1" spans="1:22" ht="19.5" thickBot="1" x14ac:dyDescent="0.25">
      <c r="A1" s="447">
        <f ca="1">NOW()</f>
        <v>44040.770384953707</v>
      </c>
      <c r="B1" s="447"/>
      <c r="C1" s="447"/>
      <c r="D1" s="447"/>
      <c r="E1" s="184" t="s">
        <v>2549</v>
      </c>
      <c r="F1" s="184"/>
      <c r="G1" s="184"/>
      <c r="H1" s="184"/>
      <c r="I1" s="184"/>
      <c r="J1" s="184"/>
      <c r="K1" s="184"/>
      <c r="L1" s="184"/>
      <c r="M1" s="184"/>
      <c r="N1" s="184"/>
      <c r="O1" s="184"/>
      <c r="P1" s="184"/>
      <c r="Q1" s="185"/>
    </row>
    <row r="2" spans="1:22" ht="17.25" customHeight="1" x14ac:dyDescent="0.2">
      <c r="A2" s="448" t="s">
        <v>363</v>
      </c>
      <c r="B2" s="449"/>
      <c r="C2" s="450">
        <f>'إختيار المقررات'!D1</f>
        <v>0</v>
      </c>
      <c r="D2" s="450"/>
      <c r="E2" s="451" t="s">
        <v>3</v>
      </c>
      <c r="F2" s="451"/>
      <c r="G2" s="452" t="e">
        <f>'إختيار المقررات'!J1</f>
        <v>#N/A</v>
      </c>
      <c r="H2" s="452"/>
      <c r="I2" s="452"/>
      <c r="J2" s="457" t="s">
        <v>4</v>
      </c>
      <c r="K2" s="457"/>
      <c r="L2" s="453" t="b">
        <f>'إختيار المقررات'!P1</f>
        <v>0</v>
      </c>
      <c r="M2" s="453"/>
      <c r="N2" s="186" t="s">
        <v>5</v>
      </c>
      <c r="O2" s="453" t="b">
        <f>'إختيار المقررات'!V1</f>
        <v>0</v>
      </c>
      <c r="P2" s="453"/>
      <c r="Q2" s="454"/>
    </row>
    <row r="3" spans="1:22" ht="17.25" customHeight="1" x14ac:dyDescent="0.2">
      <c r="A3" s="462" t="s">
        <v>364</v>
      </c>
      <c r="B3" s="463"/>
      <c r="C3" s="455" t="e">
        <f>'إختيار المقررات'!D2</f>
        <v>#N/A</v>
      </c>
      <c r="D3" s="455"/>
      <c r="E3" s="466">
        <f>'إدخال البيانات'!E4</f>
        <v>0</v>
      </c>
      <c r="F3" s="466"/>
      <c r="G3" s="458" t="s">
        <v>276</v>
      </c>
      <c r="H3" s="458"/>
      <c r="I3" s="465">
        <f>'إدخال البيانات'!D4</f>
        <v>0</v>
      </c>
      <c r="J3" s="465"/>
      <c r="K3" s="465"/>
      <c r="L3" s="187" t="s">
        <v>275</v>
      </c>
      <c r="M3" s="464" t="str">
        <f>'إدخال البيانات'!C4</f>
        <v xml:space="preserve"> </v>
      </c>
      <c r="N3" s="464"/>
      <c r="O3" s="464"/>
      <c r="P3" s="460" t="s">
        <v>277</v>
      </c>
      <c r="Q3" s="461"/>
    </row>
    <row r="4" spans="1:22" ht="18.75" customHeight="1" x14ac:dyDescent="0.2">
      <c r="A4" s="462" t="s">
        <v>365</v>
      </c>
      <c r="B4" s="463"/>
      <c r="C4" s="436" t="b">
        <f>'إختيار المقررات'!D3</f>
        <v>0</v>
      </c>
      <c r="D4" s="436"/>
      <c r="E4" s="439" t="s">
        <v>369</v>
      </c>
      <c r="F4" s="439"/>
      <c r="G4" s="456" t="b">
        <f>'إختيار المقررات'!AB1</f>
        <v>0</v>
      </c>
      <c r="H4" s="456"/>
      <c r="I4" s="188" t="s">
        <v>373</v>
      </c>
      <c r="J4" s="436" t="b">
        <f>'إختيار المقررات'!AH1</f>
        <v>0</v>
      </c>
      <c r="K4" s="436"/>
      <c r="L4" s="436"/>
      <c r="M4" s="464">
        <f>'إدخال البيانات'!F4</f>
        <v>0</v>
      </c>
      <c r="N4" s="464"/>
      <c r="O4" s="464"/>
      <c r="P4" s="458" t="s">
        <v>278</v>
      </c>
      <c r="Q4" s="459"/>
    </row>
    <row r="5" spans="1:22" ht="18.75" customHeight="1" x14ac:dyDescent="0.2">
      <c r="A5" s="444" t="s">
        <v>366</v>
      </c>
      <c r="B5" s="445"/>
      <c r="C5" s="434" t="b">
        <f>'إختيار المقررات'!J3</f>
        <v>0</v>
      </c>
      <c r="D5" s="434"/>
      <c r="E5" s="442" t="s">
        <v>370</v>
      </c>
      <c r="F5" s="442"/>
      <c r="G5" s="446">
        <f>'إدخال البيانات'!F6</f>
        <v>0</v>
      </c>
      <c r="H5" s="440"/>
      <c r="I5" s="189" t="s">
        <v>374</v>
      </c>
      <c r="J5" s="440">
        <f>'إدخال البيانات'!D6</f>
        <v>0</v>
      </c>
      <c r="K5" s="440"/>
      <c r="L5" s="440"/>
      <c r="M5" s="443" t="s">
        <v>376</v>
      </c>
      <c r="N5" s="443"/>
      <c r="O5" s="434" t="b">
        <f>'إختيار المقررات'!V3</f>
        <v>0</v>
      </c>
      <c r="P5" s="434"/>
      <c r="Q5" s="435"/>
    </row>
    <row r="6" spans="1:22" ht="18.75" customHeight="1" x14ac:dyDescent="0.2">
      <c r="A6" s="437" t="s">
        <v>367</v>
      </c>
      <c r="B6" s="438"/>
      <c r="C6" s="436">
        <f>'إدخال البيانات'!B10</f>
        <v>0</v>
      </c>
      <c r="D6" s="436"/>
      <c r="E6" s="439" t="s">
        <v>371</v>
      </c>
      <c r="F6" s="439"/>
      <c r="G6" s="436" t="b">
        <f>'إختيار المقررات'!D4</f>
        <v>0</v>
      </c>
      <c r="H6" s="436"/>
      <c r="I6" s="190" t="s">
        <v>375</v>
      </c>
      <c r="J6" s="440" t="b">
        <f>'إختيار المقررات'!P4</f>
        <v>0</v>
      </c>
      <c r="K6" s="440"/>
      <c r="L6" s="440"/>
      <c r="M6" s="439" t="s">
        <v>377</v>
      </c>
      <c r="N6" s="439"/>
      <c r="O6" s="436" t="b">
        <f>'إختيار المقررات'!J4</f>
        <v>0</v>
      </c>
      <c r="P6" s="436"/>
      <c r="Q6" s="441"/>
    </row>
    <row r="7" spans="1:22" ht="19.5" thickBot="1" x14ac:dyDescent="0.25">
      <c r="A7" s="418" t="s">
        <v>368</v>
      </c>
      <c r="B7" s="419"/>
      <c r="C7" s="414">
        <f>'إدخال البيانات'!A10</f>
        <v>0</v>
      </c>
      <c r="D7" s="415"/>
      <c r="E7" s="420" t="s">
        <v>372</v>
      </c>
      <c r="F7" s="420"/>
      <c r="G7" s="421">
        <f>'إدخال البيانات'!F8</f>
        <v>0</v>
      </c>
      <c r="H7" s="422"/>
      <c r="I7" s="191" t="s">
        <v>153</v>
      </c>
      <c r="J7" s="423">
        <f>'إدخال البيانات'!E8</f>
        <v>0</v>
      </c>
      <c r="K7" s="423"/>
      <c r="L7" s="423"/>
      <c r="M7" s="423"/>
      <c r="N7" s="423"/>
      <c r="O7" s="423"/>
      <c r="P7" s="423"/>
      <c r="Q7" s="424"/>
    </row>
    <row r="8" spans="1:22" ht="26.25" customHeight="1" x14ac:dyDescent="0.2">
      <c r="A8" s="416" t="s">
        <v>2550</v>
      </c>
      <c r="B8" s="416"/>
      <c r="C8" s="416"/>
      <c r="D8" s="416"/>
      <c r="E8" s="416"/>
      <c r="F8" s="416"/>
      <c r="G8" s="416"/>
      <c r="H8" s="416"/>
      <c r="I8" s="416"/>
      <c r="J8" s="416"/>
      <c r="K8" s="416"/>
      <c r="L8" s="416"/>
      <c r="M8" s="416"/>
      <c r="N8" s="416"/>
      <c r="O8" s="416"/>
      <c r="P8" s="416"/>
      <c r="Q8" s="416"/>
    </row>
    <row r="9" spans="1:22" ht="27" customHeight="1" thickBot="1" x14ac:dyDescent="0.25">
      <c r="A9" s="417"/>
      <c r="B9" s="417"/>
      <c r="C9" s="417"/>
      <c r="D9" s="417"/>
      <c r="E9" s="417"/>
      <c r="F9" s="417"/>
      <c r="G9" s="417"/>
      <c r="H9" s="417"/>
      <c r="I9" s="417"/>
      <c r="J9" s="417"/>
      <c r="K9" s="417"/>
      <c r="L9" s="417"/>
      <c r="M9" s="417"/>
      <c r="N9" s="417"/>
      <c r="O9" s="417"/>
      <c r="P9" s="417"/>
      <c r="Q9" s="417"/>
      <c r="R9" s="46"/>
      <c r="S9" s="46"/>
      <c r="T9" s="46"/>
    </row>
    <row r="10" spans="1:22" ht="22.5" customHeight="1" thickBot="1" x14ac:dyDescent="0.25">
      <c r="A10" s="47"/>
      <c r="B10" s="181" t="s">
        <v>28</v>
      </c>
      <c r="C10" s="425" t="s">
        <v>351</v>
      </c>
      <c r="D10" s="426"/>
      <c r="E10" s="426"/>
      <c r="F10" s="426"/>
      <c r="G10" s="426"/>
      <c r="H10" s="427"/>
      <c r="I10" s="47"/>
      <c r="J10" s="181" t="s">
        <v>28</v>
      </c>
      <c r="K10" s="425" t="s">
        <v>351</v>
      </c>
      <c r="L10" s="426"/>
      <c r="M10" s="426"/>
      <c r="N10" s="426"/>
      <c r="O10" s="426"/>
      <c r="P10" s="427"/>
      <c r="Q10" s="48"/>
      <c r="R10" s="49"/>
      <c r="S10" s="49"/>
      <c r="T10" s="50"/>
      <c r="U10" s="156" t="str">
        <f>IFERROR(SMALL('إختيار المقررات'!$F$9:$F$27,'إختيار المقررات'!BL5),"")</f>
        <v/>
      </c>
      <c r="V10" s="1" t="str">
        <f>IFERROR(SMALL('إختيار المقررات'!$BK$6:$BK$52,'إختيار المقررات'!BL5),"")</f>
        <v/>
      </c>
    </row>
    <row r="11" spans="1:22" ht="22.5" customHeight="1" x14ac:dyDescent="0.2">
      <c r="A11" s="51" t="str">
        <f>IF('إختيار المقررات'!BR58=1,U10,IF('إختيار المقررات'!F28&lt;2,"",U10))</f>
        <v/>
      </c>
      <c r="B11" s="178" t="str">
        <f>IFERROR(VLOOKUP(A11,'إختيار المقررات'!$BL$5:$BM$54,2,0),"")</f>
        <v/>
      </c>
      <c r="C11" s="400" t="str">
        <f>IFERROR(VLOOKUP(A11,'إختيار المقررات'!$BL$5:$BN$54,3,0),"")</f>
        <v/>
      </c>
      <c r="D11" s="400"/>
      <c r="E11" s="400"/>
      <c r="F11" s="400"/>
      <c r="G11" s="53" t="str">
        <f>IFERROR(VLOOKUP(C11,'إختيار المقررات'!$K$9:$T$28,9,0),"")</f>
        <v/>
      </c>
      <c r="H11" s="180" t="str">
        <f>IFERROR(IF(VLOOKUP(C11,'إختيار المقررات'!$K$9:$T$28,10,0)=0,"",VLOOKUP(C11,'إختيار المقررات'!$K$9:$T$28,10,0)),"")</f>
        <v/>
      </c>
      <c r="I11" s="51" t="str">
        <f>U18</f>
        <v/>
      </c>
      <c r="J11" s="178" t="str">
        <f>IFERROR(VLOOKUP(I11,'إختيار المقررات'!$BL$5:$BM$54,2,0),"")</f>
        <v/>
      </c>
      <c r="K11" s="400" t="str">
        <f>IFERROR(VLOOKUP(I11,'إختيار المقررات'!$BL$5:$BN$54,3,0),"")</f>
        <v/>
      </c>
      <c r="L11" s="400"/>
      <c r="M11" s="400"/>
      <c r="N11" s="400"/>
      <c r="O11" s="179" t="str">
        <f>IFERROR(VLOOKUP(K11,'إختيار المقررات'!$K$9:$T$28,9,0),"")</f>
        <v/>
      </c>
      <c r="P11" s="180" t="str">
        <f>IFERROR(IF(VLOOKUP(K11,'إختيار المقررات'!$K$9:$T$28,10,0)=0,"",VLOOKUP(K11,'إختيار المقررات'!$K$9:$T$28,10,0)),"")</f>
        <v/>
      </c>
      <c r="Q11" s="55"/>
      <c r="R11" s="56"/>
      <c r="S11" s="57"/>
      <c r="T11" s="56"/>
      <c r="U11" s="156" t="str">
        <f>IFERROR(SMALL('إختيار المقررات'!$F$9:$F$27,'إختيار المقررات'!BL6),"")</f>
        <v/>
      </c>
      <c r="V11" s="1" t="str">
        <f>IFERROR(SMALL('إختيار المقررات'!$BK$6:$BK$52,'إختيار المقررات'!BL6),"")</f>
        <v/>
      </c>
    </row>
    <row r="12" spans="1:22" ht="22.5" customHeight="1" x14ac:dyDescent="0.2">
      <c r="A12" s="51" t="str">
        <f t="shared" ref="A12:A18" si="0">U11</f>
        <v/>
      </c>
      <c r="B12" s="178" t="str">
        <f>IFERROR(VLOOKUP(A12,'إختيار المقررات'!$BL$5:$BM$54,2,0),"")</f>
        <v/>
      </c>
      <c r="C12" s="400" t="str">
        <f>IFERROR(VLOOKUP(A12,'إختيار المقررات'!$BL$5:$BN$54,3,0),"")</f>
        <v/>
      </c>
      <c r="D12" s="400"/>
      <c r="E12" s="400"/>
      <c r="F12" s="400"/>
      <c r="G12" s="53" t="str">
        <f>IFERROR(VLOOKUP(C12,'إختيار المقررات'!$K$9:$T$28,9,0),"")</f>
        <v/>
      </c>
      <c r="H12" s="180" t="str">
        <f>IFERROR(IF(VLOOKUP(C12,'إختيار المقررات'!$K$9:$T$28,10,0)=0,"",VLOOKUP(C12,'إختيار المقررات'!$K$9:$T$28,10,0)),"")</f>
        <v/>
      </c>
      <c r="I12" s="51" t="str">
        <f t="shared" ref="I12:I18" si="1">U19</f>
        <v/>
      </c>
      <c r="J12" s="178" t="str">
        <f>IFERROR(VLOOKUP(I12,'إختيار المقررات'!$BL$5:$BM$54,2,0),"")</f>
        <v/>
      </c>
      <c r="K12" s="401" t="str">
        <f>IFERROR(VLOOKUP(I12,'إختيار المقررات'!$BL$5:$BN$54,3,0),"")</f>
        <v/>
      </c>
      <c r="L12" s="401"/>
      <c r="M12" s="401"/>
      <c r="N12" s="401"/>
      <c r="O12" s="179" t="str">
        <f>IFERROR(VLOOKUP(K12,'إختيار المقررات'!$K$9:$T$28,9,0),"")</f>
        <v/>
      </c>
      <c r="P12" s="180" t="str">
        <f>IFERROR(IF(VLOOKUP(K12,'إختيار المقررات'!$K$9:$T$28,10,0)=0,"",VLOOKUP(K12,'إختيار المقررات'!$K$9:$T$28,10,0)),"")</f>
        <v/>
      </c>
      <c r="Q12" s="55"/>
      <c r="R12" s="57"/>
      <c r="S12" s="57"/>
      <c r="T12" s="58"/>
      <c r="U12" s="156" t="str">
        <f>IFERROR(SMALL('إختيار المقررات'!$F$9:$F$27,'إختيار المقررات'!BL7),"")</f>
        <v/>
      </c>
      <c r="V12" s="1" t="str">
        <f>IFERROR(SMALL('إختيار المقررات'!$BK$6:$BK$52,'إختيار المقررات'!BL7),"")</f>
        <v/>
      </c>
    </row>
    <row r="13" spans="1:22" ht="22.5" customHeight="1" x14ac:dyDescent="0.2">
      <c r="A13" s="51" t="str">
        <f t="shared" si="0"/>
        <v/>
      </c>
      <c r="B13" s="52" t="str">
        <f>IFERROR(VLOOKUP(A13,'إختيار المقررات'!$BL$5:$BM$54,2,0),"")</f>
        <v/>
      </c>
      <c r="C13" s="401" t="str">
        <f>IFERROR(VLOOKUP(A13,'إختيار المقررات'!$BL$5:$BN$54,3,0),"")</f>
        <v/>
      </c>
      <c r="D13" s="401"/>
      <c r="E13" s="401"/>
      <c r="F13" s="401"/>
      <c r="G13" s="53" t="str">
        <f>IFERROR(VLOOKUP(C13,'إختيار المقررات'!$K$9:$T$28,9,0),"")</f>
        <v/>
      </c>
      <c r="H13" s="180" t="str">
        <f>IFERROR(IF(VLOOKUP(C13,'إختيار المقررات'!$K$9:$T$28,10,0)=0,"",VLOOKUP(C13,'إختيار المقررات'!$K$9:$T$28,10,0)),"")</f>
        <v/>
      </c>
      <c r="I13" s="51" t="str">
        <f t="shared" si="1"/>
        <v/>
      </c>
      <c r="J13" s="178" t="str">
        <f>IFERROR(VLOOKUP(I13,'إختيار المقررات'!$BL$5:$BM$54,2,0),"")</f>
        <v/>
      </c>
      <c r="K13" s="401" t="str">
        <f>IFERROR(VLOOKUP(I13,'إختيار المقررات'!$BL$5:$BN$54,3,0),"")</f>
        <v/>
      </c>
      <c r="L13" s="401"/>
      <c r="M13" s="401"/>
      <c r="N13" s="401"/>
      <c r="O13" s="179" t="str">
        <f>IFERROR(VLOOKUP(K13,'إختيار المقررات'!$K$9:$T$28,9,0),"")</f>
        <v/>
      </c>
      <c r="P13" s="180" t="str">
        <f>IFERROR(IF(VLOOKUP(K13,'إختيار المقررات'!$K$9:$T$28,10,0)=0,"",VLOOKUP(K13,'إختيار المقررات'!$K$9:$T$28,10,0)),"")</f>
        <v/>
      </c>
      <c r="Q13" s="55"/>
      <c r="R13" s="57"/>
      <c r="S13" s="57"/>
      <c r="T13" s="58"/>
      <c r="U13" s="156" t="str">
        <f>IFERROR(SMALL('إختيار المقررات'!$F$9:$F$27,'إختيار المقررات'!BL8),"")</f>
        <v/>
      </c>
      <c r="V13" s="1" t="str">
        <f>IFERROR(SMALL('إختيار المقررات'!$BK$6:$BK$52,'إختيار المقررات'!BL8),"")</f>
        <v/>
      </c>
    </row>
    <row r="14" spans="1:22" ht="22.5" customHeight="1" x14ac:dyDescent="0.2">
      <c r="A14" s="51" t="str">
        <f t="shared" si="0"/>
        <v/>
      </c>
      <c r="B14" s="52" t="str">
        <f>IFERROR(VLOOKUP(A14,'إختيار المقررات'!$BL$5:$BM$54,2,0),"")</f>
        <v/>
      </c>
      <c r="C14" s="401" t="str">
        <f>IFERROR(VLOOKUP(A14,'إختيار المقررات'!$BL$5:$BN$54,3,0),"")</f>
        <v/>
      </c>
      <c r="D14" s="401"/>
      <c r="E14" s="401"/>
      <c r="F14" s="401"/>
      <c r="G14" s="53" t="str">
        <f>IFERROR(VLOOKUP(C14,'إختيار المقررات'!$K$9:$T$28,9,0),"")</f>
        <v/>
      </c>
      <c r="H14" s="180" t="str">
        <f>IFERROR(IF(VLOOKUP(C14,'إختيار المقررات'!$K$9:$T$28,10,0)=0,"",VLOOKUP(C14,'إختيار المقررات'!$K$9:$T$28,10,0)),"")</f>
        <v/>
      </c>
      <c r="I14" s="51" t="str">
        <f t="shared" si="1"/>
        <v/>
      </c>
      <c r="J14" s="178" t="str">
        <f>IFERROR(VLOOKUP(I14,'إختيار المقررات'!$BL$5:$BM$54,2,0),"")</f>
        <v/>
      </c>
      <c r="K14" s="401" t="str">
        <f>IFERROR(VLOOKUP(I14,'إختيار المقررات'!$BL$5:$BN$54,3,0),"")</f>
        <v/>
      </c>
      <c r="L14" s="401"/>
      <c r="M14" s="401"/>
      <c r="N14" s="401"/>
      <c r="O14" s="179" t="str">
        <f>IFERROR(VLOOKUP(K14,'إختيار المقررات'!$K$9:$T$28,9,0),"")</f>
        <v/>
      </c>
      <c r="P14" s="180" t="str">
        <f>IFERROR(IF(VLOOKUP(K14,'إختيار المقررات'!$K$9:$T$28,10,0)=0,"",VLOOKUP(K14,'إختيار المقررات'!$K$9:$T$28,10,0)),"")</f>
        <v/>
      </c>
      <c r="Q14" s="55"/>
      <c r="R14" s="57"/>
      <c r="S14" s="57"/>
      <c r="T14" s="58"/>
      <c r="U14" s="156" t="str">
        <f>IFERROR(SMALL('إختيار المقررات'!$F$9:$F$27,'إختيار المقررات'!BL9),"")</f>
        <v/>
      </c>
      <c r="V14" s="1" t="str">
        <f>IFERROR(SMALL('إختيار المقررات'!$BK$6:$BK$52,'إختيار المقررات'!BL9),"")</f>
        <v/>
      </c>
    </row>
    <row r="15" spans="1:22" ht="22.5" customHeight="1" x14ac:dyDescent="0.2">
      <c r="A15" s="51" t="str">
        <f t="shared" si="0"/>
        <v/>
      </c>
      <c r="B15" s="52" t="str">
        <f>IFERROR(VLOOKUP(A15,'إختيار المقررات'!$BL$5:$BM$54,2,0),"")</f>
        <v/>
      </c>
      <c r="C15" s="401" t="str">
        <f>IFERROR(VLOOKUP(A15,'إختيار المقررات'!$BL$5:$BN$54,3,0),"")</f>
        <v/>
      </c>
      <c r="D15" s="401"/>
      <c r="E15" s="401"/>
      <c r="F15" s="401"/>
      <c r="G15" s="53" t="str">
        <f>IFERROR(VLOOKUP(C15,'إختيار المقررات'!$K$9:$T$28,9,0),"")</f>
        <v/>
      </c>
      <c r="H15" s="180" t="str">
        <f>IFERROR(IF(VLOOKUP(C15,'إختيار المقررات'!$K$9:$T$28,10,0)=0,"",VLOOKUP(C15,'إختيار المقررات'!$K$9:$T$28,10,0)),"")</f>
        <v/>
      </c>
      <c r="I15" s="51" t="str">
        <f t="shared" si="1"/>
        <v/>
      </c>
      <c r="J15" s="178" t="str">
        <f>IFERROR(VLOOKUP(I15,'إختيار المقررات'!$BL$5:$BM$54,2,0),"")</f>
        <v/>
      </c>
      <c r="K15" s="401" t="str">
        <f>IFERROR(VLOOKUP(I15,'إختيار المقررات'!$BL$5:$BN$54,3,0),"")</f>
        <v/>
      </c>
      <c r="L15" s="401"/>
      <c r="M15" s="401"/>
      <c r="N15" s="401"/>
      <c r="O15" s="179" t="str">
        <f>IFERROR(VLOOKUP(K15,'إختيار المقررات'!$K$9:$T$28,9,0),"")</f>
        <v/>
      </c>
      <c r="P15" s="180" t="str">
        <f>IFERROR(IF(VLOOKUP(K15,'إختيار المقررات'!$K$9:$T$28,10,0)=0,"",VLOOKUP(K15,'إختيار المقررات'!$K$9:$T$28,10,0)),"")</f>
        <v/>
      </c>
      <c r="Q15" s="55"/>
      <c r="R15" s="57"/>
      <c r="S15" s="57"/>
      <c r="T15" s="58"/>
      <c r="U15" s="156" t="str">
        <f>IFERROR(SMALL('إختيار المقررات'!$F$9:$F$27,'إختيار المقررات'!BL10),"")</f>
        <v/>
      </c>
      <c r="V15" s="1" t="str">
        <f>IFERROR(SMALL('إختيار المقررات'!$BK$6:$BK$52,'إختيار المقررات'!BL10),"")</f>
        <v/>
      </c>
    </row>
    <row r="16" spans="1:22" ht="22.5" customHeight="1" x14ac:dyDescent="0.2">
      <c r="A16" s="51" t="str">
        <f t="shared" si="0"/>
        <v/>
      </c>
      <c r="B16" s="52" t="str">
        <f>IFERROR(VLOOKUP(A16,'إختيار المقررات'!$BL$5:$BM$54,2,0),"")</f>
        <v/>
      </c>
      <c r="C16" s="401" t="str">
        <f>IFERROR(VLOOKUP(A16,'إختيار المقررات'!$BL$5:$BN$54,3,0),"")</f>
        <v/>
      </c>
      <c r="D16" s="401"/>
      <c r="E16" s="401"/>
      <c r="F16" s="401"/>
      <c r="G16" s="53" t="str">
        <f>IFERROR(VLOOKUP(C16,'إختيار المقررات'!$K$9:$T$28,9,0),"")</f>
        <v/>
      </c>
      <c r="H16" s="180" t="str">
        <f>IFERROR(IF(VLOOKUP(C16,'إختيار المقررات'!$K$9:$T$28,10,0)=0,"",VLOOKUP(C16,'إختيار المقررات'!$K$9:$T$28,10,0)),"")</f>
        <v/>
      </c>
      <c r="I16" s="51" t="str">
        <f t="shared" si="1"/>
        <v/>
      </c>
      <c r="J16" s="178" t="str">
        <f>IFERROR(VLOOKUP(I16,'إختيار المقررات'!$BL$5:$BM$54,2,0),"")</f>
        <v/>
      </c>
      <c r="K16" s="401" t="str">
        <f>IFERROR(VLOOKUP(I16,'إختيار المقررات'!$BL$5:$BN$54,3,0),"")</f>
        <v/>
      </c>
      <c r="L16" s="401"/>
      <c r="M16" s="401"/>
      <c r="N16" s="401"/>
      <c r="O16" s="179" t="str">
        <f>IFERROR(VLOOKUP(K16,'إختيار المقررات'!$K$9:$T$28,9,0),"")</f>
        <v/>
      </c>
      <c r="P16" s="180" t="str">
        <f>IFERROR(IF(VLOOKUP(K16,'إختيار المقررات'!$K$9:$T$28,10,0)=0,"",VLOOKUP(K16,'إختيار المقررات'!$K$9:$T$28,10,0)),"")</f>
        <v/>
      </c>
      <c r="Q16" s="55"/>
      <c r="R16" s="57"/>
      <c r="S16" s="57"/>
      <c r="T16" s="58"/>
      <c r="U16" s="156" t="str">
        <f>IFERROR(SMALL('إختيار المقررات'!$F$9:$F$27,'إختيار المقررات'!BL11),"")</f>
        <v/>
      </c>
      <c r="V16" s="1" t="str">
        <f>IFERROR(SMALL('إختيار المقررات'!$BK$6:$BK$52,'إختيار المقررات'!BL11),"")</f>
        <v/>
      </c>
    </row>
    <row r="17" spans="1:22" s="59" customFormat="1" ht="22.5" customHeight="1" x14ac:dyDescent="0.2">
      <c r="A17" s="51" t="str">
        <f t="shared" si="0"/>
        <v/>
      </c>
      <c r="B17" s="52" t="str">
        <f>IFERROR(VLOOKUP(A17,'إختيار المقررات'!$BL$5:$BM$54,2,0),"")</f>
        <v/>
      </c>
      <c r="C17" s="401" t="str">
        <f>IFERROR(VLOOKUP(A17,'إختيار المقررات'!$BL$5:$BN$54,3,0),"")</f>
        <v/>
      </c>
      <c r="D17" s="401"/>
      <c r="E17" s="401"/>
      <c r="F17" s="401"/>
      <c r="G17" s="53" t="str">
        <f>IFERROR(VLOOKUP(C17,'إختيار المقررات'!$K$9:$T$28,9,0),"")</f>
        <v/>
      </c>
      <c r="H17" s="180" t="str">
        <f>IFERROR(IF(VLOOKUP(C17,'إختيار المقررات'!$K$9:$T$28,10,0)=0,"",VLOOKUP(C17,'إختيار المقررات'!$K$9:$T$28,10,0)),"")</f>
        <v/>
      </c>
      <c r="I17" s="51" t="str">
        <f t="shared" si="1"/>
        <v/>
      </c>
      <c r="J17" s="178" t="str">
        <f>IFERROR(VLOOKUP(I17,'إختيار المقررات'!$BL$5:$BM$54,2,0),"")</f>
        <v/>
      </c>
      <c r="K17" s="401" t="str">
        <f>IFERROR(VLOOKUP(I17,'إختيار المقررات'!$BL$5:$BN$54,3,0),"")</f>
        <v/>
      </c>
      <c r="L17" s="401"/>
      <c r="M17" s="401"/>
      <c r="N17" s="401"/>
      <c r="O17" s="179" t="str">
        <f>IFERROR(VLOOKUP(K17,'إختيار المقررات'!$K$9:$T$28,9,0),"")</f>
        <v/>
      </c>
      <c r="P17" s="180" t="str">
        <f>IFERROR(IF(VLOOKUP(K17,'إختيار المقررات'!$K$9:$T$28,10,0)=0,"",VLOOKUP(K17,'إختيار المقررات'!$K$9:$T$28,10,0)),"")</f>
        <v/>
      </c>
      <c r="Q17" s="55"/>
      <c r="R17" s="57"/>
      <c r="S17" s="57"/>
      <c r="T17" s="58"/>
      <c r="U17" s="156" t="str">
        <f>IFERROR(SMALL('إختيار المقررات'!$F$9:$F$27,'إختيار المقررات'!BL12),"")</f>
        <v/>
      </c>
      <c r="V17" s="1" t="str">
        <f>IFERROR(SMALL('إختيار المقررات'!$BK$6:$BK$52,'إختيار المقررات'!BL12),"")</f>
        <v/>
      </c>
    </row>
    <row r="18" spans="1:22" s="59" customFormat="1" ht="22.5" customHeight="1" x14ac:dyDescent="0.2">
      <c r="A18" s="51" t="str">
        <f t="shared" si="0"/>
        <v/>
      </c>
      <c r="B18" s="52" t="str">
        <f>IFERROR(VLOOKUP(A18,'إختيار المقررات'!$BL$5:$BM$54,2,0),"")</f>
        <v/>
      </c>
      <c r="C18" s="401" t="str">
        <f>IFERROR(VLOOKUP(A18,'إختيار المقررات'!$BL$5:$BN$54,3,0),"")</f>
        <v/>
      </c>
      <c r="D18" s="401"/>
      <c r="E18" s="401"/>
      <c r="F18" s="401"/>
      <c r="G18" s="53" t="str">
        <f>IFERROR(VLOOKUP(C18,'إختيار المقررات'!$K$9:$T$28,9,0),"")</f>
        <v/>
      </c>
      <c r="H18" s="180" t="str">
        <f>IFERROR(IF(VLOOKUP(C18,'إختيار المقررات'!$K$9:$T$28,10,0)=0,"",VLOOKUP(C18,'إختيار المقررات'!$K$9:$T$28,10,0)),"")</f>
        <v/>
      </c>
      <c r="I18" s="51" t="str">
        <f t="shared" si="1"/>
        <v/>
      </c>
      <c r="J18" s="178" t="str">
        <f>IFERROR(VLOOKUP(I18,'إختيار المقررات'!$BL$5:$BM$54,2,0),"")</f>
        <v/>
      </c>
      <c r="K18" s="401" t="str">
        <f>IFERROR(VLOOKUP(I18,'إختيار المقررات'!$BL$5:$BN$54,3,0),"")</f>
        <v/>
      </c>
      <c r="L18" s="401"/>
      <c r="M18" s="401"/>
      <c r="N18" s="401"/>
      <c r="O18" s="179" t="str">
        <f>IFERROR(VLOOKUP(K18,'إختيار المقررات'!$K$9:$T$28,9,0),"")</f>
        <v/>
      </c>
      <c r="P18" s="180" t="str">
        <f>IFERROR(IF(VLOOKUP(K18,'إختيار المقررات'!$K$9:$T$28,10,0)=0,"",VLOOKUP(K18,'إختيار المقررات'!$K$9:$T$28,10,0)),"")</f>
        <v/>
      </c>
      <c r="Q18" s="55"/>
      <c r="R18" s="60"/>
      <c r="S18" s="60"/>
      <c r="T18" s="33"/>
      <c r="U18" s="156" t="str">
        <f>IFERROR(SMALL('إختيار المقررات'!$F$9:$F$27,'إختيار المقررات'!BL13),"")</f>
        <v/>
      </c>
      <c r="V18" s="1" t="str">
        <f>IFERROR(SMALL('إختيار المقررات'!$BK$6:$BK$52,'إختيار المقررات'!BL13),"")</f>
        <v/>
      </c>
    </row>
    <row r="19" spans="1:22" s="59" customFormat="1" ht="22.5" customHeight="1" x14ac:dyDescent="0.2">
      <c r="A19" s="51"/>
      <c r="B19" s="55"/>
      <c r="C19" s="55"/>
      <c r="D19" s="55"/>
      <c r="E19" s="55"/>
      <c r="F19" s="55"/>
      <c r="G19" s="33"/>
      <c r="H19" s="33"/>
      <c r="I19" s="51">
        <f>U26</f>
        <v>0</v>
      </c>
      <c r="J19" s="178" t="str">
        <f>IFERROR(VLOOKUP(I19,'إختيار المقررات'!$BL$5:$BM$54,2,0),"")</f>
        <v/>
      </c>
      <c r="K19" s="401" t="str">
        <f>IFERROR(VLOOKUP(I19,'إختيار المقررات'!$BL$5:$BN$54,3,0),"")</f>
        <v/>
      </c>
      <c r="L19" s="401"/>
      <c r="M19" s="401"/>
      <c r="N19" s="401"/>
      <c r="O19" s="179" t="str">
        <f>IFERROR(VLOOKUP(K19,'إختيار المقررات'!$K$9:$T$28,9,0),"")</f>
        <v/>
      </c>
      <c r="P19" s="180" t="str">
        <f>IFERROR(IF(VLOOKUP(K19,'إختيار المقررات'!$K$9:$T$28,10,0)=0,"",VLOOKUP(K19,'إختيار المقررات'!$K$9:$T$28,10,0)),"")</f>
        <v/>
      </c>
      <c r="Q19" s="55"/>
      <c r="R19" s="60"/>
      <c r="S19" s="60"/>
      <c r="T19" s="33"/>
      <c r="U19" s="156" t="str">
        <f>IFERROR(SMALL('إختيار المقررات'!$F$9:$F$27,'إختيار المقررات'!BL14),"")</f>
        <v/>
      </c>
      <c r="V19" s="1" t="str">
        <f>IFERROR(SMALL('إختيار المقررات'!$BK$6:$BK$52,'إختيار المقررات'!BL14),"")</f>
        <v/>
      </c>
    </row>
    <row r="20" spans="1:22" s="59" customFormat="1" ht="22.5" customHeight="1" thickBot="1" x14ac:dyDescent="0.25">
      <c r="A20" s="51"/>
      <c r="B20" s="55"/>
      <c r="C20" s="55"/>
      <c r="D20" s="55"/>
      <c r="E20" s="55"/>
      <c r="F20" s="55"/>
      <c r="G20" s="33"/>
      <c r="H20" s="33"/>
      <c r="I20" s="54" t="str">
        <f t="shared" ref="I20" si="2">V19</f>
        <v/>
      </c>
      <c r="J20" s="197" t="str">
        <f>IFERROR(VLOOKUP(I20,'إختيار المقررات'!$BL$5:$BM$42,2,0),"")</f>
        <v/>
      </c>
      <c r="K20" s="431" t="str">
        <f>IFERROR(VLOOKUP(I20,'إختيار المقررات'!$BL$5:$BN$54,3,0),"")</f>
        <v/>
      </c>
      <c r="L20" s="431"/>
      <c r="M20" s="431"/>
      <c r="N20" s="431"/>
      <c r="O20" s="198" t="str">
        <f>IFERROR(VLOOKUP(I20,'إختيار المقررات'!$BL$5:$BP$54,4,0),"")</f>
        <v/>
      </c>
      <c r="P20" s="199" t="str">
        <f>IFERROR(VLOOKUP(I20,'إختيار المقررات'!$BL$5:$BP$54,5,0),"")</f>
        <v/>
      </c>
      <c r="Q20" s="55"/>
      <c r="R20" s="60"/>
      <c r="S20" s="60"/>
      <c r="T20" s="33"/>
      <c r="U20" s="156" t="str">
        <f>IFERROR(SMALL('إختيار المقررات'!$F$9:$F$27,'إختيار المقررات'!BL15),"")</f>
        <v/>
      </c>
      <c r="V20" s="1" t="str">
        <f>IFERROR(SMALL('إختيار المقررات'!$BK$6:$BK$52,'إختيار المقررات'!BL15),"")</f>
        <v/>
      </c>
    </row>
    <row r="21" spans="1:22" s="59" customFormat="1" ht="3.75" customHeight="1" thickBot="1" x14ac:dyDescent="0.25">
      <c r="A21" s="51"/>
      <c r="B21" s="55"/>
      <c r="C21" s="55"/>
      <c r="D21" s="55"/>
      <c r="E21" s="55"/>
      <c r="F21" s="55"/>
      <c r="G21" s="33"/>
      <c r="H21" s="33"/>
      <c r="I21" s="54"/>
      <c r="J21" s="55"/>
      <c r="K21" s="55"/>
      <c r="L21" s="55"/>
      <c r="M21" s="55"/>
      <c r="N21" s="55"/>
      <c r="O21" s="33"/>
      <c r="P21" s="33"/>
      <c r="Q21" s="55"/>
      <c r="R21" s="60"/>
      <c r="S21" s="60"/>
      <c r="T21" s="33"/>
      <c r="U21" s="156" t="str">
        <f>IFERROR(SMALL('إختيار المقررات'!$F$9:$F$27,'إختيار المقررات'!BL16),"")</f>
        <v/>
      </c>
      <c r="V21" s="1"/>
    </row>
    <row r="22" spans="1:22" ht="33.75" customHeight="1" thickTop="1" thickBot="1" x14ac:dyDescent="0.25">
      <c r="A22" s="432" t="s">
        <v>164</v>
      </c>
      <c r="B22" s="433"/>
      <c r="C22" s="433"/>
      <c r="D22" s="433"/>
      <c r="E22" s="200">
        <f>'إختيار المقررات'!AH14</f>
        <v>0</v>
      </c>
      <c r="F22" s="432" t="s">
        <v>2544</v>
      </c>
      <c r="G22" s="433"/>
      <c r="H22" s="433"/>
      <c r="I22" s="433"/>
      <c r="J22" s="410">
        <f>'إختيار المقررات'!AH15</f>
        <v>0</v>
      </c>
      <c r="K22" s="411"/>
      <c r="L22" s="432" t="s">
        <v>2545</v>
      </c>
      <c r="M22" s="433"/>
      <c r="N22" s="433"/>
      <c r="O22" s="433"/>
      <c r="P22" s="412">
        <f>'إختيار المقررات'!AH16</f>
        <v>0</v>
      </c>
      <c r="Q22" s="413"/>
      <c r="R22" s="61"/>
      <c r="U22" s="156" t="str">
        <f>IFERROR(SMALL('إختيار المقررات'!$F$9:$F$27,'إختيار المقررات'!BL17),"")</f>
        <v/>
      </c>
    </row>
    <row r="23" spans="1:22" ht="24.75" customHeight="1" thickTop="1" thickBot="1" x14ac:dyDescent="0.25">
      <c r="A23" s="429" t="s">
        <v>158</v>
      </c>
      <c r="B23" s="430"/>
      <c r="C23" s="430"/>
      <c r="D23" s="430"/>
      <c r="E23" s="428">
        <f>'إختيار المقررات'!D5</f>
        <v>0</v>
      </c>
      <c r="F23" s="428"/>
      <c r="G23" s="428"/>
      <c r="H23" s="428"/>
      <c r="I23" s="428"/>
      <c r="J23" s="428"/>
      <c r="K23" s="403" t="s">
        <v>163</v>
      </c>
      <c r="L23" s="404"/>
      <c r="M23" s="404"/>
      <c r="N23" s="405"/>
      <c r="O23" s="406" t="e">
        <f>'إختيار المقررات'!AH9</f>
        <v>#N/A</v>
      </c>
      <c r="P23" s="406"/>
      <c r="Q23" s="407"/>
      <c r="U23" s="156" t="str">
        <f>IFERROR(SMALL('إختيار المقررات'!$F$9:$F$27,'إختيار المقررات'!BL18),"")</f>
        <v/>
      </c>
    </row>
    <row r="24" spans="1:22" ht="23.25" customHeight="1" thickTop="1" x14ac:dyDescent="0.2">
      <c r="A24" s="389" t="s">
        <v>2763</v>
      </c>
      <c r="B24" s="389"/>
      <c r="C24" s="389"/>
      <c r="D24" s="215" t="e">
        <f>'إختيار المقررات'!P5</f>
        <v>#N/A</v>
      </c>
      <c r="E24" s="216" t="s">
        <v>0</v>
      </c>
      <c r="F24" s="390" t="e">
        <f>'إختيار المقررات'!V5</f>
        <v>#N/A</v>
      </c>
      <c r="G24" s="390"/>
      <c r="H24" s="376" t="s">
        <v>48</v>
      </c>
      <c r="I24" s="376"/>
      <c r="J24" s="391" t="e">
        <f>'إختيار المقررات'!AB5</f>
        <v>#N/A</v>
      </c>
      <c r="K24" s="392"/>
      <c r="L24" s="377" t="s">
        <v>29</v>
      </c>
      <c r="M24" s="378"/>
      <c r="N24" s="383" t="s">
        <v>30</v>
      </c>
      <c r="O24" s="384"/>
      <c r="P24" s="363" t="s">
        <v>31</v>
      </c>
      <c r="Q24" s="364"/>
      <c r="U24" s="156" t="str">
        <f>IFERROR(SMALL('إختيار المقررات'!$F$9:$F$27,'إختيار المقررات'!BL19),"")</f>
        <v/>
      </c>
    </row>
    <row r="25" spans="1:22" ht="27" customHeight="1" thickBot="1" x14ac:dyDescent="0.25">
      <c r="A25" s="369" t="s">
        <v>23</v>
      </c>
      <c r="B25" s="370"/>
      <c r="C25" s="370"/>
      <c r="D25" s="370"/>
      <c r="E25" s="371" t="e">
        <f>'إختيار المقررات'!AH10</f>
        <v>#N/A</v>
      </c>
      <c r="F25" s="371"/>
      <c r="G25" s="372"/>
      <c r="H25" s="373" t="s">
        <v>21</v>
      </c>
      <c r="I25" s="374"/>
      <c r="J25" s="375" t="str">
        <f>IF('إختيار المقررات'!AH11="نعم","نعم","لا")</f>
        <v>لا</v>
      </c>
      <c r="K25" s="375"/>
      <c r="L25" s="379"/>
      <c r="M25" s="380"/>
      <c r="N25" s="385"/>
      <c r="O25" s="386"/>
      <c r="P25" s="365"/>
      <c r="Q25" s="366"/>
      <c r="U25" s="156" t="str">
        <f>IFERROR(SMALL('إختيار المقررات'!$F$9:$F$27,'إختيار المقررات'!BL20),"")</f>
        <v/>
      </c>
    </row>
    <row r="26" spans="1:22" ht="16.5" customHeight="1" thickTop="1" thickBot="1" x14ac:dyDescent="0.25">
      <c r="A26" s="182"/>
      <c r="B26" s="182"/>
      <c r="C26" s="182"/>
      <c r="D26" s="182"/>
      <c r="E26" s="182"/>
      <c r="F26" s="182"/>
      <c r="G26" s="182"/>
      <c r="H26" s="182"/>
      <c r="I26" s="182"/>
      <c r="J26" s="182"/>
      <c r="K26" s="182"/>
      <c r="L26" s="381"/>
      <c r="M26" s="382"/>
      <c r="N26" s="387"/>
      <c r="O26" s="388"/>
      <c r="P26" s="367"/>
      <c r="Q26" s="368"/>
    </row>
    <row r="27" spans="1:22" ht="9" customHeight="1" thickTop="1" x14ac:dyDescent="0.2">
      <c r="A27" s="183"/>
      <c r="B27" s="183"/>
      <c r="C27" s="183"/>
      <c r="D27" s="183"/>
      <c r="E27" s="183"/>
      <c r="F27" s="183"/>
      <c r="G27" s="183"/>
      <c r="H27" s="183"/>
      <c r="I27" s="183"/>
      <c r="J27" s="183"/>
      <c r="K27" s="183"/>
      <c r="L27" s="47"/>
      <c r="M27" s="47"/>
      <c r="N27" s="47"/>
      <c r="O27" s="62"/>
      <c r="P27" s="62"/>
      <c r="Q27" s="62"/>
      <c r="U27" s="39" t="str">
        <f>IFERROR(SMALL('إختيار المقررات'!$U$20:$U$32,'إختيار المقررات'!V28),"")</f>
        <v/>
      </c>
    </row>
    <row r="28" spans="1:22" ht="16.5" customHeight="1" x14ac:dyDescent="0.2">
      <c r="A28" s="394" t="s">
        <v>2767</v>
      </c>
      <c r="B28" s="394"/>
      <c r="C28" s="394"/>
      <c r="D28" s="394"/>
      <c r="E28" s="394"/>
      <c r="F28" s="394"/>
      <c r="G28" s="394"/>
      <c r="H28" s="394"/>
      <c r="I28" s="394"/>
      <c r="J28" s="394"/>
      <c r="K28" s="394"/>
      <c r="L28" s="394"/>
      <c r="M28" s="394"/>
      <c r="N28" s="394"/>
      <c r="O28" s="394"/>
      <c r="P28" s="394"/>
      <c r="Q28" s="394"/>
      <c r="U28" s="39" t="str">
        <f>IFERROR(SMALL('إختيار المقررات'!$U$20:$U$32,'إختيار المقررات'!V30),"")</f>
        <v/>
      </c>
    </row>
    <row r="29" spans="1:22" ht="8.25" customHeight="1" x14ac:dyDescent="0.2">
      <c r="A29" s="63"/>
      <c r="B29" s="64"/>
      <c r="C29" s="64"/>
      <c r="D29" s="64"/>
      <c r="E29" s="64"/>
      <c r="F29" s="64"/>
      <c r="G29" s="64"/>
      <c r="H29" s="58"/>
      <c r="I29" s="58"/>
      <c r="J29" s="65"/>
      <c r="K29" s="64"/>
      <c r="L29" s="64"/>
      <c r="M29" s="64"/>
      <c r="N29" s="64"/>
      <c r="O29" s="64"/>
      <c r="P29" s="58"/>
      <c r="Q29" s="58"/>
      <c r="U29" s="39" t="str">
        <f>IFERROR(SMALL('إختيار المقررات'!$U$20:$U$32,'إختيار المقررات'!#REF!),"")</f>
        <v/>
      </c>
    </row>
    <row r="30" spans="1:22" ht="15" customHeight="1" x14ac:dyDescent="0.2">
      <c r="A30" s="66"/>
      <c r="B30" s="66"/>
      <c r="C30" s="66"/>
      <c r="D30" s="67"/>
      <c r="E30" s="67"/>
      <c r="F30" s="67"/>
      <c r="G30" s="67"/>
      <c r="H30" s="66"/>
      <c r="I30" s="66"/>
      <c r="J30" s="66"/>
      <c r="K30" s="66"/>
      <c r="L30" s="67"/>
      <c r="M30" s="67"/>
      <c r="N30" s="67"/>
      <c r="O30" s="66"/>
      <c r="P30" s="66"/>
      <c r="Q30" s="66"/>
      <c r="U30" s="39" t="str">
        <f>IFERROR(SMALL('إختيار المقررات'!$U$20:$U$32,'إختيار المقررات'!V32),"")</f>
        <v/>
      </c>
    </row>
    <row r="31" spans="1:22" ht="16.5" customHeight="1" x14ac:dyDescent="0.2">
      <c r="A31" s="395" t="s">
        <v>32</v>
      </c>
      <c r="B31" s="395"/>
      <c r="C31" s="395"/>
      <c r="D31" s="395"/>
      <c r="E31" s="395"/>
      <c r="F31" s="395"/>
      <c r="G31" s="395"/>
      <c r="H31" s="395"/>
      <c r="I31" s="395"/>
      <c r="J31" s="395"/>
      <c r="K31" s="395"/>
      <c r="L31" s="395"/>
      <c r="M31" s="395"/>
      <c r="N31" s="395"/>
      <c r="O31" s="395"/>
      <c r="P31" s="395"/>
      <c r="Q31" s="395"/>
    </row>
    <row r="32" spans="1:22" ht="24" customHeight="1" x14ac:dyDescent="0.2">
      <c r="A32" s="396" t="s">
        <v>33</v>
      </c>
      <c r="B32" s="396"/>
      <c r="C32" s="396"/>
      <c r="D32" s="396"/>
      <c r="E32" s="395" t="e">
        <f>'إختيار المقررات'!AH12</f>
        <v>#N/A</v>
      </c>
      <c r="F32" s="395"/>
      <c r="G32" s="396" t="s">
        <v>165</v>
      </c>
      <c r="H32" s="396"/>
      <c r="I32" s="396"/>
      <c r="J32" s="396"/>
      <c r="K32" s="396"/>
      <c r="L32" s="396"/>
      <c r="M32" s="409" t="e">
        <f>G2</f>
        <v>#N/A</v>
      </c>
      <c r="N32" s="409"/>
      <c r="O32" s="409"/>
      <c r="P32" s="409"/>
      <c r="Q32" s="409"/>
    </row>
    <row r="33" spans="1:17" ht="24" customHeight="1" x14ac:dyDescent="0.2">
      <c r="A33" s="396" t="s">
        <v>34</v>
      </c>
      <c r="B33" s="396"/>
      <c r="C33" s="396"/>
      <c r="D33" s="395">
        <f>C2</f>
        <v>0</v>
      </c>
      <c r="E33" s="395"/>
      <c r="F33" s="398" t="s">
        <v>35</v>
      </c>
      <c r="G33" s="398"/>
      <c r="H33" s="398"/>
      <c r="I33" s="398"/>
      <c r="J33" s="398"/>
      <c r="K33" s="398"/>
      <c r="L33" s="398"/>
      <c r="M33" s="398"/>
      <c r="N33" s="398"/>
      <c r="O33" s="398"/>
      <c r="P33" s="398"/>
      <c r="Q33" s="398"/>
    </row>
    <row r="34" spans="1:17" ht="16.5" customHeight="1" x14ac:dyDescent="0.2">
      <c r="A34" s="68"/>
      <c r="B34" s="69"/>
      <c r="C34" s="399"/>
      <c r="D34" s="399"/>
      <c r="E34" s="399"/>
      <c r="F34" s="399"/>
      <c r="G34" s="399"/>
      <c r="H34" s="70"/>
      <c r="I34" s="70"/>
      <c r="J34" s="68"/>
      <c r="K34" s="69"/>
      <c r="L34" s="399"/>
      <c r="M34" s="399"/>
      <c r="N34" s="399"/>
      <c r="O34" s="399"/>
      <c r="P34" s="70"/>
      <c r="Q34" s="70"/>
    </row>
    <row r="35" spans="1:17" ht="16.5" customHeight="1" x14ac:dyDescent="0.2">
      <c r="A35" s="71"/>
      <c r="B35" s="72"/>
      <c r="C35" s="408"/>
      <c r="D35" s="408"/>
      <c r="E35" s="408"/>
      <c r="F35" s="408"/>
      <c r="G35" s="408"/>
      <c r="H35" s="73"/>
      <c r="I35" s="73"/>
      <c r="J35" s="71"/>
      <c r="K35" s="72"/>
      <c r="L35" s="408"/>
      <c r="M35" s="408"/>
      <c r="N35" s="408"/>
      <c r="O35" s="408"/>
      <c r="P35" s="73"/>
      <c r="Q35" s="73"/>
    </row>
    <row r="36" spans="1:17" ht="27.75" customHeight="1" x14ac:dyDescent="0.3">
      <c r="A36" s="397" t="s">
        <v>26</v>
      </c>
      <c r="B36" s="397"/>
      <c r="C36" s="397"/>
      <c r="D36" s="397"/>
      <c r="E36" s="397"/>
      <c r="F36" s="397"/>
      <c r="G36" s="397"/>
      <c r="H36" s="397"/>
      <c r="I36" s="397"/>
      <c r="J36" s="397"/>
      <c r="K36" s="397"/>
      <c r="L36" s="397"/>
      <c r="M36" s="397"/>
      <c r="N36" s="397"/>
      <c r="O36" s="397"/>
      <c r="P36" s="397"/>
      <c r="Q36" s="397"/>
    </row>
    <row r="37" spans="1:17" ht="15.75" customHeight="1" x14ac:dyDescent="0.2">
      <c r="A37" s="393" t="s">
        <v>32</v>
      </c>
      <c r="B37" s="393"/>
      <c r="C37" s="393"/>
      <c r="D37" s="393"/>
      <c r="E37" s="393"/>
      <c r="F37" s="393"/>
      <c r="G37" s="393"/>
      <c r="H37" s="393"/>
      <c r="I37" s="393"/>
      <c r="J37" s="393"/>
      <c r="K37" s="393"/>
      <c r="L37" s="393"/>
      <c r="M37" s="393"/>
      <c r="N37" s="393"/>
      <c r="O37" s="393"/>
      <c r="P37" s="393"/>
      <c r="Q37" s="393"/>
    </row>
    <row r="38" spans="1:17" ht="22.5" customHeight="1" x14ac:dyDescent="0.2">
      <c r="A38" s="398" t="s">
        <v>33</v>
      </c>
      <c r="B38" s="398"/>
      <c r="C38" s="398"/>
      <c r="D38" s="398"/>
      <c r="E38" s="395" t="e">
        <f>E25-E32</f>
        <v>#N/A</v>
      </c>
      <c r="F38" s="395"/>
      <c r="G38" s="398" t="s">
        <v>165</v>
      </c>
      <c r="H38" s="398"/>
      <c r="I38" s="398"/>
      <c r="J38" s="398"/>
      <c r="K38" s="398"/>
      <c r="L38" s="402" t="e">
        <f>M32</f>
        <v>#N/A</v>
      </c>
      <c r="M38" s="402"/>
      <c r="N38" s="402"/>
      <c r="O38" s="402"/>
      <c r="P38" s="402"/>
      <c r="Q38" s="74"/>
    </row>
    <row r="39" spans="1:17" ht="22.5" customHeight="1" x14ac:dyDescent="0.25">
      <c r="A39" s="361" t="s">
        <v>34</v>
      </c>
      <c r="B39" s="361"/>
      <c r="C39" s="361"/>
      <c r="D39" s="362">
        <f>D33</f>
        <v>0</v>
      </c>
      <c r="E39" s="362"/>
      <c r="F39" s="75" t="s">
        <v>35</v>
      </c>
      <c r="G39" s="75"/>
      <c r="H39" s="75"/>
      <c r="I39" s="75"/>
      <c r="J39" s="75"/>
      <c r="K39" s="75"/>
      <c r="L39" s="75"/>
      <c r="M39" s="75"/>
      <c r="N39" s="75"/>
      <c r="O39" s="75"/>
      <c r="P39" s="75"/>
      <c r="Q39" s="75"/>
    </row>
    <row r="40" spans="1:17" ht="17.25" customHeight="1" x14ac:dyDescent="0.2"/>
    <row r="41" spans="1:17" ht="17.25" customHeight="1" x14ac:dyDescent="0.2">
      <c r="A41" s="56"/>
      <c r="B41" s="56"/>
      <c r="C41" s="56"/>
      <c r="D41" s="77"/>
      <c r="E41" s="77"/>
      <c r="F41" s="77"/>
      <c r="G41" s="77"/>
      <c r="H41" s="56"/>
      <c r="I41" s="56"/>
      <c r="J41" s="56"/>
      <c r="K41" s="56"/>
      <c r="L41" s="77"/>
      <c r="M41" s="77"/>
      <c r="N41" s="77"/>
      <c r="O41" s="56"/>
      <c r="P41" s="56"/>
      <c r="Q41" s="56"/>
    </row>
    <row r="42" spans="1:17" ht="20.25" customHeight="1" x14ac:dyDescent="0.2">
      <c r="A42" s="194"/>
      <c r="B42" s="194"/>
      <c r="C42" s="194"/>
      <c r="D42" s="194"/>
      <c r="E42" s="194"/>
      <c r="F42" s="195"/>
      <c r="G42" s="195"/>
      <c r="H42" s="195"/>
      <c r="I42" s="195"/>
      <c r="J42" s="195"/>
      <c r="K42" s="195"/>
      <c r="L42" s="195"/>
      <c r="M42" s="195"/>
      <c r="N42" s="195"/>
      <c r="O42" s="195"/>
      <c r="P42" s="195"/>
      <c r="Q42" s="195"/>
    </row>
    <row r="43" spans="1:17" ht="14.25" x14ac:dyDescent="0.2">
      <c r="A43" s="194"/>
      <c r="B43" s="194"/>
      <c r="C43" s="194"/>
      <c r="D43" s="194"/>
      <c r="E43" s="194"/>
      <c r="F43" s="196"/>
      <c r="G43" s="196"/>
      <c r="H43" s="196"/>
      <c r="I43" s="196"/>
      <c r="J43" s="196"/>
      <c r="K43" s="196"/>
      <c r="L43" s="196"/>
      <c r="M43" s="196"/>
      <c r="N43" s="196"/>
      <c r="O43" s="196"/>
      <c r="P43" s="196"/>
      <c r="Q43" s="196"/>
    </row>
    <row r="44" spans="1:17" ht="14.25" x14ac:dyDescent="0.2">
      <c r="A44" s="194"/>
      <c r="B44" s="194"/>
      <c r="C44" s="194"/>
      <c r="D44" s="194"/>
      <c r="E44" s="194"/>
      <c r="F44" s="196"/>
      <c r="G44" s="196"/>
      <c r="H44" s="196"/>
      <c r="I44" s="196"/>
      <c r="J44" s="196"/>
      <c r="K44" s="196"/>
      <c r="L44" s="196"/>
      <c r="M44" s="196"/>
      <c r="N44" s="196"/>
      <c r="O44" s="196"/>
      <c r="P44" s="196"/>
      <c r="Q44" s="196"/>
    </row>
    <row r="45" spans="1:17" x14ac:dyDescent="0.2">
      <c r="A45" s="56"/>
      <c r="B45" s="56"/>
      <c r="C45" s="56"/>
      <c r="D45" s="77"/>
      <c r="E45" s="77"/>
      <c r="F45" s="77"/>
      <c r="G45" s="77"/>
      <c r="H45" s="56"/>
      <c r="I45" s="56"/>
      <c r="J45" s="56"/>
      <c r="K45" s="56"/>
      <c r="L45" s="77"/>
      <c r="M45" s="77"/>
      <c r="N45" s="77"/>
      <c r="O45" s="56"/>
      <c r="P45" s="56"/>
      <c r="Q45" s="56"/>
    </row>
  </sheetData>
  <sheetProtection password="DA5B" sheet="1" objects="1" scenarios="1" selectLockedCells="1" selectUnlockedCells="1"/>
  <mergeCells count="103">
    <mergeCell ref="A1:D1"/>
    <mergeCell ref="A2:B2"/>
    <mergeCell ref="C2:D2"/>
    <mergeCell ref="E2:F2"/>
    <mergeCell ref="G2:I2"/>
    <mergeCell ref="L2:M2"/>
    <mergeCell ref="O2:Q2"/>
    <mergeCell ref="C3:D3"/>
    <mergeCell ref="G4:H4"/>
    <mergeCell ref="J2:K2"/>
    <mergeCell ref="G3:H3"/>
    <mergeCell ref="P4:Q4"/>
    <mergeCell ref="P3:Q3"/>
    <mergeCell ref="A3:B3"/>
    <mergeCell ref="M3:O3"/>
    <mergeCell ref="I3:K3"/>
    <mergeCell ref="E3:F3"/>
    <mergeCell ref="E4:F4"/>
    <mergeCell ref="M4:O4"/>
    <mergeCell ref="J4:L4"/>
    <mergeCell ref="C4:D4"/>
    <mergeCell ref="A4:B4"/>
    <mergeCell ref="O5:Q5"/>
    <mergeCell ref="C6:D6"/>
    <mergeCell ref="A6:B6"/>
    <mergeCell ref="E6:F6"/>
    <mergeCell ref="M6:N6"/>
    <mergeCell ref="J6:L6"/>
    <mergeCell ref="O6:Q6"/>
    <mergeCell ref="E5:F5"/>
    <mergeCell ref="M5:N5"/>
    <mergeCell ref="A5:B5"/>
    <mergeCell ref="C5:D5"/>
    <mergeCell ref="G6:H6"/>
    <mergeCell ref="G5:H5"/>
    <mergeCell ref="J5:L5"/>
    <mergeCell ref="C7:D7"/>
    <mergeCell ref="A8:Q9"/>
    <mergeCell ref="A7:B7"/>
    <mergeCell ref="E7:F7"/>
    <mergeCell ref="G7:H7"/>
    <mergeCell ref="J7:Q7"/>
    <mergeCell ref="C10:H10"/>
    <mergeCell ref="K10:P10"/>
    <mergeCell ref="E23:J23"/>
    <mergeCell ref="A23:D23"/>
    <mergeCell ref="C14:F14"/>
    <mergeCell ref="K14:N14"/>
    <mergeCell ref="K19:N19"/>
    <mergeCell ref="K20:N20"/>
    <mergeCell ref="C18:F18"/>
    <mergeCell ref="K18:N18"/>
    <mergeCell ref="A22:D22"/>
    <mergeCell ref="C15:F15"/>
    <mergeCell ref="K15:N15"/>
    <mergeCell ref="C16:F16"/>
    <mergeCell ref="K16:N16"/>
    <mergeCell ref="C17:F17"/>
    <mergeCell ref="F22:I22"/>
    <mergeCell ref="L22:O22"/>
    <mergeCell ref="C12:F12"/>
    <mergeCell ref="K12:N12"/>
    <mergeCell ref="C13:F13"/>
    <mergeCell ref="K13:N13"/>
    <mergeCell ref="C11:F11"/>
    <mergeCell ref="K11:N11"/>
    <mergeCell ref="A38:D38"/>
    <mergeCell ref="E38:F38"/>
    <mergeCell ref="G38:K38"/>
    <mergeCell ref="L38:P38"/>
    <mergeCell ref="K23:N23"/>
    <mergeCell ref="O23:Q23"/>
    <mergeCell ref="L34:O34"/>
    <mergeCell ref="C35:G35"/>
    <mergeCell ref="L35:O35"/>
    <mergeCell ref="M32:Q32"/>
    <mergeCell ref="J22:K22"/>
    <mergeCell ref="P22:Q22"/>
    <mergeCell ref="K17:N17"/>
    <mergeCell ref="A39:C39"/>
    <mergeCell ref="D39:E39"/>
    <mergeCell ref="P24:Q26"/>
    <mergeCell ref="A25:D25"/>
    <mergeCell ref="E25:G25"/>
    <mergeCell ref="H25:I25"/>
    <mergeCell ref="J25:K25"/>
    <mergeCell ref="H24:I24"/>
    <mergeCell ref="L24:M26"/>
    <mergeCell ref="N24:O26"/>
    <mergeCell ref="A24:C24"/>
    <mergeCell ref="F24:G24"/>
    <mergeCell ref="J24:K24"/>
    <mergeCell ref="A37:Q37"/>
    <mergeCell ref="A28:Q28"/>
    <mergeCell ref="A31:Q31"/>
    <mergeCell ref="A32:D32"/>
    <mergeCell ref="E32:F32"/>
    <mergeCell ref="G32:L32"/>
    <mergeCell ref="A36:Q36"/>
    <mergeCell ref="A33:C33"/>
    <mergeCell ref="D33:E33"/>
    <mergeCell ref="F33:Q33"/>
    <mergeCell ref="C34:G34"/>
  </mergeCells>
  <conditionalFormatting sqref="J20:P20">
    <cfRule type="containsBlanks" dxfId="6" priority="6">
      <formula>LEN(TRIM(J20))=0</formula>
    </cfRule>
  </conditionalFormatting>
  <conditionalFormatting sqref="K12:N19">
    <cfRule type="containsBlanks" dxfId="5" priority="4">
      <formula>LEN(TRIM(K12))=0</formula>
    </cfRule>
  </conditionalFormatting>
  <conditionalFormatting sqref="B11:H18">
    <cfRule type="containsBlanks" dxfId="4" priority="3">
      <formula>LEN(TRIM(B11))=0</formula>
    </cfRule>
  </conditionalFormatting>
  <conditionalFormatting sqref="J11:P11 O12:P19 J12:J19">
    <cfRule type="containsBlanks" dxfId="3" priority="2">
      <formula>LEN(TRIM(J11))=0</formula>
    </cfRule>
  </conditionalFormatting>
  <conditionalFormatting sqref="A35:Q40">
    <cfRule type="expression" dxfId="2"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ورقة3"/>
  <dimension ref="A1:DS9"/>
  <sheetViews>
    <sheetView showGridLines="0" rightToLeft="1" topLeftCell="BJ1" zoomScale="98" zoomScaleNormal="98" workbookViewId="0">
      <pane ySplit="4" topLeftCell="A5" activePane="bottomLeft" state="frozen"/>
      <selection pane="bottomLeft" activeCell="CT3" sqref="CT3:CU3"/>
    </sheetView>
  </sheetViews>
  <sheetFormatPr defaultColWidth="9" defaultRowHeight="14.25" x14ac:dyDescent="0.2"/>
  <cols>
    <col min="1" max="1" width="13.875" style="88" customWidth="1"/>
    <col min="2" max="2" width="15" style="88" bestFit="1" customWidth="1"/>
    <col min="3" max="5" width="9" style="88"/>
    <col min="6" max="6" width="11.375" style="88" bestFit="1" customWidth="1"/>
    <col min="7" max="7" width="9.875" style="88" bestFit="1" customWidth="1"/>
    <col min="8" max="8" width="13.875" style="88" bestFit="1" customWidth="1"/>
    <col min="9" max="9" width="9" style="88"/>
    <col min="10" max="10" width="11.75" style="88" bestFit="1" customWidth="1"/>
    <col min="11" max="12" width="9" style="88"/>
    <col min="13" max="13" width="12.625" style="88" bestFit="1" customWidth="1"/>
    <col min="14" max="14" width="12.5" style="88" bestFit="1" customWidth="1"/>
    <col min="15" max="18" width="9" style="88"/>
    <col min="19" max="19" width="10.125" style="88" bestFit="1" customWidth="1"/>
    <col min="20" max="20" width="11.375" style="120" bestFit="1" customWidth="1"/>
    <col min="21" max="21" width="11.375" style="120" customWidth="1"/>
    <col min="22" max="22" width="14" style="88" customWidth="1"/>
    <col min="23" max="23" width="9" style="88"/>
    <col min="24" max="24" width="11.75" style="88" bestFit="1" customWidth="1"/>
    <col min="25" max="25" width="21.875" style="88" customWidth="1"/>
    <col min="26" max="26" width="24.375" style="88" customWidth="1"/>
    <col min="27" max="27" width="17.75" style="88" customWidth="1"/>
    <col min="28" max="28" width="20.125" style="88" customWidth="1"/>
    <col min="29" max="29" width="31.75" style="88" customWidth="1"/>
    <col min="30" max="31" width="14.75" style="88" customWidth="1"/>
    <col min="32" max="32" width="19.125" style="88" customWidth="1"/>
    <col min="33" max="33" width="14.125" style="88" customWidth="1"/>
    <col min="34" max="34" width="6.875" style="88" bestFit="1" customWidth="1"/>
    <col min="35" max="39" width="4.375" style="88" customWidth="1"/>
    <col min="40" max="76" width="4.375" style="1" customWidth="1"/>
    <col min="77" max="77" width="4.25" style="1" customWidth="1"/>
    <col min="78" max="103" width="4.375" style="1" customWidth="1"/>
    <col min="104" max="108" width="10.875" style="1" customWidth="1"/>
    <col min="109" max="109" width="9.625" style="1" bestFit="1" customWidth="1"/>
    <col min="110" max="110" width="9.625" style="1" customWidth="1"/>
    <col min="111" max="111" width="11.625" style="1" bestFit="1" customWidth="1"/>
    <col min="112" max="112" width="5.125" style="1" bestFit="1" customWidth="1"/>
    <col min="113" max="113" width="8.875" style="1" bestFit="1" customWidth="1"/>
    <col min="114" max="114" width="9.25" style="1" bestFit="1" customWidth="1"/>
    <col min="115" max="115" width="8.25" style="1" bestFit="1" customWidth="1"/>
    <col min="116" max="116" width="6.375" style="127" bestFit="1" customWidth="1"/>
    <col min="117" max="117" width="6.375" style="1" bestFit="1" customWidth="1"/>
    <col min="118" max="118" width="3.75" style="1" bestFit="1" customWidth="1"/>
    <col min="119" max="119" width="14.75" style="88" bestFit="1" customWidth="1"/>
    <col min="120" max="120" width="12.5" style="88" bestFit="1" customWidth="1"/>
    <col min="121" max="121" width="13.625" style="88" bestFit="1" customWidth="1"/>
    <col min="122" max="122" width="12.625" style="88" bestFit="1" customWidth="1"/>
    <col min="123" max="16384" width="9" style="88"/>
  </cols>
  <sheetData>
    <row r="1" spans="1:123" s="82" customFormat="1" ht="18.75" thickBot="1" x14ac:dyDescent="0.25">
      <c r="A1" s="473"/>
      <c r="B1" s="474">
        <v>9999</v>
      </c>
      <c r="C1" s="207" t="s">
        <v>36</v>
      </c>
      <c r="D1" s="207"/>
      <c r="E1" s="207"/>
      <c r="F1" s="207"/>
      <c r="G1" s="207"/>
      <c r="H1" s="207"/>
      <c r="I1" s="207"/>
      <c r="J1" s="207"/>
      <c r="K1" s="513" t="s">
        <v>16</v>
      </c>
      <c r="L1" s="490" t="s">
        <v>150</v>
      </c>
      <c r="M1" s="480" t="s">
        <v>148</v>
      </c>
      <c r="N1" s="480" t="s">
        <v>149</v>
      </c>
      <c r="O1" s="482" t="s">
        <v>61</v>
      </c>
      <c r="P1" s="489" t="s">
        <v>37</v>
      </c>
      <c r="Q1" s="489"/>
      <c r="R1" s="489"/>
      <c r="S1" s="487" t="s">
        <v>9</v>
      </c>
      <c r="T1" s="475" t="s">
        <v>38</v>
      </c>
      <c r="U1" s="475"/>
      <c r="V1" s="475"/>
      <c r="W1" s="475"/>
      <c r="X1" s="475"/>
      <c r="Y1" s="475"/>
      <c r="Z1" s="475"/>
      <c r="AA1" s="475"/>
      <c r="AB1" s="475"/>
      <c r="AC1" s="475"/>
      <c r="AD1" s="475"/>
      <c r="AE1" s="475"/>
      <c r="AF1" s="475"/>
      <c r="AG1" s="475"/>
      <c r="AH1" s="475"/>
      <c r="AI1" s="475"/>
      <c r="AJ1" s="475"/>
      <c r="AK1" s="475"/>
      <c r="AL1" s="475"/>
      <c r="AM1" s="475"/>
      <c r="AN1" s="475"/>
      <c r="AO1" s="475"/>
      <c r="AP1" s="475" t="s">
        <v>22</v>
      </c>
      <c r="AQ1" s="475"/>
      <c r="AR1" s="475"/>
      <c r="AS1" s="475"/>
      <c r="AT1" s="475"/>
      <c r="AU1" s="475"/>
      <c r="AV1" s="475"/>
      <c r="AW1" s="475"/>
      <c r="AX1" s="475"/>
      <c r="AY1" s="475"/>
      <c r="AZ1" s="475"/>
      <c r="BA1" s="475"/>
      <c r="BB1" s="475"/>
      <c r="BC1" s="475"/>
      <c r="BD1" s="475"/>
      <c r="BE1" s="475"/>
      <c r="BF1" s="475"/>
      <c r="BG1" s="475"/>
      <c r="BH1" s="475"/>
      <c r="BI1" s="475"/>
      <c r="BJ1" s="475"/>
      <c r="BK1" s="475"/>
      <c r="BL1" s="475" t="s">
        <v>39</v>
      </c>
      <c r="BM1" s="475"/>
      <c r="BN1" s="475"/>
      <c r="BO1" s="475"/>
      <c r="BP1" s="475"/>
      <c r="BQ1" s="475"/>
      <c r="BR1" s="475"/>
      <c r="BS1" s="475"/>
      <c r="BT1" s="475"/>
      <c r="BU1" s="475"/>
      <c r="BV1" s="475"/>
      <c r="BW1" s="475"/>
      <c r="BX1" s="475"/>
      <c r="BY1" s="475"/>
      <c r="BZ1" s="475"/>
      <c r="CA1" s="475"/>
      <c r="CB1" s="475"/>
      <c r="CC1" s="475"/>
      <c r="CD1" s="475"/>
      <c r="CE1" s="475"/>
      <c r="CF1" s="475" t="s">
        <v>40</v>
      </c>
      <c r="CG1" s="475"/>
      <c r="CH1" s="475"/>
      <c r="CI1" s="475"/>
      <c r="CJ1" s="475"/>
      <c r="CK1" s="475"/>
      <c r="CL1" s="475"/>
      <c r="CM1" s="475"/>
      <c r="CN1" s="475"/>
      <c r="CO1" s="475"/>
      <c r="CP1" s="475"/>
      <c r="CQ1" s="475"/>
      <c r="CR1" s="475"/>
      <c r="CS1" s="475"/>
      <c r="CT1" s="475"/>
      <c r="CU1" s="475"/>
      <c r="CV1" s="475"/>
      <c r="CW1" s="475"/>
      <c r="CX1" s="475"/>
      <c r="CY1" s="475"/>
      <c r="CZ1" s="515" t="s">
        <v>1</v>
      </c>
      <c r="DA1" s="516"/>
      <c r="DB1" s="517"/>
      <c r="DC1" s="498"/>
      <c r="DD1" s="80"/>
      <c r="DE1" s="521" t="s">
        <v>41</v>
      </c>
      <c r="DF1" s="498"/>
      <c r="DG1" s="498"/>
      <c r="DH1" s="498"/>
      <c r="DI1" s="498"/>
      <c r="DJ1" s="522"/>
      <c r="DK1" s="496" t="s">
        <v>42</v>
      </c>
      <c r="DL1" s="496"/>
      <c r="DM1" s="496"/>
    </row>
    <row r="2" spans="1:123" s="82" customFormat="1" ht="18.75" thickBot="1" x14ac:dyDescent="0.25">
      <c r="A2" s="473"/>
      <c r="B2" s="474"/>
      <c r="C2" s="207"/>
      <c r="D2" s="207"/>
      <c r="E2" s="207"/>
      <c r="F2" s="207"/>
      <c r="G2" s="207"/>
      <c r="H2" s="207"/>
      <c r="I2" s="207"/>
      <c r="J2" s="207"/>
      <c r="K2" s="514"/>
      <c r="L2" s="491"/>
      <c r="M2" s="481"/>
      <c r="N2" s="481"/>
      <c r="O2" s="483"/>
      <c r="P2" s="489"/>
      <c r="Q2" s="489"/>
      <c r="R2" s="489"/>
      <c r="S2" s="487"/>
      <c r="T2" s="467" t="s">
        <v>17</v>
      </c>
      <c r="U2" s="467"/>
      <c r="V2" s="467"/>
      <c r="W2" s="467"/>
      <c r="X2" s="467"/>
      <c r="Y2" s="467"/>
      <c r="Z2" s="467"/>
      <c r="AA2" s="467"/>
      <c r="AB2" s="467"/>
      <c r="AC2" s="467"/>
      <c r="AD2" s="83"/>
      <c r="AE2" s="83"/>
      <c r="AF2" s="471" t="s">
        <v>20</v>
      </c>
      <c r="AG2" s="471"/>
      <c r="AH2" s="471"/>
      <c r="AI2" s="471"/>
      <c r="AJ2" s="471"/>
      <c r="AK2" s="471"/>
      <c r="AL2" s="471"/>
      <c r="AM2" s="471"/>
      <c r="AN2" s="471"/>
      <c r="AO2" s="471"/>
      <c r="AP2" s="467" t="s">
        <v>17</v>
      </c>
      <c r="AQ2" s="467"/>
      <c r="AR2" s="467"/>
      <c r="AS2" s="467"/>
      <c r="AT2" s="467"/>
      <c r="AU2" s="467"/>
      <c r="AV2" s="467"/>
      <c r="AW2" s="467"/>
      <c r="AX2" s="467"/>
      <c r="AY2" s="467"/>
      <c r="AZ2" s="83"/>
      <c r="BA2" s="83"/>
      <c r="BB2" s="471" t="s">
        <v>20</v>
      </c>
      <c r="BC2" s="471"/>
      <c r="BD2" s="471"/>
      <c r="BE2" s="471"/>
      <c r="BF2" s="471"/>
      <c r="BG2" s="471"/>
      <c r="BH2" s="471"/>
      <c r="BI2" s="471"/>
      <c r="BJ2" s="471"/>
      <c r="BK2" s="471"/>
      <c r="BL2" s="467" t="s">
        <v>17</v>
      </c>
      <c r="BM2" s="467"/>
      <c r="BN2" s="467"/>
      <c r="BO2" s="467"/>
      <c r="BP2" s="467"/>
      <c r="BQ2" s="467"/>
      <c r="BR2" s="467"/>
      <c r="BS2" s="467"/>
      <c r="BT2" s="467"/>
      <c r="BU2" s="467"/>
      <c r="BV2" s="471" t="s">
        <v>20</v>
      </c>
      <c r="BW2" s="471"/>
      <c r="BX2" s="471"/>
      <c r="BY2" s="471"/>
      <c r="BZ2" s="471"/>
      <c r="CA2" s="471"/>
      <c r="CB2" s="471"/>
      <c r="CC2" s="471"/>
      <c r="CD2" s="471"/>
      <c r="CE2" s="471"/>
      <c r="CF2" s="467" t="s">
        <v>17</v>
      </c>
      <c r="CG2" s="467"/>
      <c r="CH2" s="467"/>
      <c r="CI2" s="467"/>
      <c r="CJ2" s="467"/>
      <c r="CK2" s="467"/>
      <c r="CL2" s="467"/>
      <c r="CM2" s="467"/>
      <c r="CN2" s="467"/>
      <c r="CO2" s="467"/>
      <c r="CP2" s="471" t="s">
        <v>20</v>
      </c>
      <c r="CQ2" s="471"/>
      <c r="CR2" s="471"/>
      <c r="CS2" s="471"/>
      <c r="CT2" s="471"/>
      <c r="CU2" s="471"/>
      <c r="CV2" s="471"/>
      <c r="CW2" s="471"/>
      <c r="CX2" s="471"/>
      <c r="CY2" s="471"/>
      <c r="CZ2" s="518"/>
      <c r="DA2" s="519"/>
      <c r="DB2" s="520"/>
      <c r="DC2" s="499"/>
      <c r="DD2" s="81"/>
      <c r="DE2" s="523"/>
      <c r="DF2" s="499"/>
      <c r="DG2" s="499"/>
      <c r="DH2" s="499"/>
      <c r="DI2" s="499"/>
      <c r="DJ2" s="524"/>
      <c r="DK2" s="496"/>
      <c r="DL2" s="496"/>
      <c r="DM2" s="496"/>
    </row>
    <row r="3" spans="1:123" ht="80.25" customHeight="1" thickBot="1" x14ac:dyDescent="0.25">
      <c r="A3" s="84" t="s">
        <v>2</v>
      </c>
      <c r="B3" s="85" t="s">
        <v>43</v>
      </c>
      <c r="C3" s="85" t="s">
        <v>44</v>
      </c>
      <c r="D3" s="85" t="s">
        <v>45</v>
      </c>
      <c r="E3" s="85" t="s">
        <v>6</v>
      </c>
      <c r="F3" s="86" t="s">
        <v>7</v>
      </c>
      <c r="G3" s="510" t="s">
        <v>279</v>
      </c>
      <c r="H3" s="85" t="s">
        <v>57</v>
      </c>
      <c r="I3" s="85" t="s">
        <v>11</v>
      </c>
      <c r="J3" s="85" t="s">
        <v>10</v>
      </c>
      <c r="K3" s="514"/>
      <c r="L3" s="491"/>
      <c r="M3" s="481"/>
      <c r="N3" s="481"/>
      <c r="O3" s="483"/>
      <c r="P3" s="485" t="s">
        <v>27</v>
      </c>
      <c r="Q3" s="485" t="s">
        <v>46</v>
      </c>
      <c r="R3" s="494" t="s">
        <v>14</v>
      </c>
      <c r="S3" s="487"/>
      <c r="T3" s="468" t="str">
        <f>'إختيار المقررات'!BN6</f>
        <v>أصول المحاسبة  (1)</v>
      </c>
      <c r="U3" s="469"/>
      <c r="V3" s="468" t="str">
        <f>'إختيار المقررات'!BN7</f>
        <v xml:space="preserve">الرياضيات المالية والادارية </v>
      </c>
      <c r="W3" s="469"/>
      <c r="X3" s="468" t="str">
        <f>'إختيار المقررات'!BN8</f>
        <v>مبادئ الادارة  (1)</v>
      </c>
      <c r="Y3" s="469"/>
      <c r="Z3" s="468" t="str">
        <f>'إختيار المقررات'!BN9</f>
        <v xml:space="preserve">المدخل الى القانون </v>
      </c>
      <c r="AA3" s="469"/>
      <c r="AB3" s="468" t="str">
        <f>'إختيار المقررات'!BN10</f>
        <v xml:space="preserve">تقنيات الحاسوب </v>
      </c>
      <c r="AC3" s="469"/>
      <c r="AD3" s="476" t="e">
        <f>'إختيار المقررات'!BN11</f>
        <v>#N/A</v>
      </c>
      <c r="AE3" s="477"/>
      <c r="AF3" s="478" t="str">
        <f>'إختيار المقررات'!BN13</f>
        <v>أصول المحاسبة (2)</v>
      </c>
      <c r="AG3" s="479"/>
      <c r="AH3" s="484" t="str">
        <f>'إختيار المقررات'!BN14</f>
        <v xml:space="preserve">اساليب كمية في الادارة </v>
      </c>
      <c r="AI3" s="479"/>
      <c r="AJ3" s="468" t="str">
        <f>'إختيار المقررات'!BN15</f>
        <v>مبادئ الادارة  (2)</v>
      </c>
      <c r="AK3" s="469"/>
      <c r="AL3" s="468" t="e">
        <f>'إختيار المقررات'!BN16</f>
        <v>#N/A</v>
      </c>
      <c r="AM3" s="469"/>
      <c r="AN3" s="468" t="str">
        <f>'إختيار المقررات'!BN17</f>
        <v xml:space="preserve">اقتصاد كلي </v>
      </c>
      <c r="AO3" s="469"/>
      <c r="AP3" s="470" t="str">
        <f>'إختيار المقررات'!BN19</f>
        <v xml:space="preserve">محاسبة شركات الاشخاص </v>
      </c>
      <c r="AQ3" s="469"/>
      <c r="AR3" s="468" t="str">
        <f>'إختيار المقررات'!BN20</f>
        <v xml:space="preserve">ادارة مشتريات ومخازن </v>
      </c>
      <c r="AS3" s="469"/>
      <c r="AT3" s="468" t="str">
        <f>'إختيار المقررات'!BN21</f>
        <v xml:space="preserve">الادارة المالية </v>
      </c>
      <c r="AU3" s="469"/>
      <c r="AV3" s="468" t="str">
        <f>'إختيار المقررات'!BN22</f>
        <v xml:space="preserve">القانون التجاري </v>
      </c>
      <c r="AW3" s="469"/>
      <c r="AX3" s="468" t="e">
        <f>'إختيار المقررات'!BN23</f>
        <v>#N/A</v>
      </c>
      <c r="AY3" s="470"/>
      <c r="AZ3" s="468" t="e">
        <f>'إختيار المقررات'!BN24</f>
        <v>#N/A</v>
      </c>
      <c r="BA3" s="469"/>
      <c r="BB3" s="478" t="str">
        <f>'إختيار المقررات'!BN26</f>
        <v xml:space="preserve">محاسبة شركات الاموال </v>
      </c>
      <c r="BC3" s="479"/>
      <c r="BD3" s="468" t="str">
        <f>'إختيار المقررات'!BN27</f>
        <v xml:space="preserve">المالية العامة </v>
      </c>
      <c r="BE3" s="469"/>
      <c r="BF3" s="468" t="str">
        <f>'إختيار المقررات'!BN28</f>
        <v xml:space="preserve">ادارة الانتاج </v>
      </c>
      <c r="BG3" s="469"/>
      <c r="BH3" s="468" t="str">
        <f>'إختيار المقررات'!BN29</f>
        <v xml:space="preserve">الاقتصاد الجزئي </v>
      </c>
      <c r="BI3" s="469"/>
      <c r="BJ3" s="468" t="str">
        <f>'إختيار المقررات'!BN30</f>
        <v xml:space="preserve">مبادئ الاحصاء </v>
      </c>
      <c r="BK3" s="470"/>
      <c r="BL3" s="472" t="str">
        <f>'إختيار المقررات'!BN32</f>
        <v>مبادئ التكاليف (1)</v>
      </c>
      <c r="BM3" s="469"/>
      <c r="BN3" s="468" t="str">
        <f>'إختيار المقررات'!BN33</f>
        <v xml:space="preserve">نظم المعلومات المحاسبية </v>
      </c>
      <c r="BO3" s="469"/>
      <c r="BP3" s="468" t="str">
        <f>'إختيار المقررات'!BN34</f>
        <v>محاسبة خاصة  (1)</v>
      </c>
      <c r="BQ3" s="469"/>
      <c r="BR3" s="468" t="str">
        <f>'إختيار المقررات'!BN35</f>
        <v xml:space="preserve">محاسبة منشات مالية </v>
      </c>
      <c r="BS3" s="469"/>
      <c r="BT3" s="468" t="str">
        <f>'إختيار المقررات'!BN36</f>
        <v xml:space="preserve">محاسبة حكومية </v>
      </c>
      <c r="BU3" s="469"/>
      <c r="BV3" s="468" t="str">
        <f>'إختيار المقررات'!BN38</f>
        <v>مبادئ التكاليف (2)</v>
      </c>
      <c r="BW3" s="469"/>
      <c r="BX3" s="468" t="e">
        <f>'إختيار المقررات'!BN39</f>
        <v>#N/A</v>
      </c>
      <c r="BY3" s="469"/>
      <c r="BZ3" s="468" t="str">
        <f>'إختيار المقررات'!BN40</f>
        <v>محاسبة خاصة (2)</v>
      </c>
      <c r="CA3" s="469"/>
      <c r="CB3" s="468" t="str">
        <f>'إختيار المقررات'!BN41</f>
        <v xml:space="preserve">نظرية المحاسبة </v>
      </c>
      <c r="CC3" s="469"/>
      <c r="CD3" s="468" t="str">
        <f>'إختيار المقررات'!BN42</f>
        <v xml:space="preserve">محاسبة ضريبية </v>
      </c>
      <c r="CE3" s="469"/>
      <c r="CF3" s="470" t="str">
        <f>'إختيار المقررات'!BN44</f>
        <v>تدقيق حسابات (1)</v>
      </c>
      <c r="CG3" s="469"/>
      <c r="CH3" s="468" t="str">
        <f>'إختيار المقررات'!BN45</f>
        <v xml:space="preserve">محاسبة ادارية </v>
      </c>
      <c r="CI3" s="469"/>
      <c r="CJ3" s="468" t="e">
        <f>'إختيار المقررات'!BN46</f>
        <v>#N/A</v>
      </c>
      <c r="CK3" s="469"/>
      <c r="CL3" s="468" t="str">
        <f>'إختيار المقررات'!BN47</f>
        <v xml:space="preserve">برمجيات تطبيقية في المحاسبة </v>
      </c>
      <c r="CM3" s="469"/>
      <c r="CN3" s="468" t="str">
        <f>'إختيار المقررات'!BN48</f>
        <v xml:space="preserve">محاسبة زراعية </v>
      </c>
      <c r="CO3" s="469"/>
      <c r="CP3" s="468" t="str">
        <f>'إختيار المقررات'!BN50</f>
        <v>تدقيق حسابات (2)</v>
      </c>
      <c r="CQ3" s="469"/>
      <c r="CR3" s="468" t="str">
        <f>'إختيار المقررات'!BN51</f>
        <v xml:space="preserve">محاسبة متقدمة </v>
      </c>
      <c r="CS3" s="469"/>
      <c r="CT3" s="468" t="str">
        <f>'إختيار المقررات'!BN52</f>
        <v xml:space="preserve">محاسبة البترول </v>
      </c>
      <c r="CU3" s="469"/>
      <c r="CV3" s="468" t="str">
        <f>'إختيار المقررات'!BN53</f>
        <v xml:space="preserve">مشكلات محاسبية معاصرة </v>
      </c>
      <c r="CW3" s="469"/>
      <c r="CX3" s="468" t="e">
        <f>'إختيار المقررات'!BN54</f>
        <v>#N/A</v>
      </c>
      <c r="CY3" s="470"/>
      <c r="CZ3" s="507" t="s">
        <v>47</v>
      </c>
      <c r="DA3" s="525" t="s">
        <v>0</v>
      </c>
      <c r="DB3" s="502" t="s">
        <v>48</v>
      </c>
      <c r="DC3" s="507" t="s">
        <v>158</v>
      </c>
      <c r="DD3" s="505" t="s">
        <v>166</v>
      </c>
      <c r="DE3" s="508" t="s">
        <v>25</v>
      </c>
      <c r="DF3" s="213" t="s">
        <v>378</v>
      </c>
      <c r="DG3" s="503" t="s">
        <v>23</v>
      </c>
      <c r="DH3" s="504" t="s">
        <v>50</v>
      </c>
      <c r="DI3" s="500" t="s">
        <v>24</v>
      </c>
      <c r="DJ3" s="501" t="s">
        <v>26</v>
      </c>
      <c r="DK3" s="512" t="s">
        <v>51</v>
      </c>
      <c r="DL3" s="497" t="s">
        <v>167</v>
      </c>
      <c r="DM3" s="497" t="s">
        <v>168</v>
      </c>
      <c r="DN3" s="512" t="s">
        <v>52</v>
      </c>
      <c r="DO3" s="493" t="s">
        <v>277</v>
      </c>
      <c r="DP3" s="493" t="s">
        <v>275</v>
      </c>
      <c r="DQ3" s="493" t="s">
        <v>276</v>
      </c>
      <c r="DR3" s="493" t="s">
        <v>278</v>
      </c>
      <c r="DS3" s="493" t="s">
        <v>2774</v>
      </c>
    </row>
    <row r="4" spans="1:123" s="99" customFormat="1" ht="24.95" customHeight="1" thickBot="1" x14ac:dyDescent="0.25">
      <c r="A4" s="89" t="s">
        <v>2</v>
      </c>
      <c r="B4" s="90" t="s">
        <v>43</v>
      </c>
      <c r="C4" s="90" t="s">
        <v>44</v>
      </c>
      <c r="D4" s="90" t="s">
        <v>45</v>
      </c>
      <c r="E4" s="90" t="s">
        <v>6</v>
      </c>
      <c r="F4" s="91" t="s">
        <v>7</v>
      </c>
      <c r="G4" s="511"/>
      <c r="H4" s="90"/>
      <c r="I4" s="90" t="s">
        <v>11</v>
      </c>
      <c r="J4" s="90" t="s">
        <v>10</v>
      </c>
      <c r="K4" s="514"/>
      <c r="L4" s="492"/>
      <c r="M4" s="481"/>
      <c r="N4" s="481"/>
      <c r="O4" s="483"/>
      <c r="P4" s="486"/>
      <c r="Q4" s="486"/>
      <c r="R4" s="495"/>
      <c r="S4" s="488"/>
      <c r="T4" s="92" t="s">
        <v>18</v>
      </c>
      <c r="U4" s="93" t="s">
        <v>19</v>
      </c>
      <c r="V4" s="92" t="s">
        <v>18</v>
      </c>
      <c r="W4" s="93" t="s">
        <v>19</v>
      </c>
      <c r="X4" s="92" t="s">
        <v>18</v>
      </c>
      <c r="Y4" s="93" t="s">
        <v>19</v>
      </c>
      <c r="Z4" s="92" t="s">
        <v>18</v>
      </c>
      <c r="AA4" s="93" t="s">
        <v>19</v>
      </c>
      <c r="AB4" s="92" t="s">
        <v>18</v>
      </c>
      <c r="AC4" s="93" t="s">
        <v>19</v>
      </c>
      <c r="AD4" s="92" t="s">
        <v>18</v>
      </c>
      <c r="AE4" s="93" t="s">
        <v>19</v>
      </c>
      <c r="AF4" s="94" t="s">
        <v>18</v>
      </c>
      <c r="AG4" s="93" t="s">
        <v>19</v>
      </c>
      <c r="AH4" s="92" t="s">
        <v>18</v>
      </c>
      <c r="AI4" s="93" t="s">
        <v>19</v>
      </c>
      <c r="AJ4" s="92" t="s">
        <v>18</v>
      </c>
      <c r="AK4" s="93" t="s">
        <v>19</v>
      </c>
      <c r="AL4" s="92" t="s">
        <v>18</v>
      </c>
      <c r="AM4" s="93" t="s">
        <v>19</v>
      </c>
      <c r="AN4" s="92" t="s">
        <v>18</v>
      </c>
      <c r="AO4" s="93" t="s">
        <v>19</v>
      </c>
      <c r="AP4" s="94" t="s">
        <v>18</v>
      </c>
      <c r="AQ4" s="93" t="s">
        <v>19</v>
      </c>
      <c r="AR4" s="92" t="s">
        <v>18</v>
      </c>
      <c r="AS4" s="93" t="s">
        <v>19</v>
      </c>
      <c r="AT4" s="92" t="s">
        <v>18</v>
      </c>
      <c r="AU4" s="93" t="s">
        <v>19</v>
      </c>
      <c r="AV4" s="92" t="s">
        <v>18</v>
      </c>
      <c r="AW4" s="93" t="s">
        <v>19</v>
      </c>
      <c r="AX4" s="92" t="s">
        <v>18</v>
      </c>
      <c r="AY4" s="93" t="s">
        <v>19</v>
      </c>
      <c r="AZ4" s="92" t="s">
        <v>18</v>
      </c>
      <c r="BA4" s="93" t="s">
        <v>19</v>
      </c>
      <c r="BB4" s="94" t="s">
        <v>18</v>
      </c>
      <c r="BC4" s="93" t="s">
        <v>19</v>
      </c>
      <c r="BD4" s="92" t="s">
        <v>18</v>
      </c>
      <c r="BE4" s="93" t="s">
        <v>19</v>
      </c>
      <c r="BF4" s="92" t="s">
        <v>18</v>
      </c>
      <c r="BG4" s="93" t="s">
        <v>19</v>
      </c>
      <c r="BH4" s="92" t="s">
        <v>18</v>
      </c>
      <c r="BI4" s="93" t="s">
        <v>19</v>
      </c>
      <c r="BJ4" s="92" t="s">
        <v>18</v>
      </c>
      <c r="BK4" s="95" t="s">
        <v>19</v>
      </c>
      <c r="BL4" s="96" t="s">
        <v>18</v>
      </c>
      <c r="BM4" s="93" t="s">
        <v>19</v>
      </c>
      <c r="BN4" s="92" t="s">
        <v>18</v>
      </c>
      <c r="BO4" s="93" t="s">
        <v>19</v>
      </c>
      <c r="BP4" s="92" t="s">
        <v>18</v>
      </c>
      <c r="BQ4" s="93" t="s">
        <v>19</v>
      </c>
      <c r="BR4" s="92" t="s">
        <v>18</v>
      </c>
      <c r="BS4" s="93" t="s">
        <v>19</v>
      </c>
      <c r="BT4" s="92" t="s">
        <v>18</v>
      </c>
      <c r="BU4" s="97" t="s">
        <v>19</v>
      </c>
      <c r="BV4" s="94" t="s">
        <v>18</v>
      </c>
      <c r="BW4" s="93" t="s">
        <v>19</v>
      </c>
      <c r="BX4" s="92" t="s">
        <v>18</v>
      </c>
      <c r="BY4" s="93" t="s">
        <v>19</v>
      </c>
      <c r="BZ4" s="92" t="s">
        <v>18</v>
      </c>
      <c r="CA4" s="93" t="s">
        <v>19</v>
      </c>
      <c r="CB4" s="92" t="s">
        <v>18</v>
      </c>
      <c r="CC4" s="93" t="s">
        <v>19</v>
      </c>
      <c r="CD4" s="92" t="s">
        <v>18</v>
      </c>
      <c r="CE4" s="93" t="s">
        <v>19</v>
      </c>
      <c r="CF4" s="96" t="s">
        <v>18</v>
      </c>
      <c r="CG4" s="93" t="s">
        <v>19</v>
      </c>
      <c r="CH4" s="92" t="s">
        <v>18</v>
      </c>
      <c r="CI4" s="93" t="s">
        <v>19</v>
      </c>
      <c r="CJ4" s="92" t="s">
        <v>18</v>
      </c>
      <c r="CK4" s="93" t="s">
        <v>19</v>
      </c>
      <c r="CL4" s="92" t="s">
        <v>18</v>
      </c>
      <c r="CM4" s="93" t="s">
        <v>19</v>
      </c>
      <c r="CN4" s="92" t="s">
        <v>18</v>
      </c>
      <c r="CO4" s="95" t="s">
        <v>19</v>
      </c>
      <c r="CP4" s="98" t="s">
        <v>18</v>
      </c>
      <c r="CQ4" s="93" t="s">
        <v>19</v>
      </c>
      <c r="CR4" s="92" t="s">
        <v>18</v>
      </c>
      <c r="CS4" s="93" t="s">
        <v>19</v>
      </c>
      <c r="CT4" s="92" t="s">
        <v>18</v>
      </c>
      <c r="CU4" s="93" t="s">
        <v>19</v>
      </c>
      <c r="CV4" s="92" t="s">
        <v>18</v>
      </c>
      <c r="CW4" s="93" t="s">
        <v>19</v>
      </c>
      <c r="CX4" s="92" t="s">
        <v>18</v>
      </c>
      <c r="CY4" s="95" t="s">
        <v>19</v>
      </c>
      <c r="CZ4" s="507"/>
      <c r="DA4" s="525"/>
      <c r="DB4" s="502"/>
      <c r="DC4" s="507"/>
      <c r="DD4" s="506"/>
      <c r="DE4" s="509"/>
      <c r="DF4" s="214"/>
      <c r="DG4" s="503"/>
      <c r="DH4" s="504"/>
      <c r="DI4" s="500"/>
      <c r="DJ4" s="501"/>
      <c r="DK4" s="512"/>
      <c r="DL4" s="497"/>
      <c r="DM4" s="497"/>
      <c r="DN4" s="512"/>
      <c r="DO4" s="493"/>
      <c r="DP4" s="493"/>
      <c r="DQ4" s="493"/>
      <c r="DR4" s="493"/>
      <c r="DS4" s="493"/>
    </row>
    <row r="5" spans="1:123" s="119" customFormat="1" ht="24.95" customHeight="1" x14ac:dyDescent="0.2">
      <c r="A5" s="100">
        <f>'إختيار المقررات'!D1</f>
        <v>0</v>
      </c>
      <c r="B5" s="101" t="e">
        <f>'إختيار المقررات'!J1</f>
        <v>#N/A</v>
      </c>
      <c r="C5" s="101" t="b">
        <f>'إختيار المقررات'!P1</f>
        <v>0</v>
      </c>
      <c r="D5" s="101" t="b">
        <f>'إختيار المقررات'!V1</f>
        <v>0</v>
      </c>
      <c r="E5" s="101" t="b">
        <f>'إختيار المقررات'!AH1</f>
        <v>0</v>
      </c>
      <c r="F5" s="102" t="b">
        <f>'إختيار المقررات'!AB1</f>
        <v>0</v>
      </c>
      <c r="G5" s="118">
        <f>'إختيار المقررات'!AB3</f>
        <v>0</v>
      </c>
      <c r="H5" s="134">
        <f>'إختيار المقررات'!P3</f>
        <v>0</v>
      </c>
      <c r="I5" s="101" t="b">
        <f>'إختيار المقررات'!D3</f>
        <v>0</v>
      </c>
      <c r="J5" s="103" t="b">
        <f>'إختيار المقررات'!J3</f>
        <v>0</v>
      </c>
      <c r="K5" s="104" t="b">
        <f>'إختيار المقررات'!V3</f>
        <v>0</v>
      </c>
      <c r="L5" s="105">
        <f>'إختيار المقررات'!AH3</f>
        <v>0</v>
      </c>
      <c r="M5" s="135">
        <f>'إختيار المقررات'!V4</f>
        <v>0</v>
      </c>
      <c r="N5" s="135">
        <f>'إختيار المقررات'!AC4</f>
        <v>0</v>
      </c>
      <c r="O5" s="106">
        <f>'إختيار المقررات'!AH4</f>
        <v>0</v>
      </c>
      <c r="P5" s="107" t="b">
        <f>'إختيار المقررات'!D4</f>
        <v>0</v>
      </c>
      <c r="Q5" s="108" t="b">
        <f>'إختيار المقررات'!J4</f>
        <v>0</v>
      </c>
      <c r="R5" s="109" t="b">
        <f>'إختيار المقررات'!P4</f>
        <v>0</v>
      </c>
      <c r="S5" s="110" t="e">
        <f>'إختيار المقررات'!D2</f>
        <v>#N/A</v>
      </c>
      <c r="T5" s="111" t="str">
        <f>IFERROR(IF(OR(T3=الإستمارة!$C$11,T3=الإستمارة!$C$12,T3=الإستمارة!$C$13,T3=الإستمارة!$C$14,T3=الإستمارة!$C$15,T3=الإستمارة!$C$16,T3=الإستمارة!$C$17,T3=الإستمارة!$C$18),VLOOKUP(T3,الإستمارة!$C$11:$H$18,6,0),VLOOKUP(T3,الإستمارة!$K$11:$P$18,6,0)),"")</f>
        <v/>
      </c>
      <c r="U5" s="112" t="e">
        <f>IF(VLOOKUP(T3,'إختيار المقررات'!$BN$5:$BR$54,5,0)="","",VLOOKUP(T3,'إختيار المقررات'!$BN$5:$BR$54,5,0))</f>
        <v>#N/A</v>
      </c>
      <c r="V5" s="111" t="str">
        <f>IFERROR(IF(OR(V3=الإستمارة!$C$11,V3=الإستمارة!$C$12,V3=الإستمارة!$C$13,V3=الإستمارة!$C$14,V3=الإستمارة!$C$15,V3=الإستمارة!$C$16,V3=الإستمارة!$C$17,V3=الإستمارة!$C$18),VLOOKUP(V3,الإستمارة!$C$11:$H$18,6,0),VLOOKUP(V3,الإستمارة!$K$11:$P$18,6,0)),"")</f>
        <v/>
      </c>
      <c r="W5" s="112" t="e">
        <f>IF(VLOOKUP(V3,'إختيار المقررات'!$BN$5:$BR$54,5,0)="","",VLOOKUP(V3,'إختيار المقررات'!$BN$5:$BR$54,5,0))</f>
        <v>#N/A</v>
      </c>
      <c r="X5" s="111" t="str">
        <f>IFERROR(IF(OR(X3=الإستمارة!$C$11,X3=الإستمارة!$C$12,X3=الإستمارة!$C$13,X3=الإستمارة!$C$14,X3=الإستمارة!$C$15,X3=الإستمارة!$C$16,X3=الإستمارة!$C$17,X3=الإستمارة!$C$18),VLOOKUP(X3,الإستمارة!$C$11:$H$18,6,0),VLOOKUP(X3,الإستمارة!$K$11:$P$18,6,0)),"")</f>
        <v/>
      </c>
      <c r="Y5" s="112" t="e">
        <f>IF(VLOOKUP(X3,'إختيار المقررات'!$BN$5:$BR$54,5,0)="","",VLOOKUP(X3,'إختيار المقررات'!$BN$5:$BR$54,5,0))</f>
        <v>#N/A</v>
      </c>
      <c r="Z5" s="111" t="str">
        <f>IFERROR(IF(OR(Z3=الإستمارة!$C$11,Z3=الإستمارة!$C$12,Z3=الإستمارة!$C$13,Z3=الإستمارة!$C$14,Z3=الإستمارة!$C$15,Z3=الإستمارة!$C$16,Z3=الإستمارة!$C$17,Z3=الإستمارة!$C$18),VLOOKUP(Z3,الإستمارة!$C$11:$H$18,6,0),VLOOKUP(Z3,الإستمارة!$K$11:$P$18,6,0)),"")</f>
        <v/>
      </c>
      <c r="AA5" s="112" t="e">
        <f>IF(VLOOKUP(Z3,'إختيار المقررات'!$BN$5:$BR$54,5,0)="","",VLOOKUP(Z3,'إختيار المقررات'!$BN$5:$BR$54,5,0))</f>
        <v>#N/A</v>
      </c>
      <c r="AB5" s="111" t="str">
        <f>IFERROR(IF(OR(AB3=الإستمارة!$C$11,AB3=الإستمارة!$C$12,AB3=الإستمارة!$C$13,AB3=الإستمارة!$C$14,AB3=الإستمارة!$C$15,AB3=الإستمارة!$C$16,AB3=الإستمارة!$C$17,AB3=الإستمارة!$C$18),VLOOKUP(AB3,الإستمارة!$C$11:$H$18,6,0),VLOOKUP(AB3,الإستمارة!$K$11:$P$18,6,0)),"")</f>
        <v/>
      </c>
      <c r="AC5" s="112" t="e">
        <f>IF(VLOOKUP(AB3,'إختيار المقررات'!$BN$5:$BR$54,5,0)="","",VLOOKUP(AB3,'إختيار المقررات'!$BN$5:$BR$54,5,0))</f>
        <v>#N/A</v>
      </c>
      <c r="AD5" s="111" t="str">
        <f>IFERROR(IF(OR(AD3=الإستمارة!$C$11,AD3=الإستمارة!$C$12,AD3=الإستمارة!$C$13,AD3=الإستمارة!$C$14,AD3=الإستمارة!$C$15,AD3=الإستمارة!$C$16,AD3=الإستمارة!$C$17,AD3=الإستمارة!$C$18),VLOOKUP(AD3,الإستمارة!$C$11:$H$18,6,0),VLOOKUP(AD3,الإستمارة!$K$11:$P$18,6,0)),"")</f>
        <v/>
      </c>
      <c r="AE5" s="112" t="e">
        <f>IF(VLOOKUP(AD3,'إختيار المقررات'!$BN$5:$BR$54,5,0)="","",VLOOKUP(AD3,'إختيار المقررات'!$BN$5:$BR$54,5,0))</f>
        <v>#N/A</v>
      </c>
      <c r="AF5" s="111" t="str">
        <f>IFERROR(IF(OR(AF3=الإستمارة!$C$11,AF3=الإستمارة!$C$12,AF3=الإستمارة!$C$13,AF3=الإستمارة!$C$14,AF3=الإستمارة!$C$15,AF3=الإستمارة!$C$16,AF3=الإستمارة!$C$17,AF3=الإستمارة!$C$18),VLOOKUP(AF3,الإستمارة!$C$11:$H$18,6,0),VLOOKUP(AF3,الإستمارة!$K$11:$P$18,6,0)),"")</f>
        <v/>
      </c>
      <c r="AG5" s="112" t="e">
        <f>IF(VLOOKUP(AF3,'إختيار المقررات'!$BN$5:$BR$54,5,0)="","",VLOOKUP(AF3,'إختيار المقررات'!$BN$5:$BR$54,5,0))</f>
        <v>#N/A</v>
      </c>
      <c r="AH5" s="111" t="str">
        <f>IFERROR(IF(OR(AH3=الإستمارة!$C$11,AH3=الإستمارة!$C$12,AH3=الإستمارة!$C$13,AH3=الإستمارة!$C$14,AH3=الإستمارة!$C$15,AH3=الإستمارة!$C$16,AH3=الإستمارة!$C$17,AH3=الإستمارة!$C$18),VLOOKUP(AH3,الإستمارة!$C$11:$H$18,6,0),VLOOKUP(AH3,الإستمارة!$K$11:$P$18,6,0)),"")</f>
        <v/>
      </c>
      <c r="AI5" s="112" t="e">
        <f>IF(VLOOKUP(AH3,'إختيار المقررات'!$BN$5:$BR$54,5,0)="","",VLOOKUP(AH3,'إختيار المقررات'!$BN$5:$BR$54,5,0))</f>
        <v>#N/A</v>
      </c>
      <c r="AJ5" s="111" t="str">
        <f>IFERROR(IF(OR(AJ3=الإستمارة!$C$11,AJ3=الإستمارة!$C$12,AJ3=الإستمارة!$C$13,AJ3=الإستمارة!$C$14,AJ3=الإستمارة!$C$15,AJ3=الإستمارة!$C$16,AJ3=الإستمارة!$C$17,AJ3=الإستمارة!$C$18),VLOOKUP(AJ3,الإستمارة!$C$11:$H$18,6,0),VLOOKUP(AJ3,الإستمارة!$K$11:$P$18,6,0)),"")</f>
        <v/>
      </c>
      <c r="AK5" s="112" t="e">
        <f>IF(VLOOKUP(AJ3,'إختيار المقررات'!$BN$5:$BR$54,5,0)="","",VLOOKUP(AJ3,'إختيار المقررات'!$BN$5:$BR$54,5,0))</f>
        <v>#N/A</v>
      </c>
      <c r="AL5" s="111" t="str">
        <f>IFERROR(IF(OR(AL3=الإستمارة!$C$11,AL3=الإستمارة!$C$12,AL3=الإستمارة!$C$13,AL3=الإستمارة!$C$14,AL3=الإستمارة!$C$15,AL3=الإستمارة!$C$16,AL3=الإستمارة!$C$17,AL3=الإستمارة!$C$18),VLOOKUP(AL3,الإستمارة!$C$11:$H$18,6,0),VLOOKUP(AL3,الإستمارة!$K$11:$P$18,6,0)),"")</f>
        <v/>
      </c>
      <c r="AM5" s="112" t="e">
        <f>IF(VLOOKUP(AL3,'إختيار المقررات'!$BN$5:$BR$54,5,0)="","",VLOOKUP(AL3,'إختيار المقررات'!$BN$5:$BR$54,5,0))</f>
        <v>#N/A</v>
      </c>
      <c r="AN5" s="111" t="str">
        <f>IFERROR(IF(OR(AN3=الإستمارة!$C$11,AN3=الإستمارة!$C$12,AN3=الإستمارة!$C$13,AN3=الإستمارة!$C$14,AN3=الإستمارة!$C$15,AN3=الإستمارة!$C$16,AN3=الإستمارة!$C$17,AN3=الإستمارة!$C$18),VLOOKUP(AN3,الإستمارة!$C$11:$H$18,6,0),VLOOKUP(AN3,الإستمارة!$K$11:$P$18,6,0)),"")</f>
        <v/>
      </c>
      <c r="AO5" s="112" t="e">
        <f>IF(VLOOKUP(AN3,'إختيار المقررات'!$BN$5:$BR$54,5,0)="","",VLOOKUP(AN3,'إختيار المقررات'!$BN$5:$BR$54,5,0))</f>
        <v>#N/A</v>
      </c>
      <c r="AP5" s="111" t="str">
        <f>IFERROR(IF(OR(AP3=الإستمارة!$C$11,AP3=الإستمارة!$C$12,AP3=الإستمارة!$C$13,AP3=الإستمارة!$C$14,AP3=الإستمارة!$C$15,AP3=الإستمارة!$C$16,AP3=الإستمارة!$C$17,AP3=الإستمارة!$C$18),VLOOKUP(AP3,الإستمارة!$C$11:$H$18,6,0),VLOOKUP(AP3,الإستمارة!$K$11:$P$18,6,0)),"")</f>
        <v/>
      </c>
      <c r="AQ5" s="112" t="e">
        <f>IF(VLOOKUP(AP3,'إختيار المقررات'!$BN$5:$BR$54,5,0)="","",VLOOKUP(AP3,'إختيار المقررات'!$BN$5:$BR$54,5,0))</f>
        <v>#N/A</v>
      </c>
      <c r="AR5" s="111" t="str">
        <f>IFERROR(IF(OR(AR3=الإستمارة!$C$11,AR3=الإستمارة!$C$12,AR3=الإستمارة!$C$13,AR3=الإستمارة!$C$14,AR3=الإستمارة!$C$15,AR3=الإستمارة!$C$16,AR3=الإستمارة!$C$17,AR3=الإستمارة!$C$18),VLOOKUP(AR3,الإستمارة!$C$11:$H$18,6,0),VLOOKUP(AR3,الإستمارة!$K$11:$P$18,6,0)),"")</f>
        <v/>
      </c>
      <c r="AS5" s="112" t="e">
        <f>IF(VLOOKUP(AR3,'إختيار المقررات'!$BN$5:$BR$54,5,0)="","",VLOOKUP(AR3,'إختيار المقررات'!$BN$5:$BR$54,5,0))</f>
        <v>#N/A</v>
      </c>
      <c r="AT5" s="111" t="str">
        <f>IFERROR(IF(OR(AT3=الإستمارة!$C$11,AT3=الإستمارة!$C$12,AT3=الإستمارة!$C$13,AT3=الإستمارة!$C$14,AT3=الإستمارة!$C$15,AT3=الإستمارة!$C$16,AT3=الإستمارة!$C$17,AT3=الإستمارة!$C$18),VLOOKUP(AT3,الإستمارة!$C$11:$H$18,6,0),VLOOKUP(AT3,الإستمارة!$K$11:$P$18,6,0)),"")</f>
        <v/>
      </c>
      <c r="AU5" s="112" t="e">
        <f>IF(VLOOKUP(AT3,'إختيار المقررات'!$BN$5:$BR$54,5,0)="","",VLOOKUP(AT3,'إختيار المقررات'!$BN$5:$BR$54,5,0))</f>
        <v>#N/A</v>
      </c>
      <c r="AV5" s="111" t="str">
        <f>IFERROR(IF(OR(AV3=الإستمارة!$C$11,AV3=الإستمارة!$C$12,AV3=الإستمارة!$C$13,AV3=الإستمارة!$C$14,AV3=الإستمارة!$C$15,AV3=الإستمارة!$C$16,AV3=الإستمارة!$C$17,AV3=الإستمارة!$C$18),VLOOKUP(AV3,الإستمارة!$C$11:$H$18,6,0),VLOOKUP(AV3,الإستمارة!$K$11:$P$18,6,0)),"")</f>
        <v/>
      </c>
      <c r="AW5" s="112" t="e">
        <f>IF(VLOOKUP(AV3,'إختيار المقررات'!$BN$5:$BR$54,5,0)="","",VLOOKUP(AV3,'إختيار المقررات'!$BN$5:$BR$54,5,0))</f>
        <v>#N/A</v>
      </c>
      <c r="AX5" s="111" t="str">
        <f>IFERROR(IF(OR(AX3=الإستمارة!$C$11,AX3=الإستمارة!$C$12,AX3=الإستمارة!$C$13,AX3=الإستمارة!$C$14,AX3=الإستمارة!$C$15,AX3=الإستمارة!$C$16,AX3=الإستمارة!$C$17,AX3=الإستمارة!$C$18),VLOOKUP(AX3,الإستمارة!$C$11:$H$18,6,0),VLOOKUP(AX3,الإستمارة!$K$11:$P$18,6,0)),"")</f>
        <v/>
      </c>
      <c r="AY5" s="112" t="e">
        <f>IF(VLOOKUP(AX3,'إختيار المقررات'!$BN$5:$BR$54,5,0)="","",VLOOKUP(AX3,'إختيار المقررات'!$BN$5:$BR$54,5,0))</f>
        <v>#N/A</v>
      </c>
      <c r="AZ5" s="111" t="str">
        <f>IFERROR(IF(OR(AZ3=الإستمارة!$C$11,AZ3=الإستمارة!$C$12,AZ3=الإستمارة!$C$13,AZ3=الإستمارة!$C$14,AZ3=الإستمارة!$C$15,AZ3=الإستمارة!$C$16,AZ3=الإستمارة!$C$17,AZ3=الإستمارة!$C$18),VLOOKUP(AZ3,الإستمارة!$C$11:$H$18,6,0),VLOOKUP(AZ3,الإستمارة!$K$11:$P$18,6,0)),"")</f>
        <v/>
      </c>
      <c r="BA5" s="112" t="e">
        <f>IF(VLOOKUP(AZ3,'إختيار المقررات'!$BN$5:$BR$54,5,0)="","",VLOOKUP(AZ3,'إختيار المقررات'!$BN$5:$BR$54,5,0))</f>
        <v>#N/A</v>
      </c>
      <c r="BB5" s="111" t="str">
        <f>IFERROR(IF(OR(BB3=الإستمارة!$C$11,BB3=الإستمارة!$C$12,BB3=الإستمارة!$C$13,BB3=الإستمارة!$C$14,BB3=الإستمارة!$C$15,BB3=الإستمارة!$C$16,BB3=الإستمارة!$C$17,BB3=الإستمارة!$C$18),VLOOKUP(BB3,الإستمارة!$C$11:$H$18,6,0),VLOOKUP(BB3,الإستمارة!$K$11:$P$18,6,0)),"")</f>
        <v/>
      </c>
      <c r="BC5" s="112" t="e">
        <f>IF(VLOOKUP(BB3,'إختيار المقررات'!$BN$5:$BR$54,5,0)="","",VLOOKUP(BB3,'إختيار المقررات'!$BN$5:$BR$54,5,0))</f>
        <v>#N/A</v>
      </c>
      <c r="BD5" s="111" t="str">
        <f>IFERROR(IF(OR(BD3=الإستمارة!$C$11,BD3=الإستمارة!$C$12,BD3=الإستمارة!$C$13,BD3=الإستمارة!$C$14,BD3=الإستمارة!$C$15,BD3=الإستمارة!$C$16,BD3=الإستمارة!$C$17,BD3=الإستمارة!$C$18),VLOOKUP(BD3,الإستمارة!$C$11:$H$18,6,0),VLOOKUP(BD3,الإستمارة!$K$11:$P$18,6,0)),"")</f>
        <v/>
      </c>
      <c r="BE5" s="112" t="e">
        <f>IF(VLOOKUP(BD3,'إختيار المقررات'!$BN$5:$BR$54,5,0)="","",VLOOKUP(BD3,'إختيار المقررات'!$BN$5:$BR$54,5,0))</f>
        <v>#N/A</v>
      </c>
      <c r="BF5" s="111" t="str">
        <f>IFERROR(IF(OR(BF3=الإستمارة!$C$11,BF3=الإستمارة!$C$12,BF3=الإستمارة!$C$13,BF3=الإستمارة!$C$14,BF3=الإستمارة!$C$15,BF3=الإستمارة!$C$16,BF3=الإستمارة!$C$17,BF3=الإستمارة!$C$18),VLOOKUP(BF3,الإستمارة!$C$11:$H$18,6,0),VLOOKUP(BF3,الإستمارة!$K$11:$P$18,6,0)),"")</f>
        <v/>
      </c>
      <c r="BG5" s="112" t="e">
        <f>IF(VLOOKUP(BF3,'إختيار المقررات'!$BN$5:$BR$54,5,0)="","",VLOOKUP(BF3,'إختيار المقررات'!$BN$5:$BR$54,5,0))</f>
        <v>#N/A</v>
      </c>
      <c r="BH5" s="111" t="str">
        <f>IFERROR(IF(OR(BH3=الإستمارة!$C$11,BH3=الإستمارة!$C$12,BH3=الإستمارة!$C$13,BH3=الإستمارة!$C$14,BH3=الإستمارة!$C$15,BH3=الإستمارة!$C$16,BH3=الإستمارة!$C$17,BH3=الإستمارة!$C$18),VLOOKUP(BH3,الإستمارة!$C$11:$H$18,6,0),VLOOKUP(BH3,الإستمارة!$K$11:$P$18,6,0)),"")</f>
        <v/>
      </c>
      <c r="BI5" s="112" t="e">
        <f>IF(VLOOKUP(BH3,'إختيار المقررات'!$BN$5:$BR$54,5,0)="","",VLOOKUP(BH3,'إختيار المقررات'!$BN$5:$BR$54,5,0))</f>
        <v>#N/A</v>
      </c>
      <c r="BJ5" s="111" t="str">
        <f>IFERROR(IF(OR(BJ3=الإستمارة!$C$11,BJ3=الإستمارة!$C$12,BJ3=الإستمارة!$C$13,BJ3=الإستمارة!$C$14,BJ3=الإستمارة!$C$15,BJ3=الإستمارة!$C$16,BJ3=الإستمارة!$C$17,BJ3=الإستمارة!$C$18),VLOOKUP(BJ3,الإستمارة!$C$11:$H$18,6,0),VLOOKUP(BJ3,الإستمارة!$K$11:$P$18,6,0)),"")</f>
        <v/>
      </c>
      <c r="BK5" s="112" t="e">
        <f>IF(VLOOKUP(BJ3,'إختيار المقررات'!$BN$5:$BR$54,5,0)="","",VLOOKUP(BJ3,'إختيار المقررات'!$BN$5:$BR$54,5,0))</f>
        <v>#N/A</v>
      </c>
      <c r="BL5" s="111" t="str">
        <f>IFERROR(IF(OR(BL3=الإستمارة!$C$11,BL3=الإستمارة!$C$12,BL3=الإستمارة!$C$13,BL3=الإستمارة!$C$14,BL3=الإستمارة!$C$15,BL3=الإستمارة!$C$16,BL3=الإستمارة!$C$17,BL3=الإستمارة!$C$18),VLOOKUP(BL3,الإستمارة!$C$11:$H$18,6,0),VLOOKUP(BL3,الإستمارة!$K$11:$P$18,6,0)),"")</f>
        <v/>
      </c>
      <c r="BM5" s="112" t="e">
        <f>IF(VLOOKUP(BL3,'إختيار المقررات'!$BN$5:$BR$54,5,0)="","",VLOOKUP(BL3,'إختيار المقررات'!$BN$5:$BR$54,5,0))</f>
        <v>#N/A</v>
      </c>
      <c r="BN5" s="111" t="str">
        <f>IFERROR(IF(OR(BN3=الإستمارة!$C$11,BN3=الإستمارة!$C$12,BN3=الإستمارة!$C$13,BN3=الإستمارة!$C$14,BN3=الإستمارة!$C$15,BN3=الإستمارة!$C$16,BN3=الإستمارة!$C$17,BN3=الإستمارة!$C$18),VLOOKUP(BN3,الإستمارة!$C$11:$H$18,6,0),VLOOKUP(BN3,الإستمارة!$K$11:$P$18,6,0)),"")</f>
        <v/>
      </c>
      <c r="BO5" s="112" t="e">
        <f>IF(VLOOKUP(BN3,'إختيار المقررات'!$BN$5:$BR$54,5,0)="","",VLOOKUP(BN3,'إختيار المقررات'!$BN$5:$BR$54,5,0))</f>
        <v>#N/A</v>
      </c>
      <c r="BP5" s="111" t="str">
        <f>IFERROR(IF(OR(BP3=الإستمارة!$C$11,BP3=الإستمارة!$C$12,BP3=الإستمارة!$C$13,BP3=الإستمارة!$C$14,BP3=الإستمارة!$C$15,BP3=الإستمارة!$C$16,BP3=الإستمارة!$C$17,BP3=الإستمارة!$C$18),VLOOKUP(BP3,الإستمارة!$C$11:$H$18,6,0),VLOOKUP(BP3,الإستمارة!$K$11:$P$18,6,0)),"")</f>
        <v/>
      </c>
      <c r="BQ5" s="112" t="e">
        <f>IF(VLOOKUP(BP3,'إختيار المقررات'!$BN$5:$BR$54,5,0)="","",VLOOKUP(BP3,'إختيار المقررات'!$BN$5:$BR$54,5,0))</f>
        <v>#N/A</v>
      </c>
      <c r="BR5" s="111" t="str">
        <f>IFERROR(IF(OR(BR3=الإستمارة!$C$11,BR3=الإستمارة!$C$12,BR3=الإستمارة!$C$13,BR3=الإستمارة!$C$14,BR3=الإستمارة!$C$15,BR3=الإستمارة!$C$16,BR3=الإستمارة!$C$17,BR3=الإستمارة!$C$18),VLOOKUP(BR3,الإستمارة!$C$11:$H$18,6,0),VLOOKUP(BR3,الإستمارة!$K$11:$P$18,6,0)),"")</f>
        <v/>
      </c>
      <c r="BS5" s="112" t="e">
        <f>IF(VLOOKUP(BR3,'إختيار المقررات'!$BN$5:$BR$54,5,0)="","",VLOOKUP(BR3,'إختيار المقررات'!$BN$5:$BR$54,5,0))</f>
        <v>#N/A</v>
      </c>
      <c r="BT5" s="111" t="str">
        <f>IFERROR(IF(OR(BT3=الإستمارة!$C$11,BT3=الإستمارة!$C$12,BT3=الإستمارة!$C$13,BT3=الإستمارة!$C$14,BT3=الإستمارة!$C$15,BT3=الإستمارة!$C$16,BT3=الإستمارة!$C$17,BT3=الإستمارة!$C$18),VLOOKUP(BT3,الإستمارة!$C$11:$H$18,6,0),VLOOKUP(BT3,الإستمارة!$K$11:$P$18,6,0)),"")</f>
        <v/>
      </c>
      <c r="BU5" s="112" t="e">
        <f>IF(VLOOKUP(BT3,'إختيار المقررات'!$BN$5:$BR$54,5,0)="","",VLOOKUP(BT3,'إختيار المقررات'!$BN$5:$BR$54,5,0))</f>
        <v>#N/A</v>
      </c>
      <c r="BV5" s="111" t="str">
        <f>IFERROR(IF(OR(BV3=الإستمارة!$C$11,BV3=الإستمارة!$C$12,BV3=الإستمارة!$C$13,BV3=الإستمارة!$C$14,BV3=الإستمارة!$C$15,BV3=الإستمارة!$C$16,BV3=الإستمارة!$C$17,BV3=الإستمارة!$C$18),VLOOKUP(BV3,الإستمارة!$C$11:$H$18,6,0),VLOOKUP(BV3,الإستمارة!$K$11:$P$18,6,0)),"")</f>
        <v/>
      </c>
      <c r="BW5" s="112" t="e">
        <f>IF(VLOOKUP(BV3,'إختيار المقررات'!$BN$5:$BR$54,5,0)="","",VLOOKUP(BV3,'إختيار المقررات'!$BN$5:$BR$54,5,0))</f>
        <v>#N/A</v>
      </c>
      <c r="BX5" s="111" t="str">
        <f>IFERROR(IF(OR(BX3=الإستمارة!$C$11,BX3=الإستمارة!$C$12,BX3=الإستمارة!$C$13,BX3=الإستمارة!$C$14,BX3=الإستمارة!$C$15,BX3=الإستمارة!$C$16,BX3=الإستمارة!$C$17,BX3=الإستمارة!$C$18),VLOOKUP(BX3,الإستمارة!$C$11:$H$18,6,0),VLOOKUP(BX3,الإستمارة!$K$11:$P$18,6,0)),"")</f>
        <v/>
      </c>
      <c r="BY5" s="112" t="e">
        <f>IF(VLOOKUP(BX3,'إختيار المقررات'!$BN$5:$BR$54,5,0)="","",VLOOKUP(BX3,'إختيار المقررات'!$BN$5:$BR$54,5,0))</f>
        <v>#N/A</v>
      </c>
      <c r="BZ5" s="111" t="str">
        <f>IFERROR(IF(OR(BZ3=الإستمارة!$C$11,BZ3=الإستمارة!$C$12,BZ3=الإستمارة!$C$13,BZ3=الإستمارة!$C$14,BZ3=الإستمارة!$C$15,BZ3=الإستمارة!$C$16,BZ3=الإستمارة!$C$17,BZ3=الإستمارة!$C$18),VLOOKUP(BZ3,الإستمارة!$C$11:$H$18,6,0),VLOOKUP(BZ3,الإستمارة!$K$11:$P$18,6,0)),"")</f>
        <v/>
      </c>
      <c r="CA5" s="112" t="e">
        <f>IF(VLOOKUP(BZ3,'إختيار المقررات'!$BN$5:$BR$54,5,0)="","",VLOOKUP(BZ3,'إختيار المقررات'!$BN$5:$BR$54,5,0))</f>
        <v>#N/A</v>
      </c>
      <c r="CB5" s="111" t="str">
        <f>IFERROR(IF(OR(CB3=الإستمارة!$C$11,CB3=الإستمارة!$C$12,CB3=الإستمارة!$C$13,CB3=الإستمارة!$C$14,CB3=الإستمارة!$C$15,CB3=الإستمارة!$C$16,CB3=الإستمارة!$C$17,CB3=الإستمارة!$C$18),VLOOKUP(CB3,الإستمارة!$C$11:$H$18,6,0),VLOOKUP(CB3,الإستمارة!$K$11:$P$18,6,0)),"")</f>
        <v/>
      </c>
      <c r="CC5" s="112" t="e">
        <f>IF(VLOOKUP(CB3,'إختيار المقررات'!$BN$5:$BR$54,5,0)="","",VLOOKUP(CB3,'إختيار المقررات'!$BN$5:$BR$54,5,0))</f>
        <v>#N/A</v>
      </c>
      <c r="CD5" s="111" t="str">
        <f>IFERROR(IF(OR(CD3=الإستمارة!$C$11,CD3=الإستمارة!$C$12,CD3=الإستمارة!$C$13,CD3=الإستمارة!$C$14,CD3=الإستمارة!$C$15,CD3=الإستمارة!$C$16,CD3=الإستمارة!$C$17,CD3=الإستمارة!$C$18),VLOOKUP(CD3,الإستمارة!$C$11:$H$18,6,0),VLOOKUP(CD3,الإستمارة!$K$11:$P$18,6,0)),"")</f>
        <v/>
      </c>
      <c r="CE5" s="112" t="e">
        <f>IF(VLOOKUP(CD3,'إختيار المقررات'!$BN$5:$BR$54,5,0)="","",VLOOKUP(CD3,'إختيار المقررات'!$BN$5:$BR$54,5,0))</f>
        <v>#N/A</v>
      </c>
      <c r="CF5" s="111" t="str">
        <f>IFERROR(IF(OR(CF3=الإستمارة!$C$11,CF3=الإستمارة!$C$12,CF3=الإستمارة!$C$13,CF3=الإستمارة!$C$14,CF3=الإستمارة!$C$15,CF3=الإستمارة!$C$16,CF3=الإستمارة!$C$17,CF3=الإستمارة!$C$18),VLOOKUP(CF3,الإستمارة!$C$11:$H$18,6,0),VLOOKUP(CF3,الإستمارة!$K$11:$P$18,6,0)),"")</f>
        <v/>
      </c>
      <c r="CG5" s="112" t="e">
        <f>IF(VLOOKUP(CF3,'إختيار المقررات'!$BN$5:$BR$54,5,0)="","",VLOOKUP(CF3,'إختيار المقررات'!$BN$5:$BR$54,5,0))</f>
        <v>#N/A</v>
      </c>
      <c r="CH5" s="111" t="str">
        <f>IFERROR(IF(OR(CH3=الإستمارة!$C$11,CH3=الإستمارة!$C$12,CH3=الإستمارة!$C$13,CH3=الإستمارة!$C$14,CH3=الإستمارة!$C$15,CH3=الإستمارة!$C$16,CH3=الإستمارة!$C$17,CH3=الإستمارة!$C$18),VLOOKUP(CH3,الإستمارة!$C$11:$H$18,6,0),VLOOKUP(CH3,الإستمارة!$K$11:$P$18,6,0)),"")</f>
        <v/>
      </c>
      <c r="CI5" s="112" t="e">
        <f>IF(VLOOKUP(CH3,'إختيار المقررات'!$BN$5:$BR$54,5,0)="","",VLOOKUP(CH3,'إختيار المقررات'!$BN$5:$BR$54,5,0))</f>
        <v>#N/A</v>
      </c>
      <c r="CJ5" s="111" t="str">
        <f>IFERROR(IF(OR(CJ3=الإستمارة!$C$11,CJ3=الإستمارة!$C$12,CJ3=الإستمارة!$C$13,CJ3=الإستمارة!$C$14,CJ3=الإستمارة!$C$15,CJ3=الإستمارة!$C$16,CJ3=الإستمارة!$C$17,CJ3=الإستمارة!$C$18),VLOOKUP(CJ3,الإستمارة!$C$11:$H$18,6,0),VLOOKUP(CJ3,الإستمارة!$K$11:$P$18,6,0)),"")</f>
        <v/>
      </c>
      <c r="CK5" s="112" t="e">
        <f>IF(VLOOKUP(CJ3,'إختيار المقررات'!$BN$5:$BR$54,5,0)="","",VLOOKUP(CJ3,'إختيار المقررات'!$BN$5:$BR$54,5,0))</f>
        <v>#N/A</v>
      </c>
      <c r="CL5" s="111" t="str">
        <f>IFERROR(IF(OR(CL3=الإستمارة!$C$11,CL3=الإستمارة!$C$12,CL3=الإستمارة!$C$13,CL3=الإستمارة!$C$14,CL3=الإستمارة!$C$15,CL3=الإستمارة!$C$16,CL3=الإستمارة!$C$17,CL3=الإستمارة!$C$18),VLOOKUP(CL3,الإستمارة!$C$11:$H$18,6,0),VLOOKUP(CL3,الإستمارة!$K$11:$P$18,6,0)),"")</f>
        <v/>
      </c>
      <c r="CM5" s="112" t="e">
        <f>IF(VLOOKUP(CL3,'إختيار المقررات'!$BN$5:$BR$54,5,0)="","",VLOOKUP(CL3,'إختيار المقررات'!$BN$5:$BR$54,5,0))</f>
        <v>#N/A</v>
      </c>
      <c r="CN5" s="111" t="str">
        <f>IFERROR(IF(OR(CN3=الإستمارة!$C$11,CN3=الإستمارة!$C$12,CN3=الإستمارة!$C$13,CN3=الإستمارة!$C$14,CN3=الإستمارة!$C$15,CN3=الإستمارة!$C$16,CN3=الإستمارة!$C$17,CN3=الإستمارة!$C$18),VLOOKUP(CN3,الإستمارة!$C$11:$H$18,6,0),VLOOKUP(CN3,الإستمارة!$K$11:$P$18,6,0)),"")</f>
        <v/>
      </c>
      <c r="CO5" s="112" t="e">
        <f>IF(VLOOKUP(CN3,'إختيار المقررات'!$BN$5:$BR$54,5,0)="","",VLOOKUP(CN3,'إختيار المقررات'!$BN$5:$BR$54,5,0))</f>
        <v>#N/A</v>
      </c>
      <c r="CP5" s="111" t="str">
        <f>IFERROR(IF(OR(CP3=الإستمارة!$C$11,CP3=الإستمارة!$C$12,CP3=الإستمارة!$C$13,CP3=الإستمارة!$C$14,CP3=الإستمارة!$C$15,CP3=الإستمارة!$C$16,CP3=الإستمارة!$C$17,CP3=الإستمارة!$C$18),VLOOKUP(CP3,الإستمارة!$C$11:$H$18,6,0),VLOOKUP(CP3,الإستمارة!$K$11:$P$18,6,0)),"")</f>
        <v/>
      </c>
      <c r="CQ5" s="112" t="e">
        <f>IF(VLOOKUP(CP3,'إختيار المقررات'!$BN$5:$BR$54,5,0)="","",VLOOKUP(CP3,'إختيار المقررات'!$BN$5:$BR$54,5,0))</f>
        <v>#N/A</v>
      </c>
      <c r="CR5" s="111" t="str">
        <f>IFERROR(IF(OR(CR3=الإستمارة!$C$11,CR3=الإستمارة!$C$12,CR3=الإستمارة!$C$13,CR3=الإستمارة!$C$14,CR3=الإستمارة!$C$15,CR3=الإستمارة!$C$16,CR3=الإستمارة!$C$17,CR3=الإستمارة!$C$18),VLOOKUP(CR3,الإستمارة!$C$11:$H$18,6,0),VLOOKUP(CR3,الإستمارة!$K$11:$P$18,6,0)),"")</f>
        <v/>
      </c>
      <c r="CS5" s="112" t="e">
        <f>IF(VLOOKUP(CR3,'إختيار المقررات'!$BN$5:$BR$54,5,0)="","",VLOOKUP(CR3,'إختيار المقررات'!$BN$5:$BR$54,5,0))</f>
        <v>#N/A</v>
      </c>
      <c r="CT5" s="111" t="str">
        <f>IFERROR(IF(OR(CT3=الإستمارة!$C$11,CT3=الإستمارة!$C$12,CT3=الإستمارة!$C$13,CT3=الإستمارة!$C$14,CT3=الإستمارة!$C$15,CT3=الإستمارة!$C$16,CT3=الإستمارة!$C$17,CT3=الإستمارة!$C$18),VLOOKUP(CT3,الإستمارة!$C$11:$H$18,6,0),VLOOKUP(CT3,الإستمارة!$K$11:$P$18,6,0)),"")</f>
        <v/>
      </c>
      <c r="CU5" s="112" t="e">
        <f>IF(VLOOKUP(CT3,'إختيار المقررات'!$BN$5:$BR$54,5,0)="","",VLOOKUP(CT3,'إختيار المقررات'!$BN$5:$BR$54,5,0))</f>
        <v>#N/A</v>
      </c>
      <c r="CV5" s="111" t="str">
        <f>IFERROR(IF(OR(CV3=الإستمارة!$C$11,CV3=الإستمارة!$C$12,CV3=الإستمارة!$C$13,CV3=الإستمارة!$C$14,CV3=الإستمارة!$C$15,CV3=الإستمارة!$C$16,CV3=الإستمارة!$C$17,CV3=الإستمارة!$C$18),VLOOKUP(CV3,الإستمارة!$C$11:$H$18,6,0),VLOOKUP(CV3,الإستمارة!$K$11:$P$18,6,0)),"")</f>
        <v/>
      </c>
      <c r="CW5" s="112" t="e">
        <f>IF(VLOOKUP(CV3,'إختيار المقررات'!$BN$5:$BR$54,5,0)="","",VLOOKUP(CV3,'إختيار المقررات'!$BN$5:$BR$54,5,0))</f>
        <v>#N/A</v>
      </c>
      <c r="CX5" s="111" t="str">
        <f>IFERROR(IF(OR(CX3=الإستمارة!$C$11,CX3=الإستمارة!$C$12,CX3=الإستمارة!$C$13,CX3=الإستمارة!$C$14,CX3=الإستمارة!$C$15,CX3=الإستمارة!$C$16,CX3=الإستمارة!$C$17,CX3=الإستمارة!$C$18),VLOOKUP(CX3,الإستمارة!$C$11:$H$18,6,0),VLOOKUP(CX3,الإستمارة!$K$11:$P$18,6,0)),"")</f>
        <v/>
      </c>
      <c r="CY5" s="112" t="e">
        <f>IF(VLOOKUP(CX3,'إختيار المقررات'!$BN$5:$BR$54,5,0)="","",VLOOKUP(CX3,'إختيار المقررات'!$BN$5:$BR$54,5,0))</f>
        <v>#N/A</v>
      </c>
      <c r="CZ5" s="79" t="e">
        <f>'إختيار المقررات'!P5</f>
        <v>#N/A</v>
      </c>
      <c r="DA5" s="218" t="e">
        <f>'إختيار المقررات'!V5</f>
        <v>#N/A</v>
      </c>
      <c r="DB5" s="113" t="e">
        <f>'إختيار المقررات'!AB5</f>
        <v>#N/A</v>
      </c>
      <c r="DC5" s="79">
        <f>'إختيار المقررات'!D5</f>
        <v>0</v>
      </c>
      <c r="DD5" s="79" t="e">
        <f>'إختيار المقررات'!AH9</f>
        <v>#N/A</v>
      </c>
      <c r="DE5" s="79" t="e">
        <f>'إختيار المقررات'!AH7</f>
        <v>#N/A</v>
      </c>
      <c r="DF5" s="219">
        <f>'إختيار المقررات'!AH8</f>
        <v>0</v>
      </c>
      <c r="DG5" s="114" t="e">
        <f>'إختيار المقررات'!AH10</f>
        <v>#N/A</v>
      </c>
      <c r="DH5" s="79" t="str">
        <f>'إختيار المقررات'!AH11</f>
        <v>لا</v>
      </c>
      <c r="DI5" s="115" t="e">
        <f>'إختيار المقررات'!AH12</f>
        <v>#N/A</v>
      </c>
      <c r="DJ5" s="116" t="e">
        <f>'إختيار المقررات'!AH13</f>
        <v>#N/A</v>
      </c>
      <c r="DK5" s="117">
        <f>'إختيار المقررات'!AH14</f>
        <v>0</v>
      </c>
      <c r="DL5" s="118">
        <f>'إختيار المقررات'!AH15</f>
        <v>0</v>
      </c>
      <c r="DM5" s="118">
        <f>'إختيار المقررات'!AH16</f>
        <v>0</v>
      </c>
      <c r="DN5" s="118">
        <f>DK5+DL5+DM5</f>
        <v>0</v>
      </c>
      <c r="DO5" s="118" t="str">
        <f>'إدخال البيانات'!C4</f>
        <v xml:space="preserve"> </v>
      </c>
      <c r="DP5" s="118">
        <f>'إدخال البيانات'!D4</f>
        <v>0</v>
      </c>
      <c r="DQ5" s="118">
        <f>'إدخال البيانات'!E4</f>
        <v>0</v>
      </c>
      <c r="DR5" s="118">
        <f>'إدخال البيانات'!F4</f>
        <v>0</v>
      </c>
      <c r="DS5" s="118" t="e">
        <f>'إختيار المقررات'!W11</f>
        <v>#N/A</v>
      </c>
    </row>
    <row r="6" spans="1:123" ht="15.75" x14ac:dyDescent="0.2">
      <c r="AH6" s="111"/>
      <c r="AJ6" s="121"/>
      <c r="AL6" s="121"/>
      <c r="AN6" s="121"/>
      <c r="AP6" s="121"/>
      <c r="AR6" s="121"/>
      <c r="AS6" s="122"/>
      <c r="AT6" s="111"/>
      <c r="AU6" s="112"/>
      <c r="AV6" s="121"/>
      <c r="AW6" s="112"/>
      <c r="AX6" s="121"/>
      <c r="AY6" s="112"/>
      <c r="AZ6" s="121"/>
      <c r="BA6" s="112"/>
      <c r="BB6" s="121"/>
      <c r="BC6" s="123"/>
      <c r="BD6" s="111"/>
      <c r="BE6" s="112"/>
      <c r="BF6" s="121"/>
      <c r="BG6" s="112"/>
      <c r="BH6" s="121"/>
      <c r="BI6" s="112"/>
      <c r="BJ6" s="121"/>
      <c r="BK6" s="112"/>
      <c r="BL6" s="121"/>
      <c r="BN6" s="121"/>
      <c r="BO6" s="122"/>
      <c r="BP6" s="111"/>
      <c r="BR6" s="121"/>
      <c r="BT6" s="121"/>
      <c r="BV6" s="121"/>
      <c r="BX6" s="121"/>
      <c r="BY6" s="124"/>
      <c r="BZ6" s="125"/>
      <c r="CB6" s="121"/>
      <c r="CD6" s="121"/>
      <c r="CF6" s="121"/>
      <c r="CH6" s="121"/>
      <c r="CI6" s="122"/>
      <c r="CJ6" s="111"/>
      <c r="CL6" s="121"/>
      <c r="CN6" s="121"/>
      <c r="CP6" s="121"/>
      <c r="CR6" s="121"/>
      <c r="CS6" s="123"/>
      <c r="CT6" s="111"/>
      <c r="CV6" s="121"/>
      <c r="CX6" s="121"/>
      <c r="CZ6" s="121"/>
      <c r="DA6" s="124"/>
      <c r="DB6" s="126"/>
      <c r="DC6" s="121"/>
      <c r="DD6" s="121"/>
      <c r="DG6" s="121"/>
      <c r="DI6" s="121"/>
      <c r="DJ6" s="124"/>
    </row>
    <row r="9" spans="1:123" x14ac:dyDescent="0.2">
      <c r="A9" s="88" t="s">
        <v>280</v>
      </c>
    </row>
  </sheetData>
  <sheetProtection password="DA5B" sheet="1" objects="1" scenarios="1"/>
  <mergeCells count="90">
    <mergeCell ref="DS3:DS4"/>
    <mergeCell ref="DQ3:DQ4"/>
    <mergeCell ref="DR3:DR4"/>
    <mergeCell ref="G3:G4"/>
    <mergeCell ref="DN3:DN4"/>
    <mergeCell ref="BB3:BC3"/>
    <mergeCell ref="K1:K4"/>
    <mergeCell ref="DM3:DM4"/>
    <mergeCell ref="DK3:DK4"/>
    <mergeCell ref="CZ1:DB2"/>
    <mergeCell ref="DE1:DJ2"/>
    <mergeCell ref="CP3:CQ3"/>
    <mergeCell ref="CR3:CS3"/>
    <mergeCell ref="DA3:DA4"/>
    <mergeCell ref="CZ3:CZ4"/>
    <mergeCell ref="AP3:AQ3"/>
    <mergeCell ref="AT3:AU3"/>
    <mergeCell ref="DJ3:DJ4"/>
    <mergeCell ref="DB3:DB4"/>
    <mergeCell ref="DG3:DG4"/>
    <mergeCell ref="CT3:CU3"/>
    <mergeCell ref="CV3:CW3"/>
    <mergeCell ref="CN3:CO3"/>
    <mergeCell ref="CX3:CY3"/>
    <mergeCell ref="DH3:DH4"/>
    <mergeCell ref="DD3:DD4"/>
    <mergeCell ref="DC3:DC4"/>
    <mergeCell ref="DE3:DE4"/>
    <mergeCell ref="AZ3:BA3"/>
    <mergeCell ref="BT3:BU3"/>
    <mergeCell ref="BF3:BG3"/>
    <mergeCell ref="L1:L4"/>
    <mergeCell ref="DO3:DO4"/>
    <mergeCell ref="DP3:DP4"/>
    <mergeCell ref="CF1:CY1"/>
    <mergeCell ref="BL1:CE1"/>
    <mergeCell ref="CP2:CY2"/>
    <mergeCell ref="BJ3:BK3"/>
    <mergeCell ref="AL3:AM3"/>
    <mergeCell ref="R3:R4"/>
    <mergeCell ref="BN3:BO3"/>
    <mergeCell ref="BP3:BQ3"/>
    <mergeCell ref="DK1:DM2"/>
    <mergeCell ref="DL3:DL4"/>
    <mergeCell ref="DC1:DC2"/>
    <mergeCell ref="DI3:DI4"/>
    <mergeCell ref="AR3:AS3"/>
    <mergeCell ref="N1:N4"/>
    <mergeCell ref="O1:O4"/>
    <mergeCell ref="AJ3:AK3"/>
    <mergeCell ref="AN3:AO3"/>
    <mergeCell ref="AH3:AI3"/>
    <mergeCell ref="T3:U3"/>
    <mergeCell ref="V3:W3"/>
    <mergeCell ref="X3:Y3"/>
    <mergeCell ref="P3:P4"/>
    <mergeCell ref="S1:S4"/>
    <mergeCell ref="P1:R2"/>
    <mergeCell ref="Q3:Q4"/>
    <mergeCell ref="AF2:AO2"/>
    <mergeCell ref="A1:A2"/>
    <mergeCell ref="AV3:AW3"/>
    <mergeCell ref="AX3:AY3"/>
    <mergeCell ref="BD3:BE3"/>
    <mergeCell ref="BH3:BI3"/>
    <mergeCell ref="AP2:AY2"/>
    <mergeCell ref="BB2:BK2"/>
    <mergeCell ref="B1:B2"/>
    <mergeCell ref="AP1:BK1"/>
    <mergeCell ref="T2:AC2"/>
    <mergeCell ref="T1:AO1"/>
    <mergeCell ref="Z3:AA3"/>
    <mergeCell ref="AB3:AC3"/>
    <mergeCell ref="AD3:AE3"/>
    <mergeCell ref="AF3:AG3"/>
    <mergeCell ref="M1:M4"/>
    <mergeCell ref="BL2:BU2"/>
    <mergeCell ref="CD3:CE3"/>
    <mergeCell ref="CH3:CI3"/>
    <mergeCell ref="CL3:CM3"/>
    <mergeCell ref="BX3:BY3"/>
    <mergeCell ref="BZ3:CA3"/>
    <mergeCell ref="CF3:CG3"/>
    <mergeCell ref="BV2:CE2"/>
    <mergeCell ref="CB3:CC3"/>
    <mergeCell ref="CF2:CO2"/>
    <mergeCell ref="BR3:BS3"/>
    <mergeCell ref="CJ3:CK3"/>
    <mergeCell ref="BV3:BW3"/>
    <mergeCell ref="BL3:BM3"/>
  </mergeCells>
  <hyperlinks>
    <hyperlink ref="B1:B2" r:id="rId1" location="'السجل العام'!A1" display="سجل المسجلين دراسات دوليه ودبلوماسيه.xlsm - 'السجل العام'!A1" xr:uid="{00000000-0004-0000-0500-000000000000}"/>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5"/>
  <dimension ref="A1:V6719"/>
  <sheetViews>
    <sheetView rightToLeft="1" topLeftCell="A1224" workbookViewId="0">
      <selection activeCell="A1224" sqref="A1:XFD1048576"/>
    </sheetView>
  </sheetViews>
  <sheetFormatPr defaultColWidth="9" defaultRowHeight="12" x14ac:dyDescent="0.2"/>
  <cols>
    <col min="1" max="1" width="11.125" style="228" bestFit="1" customWidth="1"/>
    <col min="2" max="2" width="20.75" style="228" bestFit="1" customWidth="1"/>
    <col min="3" max="3" width="12.125" style="228" bestFit="1" customWidth="1"/>
    <col min="4" max="4" width="19" style="228" bestFit="1" customWidth="1"/>
    <col min="5" max="5" width="9" style="228" bestFit="1" customWidth="1"/>
    <col min="6" max="6" width="11.375" style="230" bestFit="1" customWidth="1"/>
    <col min="7" max="7" width="17.625" style="228" bestFit="1" customWidth="1"/>
    <col min="8" max="8" width="12.375" style="228" bestFit="1" customWidth="1"/>
    <col min="9" max="9" width="8.375" style="228" bestFit="1" customWidth="1"/>
    <col min="10" max="10" width="17.25" style="228" bestFit="1" customWidth="1"/>
    <col min="11" max="11" width="12.375" style="228" bestFit="1" customWidth="1"/>
    <col min="12" max="12" width="14.5" style="228" bestFit="1" customWidth="1"/>
    <col min="13" max="13" width="10.25" style="228" bestFit="1" customWidth="1"/>
    <col min="14" max="14" width="30.125" style="228" bestFit="1" customWidth="1"/>
    <col min="15" max="15" width="26.75" style="230" bestFit="1" customWidth="1"/>
    <col min="16" max="16" width="12.875" style="228" bestFit="1" customWidth="1"/>
    <col min="17" max="17" width="12" style="228" bestFit="1" customWidth="1"/>
    <col min="18" max="18" width="15" style="230" bestFit="1" customWidth="1"/>
    <col min="19" max="19" width="13.625" style="228" bestFit="1" customWidth="1"/>
    <col min="20" max="20" width="9.875" style="230" bestFit="1" customWidth="1"/>
    <col min="21" max="21" width="9" style="228"/>
    <col min="22" max="22" width="27.25" style="228" bestFit="1" customWidth="1"/>
    <col min="23" max="16384" width="9" style="228"/>
  </cols>
  <sheetData>
    <row r="1" spans="1:21" x14ac:dyDescent="0.2">
      <c r="A1" s="225" t="s">
        <v>154</v>
      </c>
      <c r="B1" s="225" t="s">
        <v>43</v>
      </c>
      <c r="C1" s="225" t="s">
        <v>44</v>
      </c>
      <c r="D1" s="225" t="s">
        <v>55</v>
      </c>
      <c r="E1" s="225" t="s">
        <v>11</v>
      </c>
      <c r="F1" s="226" t="s">
        <v>56</v>
      </c>
      <c r="G1" s="227" t="s">
        <v>6</v>
      </c>
      <c r="H1" s="227" t="s">
        <v>10</v>
      </c>
      <c r="I1" s="227" t="s">
        <v>9</v>
      </c>
      <c r="J1" s="227" t="s">
        <v>12</v>
      </c>
      <c r="K1" s="227" t="s">
        <v>59</v>
      </c>
      <c r="L1" s="227" t="s">
        <v>60</v>
      </c>
      <c r="M1" s="227" t="s">
        <v>64</v>
      </c>
      <c r="N1" s="227" t="s">
        <v>2763</v>
      </c>
      <c r="O1" s="226" t="s">
        <v>2764</v>
      </c>
      <c r="P1" s="227" t="s">
        <v>48</v>
      </c>
      <c r="Q1" s="227" t="s">
        <v>163</v>
      </c>
      <c r="R1" s="227" t="s">
        <v>350</v>
      </c>
      <c r="S1" s="227" t="s">
        <v>356</v>
      </c>
      <c r="T1" s="226" t="s">
        <v>66</v>
      </c>
      <c r="U1" s="227" t="s">
        <v>48</v>
      </c>
    </row>
    <row r="2" spans="1:21" s="229" customFormat="1" ht="17.25" customHeight="1" x14ac:dyDescent="0.2">
      <c r="A2" s="229">
        <v>413088</v>
      </c>
      <c r="B2" s="229" t="s">
        <v>2066</v>
      </c>
      <c r="C2" s="229" t="s">
        <v>392</v>
      </c>
      <c r="D2" s="229" t="s">
        <v>800</v>
      </c>
      <c r="E2" s="229" t="s">
        <v>151</v>
      </c>
      <c r="H2" s="229" t="s">
        <v>315</v>
      </c>
      <c r="I2" s="229" t="s">
        <v>381</v>
      </c>
      <c r="M2" s="229" t="s">
        <v>297</v>
      </c>
      <c r="N2" s="229">
        <v>903</v>
      </c>
      <c r="O2" s="229">
        <v>43850.560046296298</v>
      </c>
      <c r="P2" s="229">
        <v>5000</v>
      </c>
    </row>
    <row r="3" spans="1:21" s="229" customFormat="1" ht="17.25" customHeight="1" x14ac:dyDescent="0.2">
      <c r="A3" s="229">
        <v>417144</v>
      </c>
      <c r="B3" s="229" t="s">
        <v>2163</v>
      </c>
      <c r="C3" s="229" t="s">
        <v>101</v>
      </c>
      <c r="D3" s="229" t="s">
        <v>914</v>
      </c>
      <c r="E3" s="229" t="s">
        <v>151</v>
      </c>
      <c r="F3" s="229">
        <v>35071</v>
      </c>
      <c r="G3" s="229" t="s">
        <v>284</v>
      </c>
      <c r="H3" s="229" t="s">
        <v>315</v>
      </c>
      <c r="I3" s="229" t="s">
        <v>381</v>
      </c>
      <c r="M3" s="229" t="s">
        <v>284</v>
      </c>
      <c r="N3" s="229">
        <v>906</v>
      </c>
      <c r="O3" s="229">
        <v>43851.397303240738</v>
      </c>
      <c r="P3" s="229">
        <v>5000</v>
      </c>
    </row>
    <row r="4" spans="1:21" s="229" customFormat="1" ht="17.25" customHeight="1" x14ac:dyDescent="0.2">
      <c r="A4" s="229">
        <v>407590</v>
      </c>
      <c r="B4" s="229" t="s">
        <v>1940</v>
      </c>
      <c r="C4" s="229" t="s">
        <v>575</v>
      </c>
      <c r="D4" s="229" t="s">
        <v>204</v>
      </c>
      <c r="E4" s="229" t="s">
        <v>152</v>
      </c>
      <c r="F4" s="229">
        <v>29961</v>
      </c>
      <c r="G4" s="229" t="s">
        <v>284</v>
      </c>
      <c r="H4" s="229" t="s">
        <v>315</v>
      </c>
      <c r="I4" s="229" t="s">
        <v>381</v>
      </c>
      <c r="M4" s="229" t="s">
        <v>284</v>
      </c>
      <c r="N4" s="229">
        <v>455</v>
      </c>
      <c r="O4" s="229">
        <v>43843.466006944444</v>
      </c>
      <c r="P4" s="229">
        <v>7500</v>
      </c>
    </row>
    <row r="5" spans="1:21" s="229" customFormat="1" ht="17.25" customHeight="1" x14ac:dyDescent="0.2">
      <c r="A5" s="229">
        <v>411795</v>
      </c>
      <c r="B5" s="229" t="s">
        <v>2201</v>
      </c>
      <c r="C5" s="229" t="s">
        <v>463</v>
      </c>
      <c r="D5" s="229" t="s">
        <v>2202</v>
      </c>
      <c r="E5" s="229" t="s">
        <v>151</v>
      </c>
      <c r="F5" s="229">
        <v>30948</v>
      </c>
      <c r="G5" s="229" t="s">
        <v>284</v>
      </c>
      <c r="H5" s="229" t="s">
        <v>315</v>
      </c>
      <c r="I5" s="229" t="s">
        <v>381</v>
      </c>
      <c r="M5" s="229" t="s">
        <v>284</v>
      </c>
      <c r="N5" s="229">
        <v>1416</v>
      </c>
      <c r="O5" s="229">
        <v>43874.525937500002</v>
      </c>
      <c r="P5" s="229">
        <v>8250</v>
      </c>
    </row>
    <row r="6" spans="1:21" s="229" customFormat="1" ht="17.25" customHeight="1" x14ac:dyDescent="0.2">
      <c r="A6" s="229">
        <v>407721</v>
      </c>
      <c r="B6" s="229" t="s">
        <v>2035</v>
      </c>
      <c r="C6" s="229" t="s">
        <v>513</v>
      </c>
      <c r="D6" s="229" t="s">
        <v>261</v>
      </c>
      <c r="E6" s="229" t="s">
        <v>151</v>
      </c>
      <c r="H6" s="229" t="s">
        <v>315</v>
      </c>
      <c r="I6" s="229" t="s">
        <v>381</v>
      </c>
      <c r="M6" s="229" t="s">
        <v>289</v>
      </c>
      <c r="N6" s="229">
        <v>594</v>
      </c>
      <c r="O6" s="229">
        <v>43844.528449074074</v>
      </c>
      <c r="P6" s="229">
        <v>10000</v>
      </c>
    </row>
    <row r="7" spans="1:21" s="229" customFormat="1" ht="17.25" customHeight="1" x14ac:dyDescent="0.2">
      <c r="A7" s="229">
        <v>410242</v>
      </c>
      <c r="B7" s="229" t="s">
        <v>2249</v>
      </c>
      <c r="C7" s="229" t="s">
        <v>894</v>
      </c>
      <c r="D7" s="229" t="s">
        <v>2250</v>
      </c>
      <c r="E7" s="229" t="s">
        <v>152</v>
      </c>
      <c r="H7" s="229" t="s">
        <v>316</v>
      </c>
      <c r="I7" s="229" t="s">
        <v>381</v>
      </c>
      <c r="M7" s="229" t="s">
        <v>274</v>
      </c>
      <c r="N7" s="229">
        <v>843</v>
      </c>
      <c r="O7" s="229">
        <v>43849.480613425927</v>
      </c>
      <c r="P7" s="229">
        <v>10000</v>
      </c>
    </row>
    <row r="8" spans="1:21" s="229" customFormat="1" ht="17.25" customHeight="1" x14ac:dyDescent="0.2">
      <c r="A8" s="229">
        <v>415635</v>
      </c>
      <c r="B8" s="229" t="s">
        <v>2125</v>
      </c>
      <c r="C8" s="229" t="s">
        <v>2126</v>
      </c>
      <c r="D8" s="229" t="s">
        <v>731</v>
      </c>
      <c r="E8" s="229" t="s">
        <v>151</v>
      </c>
      <c r="F8" s="229">
        <v>34020</v>
      </c>
      <c r="G8" s="229" t="s">
        <v>284</v>
      </c>
      <c r="H8" s="229" t="s">
        <v>315</v>
      </c>
      <c r="I8" s="229" t="s">
        <v>381</v>
      </c>
      <c r="M8" s="229" t="s">
        <v>284</v>
      </c>
      <c r="N8" s="229">
        <v>5777</v>
      </c>
      <c r="O8" s="229">
        <v>43816.558831018519</v>
      </c>
      <c r="P8" s="229">
        <v>10000</v>
      </c>
    </row>
    <row r="9" spans="1:21" s="229" customFormat="1" ht="17.25" customHeight="1" x14ac:dyDescent="0.2">
      <c r="A9" s="229">
        <v>415815</v>
      </c>
      <c r="B9" s="229" t="s">
        <v>2234</v>
      </c>
      <c r="C9" s="229" t="s">
        <v>115</v>
      </c>
      <c r="D9" s="229" t="s">
        <v>851</v>
      </c>
      <c r="E9" s="229" t="s">
        <v>152</v>
      </c>
      <c r="F9" s="229">
        <v>31647</v>
      </c>
      <c r="G9" s="229" t="s">
        <v>284</v>
      </c>
      <c r="H9" s="229" t="s">
        <v>315</v>
      </c>
      <c r="I9" s="229" t="s">
        <v>381</v>
      </c>
      <c r="M9" s="229" t="s">
        <v>284</v>
      </c>
      <c r="N9" s="229">
        <v>706</v>
      </c>
      <c r="O9" s="229">
        <v>43845.55641203704</v>
      </c>
      <c r="P9" s="229">
        <v>10000</v>
      </c>
    </row>
    <row r="10" spans="1:21" s="229" customFormat="1" ht="17.25" customHeight="1" x14ac:dyDescent="0.2">
      <c r="A10" s="229">
        <v>416391</v>
      </c>
      <c r="B10" s="229" t="s">
        <v>2083</v>
      </c>
      <c r="C10" s="229" t="s">
        <v>92</v>
      </c>
      <c r="D10" s="229" t="s">
        <v>448</v>
      </c>
      <c r="E10" s="229" t="s">
        <v>151</v>
      </c>
      <c r="F10" s="229">
        <v>33707</v>
      </c>
      <c r="G10" s="229" t="s">
        <v>284</v>
      </c>
      <c r="H10" s="229" t="s">
        <v>315</v>
      </c>
      <c r="I10" s="229" t="s">
        <v>381</v>
      </c>
      <c r="M10" s="229" t="s">
        <v>284</v>
      </c>
      <c r="N10" s="229">
        <v>86</v>
      </c>
      <c r="O10" s="229">
        <v>43836.487476851849</v>
      </c>
      <c r="P10" s="229">
        <v>10000</v>
      </c>
    </row>
    <row r="11" spans="1:21" s="229" customFormat="1" ht="17.25" customHeight="1" x14ac:dyDescent="0.2">
      <c r="A11" s="229">
        <v>419139</v>
      </c>
      <c r="B11" s="229" t="s">
        <v>2194</v>
      </c>
      <c r="C11" s="229" t="s">
        <v>935</v>
      </c>
      <c r="D11" s="229" t="s">
        <v>858</v>
      </c>
      <c r="E11" s="229" t="s">
        <v>151</v>
      </c>
      <c r="F11" s="229">
        <v>34700</v>
      </c>
      <c r="G11" s="229" t="s">
        <v>284</v>
      </c>
      <c r="H11" s="229" t="s">
        <v>315</v>
      </c>
      <c r="I11" s="229" t="s">
        <v>381</v>
      </c>
      <c r="M11" s="229" t="s">
        <v>284</v>
      </c>
      <c r="N11" s="229">
        <v>5738</v>
      </c>
      <c r="O11" s="229">
        <v>43816.506180555552</v>
      </c>
      <c r="P11" s="229">
        <v>10000</v>
      </c>
    </row>
    <row r="12" spans="1:21" s="229" customFormat="1" ht="17.25" customHeight="1" x14ac:dyDescent="0.2">
      <c r="A12" s="229">
        <v>420107</v>
      </c>
      <c r="B12" s="229" t="s">
        <v>401</v>
      </c>
      <c r="C12" s="229" t="s">
        <v>402</v>
      </c>
      <c r="D12" s="229" t="s">
        <v>239</v>
      </c>
      <c r="E12" s="229" t="s">
        <v>151</v>
      </c>
      <c r="F12" s="229">
        <v>34851</v>
      </c>
      <c r="G12" s="229" t="s">
        <v>284</v>
      </c>
      <c r="H12" s="229" t="s">
        <v>315</v>
      </c>
      <c r="I12" s="229" t="s">
        <v>381</v>
      </c>
      <c r="M12" s="229" t="s">
        <v>284</v>
      </c>
      <c r="N12" s="229">
        <v>5576</v>
      </c>
      <c r="O12" s="229">
        <v>43814.544374999998</v>
      </c>
      <c r="P12" s="229">
        <v>10000</v>
      </c>
    </row>
    <row r="13" spans="1:21" s="229" customFormat="1" ht="17.25" customHeight="1" x14ac:dyDescent="0.2">
      <c r="A13" s="229">
        <v>421372</v>
      </c>
      <c r="B13" s="229" t="s">
        <v>2291</v>
      </c>
      <c r="C13" s="229" t="s">
        <v>131</v>
      </c>
      <c r="D13" s="229" t="s">
        <v>252</v>
      </c>
      <c r="E13" s="229" t="s">
        <v>152</v>
      </c>
      <c r="F13" s="229">
        <v>34592</v>
      </c>
      <c r="G13" s="229" t="s">
        <v>293</v>
      </c>
      <c r="H13" s="229" t="s">
        <v>315</v>
      </c>
      <c r="I13" s="229" t="s">
        <v>381</v>
      </c>
      <c r="M13" s="229" t="s">
        <v>293</v>
      </c>
      <c r="N13" s="229">
        <v>921</v>
      </c>
      <c r="O13" s="229">
        <v>43851.494004629632</v>
      </c>
      <c r="P13" s="229">
        <v>10000</v>
      </c>
    </row>
    <row r="14" spans="1:21" s="229" customFormat="1" ht="17.25" customHeight="1" x14ac:dyDescent="0.2">
      <c r="A14" s="229">
        <v>416181</v>
      </c>
      <c r="B14" s="229" t="s">
        <v>2209</v>
      </c>
      <c r="C14" s="229" t="s">
        <v>551</v>
      </c>
      <c r="D14" s="229" t="s">
        <v>567</v>
      </c>
      <c r="E14" s="229" t="s">
        <v>152</v>
      </c>
      <c r="F14" s="229">
        <v>30110</v>
      </c>
      <c r="G14" s="229" t="s">
        <v>284</v>
      </c>
      <c r="H14" s="229" t="s">
        <v>315</v>
      </c>
      <c r="I14" s="229" t="s">
        <v>381</v>
      </c>
      <c r="M14" s="229" t="s">
        <v>284</v>
      </c>
      <c r="N14" s="229">
        <v>780</v>
      </c>
      <c r="O14" s="229">
        <v>43846.517152777778</v>
      </c>
      <c r="P14" s="229">
        <v>11000</v>
      </c>
    </row>
    <row r="15" spans="1:21" s="229" customFormat="1" ht="17.25" customHeight="1" x14ac:dyDescent="0.2">
      <c r="A15" s="229">
        <v>416585</v>
      </c>
      <c r="B15" s="229" t="s">
        <v>2108</v>
      </c>
      <c r="C15" s="229" t="s">
        <v>539</v>
      </c>
      <c r="D15" s="229" t="s">
        <v>242</v>
      </c>
      <c r="E15" s="229" t="s">
        <v>151</v>
      </c>
      <c r="F15" s="229">
        <v>33977</v>
      </c>
      <c r="G15" s="229" t="s">
        <v>300</v>
      </c>
      <c r="H15" s="229" t="s">
        <v>315</v>
      </c>
      <c r="I15" s="229" t="s">
        <v>381</v>
      </c>
      <c r="M15" s="229" t="s">
        <v>300</v>
      </c>
      <c r="N15" s="229">
        <v>703</v>
      </c>
      <c r="O15" s="229">
        <v>43845.547349537039</v>
      </c>
      <c r="P15" s="229">
        <v>11500</v>
      </c>
    </row>
    <row r="16" spans="1:21" s="229" customFormat="1" ht="17.25" customHeight="1" x14ac:dyDescent="0.2">
      <c r="A16" s="229">
        <v>419566</v>
      </c>
      <c r="B16" s="229" t="s">
        <v>2283</v>
      </c>
      <c r="C16" s="229" t="s">
        <v>918</v>
      </c>
      <c r="D16" s="229" t="s">
        <v>390</v>
      </c>
      <c r="E16" s="229" t="s">
        <v>151</v>
      </c>
      <c r="F16" s="229">
        <v>35288</v>
      </c>
      <c r="G16" s="229" t="s">
        <v>303</v>
      </c>
      <c r="H16" s="229" t="s">
        <v>315</v>
      </c>
      <c r="I16" s="229" t="s">
        <v>381</v>
      </c>
      <c r="M16" s="229" t="s">
        <v>303</v>
      </c>
      <c r="N16" s="229">
        <v>1052</v>
      </c>
      <c r="O16" s="229">
        <v>43858.427986111114</v>
      </c>
      <c r="P16" s="229">
        <v>11500</v>
      </c>
    </row>
    <row r="17" spans="1:16" s="229" customFormat="1" ht="17.25" customHeight="1" x14ac:dyDescent="0.2">
      <c r="A17" s="229">
        <v>409350</v>
      </c>
      <c r="B17" s="229" t="s">
        <v>2052</v>
      </c>
      <c r="C17" s="229" t="s">
        <v>71</v>
      </c>
      <c r="D17" s="229" t="s">
        <v>2053</v>
      </c>
      <c r="E17" s="229" t="s">
        <v>151</v>
      </c>
      <c r="F17" s="229">
        <v>32143</v>
      </c>
      <c r="G17" s="229" t="s">
        <v>2664</v>
      </c>
      <c r="H17" s="229" t="s">
        <v>315</v>
      </c>
      <c r="I17" s="229" t="s">
        <v>381</v>
      </c>
      <c r="M17" s="229" t="s">
        <v>293</v>
      </c>
      <c r="N17" s="229">
        <v>6531</v>
      </c>
      <c r="O17" s="229">
        <v>43828.513888888891</v>
      </c>
      <c r="P17" s="229">
        <v>13000</v>
      </c>
    </row>
    <row r="18" spans="1:16" s="229" customFormat="1" ht="17.25" customHeight="1" x14ac:dyDescent="0.2">
      <c r="A18" s="229">
        <v>412981</v>
      </c>
      <c r="B18" s="229" t="s">
        <v>2235</v>
      </c>
      <c r="C18" s="229" t="s">
        <v>924</v>
      </c>
      <c r="D18" s="229" t="s">
        <v>390</v>
      </c>
      <c r="E18" s="229" t="s">
        <v>152</v>
      </c>
      <c r="F18" s="229">
        <v>31413</v>
      </c>
      <c r="G18" s="229" t="s">
        <v>284</v>
      </c>
      <c r="H18" s="229" t="s">
        <v>315</v>
      </c>
      <c r="I18" s="229" t="s">
        <v>381</v>
      </c>
      <c r="M18" s="229" t="s">
        <v>284</v>
      </c>
      <c r="N18" s="229">
        <v>6527</v>
      </c>
      <c r="O18" s="229">
        <v>43828.510428240741</v>
      </c>
      <c r="P18" s="229">
        <v>13000</v>
      </c>
    </row>
    <row r="19" spans="1:16" s="229" customFormat="1" ht="17.25" customHeight="1" x14ac:dyDescent="0.2">
      <c r="A19" s="229">
        <v>400836</v>
      </c>
      <c r="B19" s="229" t="s">
        <v>1967</v>
      </c>
      <c r="C19" s="229" t="s">
        <v>70</v>
      </c>
      <c r="D19" s="229" t="s">
        <v>1968</v>
      </c>
      <c r="E19" s="229" t="s">
        <v>152</v>
      </c>
      <c r="F19" s="229">
        <v>31077</v>
      </c>
      <c r="G19" s="229" t="s">
        <v>2746</v>
      </c>
      <c r="H19" s="229" t="s">
        <v>315</v>
      </c>
      <c r="I19" s="229" t="s">
        <v>381</v>
      </c>
      <c r="M19" s="229" t="s">
        <v>289</v>
      </c>
      <c r="N19" s="229">
        <v>6496</v>
      </c>
      <c r="O19" s="229">
        <v>43828.45853009259</v>
      </c>
      <c r="P19" s="229">
        <v>14000</v>
      </c>
    </row>
    <row r="20" spans="1:16" s="229" customFormat="1" ht="17.25" customHeight="1" x14ac:dyDescent="0.2">
      <c r="A20" s="229">
        <v>402541</v>
      </c>
      <c r="B20" s="229" t="s">
        <v>2159</v>
      </c>
      <c r="C20" s="229" t="s">
        <v>71</v>
      </c>
      <c r="D20" s="229" t="s">
        <v>2160</v>
      </c>
      <c r="E20" s="229" t="s">
        <v>151</v>
      </c>
      <c r="H20" s="229" t="s">
        <v>316</v>
      </c>
      <c r="I20" s="229" t="s">
        <v>381</v>
      </c>
      <c r="M20" s="229" t="s">
        <v>274</v>
      </c>
      <c r="N20" s="229">
        <v>1184</v>
      </c>
      <c r="O20" s="229">
        <v>43863.486493055556</v>
      </c>
      <c r="P20" s="229">
        <v>14000</v>
      </c>
    </row>
    <row r="21" spans="1:16" s="229" customFormat="1" ht="17.25" customHeight="1" x14ac:dyDescent="0.2">
      <c r="A21" s="229">
        <v>416414</v>
      </c>
      <c r="B21" s="229" t="s">
        <v>2215</v>
      </c>
      <c r="C21" s="229" t="s">
        <v>71</v>
      </c>
      <c r="D21" s="229" t="s">
        <v>2216</v>
      </c>
      <c r="E21" s="229" t="s">
        <v>151</v>
      </c>
      <c r="F21" s="229">
        <v>33816</v>
      </c>
      <c r="G21" s="229" t="s">
        <v>284</v>
      </c>
      <c r="H21" s="229" t="s">
        <v>315</v>
      </c>
      <c r="I21" s="229" t="s">
        <v>381</v>
      </c>
      <c r="M21" s="229" t="s">
        <v>293</v>
      </c>
      <c r="N21" s="229">
        <v>6139</v>
      </c>
      <c r="O21" s="229">
        <v>43821.562743055554</v>
      </c>
      <c r="P21" s="229">
        <v>14000</v>
      </c>
    </row>
    <row r="22" spans="1:16" s="229" customFormat="1" ht="17.25" customHeight="1" x14ac:dyDescent="0.2">
      <c r="A22" s="229">
        <v>416476</v>
      </c>
      <c r="B22" s="229" t="s">
        <v>966</v>
      </c>
      <c r="C22" s="229" t="s">
        <v>73</v>
      </c>
      <c r="D22" s="229" t="s">
        <v>2214</v>
      </c>
      <c r="E22" s="229" t="s">
        <v>151</v>
      </c>
      <c r="F22" s="229">
        <v>33661</v>
      </c>
      <c r="G22" s="229" t="s">
        <v>299</v>
      </c>
      <c r="H22" s="229" t="s">
        <v>315</v>
      </c>
      <c r="I22" s="229" t="s">
        <v>381</v>
      </c>
      <c r="M22" s="229" t="s">
        <v>293</v>
      </c>
      <c r="N22" s="229">
        <v>556</v>
      </c>
      <c r="O22" s="229">
        <v>43844.449525462966</v>
      </c>
      <c r="P22" s="229">
        <v>14000</v>
      </c>
    </row>
    <row r="23" spans="1:16" s="229" customFormat="1" ht="17.25" customHeight="1" x14ac:dyDescent="0.2">
      <c r="A23" s="229">
        <v>404070</v>
      </c>
      <c r="B23" s="229" t="s">
        <v>2069</v>
      </c>
      <c r="C23" s="229" t="s">
        <v>78</v>
      </c>
      <c r="D23" s="229" t="s">
        <v>218</v>
      </c>
      <c r="E23" s="229" t="s">
        <v>152</v>
      </c>
      <c r="F23" s="229">
        <v>30975</v>
      </c>
      <c r="G23" s="229" t="s">
        <v>2708</v>
      </c>
      <c r="H23" s="229" t="s">
        <v>315</v>
      </c>
      <c r="I23" s="229" t="s">
        <v>381</v>
      </c>
      <c r="M23" s="229" t="s">
        <v>303</v>
      </c>
      <c r="N23" s="229">
        <v>726</v>
      </c>
      <c r="O23" s="229">
        <v>43846.400023148148</v>
      </c>
      <c r="P23" s="229">
        <v>15000</v>
      </c>
    </row>
    <row r="24" spans="1:16" s="229" customFormat="1" ht="17.25" customHeight="1" x14ac:dyDescent="0.2">
      <c r="A24" s="229">
        <v>408961</v>
      </c>
      <c r="B24" s="229" t="s">
        <v>2161</v>
      </c>
      <c r="C24" s="229" t="s">
        <v>583</v>
      </c>
      <c r="D24" s="229" t="s">
        <v>233</v>
      </c>
      <c r="E24" s="229" t="s">
        <v>151</v>
      </c>
      <c r="H24" s="229" t="s">
        <v>315</v>
      </c>
      <c r="I24" s="229" t="s">
        <v>381</v>
      </c>
      <c r="M24" s="229" t="s">
        <v>284</v>
      </c>
      <c r="N24" s="229">
        <v>1546</v>
      </c>
      <c r="O24" s="229">
        <v>43881.427337962959</v>
      </c>
      <c r="P24" s="229">
        <v>15000</v>
      </c>
    </row>
    <row r="25" spans="1:16" s="229" customFormat="1" ht="17.25" customHeight="1" x14ac:dyDescent="0.2">
      <c r="A25" s="229">
        <v>409170</v>
      </c>
      <c r="B25" s="229" t="s">
        <v>2067</v>
      </c>
      <c r="C25" s="229" t="s">
        <v>547</v>
      </c>
      <c r="D25" s="229" t="s">
        <v>2068</v>
      </c>
      <c r="E25" s="229" t="s">
        <v>151</v>
      </c>
      <c r="F25" s="229">
        <v>32575</v>
      </c>
      <c r="G25" s="229" t="s">
        <v>284</v>
      </c>
      <c r="H25" s="229" t="s">
        <v>315</v>
      </c>
      <c r="I25" s="229" t="s">
        <v>381</v>
      </c>
      <c r="M25" s="229" t="s">
        <v>284</v>
      </c>
      <c r="N25" s="229">
        <v>6514</v>
      </c>
      <c r="O25" s="229">
        <v>43828.485798611109</v>
      </c>
      <c r="P25" s="229">
        <v>15000</v>
      </c>
    </row>
    <row r="26" spans="1:16" s="229" customFormat="1" ht="17.25" customHeight="1" x14ac:dyDescent="0.2">
      <c r="A26" s="229">
        <v>416465</v>
      </c>
      <c r="B26" s="229" t="s">
        <v>2151</v>
      </c>
      <c r="C26" s="229" t="s">
        <v>856</v>
      </c>
      <c r="D26" s="229" t="s">
        <v>557</v>
      </c>
      <c r="E26" s="229" t="s">
        <v>151</v>
      </c>
      <c r="F26" s="229">
        <v>34520</v>
      </c>
      <c r="G26" s="229" t="s">
        <v>284</v>
      </c>
      <c r="H26" s="229" t="s">
        <v>315</v>
      </c>
      <c r="I26" s="229" t="s">
        <v>381</v>
      </c>
      <c r="M26" s="229" t="s">
        <v>284</v>
      </c>
      <c r="N26" s="229">
        <v>628</v>
      </c>
      <c r="O26" s="229">
        <v>43845.395474537036</v>
      </c>
      <c r="P26" s="229">
        <v>15000</v>
      </c>
    </row>
    <row r="27" spans="1:16" s="229" customFormat="1" ht="17.25" customHeight="1" x14ac:dyDescent="0.2">
      <c r="A27" s="229">
        <v>419004</v>
      </c>
      <c r="B27" s="229" t="s">
        <v>2284</v>
      </c>
      <c r="C27" s="229" t="s">
        <v>77</v>
      </c>
      <c r="D27" s="229" t="s">
        <v>255</v>
      </c>
      <c r="E27" s="229" t="s">
        <v>152</v>
      </c>
      <c r="F27" s="229">
        <v>34700</v>
      </c>
      <c r="G27" s="229" t="s">
        <v>284</v>
      </c>
      <c r="H27" s="229" t="s">
        <v>315</v>
      </c>
      <c r="I27" s="229" t="s">
        <v>381</v>
      </c>
      <c r="M27" s="229" t="s">
        <v>284</v>
      </c>
      <c r="N27" s="229">
        <v>1509</v>
      </c>
      <c r="O27" s="229">
        <v>43879.512152777781</v>
      </c>
      <c r="P27" s="229">
        <v>15000</v>
      </c>
    </row>
    <row r="28" spans="1:16" s="229" customFormat="1" ht="17.25" customHeight="1" x14ac:dyDescent="0.2">
      <c r="A28" s="229">
        <v>418838</v>
      </c>
      <c r="B28" s="229" t="s">
        <v>1918</v>
      </c>
      <c r="C28" s="229" t="s">
        <v>120</v>
      </c>
      <c r="D28" s="229" t="s">
        <v>232</v>
      </c>
      <c r="E28" s="229" t="s">
        <v>151</v>
      </c>
      <c r="F28" s="229">
        <v>34335</v>
      </c>
      <c r="G28" s="229" t="s">
        <v>2744</v>
      </c>
      <c r="H28" s="229" t="s">
        <v>315</v>
      </c>
      <c r="I28" s="229" t="s">
        <v>381</v>
      </c>
      <c r="M28" s="229" t="s">
        <v>297</v>
      </c>
      <c r="N28" s="229">
        <v>5690</v>
      </c>
      <c r="O28" s="229">
        <v>43816.391539351855</v>
      </c>
      <c r="P28" s="229">
        <v>18000</v>
      </c>
    </row>
    <row r="29" spans="1:16" s="229" customFormat="1" ht="17.25" customHeight="1" x14ac:dyDescent="0.2">
      <c r="A29" s="229">
        <v>411333</v>
      </c>
      <c r="B29" s="229" t="s">
        <v>2241</v>
      </c>
      <c r="C29" s="229" t="s">
        <v>551</v>
      </c>
      <c r="D29" s="229" t="s">
        <v>225</v>
      </c>
      <c r="E29" s="229" t="s">
        <v>152</v>
      </c>
      <c r="H29" s="229" t="s">
        <v>315</v>
      </c>
      <c r="I29" s="229" t="s">
        <v>381</v>
      </c>
      <c r="M29" s="229" t="s">
        <v>284</v>
      </c>
      <c r="N29" s="229">
        <v>1065</v>
      </c>
      <c r="O29" s="229">
        <v>43858.492303240739</v>
      </c>
      <c r="P29" s="229">
        <v>22500</v>
      </c>
    </row>
    <row r="30" spans="1:16" s="229" customFormat="1" ht="17.25" customHeight="1" x14ac:dyDescent="0.2">
      <c r="A30" s="229">
        <v>413488</v>
      </c>
      <c r="B30" s="229" t="s">
        <v>2058</v>
      </c>
      <c r="C30" s="229" t="s">
        <v>463</v>
      </c>
      <c r="D30" s="229" t="s">
        <v>140</v>
      </c>
      <c r="E30" s="229" t="s">
        <v>151</v>
      </c>
      <c r="F30" s="229">
        <v>33248</v>
      </c>
      <c r="G30" s="229" t="s">
        <v>284</v>
      </c>
      <c r="H30" s="229" t="s">
        <v>315</v>
      </c>
      <c r="I30" s="229" t="s">
        <v>381</v>
      </c>
      <c r="M30" s="229" t="s">
        <v>284</v>
      </c>
      <c r="N30" s="229">
        <v>6519</v>
      </c>
      <c r="O30" s="229">
        <v>43828.499039351853</v>
      </c>
      <c r="P30" s="229">
        <v>23500</v>
      </c>
    </row>
    <row r="31" spans="1:16" s="229" customFormat="1" ht="17.25" customHeight="1" x14ac:dyDescent="0.2">
      <c r="A31" s="229">
        <v>417275</v>
      </c>
      <c r="B31" s="229" t="s">
        <v>2148</v>
      </c>
      <c r="C31" s="229" t="s">
        <v>118</v>
      </c>
      <c r="D31" s="229" t="s">
        <v>252</v>
      </c>
      <c r="E31" s="229" t="s">
        <v>152</v>
      </c>
      <c r="F31" s="229">
        <v>34912</v>
      </c>
      <c r="G31" s="229" t="s">
        <v>284</v>
      </c>
      <c r="H31" s="229" t="s">
        <v>315</v>
      </c>
      <c r="I31" s="229" t="s">
        <v>381</v>
      </c>
      <c r="M31" s="229" t="s">
        <v>284</v>
      </c>
      <c r="N31" s="229">
        <v>5819</v>
      </c>
      <c r="O31" s="229">
        <v>43817.463935185187</v>
      </c>
      <c r="P31" s="229">
        <v>24500</v>
      </c>
    </row>
    <row r="32" spans="1:16" s="229" customFormat="1" ht="17.25" customHeight="1" x14ac:dyDescent="0.2">
      <c r="A32" s="229">
        <v>418489</v>
      </c>
      <c r="B32" s="229" t="s">
        <v>2062</v>
      </c>
      <c r="C32" s="229" t="s">
        <v>2063</v>
      </c>
      <c r="D32" s="229" t="s">
        <v>263</v>
      </c>
      <c r="E32" s="229" t="s">
        <v>152</v>
      </c>
      <c r="F32" s="229">
        <v>35065</v>
      </c>
      <c r="G32" s="229" t="s">
        <v>309</v>
      </c>
      <c r="H32" s="229" t="s">
        <v>315</v>
      </c>
      <c r="I32" s="229" t="s">
        <v>381</v>
      </c>
      <c r="M32" s="229" t="s">
        <v>284</v>
      </c>
      <c r="N32" s="229">
        <v>1318</v>
      </c>
      <c r="O32" s="229">
        <v>43867.567152777781</v>
      </c>
      <c r="P32" s="229">
        <v>27000</v>
      </c>
    </row>
    <row r="33" spans="1:17" s="229" customFormat="1" ht="17.25" customHeight="1" x14ac:dyDescent="0.2">
      <c r="A33" s="229">
        <v>400897</v>
      </c>
      <c r="B33" s="229" t="s">
        <v>2280</v>
      </c>
      <c r="C33" s="229" t="s">
        <v>641</v>
      </c>
      <c r="D33" s="229" t="s">
        <v>585</v>
      </c>
      <c r="E33" s="229" t="s">
        <v>152</v>
      </c>
      <c r="F33" s="229">
        <v>25408</v>
      </c>
      <c r="G33" s="229" t="s">
        <v>284</v>
      </c>
      <c r="H33" s="229" t="s">
        <v>315</v>
      </c>
      <c r="I33" s="229" t="s">
        <v>381</v>
      </c>
      <c r="M33" s="229" t="s">
        <v>284</v>
      </c>
      <c r="N33" s="229">
        <v>103</v>
      </c>
      <c r="O33" s="229">
        <v>43836.535868055558</v>
      </c>
      <c r="P33" s="229">
        <v>27500</v>
      </c>
    </row>
    <row r="34" spans="1:17" s="229" customFormat="1" ht="17.25" customHeight="1" x14ac:dyDescent="0.2">
      <c r="A34" s="229">
        <v>413019</v>
      </c>
      <c r="B34" s="229" t="s">
        <v>2286</v>
      </c>
      <c r="C34" s="229" t="s">
        <v>838</v>
      </c>
      <c r="D34" s="229" t="s">
        <v>2287</v>
      </c>
      <c r="E34" s="229" t="s">
        <v>151</v>
      </c>
      <c r="F34" s="229">
        <v>30430</v>
      </c>
      <c r="G34" s="229" t="s">
        <v>2749</v>
      </c>
      <c r="H34" s="229" t="s">
        <v>315</v>
      </c>
      <c r="I34" s="229" t="s">
        <v>381</v>
      </c>
      <c r="M34" s="229" t="s">
        <v>313</v>
      </c>
      <c r="N34" s="229">
        <v>1535</v>
      </c>
      <c r="O34" s="229">
        <v>43880.508171296293</v>
      </c>
      <c r="P34" s="229">
        <v>29000</v>
      </c>
    </row>
    <row r="35" spans="1:17" s="229" customFormat="1" ht="17.25" customHeight="1" x14ac:dyDescent="0.2">
      <c r="A35" s="229">
        <v>416420</v>
      </c>
      <c r="B35" s="229" t="s">
        <v>2231</v>
      </c>
      <c r="C35" s="229" t="s">
        <v>84</v>
      </c>
      <c r="D35" s="229" t="s">
        <v>691</v>
      </c>
      <c r="E35" s="229" t="s">
        <v>151</v>
      </c>
      <c r="F35" s="229">
        <v>33970</v>
      </c>
      <c r="G35" s="229" t="s">
        <v>284</v>
      </c>
      <c r="H35" s="229" t="s">
        <v>315</v>
      </c>
      <c r="I35" s="229" t="s">
        <v>381</v>
      </c>
      <c r="M35" s="229" t="s">
        <v>284</v>
      </c>
      <c r="N35" s="229">
        <v>6750</v>
      </c>
      <c r="O35" s="229">
        <v>43830.367314814815</v>
      </c>
      <c r="P35" s="229">
        <v>32500</v>
      </c>
    </row>
    <row r="36" spans="1:17" s="229" customFormat="1" ht="17.25" customHeight="1" x14ac:dyDescent="0.2">
      <c r="A36" s="229">
        <v>408638</v>
      </c>
      <c r="B36" s="229" t="s">
        <v>1926</v>
      </c>
      <c r="C36" s="229" t="s">
        <v>73</v>
      </c>
      <c r="D36" s="229" t="s">
        <v>1927</v>
      </c>
      <c r="E36" s="229" t="s">
        <v>151</v>
      </c>
      <c r="F36" s="229">
        <v>31174</v>
      </c>
      <c r="G36" s="229" t="s">
        <v>2745</v>
      </c>
      <c r="H36" s="229" t="s">
        <v>315</v>
      </c>
      <c r="I36" s="229" t="s">
        <v>381</v>
      </c>
      <c r="M36" s="229" t="s">
        <v>287</v>
      </c>
      <c r="N36" s="229">
        <v>171</v>
      </c>
      <c r="O36" s="229">
        <v>43837.488402777781</v>
      </c>
      <c r="P36" s="229">
        <v>37500</v>
      </c>
    </row>
    <row r="37" spans="1:17" s="229" customFormat="1" ht="17.25" customHeight="1" x14ac:dyDescent="0.2">
      <c r="A37" s="229">
        <v>408993</v>
      </c>
      <c r="B37" s="229" t="s">
        <v>2263</v>
      </c>
      <c r="C37" s="229" t="s">
        <v>558</v>
      </c>
      <c r="D37" s="229" t="s">
        <v>428</v>
      </c>
      <c r="E37" s="229" t="s">
        <v>152</v>
      </c>
      <c r="F37" s="229">
        <v>30065</v>
      </c>
      <c r="G37" s="229" t="s">
        <v>284</v>
      </c>
      <c r="H37" s="229" t="s">
        <v>315</v>
      </c>
      <c r="I37" s="229" t="s">
        <v>381</v>
      </c>
      <c r="M37" s="229" t="s">
        <v>284</v>
      </c>
      <c r="N37" s="229">
        <v>155</v>
      </c>
      <c r="O37" s="229">
        <v>43837.463483796295</v>
      </c>
      <c r="P37" s="229">
        <v>37500</v>
      </c>
    </row>
    <row r="38" spans="1:17" s="229" customFormat="1" ht="17.25" customHeight="1" x14ac:dyDescent="0.2">
      <c r="A38" s="229">
        <v>419216</v>
      </c>
      <c r="B38" s="229" t="s">
        <v>1834</v>
      </c>
      <c r="C38" s="229" t="s">
        <v>909</v>
      </c>
      <c r="D38" s="229" t="s">
        <v>2226</v>
      </c>
      <c r="E38" s="229" t="s">
        <v>152</v>
      </c>
      <c r="F38" s="229">
        <v>31957</v>
      </c>
      <c r="G38" s="229" t="s">
        <v>284</v>
      </c>
      <c r="H38" s="229" t="s">
        <v>315</v>
      </c>
      <c r="I38" s="229" t="s">
        <v>381</v>
      </c>
      <c r="M38" s="229" t="s">
        <v>293</v>
      </c>
      <c r="N38" s="229">
        <v>1144</v>
      </c>
      <c r="O38" s="229">
        <v>43860.411076388889</v>
      </c>
      <c r="P38" s="229">
        <v>42000</v>
      </c>
    </row>
    <row r="39" spans="1:17" s="229" customFormat="1" ht="17.25" customHeight="1" x14ac:dyDescent="0.2">
      <c r="A39" s="229">
        <v>406345</v>
      </c>
      <c r="B39" s="229" t="s">
        <v>403</v>
      </c>
      <c r="C39" s="229" t="s">
        <v>392</v>
      </c>
      <c r="D39" s="229" t="s">
        <v>448</v>
      </c>
      <c r="E39" s="229" t="s">
        <v>152</v>
      </c>
      <c r="H39" s="229" t="s">
        <v>2748</v>
      </c>
      <c r="I39" s="229" t="s">
        <v>381</v>
      </c>
      <c r="M39" s="229" t="s">
        <v>274</v>
      </c>
      <c r="N39" s="229">
        <v>410</v>
      </c>
      <c r="O39" s="229">
        <v>43842.556701388887</v>
      </c>
      <c r="P39" s="229">
        <v>47000</v>
      </c>
    </row>
    <row r="40" spans="1:17" s="229" customFormat="1" ht="17.25" customHeight="1" x14ac:dyDescent="0.2">
      <c r="A40" s="229">
        <v>401166</v>
      </c>
      <c r="B40" s="229" t="s">
        <v>2168</v>
      </c>
      <c r="C40" s="229" t="s">
        <v>122</v>
      </c>
      <c r="D40" s="229" t="s">
        <v>2169</v>
      </c>
      <c r="E40" s="229" t="s">
        <v>151</v>
      </c>
      <c r="F40" s="229">
        <v>27398</v>
      </c>
      <c r="G40" s="229" t="s">
        <v>2685</v>
      </c>
      <c r="H40" s="229" t="s">
        <v>315</v>
      </c>
      <c r="I40" s="229" t="s">
        <v>381</v>
      </c>
      <c r="M40" s="229" t="s">
        <v>293</v>
      </c>
      <c r="N40" s="229">
        <v>6025</v>
      </c>
      <c r="O40" s="229">
        <v>43821.405949074076</v>
      </c>
      <c r="Q40" s="229">
        <v>900</v>
      </c>
    </row>
    <row r="41" spans="1:17" s="229" customFormat="1" ht="17.25" customHeight="1" x14ac:dyDescent="0.2">
      <c r="A41" s="229">
        <v>402479</v>
      </c>
      <c r="B41" s="229" t="s">
        <v>2207</v>
      </c>
      <c r="C41" s="229" t="s">
        <v>74</v>
      </c>
      <c r="D41" s="229" t="s">
        <v>844</v>
      </c>
      <c r="E41" s="229" t="s">
        <v>151</v>
      </c>
      <c r="F41" s="229">
        <v>30762</v>
      </c>
      <c r="G41" s="229" t="s">
        <v>284</v>
      </c>
      <c r="H41" s="229" t="s">
        <v>315</v>
      </c>
      <c r="I41" s="229" t="s">
        <v>381</v>
      </c>
      <c r="M41" s="229" t="s">
        <v>284</v>
      </c>
      <c r="N41" s="229">
        <v>147</v>
      </c>
      <c r="O41" s="229">
        <v>43837.446446759262</v>
      </c>
      <c r="Q41" s="229">
        <v>900</v>
      </c>
    </row>
    <row r="42" spans="1:17" s="229" customFormat="1" ht="17.25" customHeight="1" x14ac:dyDescent="0.2">
      <c r="A42" s="229">
        <v>413091</v>
      </c>
      <c r="B42" s="229" t="s">
        <v>2228</v>
      </c>
      <c r="C42" s="229" t="s">
        <v>514</v>
      </c>
      <c r="D42" s="229" t="s">
        <v>708</v>
      </c>
      <c r="E42" s="229" t="s">
        <v>151</v>
      </c>
      <c r="F42" s="229">
        <v>33604</v>
      </c>
      <c r="G42" s="229" t="s">
        <v>284</v>
      </c>
      <c r="H42" s="229" t="s">
        <v>315</v>
      </c>
      <c r="I42" s="229" t="s">
        <v>381</v>
      </c>
      <c r="M42" s="229" t="s">
        <v>284</v>
      </c>
      <c r="N42" s="229">
        <v>535</v>
      </c>
      <c r="O42" s="229">
        <v>43844.408020833333</v>
      </c>
      <c r="Q42" s="229">
        <v>900</v>
      </c>
    </row>
    <row r="43" spans="1:17" s="229" customFormat="1" ht="17.25" customHeight="1" x14ac:dyDescent="0.2">
      <c r="A43" s="229">
        <v>414409</v>
      </c>
      <c r="B43" s="229" t="s">
        <v>2093</v>
      </c>
      <c r="C43" s="229" t="s">
        <v>99</v>
      </c>
      <c r="D43" s="229" t="s">
        <v>264</v>
      </c>
      <c r="E43" s="229" t="s">
        <v>151</v>
      </c>
      <c r="F43" s="229">
        <v>33994</v>
      </c>
      <c r="G43" s="229" t="s">
        <v>284</v>
      </c>
      <c r="H43" s="229" t="s">
        <v>315</v>
      </c>
      <c r="I43" s="229" t="s">
        <v>381</v>
      </c>
      <c r="M43" s="229" t="s">
        <v>284</v>
      </c>
      <c r="N43" s="229">
        <v>612</v>
      </c>
      <c r="O43" s="229">
        <v>43844.557245370372</v>
      </c>
      <c r="Q43" s="229">
        <v>900</v>
      </c>
    </row>
    <row r="44" spans="1:17" s="229" customFormat="1" ht="17.25" customHeight="1" x14ac:dyDescent="0.2">
      <c r="A44" s="229">
        <v>400015</v>
      </c>
      <c r="B44" s="229" t="s">
        <v>1914</v>
      </c>
      <c r="C44" s="229" t="s">
        <v>93</v>
      </c>
      <c r="D44" s="229" t="s">
        <v>1915</v>
      </c>
      <c r="E44" s="229" t="s">
        <v>151</v>
      </c>
      <c r="F44" s="229">
        <v>29275</v>
      </c>
      <c r="G44" s="229" t="s">
        <v>284</v>
      </c>
      <c r="H44" s="229" t="s">
        <v>315</v>
      </c>
      <c r="I44" s="229" t="s">
        <v>381</v>
      </c>
      <c r="M44" s="229" t="s">
        <v>293</v>
      </c>
    </row>
    <row r="45" spans="1:17" s="229" customFormat="1" ht="17.25" customHeight="1" x14ac:dyDescent="0.2">
      <c r="A45" s="229">
        <v>400165</v>
      </c>
      <c r="B45" s="229" t="s">
        <v>1741</v>
      </c>
      <c r="C45" s="229" t="s">
        <v>473</v>
      </c>
      <c r="D45" s="229" t="s">
        <v>1742</v>
      </c>
      <c r="E45" s="229" t="s">
        <v>151</v>
      </c>
      <c r="F45" s="229">
        <v>30633</v>
      </c>
      <c r="G45" s="229" t="s">
        <v>2635</v>
      </c>
      <c r="H45" s="229" t="s">
        <v>315</v>
      </c>
      <c r="I45" s="229" t="s">
        <v>381</v>
      </c>
      <c r="M45" s="229" t="s">
        <v>293</v>
      </c>
    </row>
    <row r="46" spans="1:17" s="229" customFormat="1" ht="17.25" customHeight="1" x14ac:dyDescent="0.2">
      <c r="A46" s="229">
        <v>400287</v>
      </c>
      <c r="B46" s="229" t="s">
        <v>1052</v>
      </c>
      <c r="C46" s="229" t="s">
        <v>1053</v>
      </c>
      <c r="D46" s="229" t="s">
        <v>1054</v>
      </c>
      <c r="E46" s="229" t="s">
        <v>152</v>
      </c>
      <c r="F46" s="229">
        <v>30769</v>
      </c>
      <c r="G46" s="229" t="s">
        <v>284</v>
      </c>
      <c r="H46" s="229" t="s">
        <v>315</v>
      </c>
      <c r="I46" s="229" t="s">
        <v>381</v>
      </c>
      <c r="M46" s="229" t="s">
        <v>284</v>
      </c>
    </row>
    <row r="47" spans="1:17" s="229" customFormat="1" ht="17.25" customHeight="1" x14ac:dyDescent="0.2">
      <c r="A47" s="229">
        <v>400297</v>
      </c>
      <c r="B47" s="229" t="s">
        <v>1336</v>
      </c>
      <c r="C47" s="229" t="s">
        <v>756</v>
      </c>
      <c r="D47" s="229" t="s">
        <v>566</v>
      </c>
      <c r="E47" s="229" t="s">
        <v>151</v>
      </c>
      <c r="F47" s="229">
        <v>29299</v>
      </c>
      <c r="G47" s="229" t="s">
        <v>284</v>
      </c>
      <c r="H47" s="229" t="s">
        <v>315</v>
      </c>
      <c r="I47" s="229" t="s">
        <v>381</v>
      </c>
      <c r="M47" s="229" t="s">
        <v>293</v>
      </c>
    </row>
    <row r="48" spans="1:17" s="229" customFormat="1" ht="17.25" customHeight="1" x14ac:dyDescent="0.2">
      <c r="A48" s="229">
        <v>400343</v>
      </c>
      <c r="B48" s="229" t="s">
        <v>2143</v>
      </c>
      <c r="C48" s="229" t="s">
        <v>116</v>
      </c>
      <c r="D48" s="229" t="s">
        <v>2144</v>
      </c>
      <c r="E48" s="229" t="s">
        <v>152</v>
      </c>
      <c r="F48" s="229">
        <v>30893</v>
      </c>
      <c r="G48" s="229" t="s">
        <v>284</v>
      </c>
      <c r="H48" s="229" t="s">
        <v>315</v>
      </c>
      <c r="I48" s="229" t="s">
        <v>381</v>
      </c>
      <c r="M48" s="229" t="s">
        <v>284</v>
      </c>
    </row>
    <row r="49" spans="1:13" s="229" customFormat="1" ht="17.25" customHeight="1" x14ac:dyDescent="0.2">
      <c r="A49" s="229">
        <v>400382</v>
      </c>
      <c r="B49" s="229" t="s">
        <v>1486</v>
      </c>
      <c r="C49" s="229" t="s">
        <v>88</v>
      </c>
      <c r="D49" s="229" t="s">
        <v>1487</v>
      </c>
      <c r="E49" s="229" t="s">
        <v>151</v>
      </c>
      <c r="F49" s="229" t="s">
        <v>2728</v>
      </c>
      <c r="G49" s="229" t="s">
        <v>2729</v>
      </c>
      <c r="H49" s="229" t="s">
        <v>315</v>
      </c>
      <c r="I49" s="229" t="s">
        <v>381</v>
      </c>
      <c r="M49" s="229" t="s">
        <v>293</v>
      </c>
    </row>
    <row r="50" spans="1:13" s="229" customFormat="1" ht="17.25" customHeight="1" x14ac:dyDescent="0.2">
      <c r="A50" s="229">
        <v>400429</v>
      </c>
      <c r="B50" s="229" t="s">
        <v>2281</v>
      </c>
      <c r="C50" s="229" t="s">
        <v>73</v>
      </c>
      <c r="D50" s="229" t="s">
        <v>2282</v>
      </c>
      <c r="E50" s="229" t="s">
        <v>151</v>
      </c>
      <c r="F50" s="229">
        <v>30114</v>
      </c>
      <c r="G50" s="229" t="s">
        <v>284</v>
      </c>
      <c r="H50" s="229" t="s">
        <v>315</v>
      </c>
      <c r="I50" s="229" t="s">
        <v>381</v>
      </c>
      <c r="M50" s="229" t="s">
        <v>293</v>
      </c>
    </row>
    <row r="51" spans="1:13" s="229" customFormat="1" ht="17.25" customHeight="1" x14ac:dyDescent="0.2">
      <c r="A51" s="229">
        <v>400440</v>
      </c>
      <c r="B51" s="229" t="s">
        <v>1454</v>
      </c>
      <c r="C51" s="229" t="s">
        <v>737</v>
      </c>
      <c r="D51" s="229" t="s">
        <v>240</v>
      </c>
      <c r="E51" s="229" t="s">
        <v>152</v>
      </c>
      <c r="F51" s="229">
        <v>28858</v>
      </c>
      <c r="G51" s="229" t="s">
        <v>284</v>
      </c>
      <c r="H51" s="229" t="s">
        <v>315</v>
      </c>
      <c r="I51" s="229" t="s">
        <v>381</v>
      </c>
      <c r="M51" s="229" t="s">
        <v>284</v>
      </c>
    </row>
    <row r="52" spans="1:13" s="229" customFormat="1" ht="17.25" customHeight="1" x14ac:dyDescent="0.2">
      <c r="A52" s="229">
        <v>400496</v>
      </c>
      <c r="B52" s="229" t="s">
        <v>1092</v>
      </c>
      <c r="C52" s="229" t="s">
        <v>430</v>
      </c>
      <c r="D52" s="229" t="s">
        <v>1093</v>
      </c>
      <c r="E52" s="229" t="s">
        <v>152</v>
      </c>
      <c r="F52" s="229">
        <v>29651</v>
      </c>
      <c r="G52" s="229" t="s">
        <v>284</v>
      </c>
      <c r="H52" s="229" t="s">
        <v>315</v>
      </c>
      <c r="I52" s="229" t="s">
        <v>381</v>
      </c>
      <c r="M52" s="229" t="s">
        <v>284</v>
      </c>
    </row>
    <row r="53" spans="1:13" s="229" customFormat="1" ht="17.25" customHeight="1" x14ac:dyDescent="0.2">
      <c r="A53" s="229">
        <v>400586</v>
      </c>
      <c r="B53" s="229" t="s">
        <v>1157</v>
      </c>
      <c r="C53" s="229" t="s">
        <v>845</v>
      </c>
      <c r="D53" s="229" t="s">
        <v>204</v>
      </c>
      <c r="E53" s="229" t="s">
        <v>152</v>
      </c>
      <c r="F53" s="229">
        <v>31048</v>
      </c>
      <c r="G53" s="229" t="s">
        <v>284</v>
      </c>
      <c r="H53" s="229" t="s">
        <v>315</v>
      </c>
      <c r="I53" s="229" t="s">
        <v>381</v>
      </c>
      <c r="M53" s="229" t="s">
        <v>284</v>
      </c>
    </row>
    <row r="54" spans="1:13" s="229" customFormat="1" ht="17.25" customHeight="1" x14ac:dyDescent="0.2">
      <c r="A54" s="229">
        <v>400587</v>
      </c>
      <c r="B54" s="229" t="s">
        <v>2192</v>
      </c>
      <c r="C54" s="229" t="s">
        <v>89</v>
      </c>
      <c r="D54" s="229" t="s">
        <v>2193</v>
      </c>
      <c r="E54" s="229" t="s">
        <v>152</v>
      </c>
      <c r="F54" s="229">
        <v>31512</v>
      </c>
      <c r="G54" s="229" t="s">
        <v>284</v>
      </c>
      <c r="H54" s="229" t="s">
        <v>315</v>
      </c>
      <c r="I54" s="229" t="s">
        <v>381</v>
      </c>
      <c r="M54" s="229" t="s">
        <v>284</v>
      </c>
    </row>
    <row r="55" spans="1:13" s="229" customFormat="1" ht="17.25" customHeight="1" x14ac:dyDescent="0.2">
      <c r="A55" s="229">
        <v>400628</v>
      </c>
      <c r="B55" s="229" t="s">
        <v>1203</v>
      </c>
      <c r="C55" s="229" t="s">
        <v>639</v>
      </c>
      <c r="D55" s="229" t="s">
        <v>1204</v>
      </c>
      <c r="E55" s="229" t="s">
        <v>151</v>
      </c>
      <c r="F55" s="229">
        <v>31504</v>
      </c>
      <c r="G55" s="229" t="s">
        <v>2604</v>
      </c>
      <c r="H55" s="229" t="s">
        <v>315</v>
      </c>
      <c r="I55" s="229" t="s">
        <v>381</v>
      </c>
      <c r="M55" s="229" t="s">
        <v>300</v>
      </c>
    </row>
    <row r="56" spans="1:13" s="229" customFormat="1" ht="17.25" customHeight="1" x14ac:dyDescent="0.2">
      <c r="A56" s="229">
        <v>400663</v>
      </c>
      <c r="B56" s="229" t="s">
        <v>1136</v>
      </c>
      <c r="C56" s="229" t="s">
        <v>668</v>
      </c>
      <c r="D56" s="229" t="s">
        <v>1137</v>
      </c>
      <c r="E56" s="229" t="s">
        <v>152</v>
      </c>
      <c r="F56" s="229">
        <v>30033</v>
      </c>
      <c r="G56" s="229" t="s">
        <v>2572</v>
      </c>
      <c r="H56" s="229" t="s">
        <v>315</v>
      </c>
      <c r="I56" s="229" t="s">
        <v>381</v>
      </c>
      <c r="M56" s="229" t="s">
        <v>303</v>
      </c>
    </row>
    <row r="57" spans="1:13" s="229" customFormat="1" ht="17.25" customHeight="1" x14ac:dyDescent="0.2">
      <c r="A57" s="229">
        <v>400766</v>
      </c>
      <c r="B57" s="229" t="s">
        <v>1912</v>
      </c>
      <c r="C57" s="229" t="s">
        <v>118</v>
      </c>
      <c r="D57" s="229" t="s">
        <v>1913</v>
      </c>
      <c r="E57" s="229" t="s">
        <v>151</v>
      </c>
      <c r="F57" s="229">
        <v>29736</v>
      </c>
      <c r="G57" s="229" t="s">
        <v>284</v>
      </c>
      <c r="H57" s="229" t="s">
        <v>315</v>
      </c>
      <c r="I57" s="229" t="s">
        <v>381</v>
      </c>
      <c r="M57" s="229" t="s">
        <v>309</v>
      </c>
    </row>
    <row r="58" spans="1:13" s="229" customFormat="1" ht="17.25" customHeight="1" x14ac:dyDescent="0.2">
      <c r="A58" s="229">
        <v>400866</v>
      </c>
      <c r="B58" s="229" t="s">
        <v>1910</v>
      </c>
      <c r="C58" s="229" t="s">
        <v>582</v>
      </c>
      <c r="D58" s="229" t="s">
        <v>1911</v>
      </c>
      <c r="E58" s="229" t="s">
        <v>151</v>
      </c>
      <c r="F58" s="229">
        <v>29252</v>
      </c>
      <c r="G58" s="229" t="s">
        <v>284</v>
      </c>
      <c r="H58" s="229" t="s">
        <v>315</v>
      </c>
      <c r="I58" s="229" t="s">
        <v>381</v>
      </c>
      <c r="M58" s="229" t="s">
        <v>289</v>
      </c>
    </row>
    <row r="59" spans="1:13" s="229" customFormat="1" ht="17.25" customHeight="1" x14ac:dyDescent="0.2">
      <c r="A59" s="229">
        <v>400901</v>
      </c>
      <c r="B59" s="229" t="s">
        <v>1376</v>
      </c>
      <c r="C59" s="229" t="s">
        <v>619</v>
      </c>
      <c r="D59" s="229" t="s">
        <v>634</v>
      </c>
      <c r="E59" s="229" t="s">
        <v>151</v>
      </c>
      <c r="F59" s="229">
        <v>30317</v>
      </c>
      <c r="G59" s="229" t="s">
        <v>284</v>
      </c>
      <c r="H59" s="229" t="s">
        <v>315</v>
      </c>
      <c r="I59" s="229" t="s">
        <v>381</v>
      </c>
      <c r="M59" s="229" t="s">
        <v>284</v>
      </c>
    </row>
    <row r="60" spans="1:13" s="229" customFormat="1" ht="17.25" customHeight="1" x14ac:dyDescent="0.2">
      <c r="A60" s="229">
        <v>401002</v>
      </c>
      <c r="B60" s="229" t="s">
        <v>2195</v>
      </c>
      <c r="C60" s="229" t="s">
        <v>92</v>
      </c>
      <c r="D60" s="229" t="s">
        <v>896</v>
      </c>
      <c r="E60" s="229" t="s">
        <v>152</v>
      </c>
      <c r="F60" s="229">
        <v>30593</v>
      </c>
      <c r="G60" s="229" t="s">
        <v>284</v>
      </c>
      <c r="H60" s="229" t="s">
        <v>315</v>
      </c>
      <c r="I60" s="229" t="s">
        <v>381</v>
      </c>
      <c r="M60" s="229" t="s">
        <v>284</v>
      </c>
    </row>
    <row r="61" spans="1:13" s="229" customFormat="1" ht="17.25" customHeight="1" x14ac:dyDescent="0.2">
      <c r="A61" s="229">
        <v>401100</v>
      </c>
      <c r="B61" s="229" t="s">
        <v>1070</v>
      </c>
      <c r="C61" s="229" t="s">
        <v>679</v>
      </c>
      <c r="D61" s="229" t="s">
        <v>1071</v>
      </c>
      <c r="E61" s="229" t="s">
        <v>151</v>
      </c>
      <c r="F61" s="229">
        <v>30682</v>
      </c>
      <c r="G61" s="229" t="s">
        <v>284</v>
      </c>
      <c r="H61" s="229" t="s">
        <v>315</v>
      </c>
      <c r="I61" s="229" t="s">
        <v>381</v>
      </c>
      <c r="M61" s="229" t="s">
        <v>284</v>
      </c>
    </row>
    <row r="62" spans="1:13" s="229" customFormat="1" ht="17.25" customHeight="1" x14ac:dyDescent="0.2">
      <c r="A62" s="229">
        <v>401209</v>
      </c>
      <c r="B62" s="229" t="s">
        <v>1068</v>
      </c>
      <c r="C62" s="229" t="s">
        <v>84</v>
      </c>
      <c r="D62" s="229" t="s">
        <v>1069</v>
      </c>
      <c r="E62" s="229" t="s">
        <v>151</v>
      </c>
      <c r="F62" s="229">
        <v>30660</v>
      </c>
      <c r="G62" s="229" t="s">
        <v>284</v>
      </c>
      <c r="H62" s="229" t="s">
        <v>315</v>
      </c>
      <c r="I62" s="229" t="s">
        <v>381</v>
      </c>
      <c r="M62" s="229" t="s">
        <v>284</v>
      </c>
    </row>
    <row r="63" spans="1:13" s="229" customFormat="1" ht="17.25" customHeight="1" x14ac:dyDescent="0.2">
      <c r="A63" s="229">
        <v>401244</v>
      </c>
      <c r="B63" s="229" t="s">
        <v>1908</v>
      </c>
      <c r="C63" s="229" t="s">
        <v>475</v>
      </c>
      <c r="D63" s="229" t="s">
        <v>1909</v>
      </c>
      <c r="E63" s="229" t="s">
        <v>151</v>
      </c>
      <c r="F63" s="229">
        <v>27637</v>
      </c>
      <c r="G63" s="229" t="s">
        <v>284</v>
      </c>
      <c r="H63" s="229" t="s">
        <v>315</v>
      </c>
      <c r="I63" s="229" t="s">
        <v>381</v>
      </c>
      <c r="M63" s="229" t="s">
        <v>309</v>
      </c>
    </row>
    <row r="64" spans="1:13" s="229" customFormat="1" ht="17.25" customHeight="1" x14ac:dyDescent="0.2">
      <c r="A64" s="229">
        <v>401299</v>
      </c>
      <c r="B64" s="229" t="s">
        <v>1907</v>
      </c>
      <c r="C64" s="229" t="s">
        <v>92</v>
      </c>
      <c r="D64" s="229" t="s">
        <v>209</v>
      </c>
      <c r="E64" s="229" t="s">
        <v>152</v>
      </c>
      <c r="F64" s="229">
        <v>24477</v>
      </c>
      <c r="G64" s="229" t="s">
        <v>284</v>
      </c>
      <c r="H64" s="229" t="s">
        <v>315</v>
      </c>
      <c r="I64" s="229" t="s">
        <v>381</v>
      </c>
      <c r="M64" s="229" t="s">
        <v>284</v>
      </c>
    </row>
    <row r="65" spans="1:13" s="229" customFormat="1" ht="17.25" customHeight="1" x14ac:dyDescent="0.2">
      <c r="A65" s="229">
        <v>401306</v>
      </c>
      <c r="B65" s="229" t="s">
        <v>1452</v>
      </c>
      <c r="C65" s="229" t="s">
        <v>71</v>
      </c>
      <c r="D65" s="229" t="s">
        <v>1453</v>
      </c>
      <c r="E65" s="229" t="s">
        <v>151</v>
      </c>
      <c r="F65" s="229">
        <v>30816</v>
      </c>
      <c r="G65" s="229" t="s">
        <v>2585</v>
      </c>
      <c r="H65" s="229" t="s">
        <v>315</v>
      </c>
      <c r="I65" s="229" t="s">
        <v>381</v>
      </c>
      <c r="M65" s="229" t="s">
        <v>289</v>
      </c>
    </row>
    <row r="66" spans="1:13" s="229" customFormat="1" ht="17.25" customHeight="1" x14ac:dyDescent="0.2">
      <c r="A66" s="229">
        <v>401310</v>
      </c>
      <c r="B66" s="229" t="s">
        <v>1905</v>
      </c>
      <c r="C66" s="229" t="s">
        <v>95</v>
      </c>
      <c r="D66" s="229" t="s">
        <v>1906</v>
      </c>
      <c r="E66" s="229" t="s">
        <v>151</v>
      </c>
      <c r="F66" s="229">
        <v>30236</v>
      </c>
      <c r="G66" s="229" t="s">
        <v>305</v>
      </c>
      <c r="H66" s="229" t="s">
        <v>316</v>
      </c>
      <c r="I66" s="229" t="s">
        <v>381</v>
      </c>
      <c r="M66" s="229" t="s">
        <v>274</v>
      </c>
    </row>
    <row r="67" spans="1:13" s="229" customFormat="1" ht="17.25" customHeight="1" x14ac:dyDescent="0.2">
      <c r="A67" s="229">
        <v>401369</v>
      </c>
      <c r="B67" s="229" t="s">
        <v>1903</v>
      </c>
      <c r="C67" s="229" t="s">
        <v>75</v>
      </c>
      <c r="D67" s="229" t="s">
        <v>1904</v>
      </c>
      <c r="E67" s="229" t="s">
        <v>151</v>
      </c>
      <c r="F67" s="229">
        <v>28088</v>
      </c>
      <c r="G67" s="229" t="s">
        <v>2743</v>
      </c>
      <c r="H67" s="229" t="s">
        <v>315</v>
      </c>
      <c r="I67" s="229" t="s">
        <v>381</v>
      </c>
      <c r="M67" s="229" t="s">
        <v>289</v>
      </c>
    </row>
    <row r="68" spans="1:13" s="229" customFormat="1" ht="17.25" customHeight="1" x14ac:dyDescent="0.2">
      <c r="A68" s="229">
        <v>401405</v>
      </c>
      <c r="B68" s="229" t="s">
        <v>2081</v>
      </c>
      <c r="C68" s="229" t="s">
        <v>514</v>
      </c>
      <c r="D68" s="229" t="s">
        <v>2082</v>
      </c>
      <c r="E68" s="229" t="s">
        <v>152</v>
      </c>
      <c r="F68" s="229">
        <v>31462</v>
      </c>
      <c r="G68" s="229" t="s">
        <v>284</v>
      </c>
      <c r="H68" s="229" t="s">
        <v>315</v>
      </c>
      <c r="I68" s="229" t="s">
        <v>381</v>
      </c>
      <c r="M68" s="229" t="s">
        <v>284</v>
      </c>
    </row>
    <row r="69" spans="1:13" s="229" customFormat="1" ht="17.25" customHeight="1" x14ac:dyDescent="0.2">
      <c r="A69" s="229">
        <v>401549</v>
      </c>
      <c r="B69" s="229" t="s">
        <v>1135</v>
      </c>
      <c r="C69" s="229" t="s">
        <v>551</v>
      </c>
      <c r="D69" s="229" t="s">
        <v>567</v>
      </c>
      <c r="E69" s="229" t="s">
        <v>151</v>
      </c>
      <c r="F69" s="229">
        <v>31293</v>
      </c>
      <c r="G69" s="229" t="s">
        <v>284</v>
      </c>
      <c r="H69" s="229" t="s">
        <v>315</v>
      </c>
      <c r="I69" s="229" t="s">
        <v>381</v>
      </c>
      <c r="M69" s="229" t="s">
        <v>284</v>
      </c>
    </row>
    <row r="70" spans="1:13" s="229" customFormat="1" ht="17.25" customHeight="1" x14ac:dyDescent="0.2">
      <c r="A70" s="229">
        <v>401690</v>
      </c>
      <c r="B70" s="229" t="s">
        <v>412</v>
      </c>
      <c r="C70" s="229" t="s">
        <v>73</v>
      </c>
      <c r="D70" s="229" t="s">
        <v>413</v>
      </c>
      <c r="E70" s="229" t="s">
        <v>151</v>
      </c>
      <c r="F70" s="229">
        <v>31444</v>
      </c>
      <c r="G70" s="229" t="s">
        <v>296</v>
      </c>
      <c r="H70" s="229" t="s">
        <v>315</v>
      </c>
      <c r="I70" s="229" t="s">
        <v>381</v>
      </c>
      <c r="M70" s="229" t="s">
        <v>314</v>
      </c>
    </row>
    <row r="71" spans="1:13" s="229" customFormat="1" ht="17.25" customHeight="1" x14ac:dyDescent="0.2">
      <c r="A71" s="229">
        <v>401733</v>
      </c>
      <c r="B71" s="229" t="s">
        <v>1374</v>
      </c>
      <c r="C71" s="229" t="s">
        <v>73</v>
      </c>
      <c r="D71" s="229" t="s">
        <v>1375</v>
      </c>
      <c r="E71" s="229" t="s">
        <v>151</v>
      </c>
      <c r="F71" s="229">
        <v>30057</v>
      </c>
      <c r="G71" s="229" t="s">
        <v>284</v>
      </c>
      <c r="H71" s="229" t="s">
        <v>315</v>
      </c>
      <c r="I71" s="229" t="s">
        <v>381</v>
      </c>
      <c r="M71" s="229" t="s">
        <v>287</v>
      </c>
    </row>
    <row r="72" spans="1:13" s="229" customFormat="1" ht="17.25" customHeight="1" x14ac:dyDescent="0.2">
      <c r="A72" s="229">
        <v>401741</v>
      </c>
      <c r="B72" s="229" t="s">
        <v>1675</v>
      </c>
      <c r="C72" s="229" t="s">
        <v>1213</v>
      </c>
      <c r="D72" s="229" t="s">
        <v>1676</v>
      </c>
      <c r="E72" s="229" t="s">
        <v>151</v>
      </c>
      <c r="F72" s="229">
        <v>31235</v>
      </c>
      <c r="G72" s="229" t="s">
        <v>284</v>
      </c>
      <c r="H72" s="229" t="s">
        <v>315</v>
      </c>
      <c r="I72" s="229" t="s">
        <v>381</v>
      </c>
      <c r="M72" s="229" t="s">
        <v>284</v>
      </c>
    </row>
    <row r="73" spans="1:13" s="229" customFormat="1" ht="17.25" customHeight="1" x14ac:dyDescent="0.2">
      <c r="A73" s="229">
        <v>401866</v>
      </c>
      <c r="B73" s="229" t="s">
        <v>1342</v>
      </c>
      <c r="C73" s="229" t="s">
        <v>868</v>
      </c>
      <c r="D73" s="229" t="s">
        <v>1343</v>
      </c>
      <c r="E73" s="229" t="s">
        <v>151</v>
      </c>
      <c r="F73" s="229">
        <v>30725</v>
      </c>
      <c r="G73" s="229" t="s">
        <v>346</v>
      </c>
      <c r="H73" s="229" t="s">
        <v>315</v>
      </c>
      <c r="I73" s="229" t="s">
        <v>381</v>
      </c>
      <c r="M73" s="229" t="s">
        <v>293</v>
      </c>
    </row>
    <row r="74" spans="1:13" s="229" customFormat="1" ht="17.25" customHeight="1" x14ac:dyDescent="0.2">
      <c r="A74" s="229">
        <v>401867</v>
      </c>
      <c r="B74" s="229" t="s">
        <v>1756</v>
      </c>
      <c r="C74" s="229" t="s">
        <v>740</v>
      </c>
      <c r="D74" s="229" t="s">
        <v>742</v>
      </c>
      <c r="E74" s="229" t="s">
        <v>151</v>
      </c>
      <c r="H74" s="229" t="s">
        <v>315</v>
      </c>
      <c r="I74" s="229" t="s">
        <v>381</v>
      </c>
      <c r="M74" s="229" t="s">
        <v>284</v>
      </c>
    </row>
    <row r="75" spans="1:13" s="229" customFormat="1" ht="17.25" customHeight="1" x14ac:dyDescent="0.2">
      <c r="A75" s="229">
        <v>402076</v>
      </c>
      <c r="B75" s="229" t="s">
        <v>1599</v>
      </c>
      <c r="C75" s="229" t="s">
        <v>430</v>
      </c>
      <c r="D75" s="229" t="s">
        <v>257</v>
      </c>
      <c r="E75" s="229" t="s">
        <v>152</v>
      </c>
      <c r="F75" s="229">
        <v>31345</v>
      </c>
      <c r="G75" s="229" t="s">
        <v>2625</v>
      </c>
      <c r="H75" s="229" t="s">
        <v>315</v>
      </c>
      <c r="I75" s="229" t="s">
        <v>381</v>
      </c>
      <c r="M75" s="229" t="s">
        <v>293</v>
      </c>
    </row>
    <row r="76" spans="1:13" s="229" customFormat="1" ht="17.25" customHeight="1" x14ac:dyDescent="0.2">
      <c r="A76" s="229">
        <v>402079</v>
      </c>
      <c r="B76" s="229" t="s">
        <v>1998</v>
      </c>
      <c r="C76" s="229" t="s">
        <v>130</v>
      </c>
      <c r="D76" s="229" t="s">
        <v>929</v>
      </c>
      <c r="E76" s="229" t="s">
        <v>152</v>
      </c>
      <c r="F76" s="229">
        <v>32036</v>
      </c>
      <c r="G76" s="229" t="s">
        <v>284</v>
      </c>
      <c r="H76" s="229" t="s">
        <v>315</v>
      </c>
      <c r="I76" s="229" t="s">
        <v>381</v>
      </c>
      <c r="M76" s="229" t="s">
        <v>284</v>
      </c>
    </row>
    <row r="77" spans="1:13" s="229" customFormat="1" ht="17.25" customHeight="1" x14ac:dyDescent="0.2">
      <c r="A77" s="229">
        <v>402086</v>
      </c>
      <c r="B77" s="229" t="s">
        <v>1299</v>
      </c>
      <c r="C77" s="229" t="s">
        <v>1300</v>
      </c>
      <c r="D77" s="229" t="s">
        <v>242</v>
      </c>
      <c r="E77" s="229" t="s">
        <v>152</v>
      </c>
      <c r="F77" s="229">
        <v>28573</v>
      </c>
      <c r="G77" s="229" t="s">
        <v>287</v>
      </c>
      <c r="H77" s="229" t="s">
        <v>316</v>
      </c>
      <c r="I77" s="229" t="s">
        <v>381</v>
      </c>
      <c r="M77" s="229" t="s">
        <v>274</v>
      </c>
    </row>
    <row r="78" spans="1:13" s="229" customFormat="1" ht="17.25" customHeight="1" x14ac:dyDescent="0.2">
      <c r="A78" s="229">
        <v>402187</v>
      </c>
      <c r="B78" s="229" t="s">
        <v>1190</v>
      </c>
      <c r="C78" s="229" t="s">
        <v>1191</v>
      </c>
      <c r="D78" s="229" t="s">
        <v>1192</v>
      </c>
      <c r="E78" s="229" t="s">
        <v>151</v>
      </c>
      <c r="F78" s="229">
        <v>31603</v>
      </c>
      <c r="G78" s="229" t="s">
        <v>2665</v>
      </c>
      <c r="H78" s="229" t="s">
        <v>316</v>
      </c>
      <c r="I78" s="229" t="s">
        <v>381</v>
      </c>
      <c r="M78" s="229" t="s">
        <v>274</v>
      </c>
    </row>
    <row r="79" spans="1:13" s="229" customFormat="1" ht="17.25" customHeight="1" x14ac:dyDescent="0.2">
      <c r="A79" s="229">
        <v>402383</v>
      </c>
      <c r="B79" s="229" t="s">
        <v>2075</v>
      </c>
      <c r="C79" s="229" t="s">
        <v>788</v>
      </c>
      <c r="D79" s="229" t="s">
        <v>2076</v>
      </c>
      <c r="E79" s="229" t="s">
        <v>151</v>
      </c>
      <c r="F79" s="229">
        <v>29729</v>
      </c>
      <c r="G79" s="229" t="s">
        <v>303</v>
      </c>
      <c r="H79" s="229" t="s">
        <v>315</v>
      </c>
      <c r="I79" s="229" t="s">
        <v>381</v>
      </c>
      <c r="M79" s="229" t="s">
        <v>303</v>
      </c>
    </row>
    <row r="80" spans="1:13" s="229" customFormat="1" ht="17.25" customHeight="1" x14ac:dyDescent="0.2">
      <c r="A80" s="229">
        <v>402554</v>
      </c>
      <c r="B80" s="229" t="s">
        <v>1247</v>
      </c>
      <c r="C80" s="229" t="s">
        <v>126</v>
      </c>
      <c r="D80" s="229" t="s">
        <v>1248</v>
      </c>
      <c r="E80" s="229" t="s">
        <v>151</v>
      </c>
      <c r="F80" s="229">
        <v>31263</v>
      </c>
      <c r="G80" s="229" t="s">
        <v>284</v>
      </c>
      <c r="H80" s="229" t="s">
        <v>315</v>
      </c>
      <c r="I80" s="229" t="s">
        <v>381</v>
      </c>
      <c r="M80" s="229" t="s">
        <v>284</v>
      </c>
    </row>
    <row r="81" spans="1:13" s="229" customFormat="1" ht="17.25" customHeight="1" x14ac:dyDescent="0.2">
      <c r="A81" s="229">
        <v>402559</v>
      </c>
      <c r="B81" s="229" t="s">
        <v>2349</v>
      </c>
      <c r="C81" s="229" t="s">
        <v>870</v>
      </c>
      <c r="D81" s="229" t="s">
        <v>2350</v>
      </c>
      <c r="E81" s="229" t="s">
        <v>151</v>
      </c>
      <c r="F81" s="229">
        <v>31350</v>
      </c>
      <c r="G81" s="229" t="s">
        <v>2596</v>
      </c>
      <c r="H81" s="229" t="s">
        <v>315</v>
      </c>
      <c r="I81" s="229" t="s">
        <v>382</v>
      </c>
      <c r="M81" s="229" t="s">
        <v>287</v>
      </c>
    </row>
    <row r="82" spans="1:13" s="229" customFormat="1" ht="17.25" customHeight="1" x14ac:dyDescent="0.2">
      <c r="A82" s="229">
        <v>402675</v>
      </c>
      <c r="B82" s="229" t="s">
        <v>1051</v>
      </c>
      <c r="C82" s="229" t="s">
        <v>88</v>
      </c>
      <c r="D82" s="229" t="s">
        <v>548</v>
      </c>
      <c r="E82" s="229" t="s">
        <v>152</v>
      </c>
      <c r="F82" s="229">
        <v>30394</v>
      </c>
      <c r="G82" s="229" t="s">
        <v>2707</v>
      </c>
      <c r="H82" s="229" t="s">
        <v>315</v>
      </c>
      <c r="I82" s="229" t="s">
        <v>381</v>
      </c>
      <c r="M82" s="229" t="s">
        <v>309</v>
      </c>
    </row>
    <row r="83" spans="1:13" s="229" customFormat="1" ht="17.25" customHeight="1" x14ac:dyDescent="0.2">
      <c r="A83" s="229">
        <v>402964</v>
      </c>
      <c r="B83" s="229" t="s">
        <v>2437</v>
      </c>
      <c r="C83" s="229" t="s">
        <v>672</v>
      </c>
      <c r="D83" s="229" t="s">
        <v>242</v>
      </c>
      <c r="E83" s="229" t="s">
        <v>151</v>
      </c>
      <c r="F83" s="229">
        <v>31797</v>
      </c>
      <c r="G83" s="229" t="s">
        <v>2598</v>
      </c>
      <c r="H83" s="229" t="s">
        <v>315</v>
      </c>
      <c r="I83" s="229" t="s">
        <v>382</v>
      </c>
      <c r="M83" s="229" t="s">
        <v>309</v>
      </c>
    </row>
    <row r="84" spans="1:13" s="229" customFormat="1" ht="17.25" customHeight="1" x14ac:dyDescent="0.2">
      <c r="A84" s="229">
        <v>403199</v>
      </c>
      <c r="B84" s="229" t="s">
        <v>2090</v>
      </c>
      <c r="C84" s="229" t="s">
        <v>658</v>
      </c>
      <c r="D84" s="229" t="s">
        <v>2091</v>
      </c>
      <c r="E84" s="229" t="s">
        <v>151</v>
      </c>
      <c r="F84" s="229" t="s">
        <v>2653</v>
      </c>
      <c r="G84" s="229" t="s">
        <v>2654</v>
      </c>
      <c r="H84" s="229" t="s">
        <v>315</v>
      </c>
      <c r="I84" s="229" t="s">
        <v>381</v>
      </c>
      <c r="M84" s="229" t="s">
        <v>287</v>
      </c>
    </row>
    <row r="85" spans="1:13" s="229" customFormat="1" ht="17.25" customHeight="1" x14ac:dyDescent="0.2">
      <c r="A85" s="229">
        <v>403228</v>
      </c>
      <c r="B85" s="229" t="s">
        <v>2017</v>
      </c>
      <c r="C85" s="229" t="s">
        <v>93</v>
      </c>
      <c r="D85" s="229" t="s">
        <v>643</v>
      </c>
      <c r="E85" s="229" t="s">
        <v>152</v>
      </c>
      <c r="F85" s="229">
        <v>30380</v>
      </c>
      <c r="G85" s="229" t="s">
        <v>284</v>
      </c>
      <c r="H85" s="229" t="s">
        <v>315</v>
      </c>
      <c r="I85" s="229" t="s">
        <v>381</v>
      </c>
      <c r="M85" s="229" t="s">
        <v>289</v>
      </c>
    </row>
    <row r="86" spans="1:13" s="229" customFormat="1" ht="17.25" customHeight="1" x14ac:dyDescent="0.2">
      <c r="A86" s="229">
        <v>403319</v>
      </c>
      <c r="B86" s="229" t="s">
        <v>1390</v>
      </c>
      <c r="C86" s="229" t="s">
        <v>423</v>
      </c>
      <c r="D86" s="229" t="s">
        <v>1391</v>
      </c>
      <c r="E86" s="229" t="s">
        <v>152</v>
      </c>
      <c r="F86" s="229">
        <v>30927</v>
      </c>
      <c r="G86" s="229" t="s">
        <v>284</v>
      </c>
      <c r="H86" s="229" t="s">
        <v>315</v>
      </c>
      <c r="I86" s="229" t="s">
        <v>381</v>
      </c>
      <c r="M86" s="229" t="s">
        <v>289</v>
      </c>
    </row>
    <row r="87" spans="1:13" s="229" customFormat="1" ht="17.25" customHeight="1" x14ac:dyDescent="0.2">
      <c r="A87" s="229">
        <v>403488</v>
      </c>
      <c r="B87" s="229" t="s">
        <v>1298</v>
      </c>
      <c r="C87" s="229" t="s">
        <v>392</v>
      </c>
      <c r="D87" s="229" t="s">
        <v>98</v>
      </c>
      <c r="E87" s="229" t="s">
        <v>152</v>
      </c>
      <c r="F87" s="229">
        <v>31232</v>
      </c>
      <c r="G87" s="229" t="s">
        <v>284</v>
      </c>
      <c r="H87" s="229" t="s">
        <v>315</v>
      </c>
      <c r="I87" s="229" t="s">
        <v>381</v>
      </c>
      <c r="M87" s="229" t="s">
        <v>284</v>
      </c>
    </row>
    <row r="88" spans="1:13" s="229" customFormat="1" ht="17.25" customHeight="1" x14ac:dyDescent="0.2">
      <c r="A88" s="229">
        <v>403497</v>
      </c>
      <c r="B88" s="229" t="s">
        <v>1106</v>
      </c>
      <c r="C88" s="229" t="s">
        <v>73</v>
      </c>
      <c r="D88" s="229" t="s">
        <v>1107</v>
      </c>
      <c r="E88" s="229" t="s">
        <v>152</v>
      </c>
      <c r="F88" s="229">
        <v>30956</v>
      </c>
      <c r="G88" s="229" t="s">
        <v>284</v>
      </c>
      <c r="H88" s="229" t="s">
        <v>315</v>
      </c>
      <c r="I88" s="229" t="s">
        <v>381</v>
      </c>
      <c r="M88" s="229" t="s">
        <v>284</v>
      </c>
    </row>
    <row r="89" spans="1:13" s="229" customFormat="1" ht="17.25" customHeight="1" x14ac:dyDescent="0.2">
      <c r="A89" s="229">
        <v>403517</v>
      </c>
      <c r="B89" s="229" t="s">
        <v>2041</v>
      </c>
      <c r="C89" s="229" t="s">
        <v>127</v>
      </c>
      <c r="D89" s="229" t="s">
        <v>2042</v>
      </c>
      <c r="E89" s="229" t="s">
        <v>152</v>
      </c>
      <c r="F89" s="229">
        <v>28185</v>
      </c>
      <c r="G89" s="229" t="s">
        <v>284</v>
      </c>
      <c r="H89" s="229" t="s">
        <v>315</v>
      </c>
      <c r="I89" s="229" t="s">
        <v>381</v>
      </c>
      <c r="M89" s="229" t="s">
        <v>284</v>
      </c>
    </row>
    <row r="90" spans="1:13" s="229" customFormat="1" ht="17.25" customHeight="1" x14ac:dyDescent="0.2">
      <c r="A90" s="229">
        <v>403522</v>
      </c>
      <c r="B90" s="229" t="s">
        <v>2029</v>
      </c>
      <c r="C90" s="229" t="s">
        <v>539</v>
      </c>
      <c r="D90" s="229" t="s">
        <v>214</v>
      </c>
      <c r="E90" s="229" t="s">
        <v>151</v>
      </c>
      <c r="F90" s="229">
        <v>31462</v>
      </c>
      <c r="G90" s="229" t="s">
        <v>284</v>
      </c>
      <c r="H90" s="229" t="s">
        <v>315</v>
      </c>
      <c r="I90" s="229" t="s">
        <v>381</v>
      </c>
      <c r="M90" s="229" t="s">
        <v>303</v>
      </c>
    </row>
    <row r="91" spans="1:13" s="229" customFormat="1" ht="17.25" customHeight="1" x14ac:dyDescent="0.2">
      <c r="A91" s="229">
        <v>403630</v>
      </c>
      <c r="B91" s="229" t="s">
        <v>2274</v>
      </c>
      <c r="C91" s="229" t="s">
        <v>601</v>
      </c>
      <c r="D91" s="229" t="s">
        <v>2275</v>
      </c>
      <c r="E91" s="229" t="s">
        <v>151</v>
      </c>
      <c r="F91" s="229">
        <v>30609</v>
      </c>
      <c r="G91" s="229" t="s">
        <v>284</v>
      </c>
      <c r="H91" s="229" t="s">
        <v>315</v>
      </c>
      <c r="I91" s="229" t="s">
        <v>381</v>
      </c>
      <c r="M91" s="229" t="s">
        <v>309</v>
      </c>
    </row>
    <row r="92" spans="1:13" s="229" customFormat="1" ht="17.25" customHeight="1" x14ac:dyDescent="0.2">
      <c r="A92" s="229">
        <v>403786</v>
      </c>
      <c r="B92" s="229" t="s">
        <v>2070</v>
      </c>
      <c r="C92" s="229" t="s">
        <v>770</v>
      </c>
      <c r="D92" s="229" t="s">
        <v>2071</v>
      </c>
      <c r="E92" s="229" t="s">
        <v>151</v>
      </c>
      <c r="F92" s="229">
        <v>31785</v>
      </c>
      <c r="G92" s="229" t="s">
        <v>284</v>
      </c>
      <c r="H92" s="229" t="s">
        <v>315</v>
      </c>
      <c r="I92" s="229" t="s">
        <v>381</v>
      </c>
      <c r="M92" s="229" t="s">
        <v>293</v>
      </c>
    </row>
    <row r="93" spans="1:13" s="229" customFormat="1" ht="17.25" customHeight="1" x14ac:dyDescent="0.2">
      <c r="A93" s="229">
        <v>403815</v>
      </c>
      <c r="B93" s="229" t="s">
        <v>491</v>
      </c>
      <c r="C93" s="229" t="s">
        <v>492</v>
      </c>
      <c r="D93" s="229" t="s">
        <v>493</v>
      </c>
      <c r="E93" s="229" t="s">
        <v>152</v>
      </c>
      <c r="F93" s="229">
        <v>31557</v>
      </c>
      <c r="G93" s="229" t="s">
        <v>284</v>
      </c>
      <c r="H93" s="229" t="s">
        <v>315</v>
      </c>
      <c r="I93" s="229" t="s">
        <v>381</v>
      </c>
      <c r="M93" s="229" t="s">
        <v>284</v>
      </c>
    </row>
    <row r="94" spans="1:13" s="229" customFormat="1" ht="17.25" customHeight="1" x14ac:dyDescent="0.2">
      <c r="A94" s="229">
        <v>403865</v>
      </c>
      <c r="B94" s="229" t="s">
        <v>1285</v>
      </c>
      <c r="C94" s="229" t="s">
        <v>88</v>
      </c>
      <c r="D94" s="229" t="s">
        <v>637</v>
      </c>
      <c r="E94" s="229" t="s">
        <v>151</v>
      </c>
      <c r="F94" s="229">
        <v>31053</v>
      </c>
      <c r="G94" s="229" t="s">
        <v>2719</v>
      </c>
      <c r="H94" s="229" t="s">
        <v>315</v>
      </c>
      <c r="I94" s="229" t="s">
        <v>381</v>
      </c>
      <c r="M94" s="229" t="s">
        <v>289</v>
      </c>
    </row>
    <row r="95" spans="1:13" s="229" customFormat="1" ht="17.25" customHeight="1" x14ac:dyDescent="0.2">
      <c r="A95" s="229">
        <v>403948</v>
      </c>
      <c r="B95" s="229" t="s">
        <v>1902</v>
      </c>
      <c r="C95" s="229" t="s">
        <v>514</v>
      </c>
      <c r="D95" s="229" t="s">
        <v>592</v>
      </c>
      <c r="E95" s="229" t="s">
        <v>152</v>
      </c>
      <c r="F95" s="229">
        <v>30682</v>
      </c>
      <c r="G95" s="229" t="s">
        <v>284</v>
      </c>
      <c r="H95" s="229" t="s">
        <v>315</v>
      </c>
      <c r="I95" s="229" t="s">
        <v>381</v>
      </c>
      <c r="M95" s="229" t="s">
        <v>284</v>
      </c>
    </row>
    <row r="96" spans="1:13" s="229" customFormat="1" ht="17.25" customHeight="1" x14ac:dyDescent="0.2">
      <c r="A96" s="229">
        <v>403966</v>
      </c>
      <c r="B96" s="229" t="s">
        <v>1941</v>
      </c>
      <c r="C96" s="229" t="s">
        <v>762</v>
      </c>
      <c r="D96" s="229" t="s">
        <v>594</v>
      </c>
      <c r="E96" s="229" t="s">
        <v>152</v>
      </c>
      <c r="F96" s="229">
        <v>32172</v>
      </c>
      <c r="G96" s="229" t="s">
        <v>2606</v>
      </c>
      <c r="H96" s="229" t="s">
        <v>315</v>
      </c>
      <c r="I96" s="229" t="s">
        <v>381</v>
      </c>
      <c r="M96" s="229" t="s">
        <v>300</v>
      </c>
    </row>
    <row r="97" spans="1:15" s="229" customFormat="1" ht="17.25" customHeight="1" x14ac:dyDescent="0.2">
      <c r="A97" s="229">
        <v>403991</v>
      </c>
      <c r="B97" s="229" t="s">
        <v>2050</v>
      </c>
      <c r="C97" s="229" t="s">
        <v>92</v>
      </c>
      <c r="D97" s="229" t="s">
        <v>617</v>
      </c>
      <c r="E97" s="229" t="s">
        <v>151</v>
      </c>
      <c r="F97" s="229">
        <v>31490</v>
      </c>
      <c r="G97" s="229" t="s">
        <v>2747</v>
      </c>
      <c r="H97" s="229" t="s">
        <v>315</v>
      </c>
      <c r="I97" s="229" t="s">
        <v>381</v>
      </c>
      <c r="M97" s="229" t="s">
        <v>287</v>
      </c>
      <c r="N97" s="229">
        <v>6146</v>
      </c>
      <c r="O97" s="229">
        <v>43821.57240740741</v>
      </c>
    </row>
    <row r="98" spans="1:15" s="229" customFormat="1" ht="17.25" customHeight="1" x14ac:dyDescent="0.2">
      <c r="A98" s="229">
        <v>404158</v>
      </c>
      <c r="B98" s="229" t="s">
        <v>2049</v>
      </c>
      <c r="C98" s="229" t="s">
        <v>99</v>
      </c>
      <c r="D98" s="229" t="s">
        <v>242</v>
      </c>
      <c r="E98" s="229" t="s">
        <v>152</v>
      </c>
      <c r="F98" s="229">
        <v>31250</v>
      </c>
      <c r="G98" s="229" t="s">
        <v>284</v>
      </c>
      <c r="H98" s="229" t="s">
        <v>315</v>
      </c>
      <c r="I98" s="229" t="s">
        <v>381</v>
      </c>
      <c r="M98" s="229" t="s">
        <v>284</v>
      </c>
    </row>
    <row r="99" spans="1:15" s="229" customFormat="1" ht="17.25" customHeight="1" x14ac:dyDescent="0.2">
      <c r="A99" s="229">
        <v>404164</v>
      </c>
      <c r="B99" s="229" t="s">
        <v>1423</v>
      </c>
      <c r="C99" s="229" t="s">
        <v>92</v>
      </c>
      <c r="D99" s="229" t="s">
        <v>242</v>
      </c>
      <c r="E99" s="229" t="s">
        <v>152</v>
      </c>
      <c r="F99" s="229">
        <v>32122</v>
      </c>
      <c r="G99" s="229" t="s">
        <v>284</v>
      </c>
      <c r="H99" s="229" t="s">
        <v>315</v>
      </c>
      <c r="I99" s="229" t="s">
        <v>381</v>
      </c>
      <c r="M99" s="229" t="s">
        <v>284</v>
      </c>
    </row>
    <row r="100" spans="1:15" s="229" customFormat="1" ht="17.25" customHeight="1" x14ac:dyDescent="0.2">
      <c r="A100" s="229">
        <v>404222</v>
      </c>
      <c r="B100" s="229" t="s">
        <v>1901</v>
      </c>
      <c r="C100" s="229" t="s">
        <v>75</v>
      </c>
      <c r="D100" s="229" t="s">
        <v>821</v>
      </c>
      <c r="E100" s="229" t="s">
        <v>152</v>
      </c>
      <c r="F100" s="229">
        <v>26024</v>
      </c>
      <c r="G100" s="229" t="s">
        <v>2598</v>
      </c>
      <c r="H100" s="229" t="s">
        <v>315</v>
      </c>
      <c r="I100" s="229" t="s">
        <v>381</v>
      </c>
      <c r="M100" s="229" t="s">
        <v>287</v>
      </c>
    </row>
    <row r="101" spans="1:15" s="229" customFormat="1" ht="17.25" customHeight="1" x14ac:dyDescent="0.2">
      <c r="A101" s="229">
        <v>404269</v>
      </c>
      <c r="B101" s="229" t="s">
        <v>1090</v>
      </c>
      <c r="C101" s="229" t="s">
        <v>514</v>
      </c>
      <c r="D101" s="229" t="s">
        <v>1091</v>
      </c>
      <c r="E101" s="229" t="s">
        <v>152</v>
      </c>
      <c r="F101" s="229">
        <v>32110</v>
      </c>
      <c r="G101" s="229" t="s">
        <v>2564</v>
      </c>
      <c r="H101" s="229" t="s">
        <v>315</v>
      </c>
      <c r="I101" s="229" t="s">
        <v>381</v>
      </c>
      <c r="M101" s="229" t="s">
        <v>284</v>
      </c>
    </row>
    <row r="102" spans="1:15" s="229" customFormat="1" ht="17.25" customHeight="1" x14ac:dyDescent="0.2">
      <c r="A102" s="229">
        <v>404385</v>
      </c>
      <c r="B102" s="229" t="s">
        <v>1465</v>
      </c>
      <c r="C102" s="229" t="s">
        <v>74</v>
      </c>
      <c r="D102" s="229" t="s">
        <v>1466</v>
      </c>
      <c r="E102" s="229" t="s">
        <v>152</v>
      </c>
      <c r="F102" s="229">
        <v>28983</v>
      </c>
      <c r="G102" s="229" t="s">
        <v>284</v>
      </c>
      <c r="H102" s="229" t="s">
        <v>315</v>
      </c>
      <c r="I102" s="229" t="s">
        <v>381</v>
      </c>
      <c r="M102" s="229" t="s">
        <v>309</v>
      </c>
    </row>
    <row r="103" spans="1:15" s="229" customFormat="1" ht="17.25" customHeight="1" x14ac:dyDescent="0.2">
      <c r="A103" s="229">
        <v>404414</v>
      </c>
      <c r="B103" s="229" t="s">
        <v>1049</v>
      </c>
      <c r="C103" s="229" t="s">
        <v>71</v>
      </c>
      <c r="D103" s="229" t="s">
        <v>1050</v>
      </c>
      <c r="E103" s="229" t="s">
        <v>151</v>
      </c>
      <c r="F103" s="229">
        <v>29927</v>
      </c>
      <c r="G103" s="229" t="s">
        <v>2581</v>
      </c>
      <c r="H103" s="229" t="s">
        <v>315</v>
      </c>
      <c r="I103" s="229" t="s">
        <v>381</v>
      </c>
      <c r="M103" s="229" t="s">
        <v>287</v>
      </c>
    </row>
    <row r="104" spans="1:15" s="229" customFormat="1" ht="17.25" customHeight="1" x14ac:dyDescent="0.2">
      <c r="A104" s="229">
        <v>404453</v>
      </c>
      <c r="B104" s="229" t="s">
        <v>2117</v>
      </c>
      <c r="C104" s="229" t="s">
        <v>89</v>
      </c>
      <c r="D104" s="229" t="s">
        <v>2118</v>
      </c>
      <c r="E104" s="229" t="s">
        <v>151</v>
      </c>
      <c r="F104" s="229">
        <v>31307</v>
      </c>
      <c r="G104" s="229" t="s">
        <v>287</v>
      </c>
      <c r="H104" s="229" t="s">
        <v>315</v>
      </c>
      <c r="I104" s="229" t="s">
        <v>381</v>
      </c>
      <c r="M104" s="229" t="s">
        <v>287</v>
      </c>
    </row>
    <row r="105" spans="1:15" s="229" customFormat="1" ht="17.25" customHeight="1" x14ac:dyDescent="0.2">
      <c r="A105" s="229">
        <v>404614</v>
      </c>
      <c r="B105" s="229" t="s">
        <v>1494</v>
      </c>
      <c r="C105" s="229" t="s">
        <v>73</v>
      </c>
      <c r="D105" s="229" t="s">
        <v>946</v>
      </c>
      <c r="E105" s="229" t="s">
        <v>151</v>
      </c>
      <c r="F105" s="229">
        <v>30510</v>
      </c>
      <c r="G105" s="229" t="s">
        <v>2608</v>
      </c>
      <c r="H105" s="229" t="s">
        <v>315</v>
      </c>
      <c r="I105" s="229" t="s">
        <v>381</v>
      </c>
      <c r="M105" s="229" t="s">
        <v>314</v>
      </c>
    </row>
    <row r="106" spans="1:15" s="229" customFormat="1" ht="17.25" customHeight="1" x14ac:dyDescent="0.2">
      <c r="A106" s="229">
        <v>404685</v>
      </c>
      <c r="B106" s="229" t="s">
        <v>1335</v>
      </c>
      <c r="C106" s="229" t="s">
        <v>122</v>
      </c>
      <c r="D106" s="229" t="s">
        <v>204</v>
      </c>
      <c r="E106" s="229" t="s">
        <v>151</v>
      </c>
      <c r="F106" s="229">
        <v>29073</v>
      </c>
      <c r="G106" s="229" t="s">
        <v>297</v>
      </c>
      <c r="H106" s="229" t="s">
        <v>315</v>
      </c>
      <c r="I106" s="229" t="s">
        <v>381</v>
      </c>
      <c r="M106" s="229" t="s">
        <v>297</v>
      </c>
    </row>
    <row r="107" spans="1:15" s="229" customFormat="1" ht="17.25" customHeight="1" x14ac:dyDescent="0.2">
      <c r="A107" s="229">
        <v>404689</v>
      </c>
      <c r="B107" s="229" t="s">
        <v>1296</v>
      </c>
      <c r="C107" s="229" t="s">
        <v>92</v>
      </c>
      <c r="D107" s="229" t="s">
        <v>1297</v>
      </c>
      <c r="E107" s="229" t="s">
        <v>151</v>
      </c>
      <c r="F107" s="229">
        <v>31902</v>
      </c>
      <c r="G107" s="229" t="s">
        <v>284</v>
      </c>
      <c r="H107" s="229" t="s">
        <v>315</v>
      </c>
      <c r="I107" s="229" t="s">
        <v>381</v>
      </c>
      <c r="M107" s="229" t="s">
        <v>284</v>
      </c>
    </row>
    <row r="108" spans="1:15" s="229" customFormat="1" ht="17.25" customHeight="1" x14ac:dyDescent="0.2">
      <c r="A108" s="229">
        <v>404744</v>
      </c>
      <c r="B108" s="229" t="s">
        <v>2054</v>
      </c>
      <c r="C108" s="229" t="s">
        <v>649</v>
      </c>
      <c r="D108" s="229" t="s">
        <v>2055</v>
      </c>
      <c r="E108" s="229" t="s">
        <v>151</v>
      </c>
      <c r="F108" s="229">
        <v>30426</v>
      </c>
      <c r="G108" s="229" t="s">
        <v>2562</v>
      </c>
      <c r="H108" s="229" t="s">
        <v>315</v>
      </c>
      <c r="I108" s="229" t="s">
        <v>381</v>
      </c>
      <c r="M108" s="229" t="s">
        <v>293</v>
      </c>
      <c r="N108" s="229">
        <v>1220</v>
      </c>
      <c r="O108" s="229">
        <v>43864.519918981481</v>
      </c>
    </row>
    <row r="109" spans="1:15" s="229" customFormat="1" ht="17.25" customHeight="1" x14ac:dyDescent="0.2">
      <c r="A109" s="229">
        <v>404760</v>
      </c>
      <c r="B109" s="229" t="s">
        <v>1981</v>
      </c>
      <c r="C109" s="229" t="s">
        <v>99</v>
      </c>
      <c r="D109" s="229" t="s">
        <v>1982</v>
      </c>
      <c r="E109" s="229" t="s">
        <v>151</v>
      </c>
      <c r="F109" s="229">
        <v>31900</v>
      </c>
      <c r="G109" s="229" t="s">
        <v>284</v>
      </c>
      <c r="H109" s="229" t="s">
        <v>315</v>
      </c>
      <c r="I109" s="229" t="s">
        <v>381</v>
      </c>
      <c r="M109" s="229" t="s">
        <v>284</v>
      </c>
    </row>
    <row r="110" spans="1:15" s="229" customFormat="1" ht="17.25" customHeight="1" x14ac:dyDescent="0.2">
      <c r="A110" s="229">
        <v>404863</v>
      </c>
      <c r="B110" s="229" t="s">
        <v>1047</v>
      </c>
      <c r="C110" s="229" t="s">
        <v>841</v>
      </c>
      <c r="D110" s="229" t="s">
        <v>1048</v>
      </c>
      <c r="E110" s="229" t="s">
        <v>152</v>
      </c>
      <c r="F110" s="229">
        <v>31687</v>
      </c>
      <c r="G110" s="229" t="s">
        <v>303</v>
      </c>
      <c r="H110" s="229" t="s">
        <v>315</v>
      </c>
      <c r="I110" s="229" t="s">
        <v>381</v>
      </c>
      <c r="M110" s="229" t="s">
        <v>303</v>
      </c>
    </row>
    <row r="111" spans="1:15" s="229" customFormat="1" ht="17.25" customHeight="1" x14ac:dyDescent="0.2">
      <c r="A111" s="229">
        <v>404883</v>
      </c>
      <c r="B111" s="229" t="s">
        <v>1045</v>
      </c>
      <c r="C111" s="229" t="s">
        <v>104</v>
      </c>
      <c r="D111" s="229" t="s">
        <v>1046</v>
      </c>
      <c r="E111" s="229" t="s">
        <v>152</v>
      </c>
      <c r="F111" s="229">
        <v>26828</v>
      </c>
      <c r="G111" s="229" t="s">
        <v>2567</v>
      </c>
      <c r="H111" s="229" t="s">
        <v>315</v>
      </c>
      <c r="I111" s="229" t="s">
        <v>381</v>
      </c>
      <c r="M111" s="229" t="s">
        <v>293</v>
      </c>
    </row>
    <row r="112" spans="1:15" s="229" customFormat="1" ht="17.25" customHeight="1" x14ac:dyDescent="0.2">
      <c r="A112" s="229">
        <v>404998</v>
      </c>
      <c r="B112" s="229" t="s">
        <v>1133</v>
      </c>
      <c r="C112" s="229" t="s">
        <v>673</v>
      </c>
      <c r="D112" s="229" t="s">
        <v>1134</v>
      </c>
      <c r="E112" s="229" t="s">
        <v>152</v>
      </c>
      <c r="F112" s="229">
        <v>31413</v>
      </c>
      <c r="G112" s="229" t="s">
        <v>284</v>
      </c>
      <c r="H112" s="229" t="s">
        <v>315</v>
      </c>
      <c r="I112" s="229" t="s">
        <v>381</v>
      </c>
      <c r="M112" s="229" t="s">
        <v>284</v>
      </c>
    </row>
    <row r="113" spans="1:13" s="229" customFormat="1" ht="17.25" customHeight="1" x14ac:dyDescent="0.2">
      <c r="A113" s="229">
        <v>405475</v>
      </c>
      <c r="B113" s="229" t="s">
        <v>1131</v>
      </c>
      <c r="C113" s="229" t="s">
        <v>344</v>
      </c>
      <c r="D113" s="229" t="s">
        <v>1132</v>
      </c>
      <c r="E113" s="229" t="s">
        <v>152</v>
      </c>
      <c r="F113" s="229">
        <v>30074</v>
      </c>
      <c r="G113" s="229" t="s">
        <v>284</v>
      </c>
      <c r="H113" s="229" t="s">
        <v>315</v>
      </c>
      <c r="I113" s="229" t="s">
        <v>381</v>
      </c>
      <c r="M113" s="229" t="s">
        <v>303</v>
      </c>
    </row>
    <row r="114" spans="1:13" s="229" customFormat="1" ht="17.25" customHeight="1" x14ac:dyDescent="0.2">
      <c r="A114" s="229">
        <v>405518</v>
      </c>
      <c r="B114" s="229" t="s">
        <v>970</v>
      </c>
      <c r="C114" s="229" t="s">
        <v>67</v>
      </c>
      <c r="D114" s="229" t="s">
        <v>971</v>
      </c>
      <c r="E114" s="229" t="s">
        <v>151</v>
      </c>
      <c r="F114" s="229">
        <v>30895</v>
      </c>
      <c r="G114" s="229" t="s">
        <v>290</v>
      </c>
      <c r="H114" s="229" t="s">
        <v>315</v>
      </c>
      <c r="I114" s="229" t="s">
        <v>381</v>
      </c>
      <c r="M114" s="229" t="s">
        <v>293</v>
      </c>
    </row>
    <row r="115" spans="1:13" s="229" customFormat="1" ht="17.25" customHeight="1" x14ac:dyDescent="0.2">
      <c r="A115" s="229">
        <v>405530</v>
      </c>
      <c r="B115" s="229" t="s">
        <v>1899</v>
      </c>
      <c r="C115" s="229" t="s">
        <v>591</v>
      </c>
      <c r="D115" s="229" t="s">
        <v>1900</v>
      </c>
      <c r="E115" s="229" t="s">
        <v>151</v>
      </c>
      <c r="F115" s="229">
        <v>30912</v>
      </c>
      <c r="G115" s="229" t="s">
        <v>284</v>
      </c>
      <c r="H115" s="229" t="s">
        <v>315</v>
      </c>
      <c r="I115" s="229" t="s">
        <v>381</v>
      </c>
      <c r="M115" s="229" t="s">
        <v>293</v>
      </c>
    </row>
    <row r="116" spans="1:13" s="229" customFormat="1" ht="17.25" customHeight="1" x14ac:dyDescent="0.2">
      <c r="A116" s="229">
        <v>405599</v>
      </c>
      <c r="B116" s="229" t="s">
        <v>1980</v>
      </c>
      <c r="C116" s="229" t="s">
        <v>934</v>
      </c>
      <c r="D116" s="229" t="s">
        <v>261</v>
      </c>
      <c r="E116" s="229" t="s">
        <v>151</v>
      </c>
      <c r="H116" s="229" t="s">
        <v>315</v>
      </c>
      <c r="I116" s="229" t="s">
        <v>381</v>
      </c>
      <c r="M116" s="229" t="s">
        <v>284</v>
      </c>
    </row>
    <row r="117" spans="1:13" s="229" customFormat="1" ht="17.25" customHeight="1" x14ac:dyDescent="0.2">
      <c r="A117" s="229">
        <v>405724</v>
      </c>
      <c r="B117" s="229" t="s">
        <v>2272</v>
      </c>
      <c r="C117" s="229" t="s">
        <v>76</v>
      </c>
      <c r="D117" s="229" t="s">
        <v>2273</v>
      </c>
      <c r="E117" s="229" t="s">
        <v>151</v>
      </c>
      <c r="H117" s="229" t="s">
        <v>315</v>
      </c>
      <c r="I117" s="229" t="s">
        <v>381</v>
      </c>
      <c r="M117" s="229" t="s">
        <v>287</v>
      </c>
    </row>
    <row r="118" spans="1:13" s="229" customFormat="1" ht="17.25" customHeight="1" x14ac:dyDescent="0.2">
      <c r="A118" s="229">
        <v>405917</v>
      </c>
      <c r="B118" s="229" t="s">
        <v>1950</v>
      </c>
      <c r="C118" s="229" t="s">
        <v>1951</v>
      </c>
      <c r="D118" s="229" t="s">
        <v>1952</v>
      </c>
      <c r="E118" s="229" t="s">
        <v>152</v>
      </c>
      <c r="F118" s="229">
        <v>31249</v>
      </c>
      <c r="G118" s="229" t="s">
        <v>284</v>
      </c>
      <c r="H118" s="229" t="s">
        <v>315</v>
      </c>
      <c r="I118" s="229" t="s">
        <v>381</v>
      </c>
      <c r="M118" s="229" t="s">
        <v>284</v>
      </c>
    </row>
    <row r="119" spans="1:13" s="229" customFormat="1" ht="17.25" customHeight="1" x14ac:dyDescent="0.2">
      <c r="A119" s="229">
        <v>405964</v>
      </c>
      <c r="B119" s="229" t="s">
        <v>1155</v>
      </c>
      <c r="C119" s="229" t="s">
        <v>129</v>
      </c>
      <c r="D119" s="229" t="s">
        <v>1156</v>
      </c>
      <c r="E119" s="229" t="s">
        <v>152</v>
      </c>
      <c r="F119" s="229">
        <v>30605</v>
      </c>
      <c r="G119" s="229" t="s">
        <v>284</v>
      </c>
      <c r="H119" s="229" t="s">
        <v>315</v>
      </c>
      <c r="I119" s="229" t="s">
        <v>381</v>
      </c>
      <c r="M119" s="229" t="s">
        <v>284</v>
      </c>
    </row>
    <row r="120" spans="1:13" s="229" customFormat="1" ht="17.25" customHeight="1" x14ac:dyDescent="0.2">
      <c r="A120" s="229">
        <v>406026</v>
      </c>
      <c r="B120" s="229" t="s">
        <v>1043</v>
      </c>
      <c r="C120" s="229" t="s">
        <v>619</v>
      </c>
      <c r="D120" s="229" t="s">
        <v>1044</v>
      </c>
      <c r="E120" s="229" t="s">
        <v>151</v>
      </c>
      <c r="F120" s="229">
        <v>32156</v>
      </c>
      <c r="G120" s="229" t="s">
        <v>2571</v>
      </c>
      <c r="H120" s="229" t="s">
        <v>315</v>
      </c>
      <c r="I120" s="229" t="s">
        <v>381</v>
      </c>
      <c r="M120" s="229" t="s">
        <v>297</v>
      </c>
    </row>
    <row r="121" spans="1:13" s="229" customFormat="1" ht="17.25" customHeight="1" x14ac:dyDescent="0.2">
      <c r="A121" s="229">
        <v>406036</v>
      </c>
      <c r="B121" s="229" t="s">
        <v>1897</v>
      </c>
      <c r="C121" s="229" t="s">
        <v>668</v>
      </c>
      <c r="D121" s="229" t="s">
        <v>1898</v>
      </c>
      <c r="E121" s="229" t="s">
        <v>152</v>
      </c>
      <c r="F121" s="229">
        <v>29617</v>
      </c>
      <c r="G121" s="229" t="s">
        <v>303</v>
      </c>
      <c r="H121" s="229" t="s">
        <v>315</v>
      </c>
      <c r="I121" s="229" t="s">
        <v>381</v>
      </c>
      <c r="M121" s="229" t="s">
        <v>303</v>
      </c>
    </row>
    <row r="122" spans="1:13" s="229" customFormat="1" ht="17.25" customHeight="1" x14ac:dyDescent="0.2">
      <c r="A122" s="229">
        <v>406107</v>
      </c>
      <c r="B122" s="229" t="s">
        <v>1948</v>
      </c>
      <c r="C122" s="229" t="s">
        <v>510</v>
      </c>
      <c r="D122" s="229" t="s">
        <v>1949</v>
      </c>
      <c r="E122" s="229" t="s">
        <v>151</v>
      </c>
      <c r="F122" s="229">
        <v>30692</v>
      </c>
      <c r="G122" s="229" t="s">
        <v>294</v>
      </c>
      <c r="H122" s="229" t="s">
        <v>315</v>
      </c>
      <c r="I122" s="229" t="s">
        <v>381</v>
      </c>
      <c r="M122" s="229" t="s">
        <v>293</v>
      </c>
    </row>
    <row r="123" spans="1:13" s="229" customFormat="1" ht="17.25" customHeight="1" x14ac:dyDescent="0.2">
      <c r="A123" s="229">
        <v>406158</v>
      </c>
      <c r="B123" s="229" t="s">
        <v>1372</v>
      </c>
      <c r="C123" s="229" t="s">
        <v>610</v>
      </c>
      <c r="D123" s="229" t="s">
        <v>1373</v>
      </c>
      <c r="E123" s="229" t="s">
        <v>152</v>
      </c>
      <c r="F123" s="229">
        <v>31787</v>
      </c>
      <c r="G123" s="229" t="s">
        <v>2683</v>
      </c>
      <c r="H123" s="229" t="s">
        <v>315</v>
      </c>
      <c r="I123" s="229" t="s">
        <v>381</v>
      </c>
      <c r="M123" s="229" t="s">
        <v>289</v>
      </c>
    </row>
    <row r="124" spans="1:13" s="229" customFormat="1" ht="17.25" customHeight="1" x14ac:dyDescent="0.2">
      <c r="A124" s="229">
        <v>406190</v>
      </c>
      <c r="B124" s="229" t="s">
        <v>2115</v>
      </c>
      <c r="C124" s="229" t="s">
        <v>124</v>
      </c>
      <c r="D124" s="229" t="s">
        <v>2116</v>
      </c>
      <c r="E124" s="229" t="s">
        <v>152</v>
      </c>
      <c r="F124" s="229">
        <v>32051</v>
      </c>
      <c r="G124" s="229" t="s">
        <v>284</v>
      </c>
      <c r="H124" s="229" t="s">
        <v>315</v>
      </c>
      <c r="I124" s="229" t="s">
        <v>381</v>
      </c>
      <c r="M124" s="229" t="s">
        <v>284</v>
      </c>
    </row>
    <row r="125" spans="1:13" s="229" customFormat="1" ht="17.25" customHeight="1" x14ac:dyDescent="0.2">
      <c r="A125" s="229">
        <v>406485</v>
      </c>
      <c r="B125" s="229" t="s">
        <v>1569</v>
      </c>
      <c r="C125" s="229" t="s">
        <v>334</v>
      </c>
      <c r="D125" s="229" t="s">
        <v>1570</v>
      </c>
      <c r="E125" s="229" t="s">
        <v>151</v>
      </c>
      <c r="F125" s="229">
        <v>24165</v>
      </c>
      <c r="G125" s="229" t="s">
        <v>284</v>
      </c>
      <c r="H125" s="229" t="s">
        <v>315</v>
      </c>
      <c r="I125" s="229" t="s">
        <v>381</v>
      </c>
      <c r="M125" s="229" t="s">
        <v>293</v>
      </c>
    </row>
    <row r="126" spans="1:13" s="229" customFormat="1" ht="17.25" customHeight="1" x14ac:dyDescent="0.2">
      <c r="A126" s="229">
        <v>406632</v>
      </c>
      <c r="B126" s="229" t="s">
        <v>2270</v>
      </c>
      <c r="C126" s="229" t="s">
        <v>463</v>
      </c>
      <c r="D126" s="229" t="s">
        <v>244</v>
      </c>
      <c r="E126" s="229" t="s">
        <v>151</v>
      </c>
      <c r="F126" s="229">
        <v>29199</v>
      </c>
      <c r="G126" s="229" t="s">
        <v>284</v>
      </c>
      <c r="H126" s="229" t="s">
        <v>315</v>
      </c>
      <c r="I126" s="229" t="s">
        <v>381</v>
      </c>
      <c r="M126" s="229" t="s">
        <v>284</v>
      </c>
    </row>
    <row r="127" spans="1:13" s="229" customFormat="1" ht="17.25" customHeight="1" x14ac:dyDescent="0.2">
      <c r="A127" s="229">
        <v>406675</v>
      </c>
      <c r="B127" s="229" t="s">
        <v>1340</v>
      </c>
      <c r="C127" s="229" t="s">
        <v>118</v>
      </c>
      <c r="D127" s="229" t="s">
        <v>1341</v>
      </c>
      <c r="E127" s="229" t="s">
        <v>151</v>
      </c>
      <c r="F127" s="229">
        <v>31823</v>
      </c>
      <c r="G127" s="229" t="s">
        <v>284</v>
      </c>
      <c r="H127" s="229" t="s">
        <v>315</v>
      </c>
      <c r="I127" s="229" t="s">
        <v>381</v>
      </c>
      <c r="M127" s="229" t="s">
        <v>293</v>
      </c>
    </row>
    <row r="128" spans="1:13" s="229" customFormat="1" ht="17.25" customHeight="1" x14ac:dyDescent="0.2">
      <c r="A128" s="229">
        <v>406780</v>
      </c>
      <c r="B128" s="229" t="s">
        <v>1104</v>
      </c>
      <c r="C128" s="229" t="s">
        <v>95</v>
      </c>
      <c r="D128" s="229" t="s">
        <v>1105</v>
      </c>
      <c r="E128" s="229" t="s">
        <v>151</v>
      </c>
      <c r="F128" s="229">
        <v>29279</v>
      </c>
      <c r="G128" s="229" t="s">
        <v>284</v>
      </c>
      <c r="H128" s="229" t="s">
        <v>315</v>
      </c>
      <c r="I128" s="229" t="s">
        <v>381</v>
      </c>
      <c r="M128" s="229" t="s">
        <v>289</v>
      </c>
    </row>
    <row r="129" spans="1:13" s="229" customFormat="1" ht="17.25" customHeight="1" x14ac:dyDescent="0.2">
      <c r="A129" s="229">
        <v>406864</v>
      </c>
      <c r="B129" s="229" t="s">
        <v>1189</v>
      </c>
      <c r="C129" s="229" t="s">
        <v>71</v>
      </c>
      <c r="D129" s="229" t="s">
        <v>204</v>
      </c>
      <c r="E129" s="229" t="s">
        <v>151</v>
      </c>
      <c r="F129" s="229">
        <v>31606</v>
      </c>
      <c r="G129" s="229" t="s">
        <v>284</v>
      </c>
      <c r="H129" s="229" t="s">
        <v>315</v>
      </c>
      <c r="I129" s="229" t="s">
        <v>381</v>
      </c>
      <c r="M129" s="229" t="s">
        <v>284</v>
      </c>
    </row>
    <row r="130" spans="1:13" s="229" customFormat="1" ht="17.25" customHeight="1" x14ac:dyDescent="0.2">
      <c r="A130" s="229">
        <v>407143</v>
      </c>
      <c r="B130" s="229" t="s">
        <v>1201</v>
      </c>
      <c r="C130" s="229" t="s">
        <v>642</v>
      </c>
      <c r="D130" s="229" t="s">
        <v>1202</v>
      </c>
      <c r="E130" s="229" t="s">
        <v>151</v>
      </c>
      <c r="F130" s="229" t="s">
        <v>2714</v>
      </c>
      <c r="G130" s="229" t="s">
        <v>284</v>
      </c>
      <c r="H130" s="229" t="s">
        <v>315</v>
      </c>
      <c r="I130" s="229" t="s">
        <v>381</v>
      </c>
      <c r="M130" s="229" t="s">
        <v>284</v>
      </c>
    </row>
    <row r="131" spans="1:13" s="229" customFormat="1" ht="17.25" customHeight="1" x14ac:dyDescent="0.2">
      <c r="A131" s="229">
        <v>407175</v>
      </c>
      <c r="B131" s="229" t="s">
        <v>1231</v>
      </c>
      <c r="C131" s="229" t="s">
        <v>616</v>
      </c>
      <c r="D131" s="229" t="s">
        <v>1232</v>
      </c>
      <c r="E131" s="229" t="s">
        <v>151</v>
      </c>
      <c r="F131" s="229">
        <v>30974</v>
      </c>
      <c r="G131" s="229" t="s">
        <v>284</v>
      </c>
      <c r="H131" s="229" t="s">
        <v>315</v>
      </c>
      <c r="I131" s="229" t="s">
        <v>381</v>
      </c>
      <c r="M131" s="229" t="s">
        <v>293</v>
      </c>
    </row>
    <row r="132" spans="1:13" s="229" customFormat="1" ht="17.25" customHeight="1" x14ac:dyDescent="0.2">
      <c r="A132" s="229">
        <v>407236</v>
      </c>
      <c r="B132" s="229" t="s">
        <v>1548</v>
      </c>
      <c r="C132" s="229" t="s">
        <v>71</v>
      </c>
      <c r="D132" s="229" t="s">
        <v>1549</v>
      </c>
      <c r="E132" s="229" t="s">
        <v>151</v>
      </c>
      <c r="F132" s="229">
        <v>29444</v>
      </c>
      <c r="G132" s="229" t="s">
        <v>284</v>
      </c>
      <c r="H132" s="229" t="s">
        <v>316</v>
      </c>
      <c r="I132" s="229" t="s">
        <v>381</v>
      </c>
      <c r="M132" s="229" t="s">
        <v>274</v>
      </c>
    </row>
    <row r="133" spans="1:13" s="229" customFormat="1" ht="17.25" customHeight="1" x14ac:dyDescent="0.2">
      <c r="A133" s="229">
        <v>407292</v>
      </c>
      <c r="B133" s="229" t="s">
        <v>819</v>
      </c>
      <c r="C133" s="229" t="s">
        <v>69</v>
      </c>
      <c r="D133" s="229" t="s">
        <v>1464</v>
      </c>
      <c r="E133" s="229" t="s">
        <v>151</v>
      </c>
      <c r="F133" s="229">
        <v>31527</v>
      </c>
      <c r="G133" s="229" t="s">
        <v>2581</v>
      </c>
      <c r="H133" s="229" t="s">
        <v>315</v>
      </c>
      <c r="I133" s="229" t="s">
        <v>381</v>
      </c>
      <c r="M133" s="229" t="s">
        <v>287</v>
      </c>
    </row>
    <row r="134" spans="1:13" s="229" customFormat="1" ht="17.25" customHeight="1" x14ac:dyDescent="0.2">
      <c r="A134" s="229">
        <v>407319</v>
      </c>
      <c r="B134" s="229" t="s">
        <v>2381</v>
      </c>
      <c r="C134" s="229" t="s">
        <v>558</v>
      </c>
      <c r="D134" s="229" t="s">
        <v>2382</v>
      </c>
      <c r="E134" s="229" t="s">
        <v>151</v>
      </c>
      <c r="F134" s="229">
        <v>31692</v>
      </c>
      <c r="G134" s="229" t="s">
        <v>2589</v>
      </c>
      <c r="H134" s="229" t="s">
        <v>315</v>
      </c>
      <c r="I134" s="229" t="s">
        <v>382</v>
      </c>
      <c r="M134" s="229" t="s">
        <v>293</v>
      </c>
    </row>
    <row r="135" spans="1:13" s="229" customFormat="1" ht="17.25" customHeight="1" x14ac:dyDescent="0.2">
      <c r="A135" s="229">
        <v>407320</v>
      </c>
      <c r="B135" s="229" t="s">
        <v>1518</v>
      </c>
      <c r="C135" s="229" t="s">
        <v>99</v>
      </c>
      <c r="D135" s="229" t="s">
        <v>1519</v>
      </c>
      <c r="E135" s="229" t="s">
        <v>151</v>
      </c>
      <c r="F135" s="229">
        <v>29256</v>
      </c>
      <c r="G135" s="229" t="s">
        <v>304</v>
      </c>
      <c r="H135" s="229" t="s">
        <v>315</v>
      </c>
      <c r="I135" s="229" t="s">
        <v>381</v>
      </c>
      <c r="M135" s="229" t="s">
        <v>293</v>
      </c>
    </row>
    <row r="136" spans="1:13" s="229" customFormat="1" ht="17.25" customHeight="1" x14ac:dyDescent="0.2">
      <c r="A136" s="229">
        <v>407354</v>
      </c>
      <c r="B136" s="229" t="s">
        <v>1996</v>
      </c>
      <c r="C136" s="229" t="s">
        <v>117</v>
      </c>
      <c r="D136" s="229" t="s">
        <v>1997</v>
      </c>
      <c r="E136" s="229" t="s">
        <v>151</v>
      </c>
      <c r="F136" s="229">
        <v>31694</v>
      </c>
      <c r="G136" s="229" t="s">
        <v>284</v>
      </c>
      <c r="H136" s="229" t="s">
        <v>315</v>
      </c>
      <c r="I136" s="229" t="s">
        <v>381</v>
      </c>
      <c r="M136" s="229" t="s">
        <v>284</v>
      </c>
    </row>
    <row r="137" spans="1:13" s="229" customFormat="1" ht="17.25" customHeight="1" x14ac:dyDescent="0.2">
      <c r="A137" s="229">
        <v>407562</v>
      </c>
      <c r="B137" s="229" t="s">
        <v>1894</v>
      </c>
      <c r="C137" s="229" t="s">
        <v>1895</v>
      </c>
      <c r="D137" s="229" t="s">
        <v>1896</v>
      </c>
      <c r="E137" s="229" t="s">
        <v>152</v>
      </c>
      <c r="F137" s="229">
        <v>30375</v>
      </c>
      <c r="G137" s="229" t="s">
        <v>2589</v>
      </c>
      <c r="H137" s="229" t="s">
        <v>315</v>
      </c>
      <c r="I137" s="229" t="s">
        <v>381</v>
      </c>
      <c r="M137" s="229" t="s">
        <v>293</v>
      </c>
    </row>
    <row r="138" spans="1:13" s="229" customFormat="1" ht="17.25" customHeight="1" x14ac:dyDescent="0.2">
      <c r="A138" s="229">
        <v>407572</v>
      </c>
      <c r="B138" s="229" t="s">
        <v>398</v>
      </c>
      <c r="C138" s="229" t="s">
        <v>399</v>
      </c>
      <c r="D138" s="229" t="s">
        <v>400</v>
      </c>
      <c r="E138" s="229" t="s">
        <v>152</v>
      </c>
      <c r="F138" s="229">
        <v>29707</v>
      </c>
      <c r="G138" s="229" t="s">
        <v>303</v>
      </c>
      <c r="H138" s="229" t="s">
        <v>315</v>
      </c>
      <c r="I138" s="229" t="s">
        <v>381</v>
      </c>
      <c r="M138" s="229" t="s">
        <v>303</v>
      </c>
    </row>
    <row r="139" spans="1:13" s="229" customFormat="1" ht="17.25" customHeight="1" x14ac:dyDescent="0.2">
      <c r="A139" s="229">
        <v>407737</v>
      </c>
      <c r="B139" s="229" t="s">
        <v>1283</v>
      </c>
      <c r="C139" s="229" t="s">
        <v>73</v>
      </c>
      <c r="D139" s="229" t="s">
        <v>1284</v>
      </c>
      <c r="E139" s="229" t="s">
        <v>151</v>
      </c>
      <c r="F139" s="229">
        <v>30545</v>
      </c>
      <c r="G139" s="229" t="s">
        <v>284</v>
      </c>
      <c r="H139" s="229" t="s">
        <v>315</v>
      </c>
      <c r="I139" s="229" t="s">
        <v>381</v>
      </c>
      <c r="M139" s="229" t="s">
        <v>300</v>
      </c>
    </row>
    <row r="140" spans="1:13" s="229" customFormat="1" ht="17.25" customHeight="1" x14ac:dyDescent="0.2">
      <c r="A140" s="229">
        <v>407824</v>
      </c>
      <c r="B140" s="229" t="s">
        <v>1333</v>
      </c>
      <c r="C140" s="229" t="s">
        <v>473</v>
      </c>
      <c r="D140" s="229" t="s">
        <v>1334</v>
      </c>
      <c r="E140" s="229" t="s">
        <v>152</v>
      </c>
      <c r="F140" s="229">
        <v>31444</v>
      </c>
      <c r="G140" s="229" t="s">
        <v>284</v>
      </c>
      <c r="H140" s="229" t="s">
        <v>315</v>
      </c>
      <c r="I140" s="229" t="s">
        <v>381</v>
      </c>
      <c r="M140" s="229" t="s">
        <v>284</v>
      </c>
    </row>
    <row r="141" spans="1:13" s="229" customFormat="1" ht="17.25" customHeight="1" x14ac:dyDescent="0.2">
      <c r="A141" s="229">
        <v>407933</v>
      </c>
      <c r="B141" s="229" t="s">
        <v>2165</v>
      </c>
      <c r="C141" s="229" t="s">
        <v>897</v>
      </c>
      <c r="D141" s="229" t="s">
        <v>2166</v>
      </c>
      <c r="E141" s="229" t="s">
        <v>152</v>
      </c>
      <c r="F141" s="229">
        <v>30880</v>
      </c>
      <c r="G141" s="229" t="s">
        <v>284</v>
      </c>
      <c r="H141" s="229" t="s">
        <v>315</v>
      </c>
      <c r="I141" s="229" t="s">
        <v>381</v>
      </c>
      <c r="M141" s="229" t="s">
        <v>287</v>
      </c>
    </row>
    <row r="142" spans="1:13" s="229" customFormat="1" ht="17.25" customHeight="1" x14ac:dyDescent="0.2">
      <c r="A142" s="229">
        <v>407966</v>
      </c>
      <c r="B142" s="229" t="s">
        <v>1067</v>
      </c>
      <c r="C142" s="229" t="s">
        <v>92</v>
      </c>
      <c r="D142" s="229" t="s">
        <v>242</v>
      </c>
      <c r="E142" s="229" t="s">
        <v>152</v>
      </c>
      <c r="F142" s="229">
        <v>30058</v>
      </c>
      <c r="G142" s="229" t="s">
        <v>287</v>
      </c>
      <c r="H142" s="229" t="s">
        <v>315</v>
      </c>
      <c r="I142" s="229" t="s">
        <v>381</v>
      </c>
      <c r="M142" s="229" t="s">
        <v>309</v>
      </c>
    </row>
    <row r="143" spans="1:13" s="229" customFormat="1" ht="17.25" customHeight="1" x14ac:dyDescent="0.2">
      <c r="A143" s="229">
        <v>408165</v>
      </c>
      <c r="B143" s="229" t="s">
        <v>1331</v>
      </c>
      <c r="C143" s="229" t="s">
        <v>74</v>
      </c>
      <c r="D143" s="229" t="s">
        <v>1332</v>
      </c>
      <c r="E143" s="229" t="s">
        <v>151</v>
      </c>
      <c r="F143" s="229">
        <v>31932</v>
      </c>
      <c r="G143" s="229" t="s">
        <v>303</v>
      </c>
      <c r="H143" s="229" t="s">
        <v>315</v>
      </c>
      <c r="I143" s="229" t="s">
        <v>381</v>
      </c>
      <c r="M143" s="229" t="s">
        <v>303</v>
      </c>
    </row>
    <row r="144" spans="1:13" s="229" customFormat="1" ht="17.25" customHeight="1" x14ac:dyDescent="0.2">
      <c r="A144" s="229">
        <v>408205</v>
      </c>
      <c r="B144" s="229" t="s">
        <v>1961</v>
      </c>
      <c r="C144" s="229" t="s">
        <v>88</v>
      </c>
      <c r="D144" s="229" t="s">
        <v>410</v>
      </c>
      <c r="E144" s="229" t="s">
        <v>152</v>
      </c>
      <c r="F144" s="229">
        <v>29885</v>
      </c>
      <c r="G144" s="229" t="s">
        <v>284</v>
      </c>
      <c r="H144" s="229" t="s">
        <v>315</v>
      </c>
      <c r="I144" s="229" t="s">
        <v>381</v>
      </c>
      <c r="M144" s="229" t="s">
        <v>284</v>
      </c>
    </row>
    <row r="145" spans="1:13" s="229" customFormat="1" ht="17.25" customHeight="1" x14ac:dyDescent="0.2">
      <c r="A145" s="229">
        <v>408253</v>
      </c>
      <c r="B145" s="229" t="s">
        <v>1979</v>
      </c>
      <c r="C145" s="229" t="s">
        <v>675</v>
      </c>
      <c r="D145" s="229" t="s">
        <v>271</v>
      </c>
      <c r="E145" s="229" t="s">
        <v>152</v>
      </c>
      <c r="F145" s="229">
        <v>26794</v>
      </c>
      <c r="G145" s="229" t="s">
        <v>284</v>
      </c>
      <c r="H145" s="229" t="s">
        <v>315</v>
      </c>
      <c r="I145" s="229" t="s">
        <v>381</v>
      </c>
      <c r="M145" s="229" t="s">
        <v>284</v>
      </c>
    </row>
    <row r="146" spans="1:13" s="229" customFormat="1" ht="17.25" customHeight="1" x14ac:dyDescent="0.2">
      <c r="A146" s="229">
        <v>408276</v>
      </c>
      <c r="B146" s="229" t="s">
        <v>1129</v>
      </c>
      <c r="C146" s="229" t="s">
        <v>92</v>
      </c>
      <c r="D146" s="229" t="s">
        <v>1130</v>
      </c>
      <c r="E146" s="229" t="s">
        <v>152</v>
      </c>
      <c r="F146" s="229">
        <v>24373</v>
      </c>
      <c r="G146" s="229" t="s">
        <v>284</v>
      </c>
      <c r="H146" s="229" t="s">
        <v>315</v>
      </c>
      <c r="I146" s="229" t="s">
        <v>381</v>
      </c>
      <c r="M146" s="229" t="s">
        <v>309</v>
      </c>
    </row>
    <row r="147" spans="1:13" s="229" customFormat="1" ht="17.25" customHeight="1" x14ac:dyDescent="0.2">
      <c r="A147" s="229">
        <v>408280</v>
      </c>
      <c r="B147" s="229" t="s">
        <v>1200</v>
      </c>
      <c r="C147" s="229" t="s">
        <v>822</v>
      </c>
      <c r="D147" s="229" t="s">
        <v>230</v>
      </c>
      <c r="E147" s="229" t="s">
        <v>152</v>
      </c>
      <c r="F147" s="229">
        <v>31189</v>
      </c>
      <c r="G147" s="229" t="s">
        <v>284</v>
      </c>
      <c r="H147" s="229" t="s">
        <v>315</v>
      </c>
      <c r="I147" s="229" t="s">
        <v>381</v>
      </c>
      <c r="M147" s="229" t="s">
        <v>284</v>
      </c>
    </row>
    <row r="148" spans="1:13" s="229" customFormat="1" ht="17.25" customHeight="1" x14ac:dyDescent="0.2">
      <c r="A148" s="229">
        <v>408305</v>
      </c>
      <c r="B148" s="229" t="s">
        <v>1294</v>
      </c>
      <c r="C148" s="229" t="s">
        <v>960</v>
      </c>
      <c r="D148" s="229" t="s">
        <v>1295</v>
      </c>
      <c r="E148" s="229" t="s">
        <v>152</v>
      </c>
      <c r="F148" s="229">
        <v>30204</v>
      </c>
      <c r="G148" s="229" t="s">
        <v>284</v>
      </c>
      <c r="H148" s="229" t="s">
        <v>315</v>
      </c>
      <c r="I148" s="229" t="s">
        <v>381</v>
      </c>
      <c r="M148" s="229" t="s">
        <v>284</v>
      </c>
    </row>
    <row r="149" spans="1:13" s="229" customFormat="1" ht="17.25" customHeight="1" x14ac:dyDescent="0.2">
      <c r="A149" s="229">
        <v>408417</v>
      </c>
      <c r="B149" s="229" t="s">
        <v>2028</v>
      </c>
      <c r="C149" s="229" t="s">
        <v>632</v>
      </c>
      <c r="D149" s="229" t="s">
        <v>211</v>
      </c>
      <c r="E149" s="229" t="s">
        <v>151</v>
      </c>
      <c r="F149" s="229">
        <v>31231</v>
      </c>
      <c r="G149" s="229" t="s">
        <v>284</v>
      </c>
      <c r="H149" s="229" t="s">
        <v>315</v>
      </c>
      <c r="I149" s="229" t="s">
        <v>381</v>
      </c>
      <c r="M149" s="229" t="s">
        <v>284</v>
      </c>
    </row>
    <row r="150" spans="1:13" s="229" customFormat="1" ht="17.25" customHeight="1" x14ac:dyDescent="0.2">
      <c r="A150" s="229">
        <v>408446</v>
      </c>
      <c r="B150" s="229" t="s">
        <v>1601</v>
      </c>
      <c r="C150" s="229" t="s">
        <v>581</v>
      </c>
      <c r="D150" s="229" t="s">
        <v>1602</v>
      </c>
      <c r="E150" s="229" t="s">
        <v>152</v>
      </c>
      <c r="F150" s="229">
        <v>29520</v>
      </c>
      <c r="G150" s="229" t="s">
        <v>284</v>
      </c>
      <c r="H150" s="229" t="s">
        <v>315</v>
      </c>
      <c r="I150" s="229" t="s">
        <v>381</v>
      </c>
      <c r="M150" s="229" t="s">
        <v>287</v>
      </c>
    </row>
    <row r="151" spans="1:13" s="229" customFormat="1" ht="17.25" customHeight="1" x14ac:dyDescent="0.2">
      <c r="A151" s="229">
        <v>408456</v>
      </c>
      <c r="B151" s="229" t="s">
        <v>1977</v>
      </c>
      <c r="C151" s="229" t="s">
        <v>112</v>
      </c>
      <c r="D151" s="229" t="s">
        <v>1978</v>
      </c>
      <c r="E151" s="229" t="s">
        <v>151</v>
      </c>
      <c r="F151" s="229">
        <v>31618</v>
      </c>
      <c r="G151" s="229" t="s">
        <v>2581</v>
      </c>
      <c r="H151" s="229" t="s">
        <v>315</v>
      </c>
      <c r="I151" s="229" t="s">
        <v>381</v>
      </c>
      <c r="M151" s="229" t="s">
        <v>287</v>
      </c>
    </row>
    <row r="152" spans="1:13" s="229" customFormat="1" ht="17.25" customHeight="1" x14ac:dyDescent="0.2">
      <c r="A152" s="229">
        <v>408488</v>
      </c>
      <c r="B152" s="229" t="s">
        <v>1041</v>
      </c>
      <c r="C152" s="229" t="s">
        <v>115</v>
      </c>
      <c r="D152" s="229" t="s">
        <v>1042</v>
      </c>
      <c r="E152" s="229" t="s">
        <v>151</v>
      </c>
      <c r="F152" s="229">
        <v>31308</v>
      </c>
      <c r="G152" s="229" t="s">
        <v>2706</v>
      </c>
      <c r="H152" s="229" t="s">
        <v>315</v>
      </c>
      <c r="I152" s="229" t="s">
        <v>381</v>
      </c>
      <c r="M152" s="229" t="s">
        <v>302</v>
      </c>
    </row>
    <row r="153" spans="1:13" s="229" customFormat="1" ht="17.25" customHeight="1" x14ac:dyDescent="0.2">
      <c r="A153" s="229">
        <v>408530</v>
      </c>
      <c r="B153" s="229" t="s">
        <v>1038</v>
      </c>
      <c r="C153" s="229" t="s">
        <v>1039</v>
      </c>
      <c r="D153" s="229" t="s">
        <v>1040</v>
      </c>
      <c r="E153" s="229" t="s">
        <v>151</v>
      </c>
      <c r="F153" s="229">
        <v>31799</v>
      </c>
      <c r="G153" s="229" t="s">
        <v>2610</v>
      </c>
      <c r="H153" s="229" t="s">
        <v>315</v>
      </c>
      <c r="I153" s="229" t="s">
        <v>381</v>
      </c>
      <c r="M153" s="229" t="s">
        <v>293</v>
      </c>
    </row>
    <row r="154" spans="1:13" s="229" customFormat="1" ht="17.25" customHeight="1" x14ac:dyDescent="0.2">
      <c r="A154" s="229">
        <v>408555</v>
      </c>
      <c r="B154" s="229" t="s">
        <v>1246</v>
      </c>
      <c r="C154" s="229" t="s">
        <v>101</v>
      </c>
      <c r="D154" s="229" t="s">
        <v>590</v>
      </c>
      <c r="E154" s="229" t="s">
        <v>152</v>
      </c>
      <c r="F154" s="229">
        <v>31199</v>
      </c>
      <c r="G154" s="229" t="s">
        <v>2716</v>
      </c>
      <c r="H154" s="229" t="s">
        <v>315</v>
      </c>
      <c r="I154" s="229" t="s">
        <v>381</v>
      </c>
      <c r="M154" s="229" t="s">
        <v>297</v>
      </c>
    </row>
    <row r="155" spans="1:13" s="229" customFormat="1" ht="17.25" customHeight="1" x14ac:dyDescent="0.2">
      <c r="A155" s="229">
        <v>408579</v>
      </c>
      <c r="B155" s="229" t="s">
        <v>1127</v>
      </c>
      <c r="C155" s="229" t="s">
        <v>93</v>
      </c>
      <c r="D155" s="229" t="s">
        <v>1128</v>
      </c>
      <c r="E155" s="229" t="s">
        <v>151</v>
      </c>
      <c r="F155" s="229">
        <v>30951</v>
      </c>
      <c r="G155" s="229" t="s">
        <v>299</v>
      </c>
      <c r="H155" s="229" t="s">
        <v>315</v>
      </c>
      <c r="I155" s="229" t="s">
        <v>381</v>
      </c>
      <c r="M155" s="229" t="s">
        <v>293</v>
      </c>
    </row>
    <row r="156" spans="1:13" s="229" customFormat="1" ht="17.25" customHeight="1" x14ac:dyDescent="0.2">
      <c r="A156" s="229">
        <v>408604</v>
      </c>
      <c r="B156" s="229" t="s">
        <v>1484</v>
      </c>
      <c r="C156" s="229" t="s">
        <v>919</v>
      </c>
      <c r="D156" s="229" t="s">
        <v>1485</v>
      </c>
      <c r="E156" s="229" t="s">
        <v>151</v>
      </c>
      <c r="F156" s="229">
        <v>31809</v>
      </c>
      <c r="G156" s="229" t="s">
        <v>2559</v>
      </c>
      <c r="H156" s="229" t="s">
        <v>315</v>
      </c>
      <c r="I156" s="229" t="s">
        <v>381</v>
      </c>
      <c r="M156" s="229" t="s">
        <v>284</v>
      </c>
    </row>
    <row r="157" spans="1:13" s="229" customFormat="1" ht="17.25" customHeight="1" x14ac:dyDescent="0.2">
      <c r="A157" s="229">
        <v>408625</v>
      </c>
      <c r="B157" s="229" t="s">
        <v>1928</v>
      </c>
      <c r="C157" s="229" t="s">
        <v>657</v>
      </c>
      <c r="D157" s="229" t="s">
        <v>240</v>
      </c>
      <c r="E157" s="229" t="s">
        <v>152</v>
      </c>
      <c r="F157" s="229">
        <v>31239</v>
      </c>
      <c r="G157" s="229" t="s">
        <v>2641</v>
      </c>
      <c r="H157" s="229" t="s">
        <v>315</v>
      </c>
      <c r="I157" s="229" t="s">
        <v>381</v>
      </c>
      <c r="M157" s="229" t="s">
        <v>287</v>
      </c>
    </row>
    <row r="158" spans="1:13" s="229" customFormat="1" ht="17.25" customHeight="1" x14ac:dyDescent="0.2">
      <c r="A158" s="229">
        <v>408765</v>
      </c>
      <c r="B158" s="229" t="s">
        <v>1154</v>
      </c>
      <c r="C158" s="229" t="s">
        <v>847</v>
      </c>
      <c r="D158" s="229" t="s">
        <v>208</v>
      </c>
      <c r="E158" s="229" t="s">
        <v>151</v>
      </c>
      <c r="F158" s="229">
        <v>30317</v>
      </c>
      <c r="G158" s="229" t="s">
        <v>284</v>
      </c>
      <c r="H158" s="229" t="s">
        <v>2603</v>
      </c>
      <c r="I158" s="229" t="s">
        <v>381</v>
      </c>
      <c r="M158" s="229" t="s">
        <v>274</v>
      </c>
    </row>
    <row r="159" spans="1:13" s="229" customFormat="1" ht="17.25" customHeight="1" x14ac:dyDescent="0.2">
      <c r="A159" s="229">
        <v>408823</v>
      </c>
      <c r="B159" s="229" t="s">
        <v>2540</v>
      </c>
      <c r="C159" s="229" t="s">
        <v>92</v>
      </c>
      <c r="D159" s="229" t="s">
        <v>2541</v>
      </c>
      <c r="E159" s="229" t="s">
        <v>152</v>
      </c>
      <c r="F159" s="229">
        <v>28679</v>
      </c>
      <c r="G159" s="229" t="s">
        <v>2682</v>
      </c>
      <c r="H159" s="229" t="s">
        <v>316</v>
      </c>
      <c r="I159" s="229" t="s">
        <v>382</v>
      </c>
      <c r="M159" s="229" t="s">
        <v>274</v>
      </c>
    </row>
    <row r="160" spans="1:13" s="229" customFormat="1" ht="17.25" customHeight="1" x14ac:dyDescent="0.2">
      <c r="A160" s="229">
        <v>408853</v>
      </c>
      <c r="B160" s="229" t="s">
        <v>1244</v>
      </c>
      <c r="C160" s="229" t="s">
        <v>621</v>
      </c>
      <c r="D160" s="229" t="s">
        <v>1245</v>
      </c>
      <c r="E160" s="229" t="s">
        <v>152</v>
      </c>
      <c r="F160" s="229">
        <v>31547</v>
      </c>
      <c r="G160" s="229" t="s">
        <v>303</v>
      </c>
      <c r="H160" s="229" t="s">
        <v>315</v>
      </c>
      <c r="I160" s="229" t="s">
        <v>381</v>
      </c>
      <c r="M160" s="229" t="s">
        <v>303</v>
      </c>
    </row>
    <row r="161" spans="1:15" s="229" customFormat="1" ht="17.25" customHeight="1" x14ac:dyDescent="0.2">
      <c r="A161" s="229">
        <v>408908</v>
      </c>
      <c r="B161" s="229" t="s">
        <v>2004</v>
      </c>
      <c r="C161" s="229" t="s">
        <v>130</v>
      </c>
      <c r="D161" s="229" t="s">
        <v>943</v>
      </c>
      <c r="E161" s="229" t="s">
        <v>152</v>
      </c>
      <c r="F161" s="229">
        <v>31237</v>
      </c>
      <c r="G161" s="229" t="s">
        <v>284</v>
      </c>
      <c r="H161" s="229" t="s">
        <v>315</v>
      </c>
      <c r="I161" s="229" t="s">
        <v>381</v>
      </c>
      <c r="M161" s="229" t="s">
        <v>284</v>
      </c>
    </row>
    <row r="162" spans="1:15" s="229" customFormat="1" ht="17.25" customHeight="1" x14ac:dyDescent="0.2">
      <c r="A162" s="229">
        <v>408925</v>
      </c>
      <c r="B162" s="229" t="s">
        <v>1036</v>
      </c>
      <c r="C162" s="229" t="s">
        <v>136</v>
      </c>
      <c r="D162" s="229" t="s">
        <v>1037</v>
      </c>
      <c r="E162" s="229" t="s">
        <v>152</v>
      </c>
      <c r="F162" s="229">
        <v>31413</v>
      </c>
      <c r="G162" s="229" t="s">
        <v>2630</v>
      </c>
      <c r="H162" s="229" t="s">
        <v>315</v>
      </c>
      <c r="I162" s="229" t="s">
        <v>381</v>
      </c>
      <c r="M162" s="229" t="s">
        <v>297</v>
      </c>
    </row>
    <row r="163" spans="1:15" s="229" customFormat="1" ht="17.25" customHeight="1" x14ac:dyDescent="0.2">
      <c r="A163" s="229">
        <v>408951</v>
      </c>
      <c r="B163" s="229" t="s">
        <v>1620</v>
      </c>
      <c r="C163" s="229" t="s">
        <v>555</v>
      </c>
      <c r="D163" s="229" t="s">
        <v>268</v>
      </c>
      <c r="E163" s="229" t="s">
        <v>152</v>
      </c>
      <c r="F163" s="229">
        <v>30540</v>
      </c>
      <c r="G163" s="229" t="s">
        <v>2733</v>
      </c>
      <c r="H163" s="229" t="s">
        <v>315</v>
      </c>
      <c r="I163" s="229" t="s">
        <v>381</v>
      </c>
      <c r="M163" s="229" t="s">
        <v>303</v>
      </c>
    </row>
    <row r="164" spans="1:15" s="229" customFormat="1" ht="17.25" customHeight="1" x14ac:dyDescent="0.2">
      <c r="A164" s="229">
        <v>408969</v>
      </c>
      <c r="B164" s="229" t="s">
        <v>2264</v>
      </c>
      <c r="C164" s="229" t="s">
        <v>71</v>
      </c>
      <c r="D164" s="229" t="s">
        <v>2265</v>
      </c>
      <c r="E164" s="229" t="s">
        <v>151</v>
      </c>
      <c r="F164" s="229">
        <v>27835</v>
      </c>
      <c r="G164" s="229" t="s">
        <v>2583</v>
      </c>
      <c r="H164" s="229" t="s">
        <v>315</v>
      </c>
      <c r="I164" s="229" t="s">
        <v>381</v>
      </c>
      <c r="M164" s="229" t="s">
        <v>293</v>
      </c>
    </row>
    <row r="165" spans="1:15" s="229" customFormat="1" ht="17.25" customHeight="1" x14ac:dyDescent="0.2">
      <c r="A165" s="229">
        <v>408972</v>
      </c>
      <c r="B165" s="229" t="s">
        <v>1893</v>
      </c>
      <c r="C165" s="229" t="s">
        <v>547</v>
      </c>
      <c r="D165" s="229" t="s">
        <v>260</v>
      </c>
      <c r="E165" s="229" t="s">
        <v>151</v>
      </c>
      <c r="F165" s="229">
        <v>32070</v>
      </c>
      <c r="G165" s="229" t="s">
        <v>284</v>
      </c>
      <c r="H165" s="229" t="s">
        <v>315</v>
      </c>
      <c r="I165" s="229" t="s">
        <v>381</v>
      </c>
      <c r="M165" s="229" t="s">
        <v>284</v>
      </c>
    </row>
    <row r="166" spans="1:15" s="229" customFormat="1" ht="17.25" customHeight="1" x14ac:dyDescent="0.2">
      <c r="A166" s="229">
        <v>409003</v>
      </c>
      <c r="B166" s="229" t="s">
        <v>2261</v>
      </c>
      <c r="C166" s="229" t="s">
        <v>927</v>
      </c>
      <c r="D166" s="229" t="s">
        <v>2262</v>
      </c>
      <c r="E166" s="229" t="s">
        <v>151</v>
      </c>
      <c r="F166" s="229">
        <v>31424</v>
      </c>
      <c r="G166" s="229" t="s">
        <v>284</v>
      </c>
      <c r="H166" s="229" t="s">
        <v>315</v>
      </c>
      <c r="I166" s="229" t="s">
        <v>381</v>
      </c>
      <c r="M166" s="229" t="s">
        <v>302</v>
      </c>
      <c r="N166" s="229">
        <v>1372</v>
      </c>
      <c r="O166" s="229">
        <v>43872.477037037039</v>
      </c>
    </row>
    <row r="167" spans="1:15" s="229" customFormat="1" ht="17.25" customHeight="1" x14ac:dyDescent="0.2">
      <c r="A167" s="229">
        <v>409053</v>
      </c>
      <c r="B167" s="229" t="s">
        <v>2259</v>
      </c>
      <c r="C167" s="229" t="s">
        <v>73</v>
      </c>
      <c r="D167" s="229" t="s">
        <v>2260</v>
      </c>
      <c r="E167" s="229" t="s">
        <v>151</v>
      </c>
      <c r="F167" s="229">
        <v>29221</v>
      </c>
      <c r="G167" s="229" t="s">
        <v>284</v>
      </c>
      <c r="H167" s="229" t="s">
        <v>315</v>
      </c>
      <c r="I167" s="229" t="s">
        <v>381</v>
      </c>
      <c r="M167" s="229" t="s">
        <v>284</v>
      </c>
    </row>
    <row r="168" spans="1:15" s="229" customFormat="1" ht="17.25" customHeight="1" x14ac:dyDescent="0.2">
      <c r="A168" s="229">
        <v>409139</v>
      </c>
      <c r="B168" s="229" t="s">
        <v>1421</v>
      </c>
      <c r="C168" s="229" t="s">
        <v>67</v>
      </c>
      <c r="D168" s="229" t="s">
        <v>1422</v>
      </c>
      <c r="E168" s="229" t="s">
        <v>151</v>
      </c>
      <c r="F168" s="229">
        <v>32109</v>
      </c>
      <c r="G168" s="229" t="s">
        <v>284</v>
      </c>
      <c r="H168" s="229" t="s">
        <v>315</v>
      </c>
      <c r="I168" s="229" t="s">
        <v>381</v>
      </c>
      <c r="M168" s="229" t="s">
        <v>289</v>
      </c>
    </row>
    <row r="169" spans="1:15" s="229" customFormat="1" ht="17.25" customHeight="1" x14ac:dyDescent="0.2">
      <c r="A169" s="229">
        <v>409236</v>
      </c>
      <c r="B169" s="229" t="s">
        <v>1891</v>
      </c>
      <c r="C169" s="229" t="s">
        <v>115</v>
      </c>
      <c r="D169" s="229" t="s">
        <v>1892</v>
      </c>
      <c r="E169" s="229" t="s">
        <v>151</v>
      </c>
      <c r="F169" s="229">
        <v>29588</v>
      </c>
      <c r="G169" s="229" t="s">
        <v>305</v>
      </c>
      <c r="H169" s="229" t="s">
        <v>316</v>
      </c>
      <c r="I169" s="229" t="s">
        <v>381</v>
      </c>
      <c r="M169" s="229" t="s">
        <v>274</v>
      </c>
    </row>
    <row r="170" spans="1:15" s="229" customFormat="1" ht="17.25" customHeight="1" x14ac:dyDescent="0.2">
      <c r="A170" s="229">
        <v>409245</v>
      </c>
      <c r="B170" s="229" t="s">
        <v>803</v>
      </c>
      <c r="C170" s="229" t="s">
        <v>73</v>
      </c>
      <c r="D170" s="229" t="s">
        <v>1371</v>
      </c>
      <c r="E170" s="229" t="s">
        <v>152</v>
      </c>
      <c r="F170" s="229">
        <v>31794</v>
      </c>
      <c r="G170" s="229" t="s">
        <v>284</v>
      </c>
      <c r="H170" s="229" t="s">
        <v>315</v>
      </c>
      <c r="I170" s="229" t="s">
        <v>381</v>
      </c>
      <c r="M170" s="229" t="s">
        <v>293</v>
      </c>
    </row>
    <row r="171" spans="1:15" s="229" customFormat="1" ht="17.25" customHeight="1" x14ac:dyDescent="0.2">
      <c r="A171" s="229">
        <v>409311</v>
      </c>
      <c r="B171" s="229" t="s">
        <v>1724</v>
      </c>
      <c r="C171" s="229" t="s">
        <v>109</v>
      </c>
      <c r="D171" s="229" t="s">
        <v>1725</v>
      </c>
      <c r="E171" s="229" t="s">
        <v>152</v>
      </c>
      <c r="F171" s="229">
        <v>32332</v>
      </c>
      <c r="G171" s="229" t="s">
        <v>284</v>
      </c>
      <c r="H171" s="229" t="s">
        <v>315</v>
      </c>
      <c r="I171" s="229" t="s">
        <v>381</v>
      </c>
      <c r="M171" s="229" t="s">
        <v>284</v>
      </c>
    </row>
    <row r="172" spans="1:15" s="229" customFormat="1" ht="17.25" customHeight="1" x14ac:dyDescent="0.2">
      <c r="A172" s="229">
        <v>409407</v>
      </c>
      <c r="B172" s="229" t="s">
        <v>1463</v>
      </c>
      <c r="C172" s="229" t="s">
        <v>73</v>
      </c>
      <c r="D172" s="229" t="s">
        <v>229</v>
      </c>
      <c r="E172" s="229" t="s">
        <v>151</v>
      </c>
      <c r="F172" s="229">
        <v>32337</v>
      </c>
      <c r="G172" s="229" t="s">
        <v>2605</v>
      </c>
      <c r="H172" s="229" t="s">
        <v>315</v>
      </c>
      <c r="I172" s="229" t="s">
        <v>381</v>
      </c>
      <c r="M172" s="229" t="s">
        <v>300</v>
      </c>
    </row>
    <row r="173" spans="1:15" s="229" customFormat="1" ht="17.25" customHeight="1" x14ac:dyDescent="0.2">
      <c r="A173" s="229">
        <v>409413</v>
      </c>
      <c r="B173" s="229" t="s">
        <v>1890</v>
      </c>
      <c r="C173" s="229" t="s">
        <v>92</v>
      </c>
      <c r="D173" s="229" t="s">
        <v>242</v>
      </c>
      <c r="E173" s="229" t="s">
        <v>151</v>
      </c>
      <c r="F173" s="229">
        <v>31118</v>
      </c>
      <c r="G173" s="229" t="s">
        <v>2605</v>
      </c>
      <c r="H173" s="229" t="s">
        <v>315</v>
      </c>
      <c r="I173" s="229" t="s">
        <v>381</v>
      </c>
      <c r="M173" s="229" t="s">
        <v>314</v>
      </c>
    </row>
    <row r="174" spans="1:15" s="229" customFormat="1" ht="17.25" customHeight="1" x14ac:dyDescent="0.2">
      <c r="A174" s="229">
        <v>409459</v>
      </c>
      <c r="B174" s="229" t="s">
        <v>2254</v>
      </c>
      <c r="C174" s="229" t="s">
        <v>743</v>
      </c>
      <c r="D174" s="229" t="s">
        <v>239</v>
      </c>
      <c r="E174" s="229" t="s">
        <v>152</v>
      </c>
      <c r="F174" s="229">
        <v>32088</v>
      </c>
      <c r="G174" s="229" t="s">
        <v>304</v>
      </c>
      <c r="H174" s="229" t="s">
        <v>317</v>
      </c>
      <c r="I174" s="229" t="s">
        <v>381</v>
      </c>
      <c r="M174" s="229" t="s">
        <v>274</v>
      </c>
    </row>
    <row r="175" spans="1:15" s="229" customFormat="1" ht="17.25" customHeight="1" x14ac:dyDescent="0.2">
      <c r="A175" s="229">
        <v>409541</v>
      </c>
      <c r="B175" s="229" t="s">
        <v>1887</v>
      </c>
      <c r="C175" s="229" t="s">
        <v>1888</v>
      </c>
      <c r="D175" s="229" t="s">
        <v>1889</v>
      </c>
      <c r="E175" s="229" t="s">
        <v>152</v>
      </c>
      <c r="F175" s="229">
        <v>31210</v>
      </c>
      <c r="G175" s="229" t="s">
        <v>285</v>
      </c>
      <c r="H175" s="229" t="s">
        <v>315</v>
      </c>
      <c r="I175" s="229" t="s">
        <v>381</v>
      </c>
      <c r="M175" s="229" t="s">
        <v>285</v>
      </c>
    </row>
    <row r="176" spans="1:15" s="229" customFormat="1" ht="17.25" customHeight="1" x14ac:dyDescent="0.2">
      <c r="A176" s="229">
        <v>409573</v>
      </c>
      <c r="B176" s="229" t="s">
        <v>1293</v>
      </c>
      <c r="C176" s="229" t="s">
        <v>71</v>
      </c>
      <c r="D176" s="229" t="s">
        <v>703</v>
      </c>
      <c r="E176" s="229" t="s">
        <v>152</v>
      </c>
      <c r="F176" s="229">
        <v>30863</v>
      </c>
      <c r="G176" s="229" t="s">
        <v>284</v>
      </c>
      <c r="H176" s="229" t="s">
        <v>315</v>
      </c>
      <c r="I176" s="229" t="s">
        <v>381</v>
      </c>
      <c r="M176" s="229" t="s">
        <v>300</v>
      </c>
    </row>
    <row r="177" spans="1:13" s="229" customFormat="1" ht="17.25" customHeight="1" x14ac:dyDescent="0.2">
      <c r="A177" s="229">
        <v>409603</v>
      </c>
      <c r="B177" s="229" t="s">
        <v>2044</v>
      </c>
      <c r="C177" s="229" t="s">
        <v>646</v>
      </c>
      <c r="D177" s="229" t="s">
        <v>2045</v>
      </c>
      <c r="E177" s="229" t="s">
        <v>151</v>
      </c>
      <c r="F177" s="229">
        <v>31951</v>
      </c>
      <c r="G177" s="229" t="s">
        <v>284</v>
      </c>
      <c r="H177" s="229" t="s">
        <v>315</v>
      </c>
      <c r="I177" s="229" t="s">
        <v>381</v>
      </c>
      <c r="M177" s="229" t="s">
        <v>284</v>
      </c>
    </row>
    <row r="178" spans="1:13" s="229" customFormat="1" ht="17.25" customHeight="1" x14ac:dyDescent="0.2">
      <c r="A178" s="229">
        <v>409606</v>
      </c>
      <c r="B178" s="229" t="s">
        <v>2190</v>
      </c>
      <c r="C178" s="229" t="s">
        <v>67</v>
      </c>
      <c r="D178" s="229" t="s">
        <v>2191</v>
      </c>
      <c r="E178" s="229" t="s">
        <v>152</v>
      </c>
      <c r="F178" s="229">
        <v>31636</v>
      </c>
      <c r="G178" s="229" t="s">
        <v>2572</v>
      </c>
      <c r="H178" s="229" t="s">
        <v>315</v>
      </c>
      <c r="I178" s="229" t="s">
        <v>381</v>
      </c>
      <c r="M178" s="229" t="s">
        <v>293</v>
      </c>
    </row>
    <row r="179" spans="1:13" s="229" customFormat="1" ht="17.25" customHeight="1" x14ac:dyDescent="0.2">
      <c r="A179" s="229">
        <v>409656</v>
      </c>
      <c r="B179" s="229" t="s">
        <v>1618</v>
      </c>
      <c r="C179" s="229" t="s">
        <v>545</v>
      </c>
      <c r="D179" s="229" t="s">
        <v>1619</v>
      </c>
      <c r="E179" s="229" t="s">
        <v>152</v>
      </c>
      <c r="F179" s="229">
        <v>29818</v>
      </c>
      <c r="G179" s="229" t="s">
        <v>2615</v>
      </c>
      <c r="H179" s="229" t="s">
        <v>315</v>
      </c>
      <c r="I179" s="229" t="s">
        <v>381</v>
      </c>
      <c r="M179" s="229" t="s">
        <v>297</v>
      </c>
    </row>
    <row r="180" spans="1:13" s="229" customFormat="1" ht="17.25" customHeight="1" x14ac:dyDescent="0.2">
      <c r="A180" s="229">
        <v>409714</v>
      </c>
      <c r="B180" s="229" t="s">
        <v>1885</v>
      </c>
      <c r="C180" s="229" t="s">
        <v>572</v>
      </c>
      <c r="D180" s="229" t="s">
        <v>1886</v>
      </c>
      <c r="E180" s="229" t="s">
        <v>152</v>
      </c>
      <c r="F180" s="229">
        <v>31838</v>
      </c>
      <c r="G180" s="229" t="s">
        <v>284</v>
      </c>
      <c r="H180" s="229" t="s">
        <v>315</v>
      </c>
      <c r="I180" s="229" t="s">
        <v>381</v>
      </c>
      <c r="M180" s="229" t="s">
        <v>293</v>
      </c>
    </row>
    <row r="181" spans="1:13" s="229" customFormat="1" ht="17.25" customHeight="1" x14ac:dyDescent="0.2">
      <c r="A181" s="229">
        <v>409762</v>
      </c>
      <c r="B181" s="229" t="s">
        <v>1884</v>
      </c>
      <c r="C181" s="229" t="s">
        <v>116</v>
      </c>
      <c r="D181" s="229" t="s">
        <v>240</v>
      </c>
      <c r="E181" s="229" t="s">
        <v>151</v>
      </c>
      <c r="F181" s="229">
        <v>30965</v>
      </c>
      <c r="G181" s="229" t="s">
        <v>284</v>
      </c>
      <c r="H181" s="229" t="s">
        <v>315</v>
      </c>
      <c r="I181" s="229" t="s">
        <v>381</v>
      </c>
      <c r="M181" s="229" t="s">
        <v>284</v>
      </c>
    </row>
    <row r="182" spans="1:13" s="229" customFormat="1" ht="17.25" customHeight="1" x14ac:dyDescent="0.2">
      <c r="A182" s="229">
        <v>409846</v>
      </c>
      <c r="B182" s="229" t="s">
        <v>1089</v>
      </c>
      <c r="C182" s="229" t="s">
        <v>868</v>
      </c>
      <c r="D182" s="229" t="s">
        <v>812</v>
      </c>
      <c r="E182" s="229" t="s">
        <v>152</v>
      </c>
      <c r="F182" s="229">
        <v>30700</v>
      </c>
      <c r="G182" s="229" t="s">
        <v>284</v>
      </c>
      <c r="H182" s="229" t="s">
        <v>315</v>
      </c>
      <c r="I182" s="229" t="s">
        <v>381</v>
      </c>
      <c r="M182" s="229" t="s">
        <v>284</v>
      </c>
    </row>
    <row r="183" spans="1:13" s="229" customFormat="1" ht="17.25" customHeight="1" x14ac:dyDescent="0.2">
      <c r="A183" s="229">
        <v>409847</v>
      </c>
      <c r="B183" s="229" t="s">
        <v>1600</v>
      </c>
      <c r="C183" s="229" t="s">
        <v>71</v>
      </c>
      <c r="D183" s="229" t="s">
        <v>753</v>
      </c>
      <c r="E183" s="229" t="s">
        <v>152</v>
      </c>
      <c r="F183" s="229">
        <v>30868</v>
      </c>
      <c r="G183" s="229" t="s">
        <v>284</v>
      </c>
      <c r="H183" s="229" t="s">
        <v>315</v>
      </c>
      <c r="I183" s="229" t="s">
        <v>381</v>
      </c>
      <c r="M183" s="229" t="s">
        <v>284</v>
      </c>
    </row>
    <row r="184" spans="1:13" s="229" customFormat="1" ht="17.25" customHeight="1" x14ac:dyDescent="0.2">
      <c r="A184" s="229">
        <v>409881</v>
      </c>
      <c r="B184" s="229" t="s">
        <v>1411</v>
      </c>
      <c r="C184" s="229" t="s">
        <v>71</v>
      </c>
      <c r="D184" s="229" t="s">
        <v>1412</v>
      </c>
      <c r="E184" s="229" t="s">
        <v>151</v>
      </c>
      <c r="F184" s="229">
        <v>27388</v>
      </c>
      <c r="G184" s="229" t="s">
        <v>2726</v>
      </c>
      <c r="H184" s="229" t="s">
        <v>315</v>
      </c>
      <c r="I184" s="229" t="s">
        <v>381</v>
      </c>
      <c r="M184" s="229" t="s">
        <v>298</v>
      </c>
    </row>
    <row r="185" spans="1:13" s="229" customFormat="1" ht="17.25" customHeight="1" x14ac:dyDescent="0.2">
      <c r="A185" s="229">
        <v>409901</v>
      </c>
      <c r="B185" s="229" t="s">
        <v>1882</v>
      </c>
      <c r="C185" s="229" t="s">
        <v>849</v>
      </c>
      <c r="D185" s="229" t="s">
        <v>1883</v>
      </c>
      <c r="E185" s="229" t="s">
        <v>152</v>
      </c>
      <c r="F185" s="229">
        <v>30784</v>
      </c>
      <c r="G185" s="229" t="s">
        <v>284</v>
      </c>
      <c r="H185" s="229" t="s">
        <v>315</v>
      </c>
      <c r="I185" s="229" t="s">
        <v>381</v>
      </c>
      <c r="M185" s="229" t="s">
        <v>289</v>
      </c>
    </row>
    <row r="186" spans="1:13" s="229" customFormat="1" ht="17.25" customHeight="1" x14ac:dyDescent="0.2">
      <c r="A186" s="229">
        <v>410004</v>
      </c>
      <c r="B186" s="229" t="s">
        <v>2538</v>
      </c>
      <c r="C186" s="229" t="s">
        <v>114</v>
      </c>
      <c r="D186" s="229" t="s">
        <v>2539</v>
      </c>
      <c r="E186" s="229" t="s">
        <v>151</v>
      </c>
      <c r="F186" s="229">
        <v>29021</v>
      </c>
      <c r="G186" s="229" t="s">
        <v>284</v>
      </c>
      <c r="H186" s="229" t="s">
        <v>315</v>
      </c>
      <c r="I186" s="229" t="s">
        <v>382</v>
      </c>
      <c r="M186" s="229" t="s">
        <v>293</v>
      </c>
    </row>
    <row r="187" spans="1:13" s="229" customFormat="1" ht="17.25" customHeight="1" x14ac:dyDescent="0.2">
      <c r="A187" s="229">
        <v>410037</v>
      </c>
      <c r="B187" s="229" t="s">
        <v>1567</v>
      </c>
      <c r="C187" s="229" t="s">
        <v>114</v>
      </c>
      <c r="D187" s="229" t="s">
        <v>1568</v>
      </c>
      <c r="E187" s="229" t="s">
        <v>151</v>
      </c>
      <c r="F187" s="229">
        <v>32153</v>
      </c>
      <c r="G187" s="229" t="s">
        <v>2560</v>
      </c>
      <c r="H187" s="229" t="s">
        <v>315</v>
      </c>
      <c r="I187" s="229" t="s">
        <v>381</v>
      </c>
      <c r="M187" s="229" t="s">
        <v>293</v>
      </c>
    </row>
    <row r="188" spans="1:13" s="229" customFormat="1" ht="17.25" customHeight="1" x14ac:dyDescent="0.2">
      <c r="A188" s="229">
        <v>410133</v>
      </c>
      <c r="B188" s="229" t="s">
        <v>1516</v>
      </c>
      <c r="C188" s="229" t="s">
        <v>130</v>
      </c>
      <c r="D188" s="229" t="s">
        <v>1517</v>
      </c>
      <c r="E188" s="229" t="s">
        <v>151</v>
      </c>
      <c r="F188" s="229">
        <v>32510</v>
      </c>
      <c r="G188" s="229" t="s">
        <v>284</v>
      </c>
      <c r="H188" s="229" t="s">
        <v>315</v>
      </c>
      <c r="I188" s="229" t="s">
        <v>381</v>
      </c>
      <c r="M188" s="229" t="s">
        <v>284</v>
      </c>
    </row>
    <row r="189" spans="1:13" s="229" customFormat="1" ht="17.25" customHeight="1" x14ac:dyDescent="0.2">
      <c r="A189" s="229">
        <v>410174</v>
      </c>
      <c r="B189" s="229" t="s">
        <v>1282</v>
      </c>
      <c r="C189" s="229" t="s">
        <v>623</v>
      </c>
      <c r="D189" s="229" t="s">
        <v>133</v>
      </c>
      <c r="E189" s="229" t="s">
        <v>152</v>
      </c>
      <c r="F189" s="229">
        <v>32329</v>
      </c>
      <c r="G189" s="229" t="s">
        <v>284</v>
      </c>
      <c r="H189" s="229" t="s">
        <v>315</v>
      </c>
      <c r="I189" s="229" t="s">
        <v>381</v>
      </c>
      <c r="M189" s="229" t="s">
        <v>284</v>
      </c>
    </row>
    <row r="190" spans="1:13" s="229" customFormat="1" ht="17.25" customHeight="1" x14ac:dyDescent="0.2">
      <c r="A190" s="229">
        <v>410282</v>
      </c>
      <c r="B190" s="229" t="s">
        <v>1153</v>
      </c>
      <c r="C190" s="229" t="s">
        <v>74</v>
      </c>
      <c r="D190" s="229" t="s">
        <v>211</v>
      </c>
      <c r="E190" s="229" t="s">
        <v>152</v>
      </c>
      <c r="F190" s="229">
        <v>31437</v>
      </c>
      <c r="G190" s="229" t="s">
        <v>2614</v>
      </c>
      <c r="H190" s="229" t="s">
        <v>315</v>
      </c>
      <c r="I190" s="229" t="s">
        <v>381</v>
      </c>
      <c r="M190" s="229" t="s">
        <v>303</v>
      </c>
    </row>
    <row r="191" spans="1:13" s="229" customFormat="1" ht="17.25" customHeight="1" x14ac:dyDescent="0.2">
      <c r="A191" s="229">
        <v>410303</v>
      </c>
      <c r="B191" s="229" t="s">
        <v>1410</v>
      </c>
      <c r="C191" s="229" t="s">
        <v>110</v>
      </c>
      <c r="D191" s="229" t="s">
        <v>872</v>
      </c>
      <c r="E191" s="229" t="s">
        <v>152</v>
      </c>
      <c r="F191" s="229">
        <v>32523</v>
      </c>
      <c r="G191" s="229" t="s">
        <v>284</v>
      </c>
      <c r="H191" s="229" t="s">
        <v>315</v>
      </c>
      <c r="I191" s="229" t="s">
        <v>381</v>
      </c>
      <c r="M191" s="229" t="s">
        <v>284</v>
      </c>
    </row>
    <row r="192" spans="1:13" s="229" customFormat="1" ht="17.25" customHeight="1" x14ac:dyDescent="0.2">
      <c r="A192" s="229">
        <v>410365</v>
      </c>
      <c r="B192" s="229" t="s">
        <v>969</v>
      </c>
      <c r="C192" s="229" t="s">
        <v>111</v>
      </c>
      <c r="D192" s="229" t="s">
        <v>1923</v>
      </c>
      <c r="E192" s="229" t="s">
        <v>152</v>
      </c>
      <c r="F192" s="229">
        <v>32278</v>
      </c>
      <c r="G192" s="229" t="s">
        <v>284</v>
      </c>
      <c r="H192" s="229" t="s">
        <v>315</v>
      </c>
      <c r="I192" s="229" t="s">
        <v>381</v>
      </c>
      <c r="M192" s="229" t="s">
        <v>284</v>
      </c>
    </row>
    <row r="193" spans="1:15" s="229" customFormat="1" ht="17.25" customHeight="1" x14ac:dyDescent="0.2">
      <c r="A193" s="229">
        <v>410393</v>
      </c>
      <c r="B193" s="229" t="s">
        <v>1880</v>
      </c>
      <c r="C193" s="229" t="s">
        <v>104</v>
      </c>
      <c r="D193" s="229" t="s">
        <v>1881</v>
      </c>
      <c r="E193" s="229" t="s">
        <v>152</v>
      </c>
      <c r="F193" s="229">
        <v>31442</v>
      </c>
      <c r="G193" s="229" t="s">
        <v>285</v>
      </c>
      <c r="H193" s="229" t="s">
        <v>315</v>
      </c>
      <c r="I193" s="229" t="s">
        <v>381</v>
      </c>
      <c r="M193" s="229" t="s">
        <v>285</v>
      </c>
    </row>
    <row r="194" spans="1:15" s="229" customFormat="1" ht="17.25" customHeight="1" x14ac:dyDescent="0.2">
      <c r="A194" s="229">
        <v>410483</v>
      </c>
      <c r="B194" s="229" t="s">
        <v>1878</v>
      </c>
      <c r="C194" s="229" t="s">
        <v>888</v>
      </c>
      <c r="D194" s="229" t="s">
        <v>1879</v>
      </c>
      <c r="E194" s="229" t="s">
        <v>151</v>
      </c>
      <c r="F194" s="229">
        <v>30709</v>
      </c>
      <c r="G194" s="229" t="s">
        <v>303</v>
      </c>
      <c r="H194" s="229" t="s">
        <v>315</v>
      </c>
      <c r="I194" s="229" t="s">
        <v>381</v>
      </c>
      <c r="M194" s="229" t="s">
        <v>303</v>
      </c>
    </row>
    <row r="195" spans="1:15" s="229" customFormat="1" ht="17.25" customHeight="1" x14ac:dyDescent="0.2">
      <c r="A195" s="229">
        <v>410519</v>
      </c>
      <c r="B195" s="229" t="s">
        <v>922</v>
      </c>
      <c r="C195" s="229" t="s">
        <v>782</v>
      </c>
      <c r="D195" s="229" t="s">
        <v>1689</v>
      </c>
      <c r="E195" s="229" t="s">
        <v>151</v>
      </c>
      <c r="F195" s="229">
        <v>29281</v>
      </c>
      <c r="G195" s="229" t="s">
        <v>287</v>
      </c>
      <c r="H195" s="229" t="s">
        <v>315</v>
      </c>
      <c r="I195" s="229" t="s">
        <v>381</v>
      </c>
      <c r="M195" s="229" t="s">
        <v>287</v>
      </c>
    </row>
    <row r="196" spans="1:15" s="229" customFormat="1" ht="17.25" customHeight="1" x14ac:dyDescent="0.2">
      <c r="A196" s="229">
        <v>410552</v>
      </c>
      <c r="B196" s="229" t="s">
        <v>1975</v>
      </c>
      <c r="C196" s="229" t="s">
        <v>526</v>
      </c>
      <c r="D196" s="229" t="s">
        <v>1976</v>
      </c>
      <c r="E196" s="229" t="s">
        <v>151</v>
      </c>
      <c r="F196" s="229">
        <v>33062</v>
      </c>
      <c r="G196" s="229" t="s">
        <v>284</v>
      </c>
      <c r="H196" s="229" t="s">
        <v>315</v>
      </c>
      <c r="I196" s="229" t="s">
        <v>381</v>
      </c>
      <c r="M196" s="229" t="s">
        <v>284</v>
      </c>
      <c r="N196" s="229">
        <v>6367</v>
      </c>
      <c r="O196" s="229">
        <v>43823.48265046296</v>
      </c>
    </row>
    <row r="197" spans="1:15" s="229" customFormat="1" ht="17.25" customHeight="1" x14ac:dyDescent="0.2">
      <c r="A197" s="229">
        <v>410606</v>
      </c>
      <c r="B197" s="229" t="s">
        <v>2246</v>
      </c>
      <c r="C197" s="229" t="s">
        <v>778</v>
      </c>
      <c r="D197" s="229" t="s">
        <v>719</v>
      </c>
      <c r="E197" s="229" t="s">
        <v>152</v>
      </c>
      <c r="F197" s="229">
        <v>30708</v>
      </c>
      <c r="G197" s="229" t="s">
        <v>2666</v>
      </c>
      <c r="H197" s="229" t="s">
        <v>315</v>
      </c>
      <c r="I197" s="229" t="s">
        <v>381</v>
      </c>
      <c r="M197" s="229" t="s">
        <v>293</v>
      </c>
    </row>
    <row r="198" spans="1:15" s="229" customFormat="1" ht="17.25" customHeight="1" x14ac:dyDescent="0.2">
      <c r="A198" s="229">
        <v>410622</v>
      </c>
      <c r="B198" s="229" t="s">
        <v>2131</v>
      </c>
      <c r="C198" s="229" t="s">
        <v>774</v>
      </c>
      <c r="D198" s="229" t="s">
        <v>421</v>
      </c>
      <c r="E198" s="229" t="s">
        <v>152</v>
      </c>
      <c r="F198" s="229">
        <v>32516</v>
      </c>
      <c r="G198" s="229" t="s">
        <v>284</v>
      </c>
      <c r="H198" s="229" t="s">
        <v>315</v>
      </c>
      <c r="I198" s="229" t="s">
        <v>381</v>
      </c>
      <c r="M198" s="229" t="s">
        <v>284</v>
      </c>
    </row>
    <row r="199" spans="1:15" s="229" customFormat="1" ht="17.25" customHeight="1" x14ac:dyDescent="0.2">
      <c r="A199" s="229">
        <v>410698</v>
      </c>
      <c r="B199" s="229" t="s">
        <v>1877</v>
      </c>
      <c r="C199" s="229" t="s">
        <v>73</v>
      </c>
      <c r="D199" s="229" t="s">
        <v>232</v>
      </c>
      <c r="E199" s="229" t="s">
        <v>152</v>
      </c>
      <c r="F199" s="229">
        <v>31075</v>
      </c>
      <c r="G199" s="229" t="s">
        <v>284</v>
      </c>
      <c r="H199" s="229" t="s">
        <v>315</v>
      </c>
      <c r="I199" s="229" t="s">
        <v>381</v>
      </c>
      <c r="M199" s="229" t="s">
        <v>284</v>
      </c>
    </row>
    <row r="200" spans="1:15" s="229" customFormat="1" ht="17.25" customHeight="1" x14ac:dyDescent="0.2">
      <c r="A200" s="229">
        <v>410764</v>
      </c>
      <c r="B200" s="229" t="s">
        <v>1875</v>
      </c>
      <c r="C200" s="229" t="s">
        <v>92</v>
      </c>
      <c r="D200" s="229" t="s">
        <v>1876</v>
      </c>
      <c r="E200" s="229" t="s">
        <v>151</v>
      </c>
      <c r="F200" s="229">
        <v>30924</v>
      </c>
      <c r="G200" s="229" t="s">
        <v>297</v>
      </c>
      <c r="H200" s="229" t="s">
        <v>315</v>
      </c>
      <c r="I200" s="229" t="s">
        <v>381</v>
      </c>
      <c r="M200" s="229" t="s">
        <v>297</v>
      </c>
    </row>
    <row r="201" spans="1:15" s="229" customFormat="1" ht="17.25" customHeight="1" x14ac:dyDescent="0.2">
      <c r="A201" s="229">
        <v>410858</v>
      </c>
      <c r="B201" s="229" t="s">
        <v>1873</v>
      </c>
      <c r="C201" s="229" t="s">
        <v>75</v>
      </c>
      <c r="D201" s="229" t="s">
        <v>1874</v>
      </c>
      <c r="E201" s="229" t="s">
        <v>152</v>
      </c>
      <c r="F201" s="229">
        <v>31658</v>
      </c>
      <c r="G201" s="229" t="s">
        <v>284</v>
      </c>
      <c r="H201" s="229" t="s">
        <v>316</v>
      </c>
      <c r="I201" s="229" t="s">
        <v>381</v>
      </c>
      <c r="M201" s="229" t="s">
        <v>274</v>
      </c>
    </row>
    <row r="202" spans="1:15" s="229" customFormat="1" ht="17.25" customHeight="1" x14ac:dyDescent="0.2">
      <c r="A202" s="229">
        <v>410881</v>
      </c>
      <c r="B202" s="229" t="s">
        <v>1754</v>
      </c>
      <c r="C202" s="229" t="s">
        <v>73</v>
      </c>
      <c r="D202" s="229" t="s">
        <v>1755</v>
      </c>
      <c r="E202" s="229" t="s">
        <v>151</v>
      </c>
      <c r="F202" s="229">
        <v>32523</v>
      </c>
      <c r="G202" s="229" t="s">
        <v>284</v>
      </c>
      <c r="H202" s="229" t="s">
        <v>315</v>
      </c>
      <c r="I202" s="229" t="s">
        <v>381</v>
      </c>
      <c r="M202" s="229" t="s">
        <v>293</v>
      </c>
    </row>
    <row r="203" spans="1:15" s="229" customFormat="1" ht="17.25" customHeight="1" x14ac:dyDescent="0.2">
      <c r="A203" s="229">
        <v>410913</v>
      </c>
      <c r="B203" s="229" t="s">
        <v>1872</v>
      </c>
      <c r="C203" s="229" t="s">
        <v>807</v>
      </c>
      <c r="D203" s="229" t="s">
        <v>213</v>
      </c>
      <c r="E203" s="229" t="s">
        <v>152</v>
      </c>
      <c r="H203" s="229" t="s">
        <v>315</v>
      </c>
      <c r="I203" s="229" t="s">
        <v>381</v>
      </c>
      <c r="M203" s="229" t="s">
        <v>284</v>
      </c>
    </row>
    <row r="204" spans="1:15" s="229" customFormat="1" ht="17.25" customHeight="1" x14ac:dyDescent="0.2">
      <c r="A204" s="229">
        <v>410978</v>
      </c>
      <c r="B204" s="229" t="s">
        <v>1369</v>
      </c>
      <c r="C204" s="229" t="s">
        <v>88</v>
      </c>
      <c r="D204" s="229" t="s">
        <v>1370</v>
      </c>
      <c r="E204" s="229" t="s">
        <v>152</v>
      </c>
      <c r="F204" s="229">
        <v>27201</v>
      </c>
      <c r="G204" s="229" t="s">
        <v>284</v>
      </c>
      <c r="H204" s="229" t="s">
        <v>315</v>
      </c>
      <c r="I204" s="229" t="s">
        <v>381</v>
      </c>
      <c r="M204" s="229" t="s">
        <v>309</v>
      </c>
    </row>
    <row r="205" spans="1:15" s="229" customFormat="1" ht="17.25" customHeight="1" x14ac:dyDescent="0.2">
      <c r="A205" s="229">
        <v>410984</v>
      </c>
      <c r="B205" s="229" t="s">
        <v>1871</v>
      </c>
      <c r="C205" s="229" t="s">
        <v>667</v>
      </c>
      <c r="D205" s="229" t="s">
        <v>448</v>
      </c>
      <c r="E205" s="229" t="s">
        <v>152</v>
      </c>
      <c r="F205" s="229">
        <v>31564</v>
      </c>
      <c r="G205" s="229" t="s">
        <v>284</v>
      </c>
      <c r="H205" s="229" t="s">
        <v>315</v>
      </c>
      <c r="I205" s="229" t="s">
        <v>381</v>
      </c>
      <c r="M205" s="229" t="s">
        <v>284</v>
      </c>
    </row>
    <row r="206" spans="1:15" s="229" customFormat="1" ht="17.25" customHeight="1" x14ac:dyDescent="0.2">
      <c r="A206" s="229">
        <v>410985</v>
      </c>
      <c r="B206" s="229" t="s">
        <v>1515</v>
      </c>
      <c r="C206" s="229" t="s">
        <v>779</v>
      </c>
      <c r="D206" s="229" t="s">
        <v>231</v>
      </c>
      <c r="E206" s="229" t="s">
        <v>152</v>
      </c>
      <c r="F206" s="229">
        <v>32509</v>
      </c>
      <c r="G206" s="229" t="s">
        <v>284</v>
      </c>
      <c r="H206" s="229" t="s">
        <v>315</v>
      </c>
      <c r="I206" s="229" t="s">
        <v>381</v>
      </c>
      <c r="M206" s="229" t="s">
        <v>284</v>
      </c>
    </row>
    <row r="207" spans="1:15" s="229" customFormat="1" ht="17.25" customHeight="1" x14ac:dyDescent="0.2">
      <c r="A207" s="229">
        <v>411040</v>
      </c>
      <c r="B207" s="229" t="s">
        <v>2244</v>
      </c>
      <c r="C207" s="229" t="s">
        <v>121</v>
      </c>
      <c r="D207" s="229" t="s">
        <v>2245</v>
      </c>
      <c r="E207" s="229" t="s">
        <v>152</v>
      </c>
      <c r="F207" s="229">
        <v>32167</v>
      </c>
      <c r="G207" s="229" t="s">
        <v>284</v>
      </c>
      <c r="H207" s="229" t="s">
        <v>315</v>
      </c>
      <c r="I207" s="229" t="s">
        <v>381</v>
      </c>
      <c r="M207" s="229" t="s">
        <v>309</v>
      </c>
    </row>
    <row r="208" spans="1:15" s="229" customFormat="1" ht="17.25" customHeight="1" x14ac:dyDescent="0.2">
      <c r="A208" s="229">
        <v>411043</v>
      </c>
      <c r="B208" s="229" t="s">
        <v>2399</v>
      </c>
      <c r="C208" s="229" t="s">
        <v>515</v>
      </c>
      <c r="D208" s="229" t="s">
        <v>2400</v>
      </c>
      <c r="E208" s="229" t="s">
        <v>152</v>
      </c>
      <c r="F208" s="229">
        <v>33266</v>
      </c>
      <c r="G208" s="229" t="s">
        <v>284</v>
      </c>
      <c r="H208" s="229" t="s">
        <v>315</v>
      </c>
      <c r="I208" s="229" t="s">
        <v>382</v>
      </c>
      <c r="M208" s="229" t="s">
        <v>287</v>
      </c>
    </row>
    <row r="209" spans="1:13" s="229" customFormat="1" ht="17.25" customHeight="1" x14ac:dyDescent="0.2">
      <c r="A209" s="229">
        <v>411096</v>
      </c>
      <c r="B209" s="229" t="s">
        <v>508</v>
      </c>
      <c r="C209" s="229" t="s">
        <v>81</v>
      </c>
      <c r="D209" s="229" t="s">
        <v>509</v>
      </c>
      <c r="E209" s="229" t="s">
        <v>151</v>
      </c>
      <c r="F209" s="229">
        <v>32391</v>
      </c>
      <c r="G209" s="229" t="s">
        <v>299</v>
      </c>
      <c r="H209" s="229" t="s">
        <v>315</v>
      </c>
      <c r="I209" s="229" t="s">
        <v>381</v>
      </c>
      <c r="M209" s="229" t="s">
        <v>293</v>
      </c>
    </row>
    <row r="210" spans="1:13" s="229" customFormat="1" ht="17.25" customHeight="1" x14ac:dyDescent="0.2">
      <c r="A210" s="229">
        <v>411097</v>
      </c>
      <c r="B210" s="229" t="s">
        <v>1869</v>
      </c>
      <c r="C210" s="229" t="s">
        <v>75</v>
      </c>
      <c r="D210" s="229" t="s">
        <v>1870</v>
      </c>
      <c r="E210" s="229" t="s">
        <v>151</v>
      </c>
      <c r="F210" s="229">
        <v>31131</v>
      </c>
      <c r="G210" s="229" t="s">
        <v>2742</v>
      </c>
      <c r="H210" s="229" t="s">
        <v>315</v>
      </c>
      <c r="I210" s="229" t="s">
        <v>381</v>
      </c>
      <c r="M210" s="229" t="s">
        <v>302</v>
      </c>
    </row>
    <row r="211" spans="1:13" s="229" customFormat="1" ht="17.25" customHeight="1" x14ac:dyDescent="0.2">
      <c r="A211" s="229">
        <v>411113</v>
      </c>
      <c r="B211" s="229" t="s">
        <v>1774</v>
      </c>
      <c r="C211" s="229" t="s">
        <v>539</v>
      </c>
      <c r="D211" s="229" t="s">
        <v>1775</v>
      </c>
      <c r="E211" s="229" t="s">
        <v>151</v>
      </c>
      <c r="F211" s="229">
        <v>32021</v>
      </c>
      <c r="G211" s="229" t="s">
        <v>284</v>
      </c>
      <c r="H211" s="229" t="s">
        <v>315</v>
      </c>
      <c r="I211" s="229" t="s">
        <v>381</v>
      </c>
      <c r="M211" s="229" t="s">
        <v>284</v>
      </c>
    </row>
    <row r="212" spans="1:13" s="229" customFormat="1" ht="17.25" customHeight="1" x14ac:dyDescent="0.2">
      <c r="A212" s="229">
        <v>411129</v>
      </c>
      <c r="B212" s="229" t="s">
        <v>2101</v>
      </c>
      <c r="C212" s="229" t="s">
        <v>671</v>
      </c>
      <c r="D212" s="229" t="s">
        <v>697</v>
      </c>
      <c r="E212" s="229" t="s">
        <v>151</v>
      </c>
      <c r="F212" s="229">
        <v>33390</v>
      </c>
      <c r="G212" s="229" t="s">
        <v>284</v>
      </c>
      <c r="H212" s="229" t="s">
        <v>315</v>
      </c>
      <c r="I212" s="229" t="s">
        <v>381</v>
      </c>
      <c r="M212" s="229" t="s">
        <v>284</v>
      </c>
    </row>
    <row r="213" spans="1:13" s="229" customFormat="1" ht="17.25" customHeight="1" x14ac:dyDescent="0.2">
      <c r="A213" s="229">
        <v>411159</v>
      </c>
      <c r="B213" s="229" t="s">
        <v>1086</v>
      </c>
      <c r="C213" s="229" t="s">
        <v>1087</v>
      </c>
      <c r="D213" s="229" t="s">
        <v>1088</v>
      </c>
      <c r="E213" s="229" t="s">
        <v>152</v>
      </c>
      <c r="F213" s="229">
        <v>31472</v>
      </c>
      <c r="G213" s="229" t="s">
        <v>2709</v>
      </c>
      <c r="H213" s="229" t="s">
        <v>315</v>
      </c>
      <c r="I213" s="229" t="s">
        <v>381</v>
      </c>
      <c r="M213" s="229" t="s">
        <v>302</v>
      </c>
    </row>
    <row r="214" spans="1:13" s="229" customFormat="1" ht="17.25" customHeight="1" x14ac:dyDescent="0.2">
      <c r="A214" s="229">
        <v>411205</v>
      </c>
      <c r="B214" s="229" t="s">
        <v>2002</v>
      </c>
      <c r="C214" s="229" t="s">
        <v>92</v>
      </c>
      <c r="D214" s="229" t="s">
        <v>2003</v>
      </c>
      <c r="E214" s="229" t="s">
        <v>152</v>
      </c>
      <c r="F214" s="229">
        <v>33110</v>
      </c>
      <c r="G214" s="229" t="s">
        <v>288</v>
      </c>
      <c r="H214" s="229" t="s">
        <v>315</v>
      </c>
      <c r="I214" s="229" t="s">
        <v>381</v>
      </c>
      <c r="M214" s="229" t="s">
        <v>293</v>
      </c>
    </row>
    <row r="215" spans="1:13" s="229" customFormat="1" ht="17.25" customHeight="1" x14ac:dyDescent="0.2">
      <c r="A215" s="229">
        <v>411223</v>
      </c>
      <c r="B215" s="229" t="s">
        <v>1868</v>
      </c>
      <c r="C215" s="229" t="s">
        <v>99</v>
      </c>
      <c r="D215" s="229" t="s">
        <v>408</v>
      </c>
      <c r="E215" s="229" t="s">
        <v>151</v>
      </c>
      <c r="F215" s="229">
        <v>29740</v>
      </c>
      <c r="G215" s="229" t="s">
        <v>284</v>
      </c>
      <c r="H215" s="229" t="s">
        <v>315</v>
      </c>
      <c r="I215" s="229" t="s">
        <v>381</v>
      </c>
      <c r="M215" s="229" t="s">
        <v>284</v>
      </c>
    </row>
    <row r="216" spans="1:13" s="229" customFormat="1" ht="17.25" customHeight="1" x14ac:dyDescent="0.2">
      <c r="A216" s="229">
        <v>411224</v>
      </c>
      <c r="B216" s="229" t="s">
        <v>1866</v>
      </c>
      <c r="C216" s="229" t="s">
        <v>576</v>
      </c>
      <c r="D216" s="229" t="s">
        <v>1867</v>
      </c>
      <c r="E216" s="229" t="s">
        <v>151</v>
      </c>
      <c r="F216" s="229">
        <v>28677</v>
      </c>
      <c r="G216" s="229" t="s">
        <v>2741</v>
      </c>
      <c r="H216" s="229" t="s">
        <v>315</v>
      </c>
      <c r="I216" s="229" t="s">
        <v>381</v>
      </c>
      <c r="M216" s="229" t="s">
        <v>289</v>
      </c>
    </row>
    <row r="217" spans="1:13" s="229" customFormat="1" ht="17.25" customHeight="1" x14ac:dyDescent="0.2">
      <c r="A217" s="229">
        <v>411267</v>
      </c>
      <c r="B217" s="229" t="s">
        <v>1865</v>
      </c>
      <c r="C217" s="229" t="s">
        <v>641</v>
      </c>
      <c r="D217" s="229" t="s">
        <v>705</v>
      </c>
      <c r="E217" s="229" t="s">
        <v>151</v>
      </c>
      <c r="F217" s="229">
        <v>32575</v>
      </c>
      <c r="G217" s="229" t="s">
        <v>2631</v>
      </c>
      <c r="H217" s="229" t="s">
        <v>315</v>
      </c>
      <c r="I217" s="229" t="s">
        <v>381</v>
      </c>
      <c r="M217" s="229" t="s">
        <v>287</v>
      </c>
    </row>
    <row r="218" spans="1:13" s="229" customFormat="1" ht="17.25" customHeight="1" x14ac:dyDescent="0.2">
      <c r="A218" s="229">
        <v>411301</v>
      </c>
      <c r="B218" s="229" t="s">
        <v>1103</v>
      </c>
      <c r="C218" s="229" t="s">
        <v>110</v>
      </c>
      <c r="D218" s="229" t="s">
        <v>662</v>
      </c>
      <c r="E218" s="229" t="s">
        <v>152</v>
      </c>
      <c r="F218" s="229">
        <v>33143</v>
      </c>
      <c r="G218" s="229" t="s">
        <v>2567</v>
      </c>
      <c r="H218" s="229" t="s">
        <v>315</v>
      </c>
      <c r="I218" s="229" t="s">
        <v>381</v>
      </c>
      <c r="M218" s="229" t="s">
        <v>303</v>
      </c>
    </row>
    <row r="219" spans="1:13" s="229" customFormat="1" ht="17.25" customHeight="1" x14ac:dyDescent="0.2">
      <c r="A219" s="229">
        <v>411315</v>
      </c>
      <c r="B219" s="229" t="s">
        <v>1065</v>
      </c>
      <c r="C219" s="229" t="s">
        <v>1066</v>
      </c>
      <c r="D219" s="229" t="s">
        <v>140</v>
      </c>
      <c r="E219" s="229" t="s">
        <v>152</v>
      </c>
      <c r="F219" s="229">
        <v>25694</v>
      </c>
      <c r="G219" s="229" t="s">
        <v>295</v>
      </c>
      <c r="H219" s="229" t="s">
        <v>315</v>
      </c>
      <c r="I219" s="229" t="s">
        <v>381</v>
      </c>
      <c r="M219" s="229" t="s">
        <v>297</v>
      </c>
    </row>
    <row r="220" spans="1:13" s="229" customFormat="1" ht="17.25" customHeight="1" x14ac:dyDescent="0.2">
      <c r="A220" s="229">
        <v>411331</v>
      </c>
      <c r="B220" s="229" t="s">
        <v>1367</v>
      </c>
      <c r="C220" s="229" t="s">
        <v>576</v>
      </c>
      <c r="D220" s="229" t="s">
        <v>1368</v>
      </c>
      <c r="E220" s="229" t="s">
        <v>152</v>
      </c>
      <c r="F220" s="229">
        <v>33187</v>
      </c>
      <c r="G220" s="229" t="s">
        <v>284</v>
      </c>
      <c r="H220" s="229" t="s">
        <v>315</v>
      </c>
      <c r="I220" s="229" t="s">
        <v>381</v>
      </c>
      <c r="M220" s="229" t="s">
        <v>293</v>
      </c>
    </row>
    <row r="221" spans="1:13" s="229" customFormat="1" ht="17.25" customHeight="1" x14ac:dyDescent="0.2">
      <c r="A221" s="229">
        <v>411366</v>
      </c>
      <c r="B221" s="229" t="s">
        <v>1863</v>
      </c>
      <c r="C221" s="229" t="s">
        <v>77</v>
      </c>
      <c r="D221" s="229" t="s">
        <v>1864</v>
      </c>
      <c r="E221" s="229" t="s">
        <v>151</v>
      </c>
      <c r="F221" s="229">
        <v>31720</v>
      </c>
      <c r="G221" s="229" t="s">
        <v>300</v>
      </c>
      <c r="H221" s="229" t="s">
        <v>315</v>
      </c>
      <c r="I221" s="229" t="s">
        <v>381</v>
      </c>
      <c r="M221" s="229" t="s">
        <v>300</v>
      </c>
    </row>
    <row r="222" spans="1:13" s="229" customFormat="1" ht="17.25" customHeight="1" x14ac:dyDescent="0.2">
      <c r="A222" s="229">
        <v>411407</v>
      </c>
      <c r="B222" s="229" t="s">
        <v>506</v>
      </c>
      <c r="C222" s="229" t="s">
        <v>73</v>
      </c>
      <c r="D222" s="229" t="s">
        <v>507</v>
      </c>
      <c r="E222" s="229" t="s">
        <v>152</v>
      </c>
      <c r="F222" s="229">
        <v>31953</v>
      </c>
      <c r="G222" s="229" t="s">
        <v>284</v>
      </c>
      <c r="H222" s="229" t="s">
        <v>315</v>
      </c>
      <c r="I222" s="229" t="s">
        <v>381</v>
      </c>
      <c r="M222" s="229" t="s">
        <v>284</v>
      </c>
    </row>
    <row r="223" spans="1:13" s="229" customFormat="1" ht="17.25" customHeight="1" x14ac:dyDescent="0.2">
      <c r="A223" s="229">
        <v>411448</v>
      </c>
      <c r="B223" s="229" t="s">
        <v>1279</v>
      </c>
      <c r="C223" s="229" t="s">
        <v>1280</v>
      </c>
      <c r="D223" s="229" t="s">
        <v>1281</v>
      </c>
      <c r="E223" s="229" t="s">
        <v>152</v>
      </c>
      <c r="F223" s="229">
        <v>30687</v>
      </c>
      <c r="G223" s="229" t="s">
        <v>285</v>
      </c>
      <c r="H223" s="229" t="s">
        <v>315</v>
      </c>
      <c r="I223" s="229" t="s">
        <v>381</v>
      </c>
      <c r="M223" s="229" t="s">
        <v>285</v>
      </c>
    </row>
    <row r="224" spans="1:13" s="229" customFormat="1" ht="17.25" customHeight="1" x14ac:dyDescent="0.2">
      <c r="A224" s="229">
        <v>411503</v>
      </c>
      <c r="B224" s="229" t="s">
        <v>2024</v>
      </c>
      <c r="C224" s="229" t="s">
        <v>748</v>
      </c>
      <c r="D224" s="229" t="s">
        <v>2025</v>
      </c>
      <c r="E224" s="229" t="s">
        <v>151</v>
      </c>
      <c r="F224" s="229">
        <v>31345</v>
      </c>
      <c r="G224" s="229" t="s">
        <v>284</v>
      </c>
      <c r="H224" s="229" t="s">
        <v>315</v>
      </c>
      <c r="I224" s="229" t="s">
        <v>381</v>
      </c>
      <c r="M224" s="229" t="s">
        <v>289</v>
      </c>
    </row>
    <row r="225" spans="1:13" s="229" customFormat="1" ht="17.25" customHeight="1" x14ac:dyDescent="0.2">
      <c r="A225" s="229">
        <v>411515</v>
      </c>
      <c r="B225" s="229" t="s">
        <v>1102</v>
      </c>
      <c r="C225" s="229" t="s">
        <v>114</v>
      </c>
      <c r="D225" s="229" t="s">
        <v>206</v>
      </c>
      <c r="E225" s="229" t="s">
        <v>152</v>
      </c>
      <c r="F225" s="229">
        <v>30682</v>
      </c>
      <c r="G225" s="229" t="s">
        <v>284</v>
      </c>
      <c r="H225" s="229" t="s">
        <v>315</v>
      </c>
      <c r="I225" s="229" t="s">
        <v>381</v>
      </c>
      <c r="M225" s="229" t="s">
        <v>293</v>
      </c>
    </row>
    <row r="226" spans="1:13" s="229" customFormat="1" ht="17.25" customHeight="1" x14ac:dyDescent="0.2">
      <c r="A226" s="229">
        <v>411529</v>
      </c>
      <c r="B226" s="229" t="s">
        <v>1125</v>
      </c>
      <c r="C226" s="229" t="s">
        <v>132</v>
      </c>
      <c r="D226" s="229" t="s">
        <v>1126</v>
      </c>
      <c r="E226" s="229" t="s">
        <v>152</v>
      </c>
      <c r="F226" s="229">
        <v>33049</v>
      </c>
      <c r="G226" s="229" t="s">
        <v>284</v>
      </c>
      <c r="H226" s="229" t="s">
        <v>315</v>
      </c>
      <c r="I226" s="229" t="s">
        <v>381</v>
      </c>
      <c r="M226" s="229" t="s">
        <v>293</v>
      </c>
    </row>
    <row r="227" spans="1:13" s="229" customFormat="1" ht="17.25" customHeight="1" x14ac:dyDescent="0.2">
      <c r="A227" s="229">
        <v>411618</v>
      </c>
      <c r="B227" s="229" t="s">
        <v>536</v>
      </c>
      <c r="C227" s="229" t="s">
        <v>517</v>
      </c>
      <c r="D227" s="229" t="s">
        <v>537</v>
      </c>
      <c r="E227" s="229" t="s">
        <v>151</v>
      </c>
      <c r="F227" s="229">
        <v>31159</v>
      </c>
      <c r="G227" s="229" t="s">
        <v>2676</v>
      </c>
      <c r="H227" s="229" t="s">
        <v>315</v>
      </c>
      <c r="I227" s="229" t="s">
        <v>381</v>
      </c>
      <c r="M227" s="229" t="s">
        <v>284</v>
      </c>
    </row>
    <row r="228" spans="1:13" s="229" customFormat="1" ht="17.25" customHeight="1" x14ac:dyDescent="0.2">
      <c r="A228" s="229">
        <v>411648</v>
      </c>
      <c r="B228" s="229" t="s">
        <v>2181</v>
      </c>
      <c r="C228" s="229" t="s">
        <v>87</v>
      </c>
      <c r="D228" s="229" t="s">
        <v>2182</v>
      </c>
      <c r="E228" s="229" t="s">
        <v>151</v>
      </c>
      <c r="F228" s="229">
        <v>33073</v>
      </c>
      <c r="G228" s="229" t="s">
        <v>284</v>
      </c>
      <c r="H228" s="229" t="s">
        <v>315</v>
      </c>
      <c r="I228" s="229" t="s">
        <v>381</v>
      </c>
      <c r="M228" s="229" t="s">
        <v>284</v>
      </c>
    </row>
    <row r="229" spans="1:13" s="229" customFormat="1" ht="17.25" customHeight="1" x14ac:dyDescent="0.2">
      <c r="A229" s="229">
        <v>411663</v>
      </c>
      <c r="B229" s="229" t="s">
        <v>1740</v>
      </c>
      <c r="C229" s="229" t="s">
        <v>658</v>
      </c>
      <c r="D229" s="229" t="s">
        <v>267</v>
      </c>
      <c r="E229" s="229" t="s">
        <v>151</v>
      </c>
      <c r="F229" s="229">
        <v>31498</v>
      </c>
      <c r="G229" s="229" t="s">
        <v>284</v>
      </c>
      <c r="H229" s="229" t="s">
        <v>315</v>
      </c>
      <c r="I229" s="229" t="s">
        <v>381</v>
      </c>
      <c r="M229" s="229" t="s">
        <v>284</v>
      </c>
    </row>
    <row r="230" spans="1:13" s="229" customFormat="1" ht="17.25" customHeight="1" x14ac:dyDescent="0.2">
      <c r="A230" s="229">
        <v>411685</v>
      </c>
      <c r="B230" s="229" t="s">
        <v>764</v>
      </c>
      <c r="C230" s="229" t="s">
        <v>104</v>
      </c>
      <c r="D230" s="229" t="s">
        <v>1035</v>
      </c>
      <c r="E230" s="229" t="s">
        <v>151</v>
      </c>
      <c r="F230" s="229">
        <v>33152</v>
      </c>
      <c r="G230" s="229" t="s">
        <v>2645</v>
      </c>
      <c r="H230" s="229" t="s">
        <v>315</v>
      </c>
      <c r="I230" s="229" t="s">
        <v>381</v>
      </c>
      <c r="M230" s="229" t="s">
        <v>287</v>
      </c>
    </row>
    <row r="231" spans="1:13" s="229" customFormat="1" ht="17.25" customHeight="1" x14ac:dyDescent="0.2">
      <c r="A231" s="229">
        <v>411771</v>
      </c>
      <c r="B231" s="229" t="s">
        <v>739</v>
      </c>
      <c r="C231" s="229" t="s">
        <v>547</v>
      </c>
      <c r="D231" s="229" t="s">
        <v>1514</v>
      </c>
      <c r="E231" s="229" t="s">
        <v>151</v>
      </c>
      <c r="H231" s="229" t="s">
        <v>315</v>
      </c>
      <c r="I231" s="229" t="s">
        <v>381</v>
      </c>
      <c r="M231" s="229" t="s">
        <v>284</v>
      </c>
    </row>
    <row r="232" spans="1:13" s="229" customFormat="1" ht="17.25" customHeight="1" x14ac:dyDescent="0.2">
      <c r="A232" s="229">
        <v>411790</v>
      </c>
      <c r="B232" s="229" t="s">
        <v>437</v>
      </c>
      <c r="C232" s="229" t="s">
        <v>335</v>
      </c>
      <c r="D232" s="229" t="s">
        <v>232</v>
      </c>
      <c r="E232" s="229" t="s">
        <v>151</v>
      </c>
      <c r="F232" s="229">
        <v>31553</v>
      </c>
      <c r="G232" s="229" t="s">
        <v>284</v>
      </c>
      <c r="H232" s="229" t="s">
        <v>315</v>
      </c>
      <c r="I232" s="229" t="s">
        <v>381</v>
      </c>
      <c r="M232" s="229" t="s">
        <v>284</v>
      </c>
    </row>
    <row r="233" spans="1:13" s="229" customFormat="1" ht="17.25" customHeight="1" x14ac:dyDescent="0.2">
      <c r="A233" s="229">
        <v>411796</v>
      </c>
      <c r="B233" s="229" t="s">
        <v>1085</v>
      </c>
      <c r="C233" s="229" t="s">
        <v>465</v>
      </c>
      <c r="D233" s="229" t="s">
        <v>212</v>
      </c>
      <c r="E233" s="229" t="s">
        <v>151</v>
      </c>
      <c r="F233" s="229">
        <v>33164</v>
      </c>
      <c r="G233" s="229" t="s">
        <v>2580</v>
      </c>
      <c r="H233" s="229" t="s">
        <v>315</v>
      </c>
      <c r="I233" s="229" t="s">
        <v>381</v>
      </c>
      <c r="M233" s="229" t="s">
        <v>284</v>
      </c>
    </row>
    <row r="234" spans="1:13" s="229" customFormat="1" ht="17.25" customHeight="1" x14ac:dyDescent="0.2">
      <c r="A234" s="229">
        <v>411798</v>
      </c>
      <c r="B234" s="229" t="s">
        <v>1229</v>
      </c>
      <c r="C234" s="229" t="s">
        <v>76</v>
      </c>
      <c r="D234" s="229" t="s">
        <v>1230</v>
      </c>
      <c r="E234" s="229" t="s">
        <v>151</v>
      </c>
      <c r="F234" s="229">
        <v>32386</v>
      </c>
      <c r="G234" s="229" t="s">
        <v>2715</v>
      </c>
      <c r="H234" s="229" t="s">
        <v>315</v>
      </c>
      <c r="I234" s="229" t="s">
        <v>381</v>
      </c>
      <c r="M234" s="229" t="s">
        <v>309</v>
      </c>
    </row>
    <row r="235" spans="1:13" s="229" customFormat="1" ht="17.25" customHeight="1" x14ac:dyDescent="0.2">
      <c r="A235" s="229">
        <v>411805</v>
      </c>
      <c r="B235" s="229" t="s">
        <v>1664</v>
      </c>
      <c r="C235" s="229" t="s">
        <v>770</v>
      </c>
      <c r="D235" s="229" t="s">
        <v>557</v>
      </c>
      <c r="E235" s="229" t="s">
        <v>151</v>
      </c>
      <c r="F235" s="229">
        <v>33117</v>
      </c>
      <c r="G235" s="229" t="s">
        <v>284</v>
      </c>
      <c r="H235" s="229" t="s">
        <v>315</v>
      </c>
      <c r="I235" s="229" t="s">
        <v>381</v>
      </c>
      <c r="M235" s="229" t="s">
        <v>284</v>
      </c>
    </row>
    <row r="236" spans="1:13" s="229" customFormat="1" ht="17.25" customHeight="1" x14ac:dyDescent="0.2">
      <c r="A236" s="229">
        <v>411839</v>
      </c>
      <c r="B236" s="229" t="s">
        <v>1419</v>
      </c>
      <c r="C236" s="229" t="s">
        <v>717</v>
      </c>
      <c r="D236" s="229" t="s">
        <v>1420</v>
      </c>
      <c r="E236" s="229" t="s">
        <v>151</v>
      </c>
      <c r="F236" s="229">
        <v>32932</v>
      </c>
      <c r="G236" s="229" t="s">
        <v>284</v>
      </c>
      <c r="H236" s="229" t="s">
        <v>315</v>
      </c>
      <c r="I236" s="229" t="s">
        <v>381</v>
      </c>
      <c r="M236" s="229" t="s">
        <v>287</v>
      </c>
    </row>
    <row r="237" spans="1:13" s="229" customFormat="1" ht="17.25" customHeight="1" x14ac:dyDescent="0.2">
      <c r="A237" s="229">
        <v>411842</v>
      </c>
      <c r="B237" s="229" t="s">
        <v>1862</v>
      </c>
      <c r="C237" s="229" t="s">
        <v>646</v>
      </c>
      <c r="D237" s="229" t="s">
        <v>557</v>
      </c>
      <c r="E237" s="229" t="s">
        <v>152</v>
      </c>
      <c r="F237" s="229">
        <v>31237</v>
      </c>
      <c r="G237" s="229" t="s">
        <v>2580</v>
      </c>
      <c r="H237" s="229" t="s">
        <v>317</v>
      </c>
      <c r="I237" s="229" t="s">
        <v>381</v>
      </c>
      <c r="M237" s="229" t="s">
        <v>274</v>
      </c>
    </row>
    <row r="238" spans="1:13" s="229" customFormat="1" ht="17.25" customHeight="1" x14ac:dyDescent="0.2">
      <c r="A238" s="229">
        <v>411851</v>
      </c>
      <c r="B238" s="229" t="s">
        <v>1860</v>
      </c>
      <c r="C238" s="229" t="s">
        <v>73</v>
      </c>
      <c r="D238" s="229" t="s">
        <v>1861</v>
      </c>
      <c r="E238" s="229" t="s">
        <v>152</v>
      </c>
      <c r="F238" s="229">
        <v>32400</v>
      </c>
      <c r="G238" s="229" t="s">
        <v>284</v>
      </c>
      <c r="H238" s="229" t="s">
        <v>315</v>
      </c>
      <c r="I238" s="229" t="s">
        <v>381</v>
      </c>
      <c r="M238" s="229" t="s">
        <v>293</v>
      </c>
    </row>
    <row r="239" spans="1:13" s="229" customFormat="1" ht="17.25" customHeight="1" x14ac:dyDescent="0.2">
      <c r="A239" s="229">
        <v>411972</v>
      </c>
      <c r="B239" s="229" t="s">
        <v>1722</v>
      </c>
      <c r="C239" s="229" t="s">
        <v>99</v>
      </c>
      <c r="D239" s="229" t="s">
        <v>1723</v>
      </c>
      <c r="E239" s="229" t="s">
        <v>152</v>
      </c>
      <c r="F239" s="229">
        <v>32539</v>
      </c>
      <c r="G239" s="229" t="s">
        <v>294</v>
      </c>
      <c r="H239" s="229" t="s">
        <v>315</v>
      </c>
      <c r="I239" s="229" t="s">
        <v>381</v>
      </c>
      <c r="M239" s="229" t="s">
        <v>293</v>
      </c>
    </row>
    <row r="240" spans="1:13" s="229" customFormat="1" ht="17.25" customHeight="1" x14ac:dyDescent="0.2">
      <c r="A240" s="229">
        <v>411975</v>
      </c>
      <c r="B240" s="229" t="s">
        <v>1527</v>
      </c>
      <c r="C240" s="229" t="s">
        <v>759</v>
      </c>
      <c r="D240" s="229" t="s">
        <v>384</v>
      </c>
      <c r="E240" s="229" t="s">
        <v>152</v>
      </c>
      <c r="F240" s="229">
        <v>33239</v>
      </c>
      <c r="G240" s="229" t="s">
        <v>284</v>
      </c>
      <c r="H240" s="229" t="s">
        <v>315</v>
      </c>
      <c r="I240" s="229" t="s">
        <v>381</v>
      </c>
      <c r="M240" s="229" t="s">
        <v>284</v>
      </c>
    </row>
    <row r="241" spans="1:13" s="229" customFormat="1" ht="17.25" customHeight="1" x14ac:dyDescent="0.2">
      <c r="A241" s="229">
        <v>411991</v>
      </c>
      <c r="B241" s="229" t="s">
        <v>1709</v>
      </c>
      <c r="C241" s="229" t="s">
        <v>673</v>
      </c>
      <c r="D241" s="229" t="s">
        <v>1710</v>
      </c>
      <c r="E241" s="229" t="s">
        <v>152</v>
      </c>
      <c r="F241" s="229">
        <v>31224</v>
      </c>
      <c r="G241" s="229" t="s">
        <v>284</v>
      </c>
      <c r="H241" s="229" t="s">
        <v>315</v>
      </c>
      <c r="I241" s="229" t="s">
        <v>381</v>
      </c>
      <c r="M241" s="229" t="s">
        <v>284</v>
      </c>
    </row>
    <row r="242" spans="1:13" s="229" customFormat="1" ht="17.25" customHeight="1" x14ac:dyDescent="0.2">
      <c r="A242" s="229">
        <v>412003</v>
      </c>
      <c r="B242" s="229" t="s">
        <v>2099</v>
      </c>
      <c r="C242" s="229" t="s">
        <v>569</v>
      </c>
      <c r="D242" s="229" t="s">
        <v>2100</v>
      </c>
      <c r="E242" s="229" t="s">
        <v>152</v>
      </c>
      <c r="F242" s="229">
        <v>32629</v>
      </c>
      <c r="G242" s="229" t="s">
        <v>311</v>
      </c>
      <c r="H242" s="229" t="s">
        <v>315</v>
      </c>
      <c r="I242" s="229" t="s">
        <v>381</v>
      </c>
      <c r="M242" s="229" t="s">
        <v>284</v>
      </c>
    </row>
    <row r="243" spans="1:13" s="229" customFormat="1" ht="17.25" customHeight="1" x14ac:dyDescent="0.2">
      <c r="A243" s="229">
        <v>412014</v>
      </c>
      <c r="B243" s="229" t="s">
        <v>1152</v>
      </c>
      <c r="C243" s="229" t="s">
        <v>439</v>
      </c>
      <c r="D243" s="229" t="s">
        <v>204</v>
      </c>
      <c r="E243" s="229" t="s">
        <v>152</v>
      </c>
      <c r="F243" s="229">
        <v>32763</v>
      </c>
      <c r="G243" s="229" t="s">
        <v>284</v>
      </c>
      <c r="H243" s="229" t="s">
        <v>315</v>
      </c>
      <c r="I243" s="229" t="s">
        <v>381</v>
      </c>
      <c r="M243" s="229" t="s">
        <v>284</v>
      </c>
    </row>
    <row r="244" spans="1:13" s="229" customFormat="1" ht="17.25" customHeight="1" x14ac:dyDescent="0.2">
      <c r="A244" s="229">
        <v>412022</v>
      </c>
      <c r="B244" s="229" t="s">
        <v>1329</v>
      </c>
      <c r="C244" s="229" t="s">
        <v>686</v>
      </c>
      <c r="D244" s="229" t="s">
        <v>1330</v>
      </c>
      <c r="E244" s="229" t="s">
        <v>152</v>
      </c>
      <c r="F244" s="229">
        <v>32874</v>
      </c>
      <c r="G244" s="229" t="s">
        <v>2638</v>
      </c>
      <c r="H244" s="229" t="s">
        <v>315</v>
      </c>
      <c r="I244" s="229" t="s">
        <v>381</v>
      </c>
      <c r="M244" s="229" t="s">
        <v>293</v>
      </c>
    </row>
    <row r="245" spans="1:13" s="229" customFormat="1" ht="17.25" customHeight="1" x14ac:dyDescent="0.2">
      <c r="A245" s="229">
        <v>412023</v>
      </c>
      <c r="B245" s="229" t="s">
        <v>2289</v>
      </c>
      <c r="C245" s="229" t="s">
        <v>2290</v>
      </c>
      <c r="D245" s="229" t="s">
        <v>554</v>
      </c>
      <c r="E245" s="229" t="s">
        <v>152</v>
      </c>
      <c r="F245" s="229">
        <v>31201</v>
      </c>
      <c r="G245" s="229" t="s">
        <v>284</v>
      </c>
      <c r="H245" s="229" t="s">
        <v>315</v>
      </c>
      <c r="I245" s="229" t="s">
        <v>381</v>
      </c>
      <c r="M245" s="229" t="s">
        <v>284</v>
      </c>
    </row>
    <row r="246" spans="1:13" s="229" customFormat="1" ht="17.25" customHeight="1" x14ac:dyDescent="0.2">
      <c r="A246" s="229">
        <v>412036</v>
      </c>
      <c r="B246" s="229" t="s">
        <v>1707</v>
      </c>
      <c r="C246" s="229" t="s">
        <v>802</v>
      </c>
      <c r="D246" s="229" t="s">
        <v>1708</v>
      </c>
      <c r="E246" s="229" t="s">
        <v>152</v>
      </c>
      <c r="F246" s="229">
        <v>31618</v>
      </c>
      <c r="G246" s="229" t="s">
        <v>284</v>
      </c>
      <c r="H246" s="229" t="s">
        <v>315</v>
      </c>
      <c r="I246" s="229" t="s">
        <v>381</v>
      </c>
      <c r="M246" s="229" t="s">
        <v>284</v>
      </c>
    </row>
    <row r="247" spans="1:13" s="229" customFormat="1" ht="17.25" customHeight="1" x14ac:dyDescent="0.2">
      <c r="A247" s="229">
        <v>412037</v>
      </c>
      <c r="B247" s="229" t="s">
        <v>2098</v>
      </c>
      <c r="C247" s="229" t="s">
        <v>641</v>
      </c>
      <c r="D247" s="229" t="s">
        <v>791</v>
      </c>
      <c r="E247" s="229" t="s">
        <v>152</v>
      </c>
      <c r="F247" s="229">
        <v>31778</v>
      </c>
      <c r="G247" s="229" t="s">
        <v>287</v>
      </c>
      <c r="H247" s="229" t="s">
        <v>315</v>
      </c>
      <c r="I247" s="229" t="s">
        <v>381</v>
      </c>
      <c r="M247" s="229" t="s">
        <v>287</v>
      </c>
    </row>
    <row r="248" spans="1:13" s="229" customFormat="1" ht="17.25" customHeight="1" x14ac:dyDescent="0.2">
      <c r="A248" s="229">
        <v>412135</v>
      </c>
      <c r="B248" s="229" t="s">
        <v>2128</v>
      </c>
      <c r="C248" s="229" t="s">
        <v>139</v>
      </c>
      <c r="D248" s="229" t="s">
        <v>677</v>
      </c>
      <c r="E248" s="229" t="s">
        <v>152</v>
      </c>
      <c r="F248" s="229">
        <v>32486</v>
      </c>
      <c r="G248" s="229" t="s">
        <v>284</v>
      </c>
      <c r="H248" s="229" t="s">
        <v>315</v>
      </c>
      <c r="I248" s="229" t="s">
        <v>381</v>
      </c>
      <c r="M248" s="229" t="s">
        <v>284</v>
      </c>
    </row>
    <row r="249" spans="1:13" s="229" customFormat="1" ht="17.25" customHeight="1" x14ac:dyDescent="0.2">
      <c r="A249" s="229">
        <v>412143</v>
      </c>
      <c r="B249" s="229" t="s">
        <v>842</v>
      </c>
      <c r="C249" s="229" t="s">
        <v>74</v>
      </c>
      <c r="D249" s="229" t="s">
        <v>2481</v>
      </c>
      <c r="E249" s="229" t="s">
        <v>152</v>
      </c>
      <c r="F249" s="229">
        <v>33030</v>
      </c>
      <c r="G249" s="229" t="s">
        <v>303</v>
      </c>
      <c r="H249" s="229" t="s">
        <v>315</v>
      </c>
      <c r="I249" s="229" t="s">
        <v>382</v>
      </c>
      <c r="M249" s="229" t="s">
        <v>303</v>
      </c>
    </row>
    <row r="250" spans="1:13" s="229" customFormat="1" ht="17.25" customHeight="1" x14ac:dyDescent="0.2">
      <c r="A250" s="229">
        <v>412192</v>
      </c>
      <c r="B250" s="229" t="s">
        <v>1858</v>
      </c>
      <c r="C250" s="229" t="s">
        <v>709</v>
      </c>
      <c r="D250" s="229" t="s">
        <v>1859</v>
      </c>
      <c r="E250" s="229" t="s">
        <v>151</v>
      </c>
      <c r="F250" s="229">
        <v>32358</v>
      </c>
      <c r="G250" s="229" t="s">
        <v>284</v>
      </c>
      <c r="H250" s="229" t="s">
        <v>315</v>
      </c>
      <c r="I250" s="229" t="s">
        <v>381</v>
      </c>
      <c r="M250" s="229" t="s">
        <v>284</v>
      </c>
    </row>
    <row r="251" spans="1:13" s="229" customFormat="1" ht="17.25" customHeight="1" x14ac:dyDescent="0.2">
      <c r="A251" s="229">
        <v>412212</v>
      </c>
      <c r="B251" s="229" t="s">
        <v>2022</v>
      </c>
      <c r="C251" s="229" t="s">
        <v>837</v>
      </c>
      <c r="D251" s="229" t="s">
        <v>2023</v>
      </c>
      <c r="E251" s="229" t="s">
        <v>151</v>
      </c>
      <c r="F251" s="229">
        <v>31134</v>
      </c>
      <c r="G251" s="229" t="s">
        <v>2650</v>
      </c>
      <c r="H251" s="229" t="s">
        <v>315</v>
      </c>
      <c r="I251" s="229" t="s">
        <v>381</v>
      </c>
      <c r="M251" s="229" t="s">
        <v>303</v>
      </c>
    </row>
    <row r="252" spans="1:13" s="229" customFormat="1" ht="17.25" customHeight="1" x14ac:dyDescent="0.2">
      <c r="A252" s="229">
        <v>412237</v>
      </c>
      <c r="B252" s="229" t="s">
        <v>1857</v>
      </c>
      <c r="C252" s="229" t="s">
        <v>123</v>
      </c>
      <c r="D252" s="229" t="s">
        <v>585</v>
      </c>
      <c r="E252" s="229" t="s">
        <v>152</v>
      </c>
      <c r="F252" s="229">
        <v>31951</v>
      </c>
      <c r="G252" s="229" t="s">
        <v>284</v>
      </c>
      <c r="H252" s="229" t="s">
        <v>315</v>
      </c>
      <c r="I252" s="229" t="s">
        <v>381</v>
      </c>
      <c r="M252" s="229" t="s">
        <v>289</v>
      </c>
    </row>
    <row r="253" spans="1:13" s="229" customFormat="1" ht="17.25" customHeight="1" x14ac:dyDescent="0.2">
      <c r="A253" s="229">
        <v>412245</v>
      </c>
      <c r="B253" s="229" t="s">
        <v>1855</v>
      </c>
      <c r="C253" s="229" t="s">
        <v>912</v>
      </c>
      <c r="D253" s="229" t="s">
        <v>1856</v>
      </c>
      <c r="E253" s="229" t="s">
        <v>152</v>
      </c>
      <c r="F253" s="229">
        <v>31413</v>
      </c>
      <c r="G253" s="229" t="s">
        <v>284</v>
      </c>
      <c r="H253" s="229" t="s">
        <v>315</v>
      </c>
      <c r="I253" s="229" t="s">
        <v>381</v>
      </c>
      <c r="M253" s="229" t="s">
        <v>300</v>
      </c>
    </row>
    <row r="254" spans="1:13" s="229" customFormat="1" ht="17.25" customHeight="1" x14ac:dyDescent="0.2">
      <c r="A254" s="229">
        <v>412247</v>
      </c>
      <c r="B254" s="229" t="s">
        <v>1616</v>
      </c>
      <c r="C254" s="229" t="s">
        <v>122</v>
      </c>
      <c r="D254" s="229" t="s">
        <v>1617</v>
      </c>
      <c r="E254" s="229" t="s">
        <v>152</v>
      </c>
      <c r="F254" s="229">
        <v>30885</v>
      </c>
      <c r="G254" s="229" t="s">
        <v>284</v>
      </c>
      <c r="H254" s="229" t="s">
        <v>315</v>
      </c>
      <c r="I254" s="229" t="s">
        <v>381</v>
      </c>
      <c r="M254" s="229" t="s">
        <v>287</v>
      </c>
    </row>
    <row r="255" spans="1:13" s="229" customFormat="1" ht="17.25" customHeight="1" x14ac:dyDescent="0.2">
      <c r="A255" s="229">
        <v>412468</v>
      </c>
      <c r="B255" s="229" t="s">
        <v>1853</v>
      </c>
      <c r="C255" s="229" t="s">
        <v>74</v>
      </c>
      <c r="D255" s="229" t="s">
        <v>1854</v>
      </c>
      <c r="E255" s="229" t="s">
        <v>152</v>
      </c>
      <c r="F255" s="229">
        <v>31295</v>
      </c>
      <c r="G255" s="229" t="s">
        <v>284</v>
      </c>
      <c r="H255" s="229" t="s">
        <v>315</v>
      </c>
      <c r="I255" s="229" t="s">
        <v>381</v>
      </c>
      <c r="M255" s="229" t="s">
        <v>284</v>
      </c>
    </row>
    <row r="256" spans="1:13" s="229" customFormat="1" ht="17.25" customHeight="1" x14ac:dyDescent="0.2">
      <c r="A256" s="229">
        <v>412511</v>
      </c>
      <c r="B256" s="229" t="s">
        <v>496</v>
      </c>
      <c r="C256" s="229" t="s">
        <v>497</v>
      </c>
      <c r="D256" s="229" t="s">
        <v>384</v>
      </c>
      <c r="E256" s="229" t="s">
        <v>151</v>
      </c>
      <c r="F256" s="229">
        <v>33345</v>
      </c>
      <c r="G256" s="229" t="s">
        <v>289</v>
      </c>
      <c r="H256" s="229" t="s">
        <v>315</v>
      </c>
      <c r="I256" s="229" t="s">
        <v>381</v>
      </c>
      <c r="M256" s="229" t="s">
        <v>289</v>
      </c>
    </row>
    <row r="257" spans="1:13" s="229" customFormat="1" ht="17.25" customHeight="1" x14ac:dyDescent="0.2">
      <c r="A257" s="229">
        <v>412611</v>
      </c>
      <c r="B257" s="229" t="s">
        <v>1199</v>
      </c>
      <c r="C257" s="229" t="s">
        <v>341</v>
      </c>
      <c r="D257" s="229" t="s">
        <v>263</v>
      </c>
      <c r="E257" s="229" t="s">
        <v>151</v>
      </c>
      <c r="F257" s="229">
        <v>33356</v>
      </c>
      <c r="G257" s="229" t="s">
        <v>284</v>
      </c>
      <c r="H257" s="229" t="s">
        <v>315</v>
      </c>
      <c r="I257" s="229" t="s">
        <v>381</v>
      </c>
      <c r="M257" s="229" t="s">
        <v>284</v>
      </c>
    </row>
    <row r="258" spans="1:13" s="229" customFormat="1" ht="17.25" customHeight="1" x14ac:dyDescent="0.2">
      <c r="A258" s="229">
        <v>412652</v>
      </c>
      <c r="B258" s="229" t="s">
        <v>1185</v>
      </c>
      <c r="C258" s="229" t="s">
        <v>1186</v>
      </c>
      <c r="D258" s="229" t="s">
        <v>531</v>
      </c>
      <c r="E258" s="229" t="s">
        <v>152</v>
      </c>
      <c r="F258" s="229">
        <v>29522</v>
      </c>
      <c r="G258" s="229" t="s">
        <v>2582</v>
      </c>
      <c r="H258" s="229" t="s">
        <v>315</v>
      </c>
      <c r="I258" s="229" t="s">
        <v>381</v>
      </c>
      <c r="M258" s="229" t="s">
        <v>293</v>
      </c>
    </row>
    <row r="259" spans="1:13" s="229" customFormat="1" ht="17.25" customHeight="1" x14ac:dyDescent="0.2">
      <c r="A259" s="229">
        <v>412686</v>
      </c>
      <c r="B259" s="229" t="s">
        <v>1034</v>
      </c>
      <c r="C259" s="229" t="s">
        <v>105</v>
      </c>
      <c r="D259" s="229" t="s">
        <v>448</v>
      </c>
      <c r="E259" s="229" t="s">
        <v>152</v>
      </c>
      <c r="F259" s="229">
        <v>33511</v>
      </c>
      <c r="G259" s="229" t="s">
        <v>284</v>
      </c>
      <c r="H259" s="229" t="s">
        <v>315</v>
      </c>
      <c r="I259" s="229" t="s">
        <v>381</v>
      </c>
      <c r="M259" s="229" t="s">
        <v>284</v>
      </c>
    </row>
    <row r="260" spans="1:13" s="229" customFormat="1" ht="17.25" customHeight="1" x14ac:dyDescent="0.2">
      <c r="A260" s="229">
        <v>412727</v>
      </c>
      <c r="B260" s="229" t="s">
        <v>1964</v>
      </c>
      <c r="C260" s="229" t="s">
        <v>122</v>
      </c>
      <c r="D260" s="229" t="s">
        <v>1965</v>
      </c>
      <c r="E260" s="229" t="s">
        <v>151</v>
      </c>
      <c r="F260" s="229">
        <v>31237</v>
      </c>
      <c r="G260" s="229" t="s">
        <v>2645</v>
      </c>
      <c r="H260" s="229" t="s">
        <v>315</v>
      </c>
      <c r="I260" s="229" t="s">
        <v>381</v>
      </c>
      <c r="M260" s="229" t="s">
        <v>287</v>
      </c>
    </row>
    <row r="261" spans="1:13" s="229" customFormat="1" ht="17.25" customHeight="1" x14ac:dyDescent="0.2">
      <c r="A261" s="229">
        <v>412740</v>
      </c>
      <c r="B261" s="229" t="s">
        <v>1643</v>
      </c>
      <c r="C261" s="229" t="s">
        <v>127</v>
      </c>
      <c r="D261" s="229" t="s">
        <v>235</v>
      </c>
      <c r="E261" s="229" t="s">
        <v>152</v>
      </c>
      <c r="F261" s="229">
        <v>30534</v>
      </c>
      <c r="G261" s="229" t="s">
        <v>284</v>
      </c>
      <c r="H261" s="229" t="s">
        <v>315</v>
      </c>
      <c r="I261" s="229" t="s">
        <v>381</v>
      </c>
      <c r="M261" s="229" t="s">
        <v>284</v>
      </c>
    </row>
    <row r="262" spans="1:13" s="229" customFormat="1" ht="17.25" customHeight="1" x14ac:dyDescent="0.2">
      <c r="A262" s="229">
        <v>412745</v>
      </c>
      <c r="B262" s="229" t="s">
        <v>921</v>
      </c>
      <c r="C262" s="229" t="s">
        <v>73</v>
      </c>
      <c r="D262" s="229" t="s">
        <v>1389</v>
      </c>
      <c r="E262" s="229" t="s">
        <v>152</v>
      </c>
      <c r="F262" s="229">
        <v>30265</v>
      </c>
      <c r="G262" s="229" t="s">
        <v>284</v>
      </c>
      <c r="H262" s="229" t="s">
        <v>315</v>
      </c>
      <c r="I262" s="229" t="s">
        <v>381</v>
      </c>
      <c r="M262" s="229" t="s">
        <v>297</v>
      </c>
    </row>
    <row r="263" spans="1:13" s="229" customFormat="1" ht="17.25" customHeight="1" x14ac:dyDescent="0.2">
      <c r="A263" s="229">
        <v>412806</v>
      </c>
      <c r="B263" s="229" t="s">
        <v>1084</v>
      </c>
      <c r="C263" s="229" t="s">
        <v>112</v>
      </c>
      <c r="D263" s="229" t="s">
        <v>585</v>
      </c>
      <c r="E263" s="229" t="s">
        <v>151</v>
      </c>
      <c r="F263" s="229">
        <v>31162</v>
      </c>
      <c r="G263" s="229" t="s">
        <v>2708</v>
      </c>
      <c r="H263" s="229" t="s">
        <v>315</v>
      </c>
      <c r="I263" s="229" t="s">
        <v>381</v>
      </c>
      <c r="M263" s="229" t="s">
        <v>303</v>
      </c>
    </row>
    <row r="264" spans="1:13" s="229" customFormat="1" ht="17.25" customHeight="1" x14ac:dyDescent="0.2">
      <c r="A264" s="229">
        <v>412837</v>
      </c>
      <c r="B264" s="229" t="s">
        <v>1851</v>
      </c>
      <c r="C264" s="229" t="s">
        <v>73</v>
      </c>
      <c r="D264" s="229" t="s">
        <v>1852</v>
      </c>
      <c r="E264" s="229" t="s">
        <v>152</v>
      </c>
      <c r="F264" s="229">
        <v>31099</v>
      </c>
      <c r="G264" s="229" t="s">
        <v>284</v>
      </c>
      <c r="H264" s="229" t="s">
        <v>315</v>
      </c>
      <c r="I264" s="229" t="s">
        <v>381</v>
      </c>
      <c r="M264" s="229" t="s">
        <v>289</v>
      </c>
    </row>
    <row r="265" spans="1:13" s="229" customFormat="1" ht="17.25" customHeight="1" x14ac:dyDescent="0.2">
      <c r="A265" s="229">
        <v>412866</v>
      </c>
      <c r="B265" s="229" t="s">
        <v>417</v>
      </c>
      <c r="C265" s="229" t="s">
        <v>84</v>
      </c>
      <c r="D265" s="229" t="s">
        <v>418</v>
      </c>
      <c r="E265" s="229" t="s">
        <v>152</v>
      </c>
      <c r="F265" s="229">
        <v>33556</v>
      </c>
      <c r="G265" s="229" t="s">
        <v>2671</v>
      </c>
      <c r="H265" s="229" t="s">
        <v>315</v>
      </c>
      <c r="I265" s="229" t="s">
        <v>381</v>
      </c>
      <c r="M265" s="229" t="s">
        <v>287</v>
      </c>
    </row>
    <row r="266" spans="1:13" s="229" customFormat="1" ht="17.25" customHeight="1" x14ac:dyDescent="0.2">
      <c r="A266" s="229">
        <v>412878</v>
      </c>
      <c r="B266" s="229" t="s">
        <v>1546</v>
      </c>
      <c r="C266" s="229" t="s">
        <v>637</v>
      </c>
      <c r="D266" s="229" t="s">
        <v>1547</v>
      </c>
      <c r="E266" s="229" t="s">
        <v>152</v>
      </c>
      <c r="F266" s="229">
        <v>31048</v>
      </c>
      <c r="G266" s="229" t="s">
        <v>284</v>
      </c>
      <c r="H266" s="229" t="s">
        <v>315</v>
      </c>
      <c r="I266" s="229" t="s">
        <v>381</v>
      </c>
      <c r="M266" s="229" t="s">
        <v>303</v>
      </c>
    </row>
    <row r="267" spans="1:13" s="229" customFormat="1" ht="17.25" customHeight="1" x14ac:dyDescent="0.2">
      <c r="A267" s="229">
        <v>412883</v>
      </c>
      <c r="B267" s="229" t="s">
        <v>1388</v>
      </c>
      <c r="C267" s="229" t="s">
        <v>75</v>
      </c>
      <c r="D267" s="229" t="s">
        <v>210</v>
      </c>
      <c r="E267" s="229" t="s">
        <v>152</v>
      </c>
      <c r="F267" s="229">
        <v>32746</v>
      </c>
      <c r="G267" s="229" t="s">
        <v>2628</v>
      </c>
      <c r="H267" s="229" t="s">
        <v>315</v>
      </c>
      <c r="I267" s="229" t="s">
        <v>381</v>
      </c>
      <c r="M267" s="229" t="s">
        <v>303</v>
      </c>
    </row>
    <row r="268" spans="1:13" s="229" customFormat="1" ht="17.25" customHeight="1" x14ac:dyDescent="0.2">
      <c r="A268" s="229">
        <v>412897</v>
      </c>
      <c r="B268" s="229" t="s">
        <v>1450</v>
      </c>
      <c r="C268" s="229" t="s">
        <v>76</v>
      </c>
      <c r="D268" s="229" t="s">
        <v>1451</v>
      </c>
      <c r="E268" s="229" t="s">
        <v>152</v>
      </c>
      <c r="F268" s="229">
        <v>32821</v>
      </c>
      <c r="G268" s="229" t="s">
        <v>2695</v>
      </c>
      <c r="H268" s="229" t="s">
        <v>315</v>
      </c>
      <c r="I268" s="229" t="s">
        <v>381</v>
      </c>
      <c r="M268" s="229" t="s">
        <v>293</v>
      </c>
    </row>
    <row r="269" spans="1:13" s="229" customFormat="1" ht="17.25" customHeight="1" x14ac:dyDescent="0.2">
      <c r="A269" s="229">
        <v>412903</v>
      </c>
      <c r="B269" s="229" t="s">
        <v>1512</v>
      </c>
      <c r="C269" s="229" t="s">
        <v>904</v>
      </c>
      <c r="D269" s="229" t="s">
        <v>1513</v>
      </c>
      <c r="E269" s="229" t="s">
        <v>151</v>
      </c>
      <c r="F269" s="229">
        <v>33327</v>
      </c>
      <c r="G269" s="229" t="s">
        <v>287</v>
      </c>
      <c r="H269" s="229" t="s">
        <v>315</v>
      </c>
      <c r="I269" s="229" t="s">
        <v>381</v>
      </c>
      <c r="M269" s="229" t="s">
        <v>287</v>
      </c>
    </row>
    <row r="270" spans="1:13" s="229" customFormat="1" ht="17.25" customHeight="1" x14ac:dyDescent="0.2">
      <c r="A270" s="229">
        <v>412906</v>
      </c>
      <c r="B270" s="229" t="s">
        <v>1850</v>
      </c>
      <c r="C270" s="229" t="s">
        <v>71</v>
      </c>
      <c r="D270" s="229" t="s">
        <v>968</v>
      </c>
      <c r="E270" s="229" t="s">
        <v>152</v>
      </c>
      <c r="F270" s="229">
        <v>31433</v>
      </c>
      <c r="G270" s="229" t="s">
        <v>284</v>
      </c>
      <c r="H270" s="229" t="s">
        <v>315</v>
      </c>
      <c r="I270" s="229" t="s">
        <v>381</v>
      </c>
      <c r="M270" s="229" t="s">
        <v>284</v>
      </c>
    </row>
    <row r="271" spans="1:13" s="229" customFormat="1" ht="17.25" customHeight="1" x14ac:dyDescent="0.2">
      <c r="A271" s="229">
        <v>412924</v>
      </c>
      <c r="B271" s="229" t="s">
        <v>1243</v>
      </c>
      <c r="C271" s="229" t="s">
        <v>883</v>
      </c>
      <c r="D271" s="229" t="s">
        <v>763</v>
      </c>
      <c r="E271" s="229" t="s">
        <v>152</v>
      </c>
      <c r="F271" s="229">
        <v>30420</v>
      </c>
      <c r="G271" s="229" t="s">
        <v>284</v>
      </c>
      <c r="H271" s="229" t="s">
        <v>315</v>
      </c>
      <c r="I271" s="229" t="s">
        <v>381</v>
      </c>
      <c r="M271" s="229" t="s">
        <v>289</v>
      </c>
    </row>
    <row r="272" spans="1:13" s="229" customFormat="1" ht="17.25" customHeight="1" x14ac:dyDescent="0.2">
      <c r="A272" s="229">
        <v>412932</v>
      </c>
      <c r="B272" s="229" t="s">
        <v>1734</v>
      </c>
      <c r="C272" s="229" t="s">
        <v>73</v>
      </c>
      <c r="D272" s="229" t="s">
        <v>1735</v>
      </c>
      <c r="E272" s="229" t="s">
        <v>152</v>
      </c>
      <c r="F272" s="229">
        <v>31822</v>
      </c>
      <c r="G272" s="229" t="s">
        <v>294</v>
      </c>
      <c r="H272" s="229" t="s">
        <v>315</v>
      </c>
      <c r="I272" s="229" t="s">
        <v>381</v>
      </c>
      <c r="M272" s="229" t="s">
        <v>284</v>
      </c>
    </row>
    <row r="273" spans="1:13" s="229" customFormat="1" ht="17.25" customHeight="1" x14ac:dyDescent="0.2">
      <c r="A273" s="229">
        <v>412975</v>
      </c>
      <c r="B273" s="229" t="s">
        <v>1525</v>
      </c>
      <c r="C273" s="229" t="s">
        <v>530</v>
      </c>
      <c r="D273" s="229" t="s">
        <v>1526</v>
      </c>
      <c r="E273" s="229" t="s">
        <v>152</v>
      </c>
      <c r="H273" s="229" t="s">
        <v>315</v>
      </c>
      <c r="I273" s="229" t="s">
        <v>381</v>
      </c>
      <c r="M273" s="229" t="s">
        <v>284</v>
      </c>
    </row>
    <row r="274" spans="1:13" s="229" customFormat="1" ht="17.25" customHeight="1" x14ac:dyDescent="0.2">
      <c r="A274" s="229">
        <v>412985</v>
      </c>
      <c r="B274" s="229" t="s">
        <v>1511</v>
      </c>
      <c r="C274" s="229" t="s">
        <v>870</v>
      </c>
      <c r="D274" s="229" t="s">
        <v>827</v>
      </c>
      <c r="E274" s="229" t="s">
        <v>151</v>
      </c>
      <c r="F274" s="229">
        <v>32874</v>
      </c>
      <c r="G274" s="229" t="s">
        <v>2679</v>
      </c>
      <c r="H274" s="229" t="s">
        <v>315</v>
      </c>
      <c r="I274" s="229" t="s">
        <v>381</v>
      </c>
      <c r="M274" s="229" t="s">
        <v>309</v>
      </c>
    </row>
    <row r="275" spans="1:13" s="229" customFormat="1" ht="17.25" customHeight="1" x14ac:dyDescent="0.2">
      <c r="A275" s="229">
        <v>413036</v>
      </c>
      <c r="B275" s="229" t="s">
        <v>453</v>
      </c>
      <c r="C275" s="229" t="s">
        <v>454</v>
      </c>
      <c r="D275" s="229" t="s">
        <v>455</v>
      </c>
      <c r="E275" s="229" t="s">
        <v>151</v>
      </c>
      <c r="F275" s="229">
        <v>31558</v>
      </c>
      <c r="G275" s="229" t="s">
        <v>287</v>
      </c>
      <c r="H275" s="229" t="s">
        <v>316</v>
      </c>
      <c r="I275" s="229" t="s">
        <v>381</v>
      </c>
      <c r="M275" s="229" t="s">
        <v>274</v>
      </c>
    </row>
    <row r="276" spans="1:13" s="229" customFormat="1" ht="17.25" customHeight="1" x14ac:dyDescent="0.2">
      <c r="A276" s="229">
        <v>413056</v>
      </c>
      <c r="B276" s="229" t="s">
        <v>1767</v>
      </c>
      <c r="C276" s="229" t="s">
        <v>79</v>
      </c>
      <c r="D276" s="229" t="s">
        <v>1768</v>
      </c>
      <c r="E276" s="229" t="s">
        <v>151</v>
      </c>
      <c r="F276" s="229">
        <v>33633</v>
      </c>
      <c r="G276" s="229" t="s">
        <v>311</v>
      </c>
      <c r="H276" s="229" t="s">
        <v>315</v>
      </c>
      <c r="I276" s="229" t="s">
        <v>381</v>
      </c>
      <c r="M276" s="229" t="s">
        <v>293</v>
      </c>
    </row>
    <row r="277" spans="1:13" s="229" customFormat="1" ht="17.25" customHeight="1" x14ac:dyDescent="0.2">
      <c r="A277" s="229">
        <v>413084</v>
      </c>
      <c r="B277" s="229" t="s">
        <v>1461</v>
      </c>
      <c r="C277" s="229" t="s">
        <v>606</v>
      </c>
      <c r="D277" s="229" t="s">
        <v>1462</v>
      </c>
      <c r="E277" s="229" t="s">
        <v>152</v>
      </c>
      <c r="F277" s="229">
        <v>29079</v>
      </c>
      <c r="G277" s="229" t="s">
        <v>288</v>
      </c>
      <c r="H277" s="229" t="s">
        <v>315</v>
      </c>
      <c r="I277" s="229" t="s">
        <v>381</v>
      </c>
      <c r="M277" s="229" t="s">
        <v>309</v>
      </c>
    </row>
    <row r="278" spans="1:13" s="229" customFormat="1" ht="17.25" customHeight="1" x14ac:dyDescent="0.2">
      <c r="A278" s="229">
        <v>413105</v>
      </c>
      <c r="B278" s="229" t="s">
        <v>1327</v>
      </c>
      <c r="C278" s="229" t="s">
        <v>668</v>
      </c>
      <c r="D278" s="229" t="s">
        <v>1328</v>
      </c>
      <c r="E278" s="229" t="s">
        <v>151</v>
      </c>
      <c r="F278" s="229">
        <v>32712</v>
      </c>
      <c r="G278" s="229" t="s">
        <v>2720</v>
      </c>
      <c r="H278" s="229" t="s">
        <v>315</v>
      </c>
      <c r="I278" s="229" t="s">
        <v>381</v>
      </c>
      <c r="M278" s="229" t="s">
        <v>303</v>
      </c>
    </row>
    <row r="279" spans="1:13" s="229" customFormat="1" ht="17.25" customHeight="1" x14ac:dyDescent="0.2">
      <c r="A279" s="229">
        <v>413153</v>
      </c>
      <c r="B279" s="229" t="s">
        <v>2227</v>
      </c>
      <c r="C279" s="229" t="s">
        <v>90</v>
      </c>
      <c r="D279" s="229" t="s">
        <v>567</v>
      </c>
      <c r="E279" s="229" t="s">
        <v>152</v>
      </c>
      <c r="F279" s="229">
        <v>31813</v>
      </c>
      <c r="G279" s="229" t="s">
        <v>2663</v>
      </c>
      <c r="H279" s="229" t="s">
        <v>315</v>
      </c>
      <c r="I279" s="229" t="s">
        <v>381</v>
      </c>
      <c r="M279" s="229" t="s">
        <v>284</v>
      </c>
    </row>
    <row r="280" spans="1:13" s="229" customFormat="1" ht="17.25" customHeight="1" x14ac:dyDescent="0.2">
      <c r="A280" s="229">
        <v>413185</v>
      </c>
      <c r="B280" s="229" t="s">
        <v>1366</v>
      </c>
      <c r="C280" s="229" t="s">
        <v>131</v>
      </c>
      <c r="D280" s="229" t="s">
        <v>204</v>
      </c>
      <c r="E280" s="229" t="s">
        <v>152</v>
      </c>
      <c r="F280" s="229">
        <v>31778</v>
      </c>
      <c r="G280" s="229" t="s">
        <v>284</v>
      </c>
      <c r="H280" s="229" t="s">
        <v>315</v>
      </c>
      <c r="I280" s="229" t="s">
        <v>381</v>
      </c>
      <c r="M280" s="229" t="s">
        <v>284</v>
      </c>
    </row>
    <row r="281" spans="1:13" s="229" customFormat="1" ht="17.25" customHeight="1" x14ac:dyDescent="0.2">
      <c r="A281" s="229">
        <v>413203</v>
      </c>
      <c r="B281" s="229" t="s">
        <v>1387</v>
      </c>
      <c r="C281" s="229" t="s">
        <v>383</v>
      </c>
      <c r="D281" s="229" t="s">
        <v>948</v>
      </c>
      <c r="E281" s="229" t="s">
        <v>152</v>
      </c>
      <c r="F281" s="229">
        <v>27762</v>
      </c>
      <c r="G281" s="229" t="s">
        <v>297</v>
      </c>
      <c r="H281" s="229" t="s">
        <v>315</v>
      </c>
      <c r="I281" s="229" t="s">
        <v>381</v>
      </c>
      <c r="M281" s="229" t="s">
        <v>289</v>
      </c>
    </row>
    <row r="282" spans="1:13" s="229" customFormat="1" ht="17.25" customHeight="1" x14ac:dyDescent="0.2">
      <c r="A282" s="229">
        <v>413210</v>
      </c>
      <c r="B282" s="229" t="s">
        <v>1848</v>
      </c>
      <c r="C282" s="229" t="s">
        <v>1849</v>
      </c>
      <c r="D282" s="229" t="s">
        <v>242</v>
      </c>
      <c r="E282" s="229" t="s">
        <v>152</v>
      </c>
      <c r="F282" s="229">
        <v>31204</v>
      </c>
      <c r="G282" s="229" t="s">
        <v>284</v>
      </c>
      <c r="H282" s="229" t="s">
        <v>315</v>
      </c>
      <c r="I282" s="229" t="s">
        <v>381</v>
      </c>
      <c r="M282" s="229" t="s">
        <v>284</v>
      </c>
    </row>
    <row r="283" spans="1:13" s="229" customFormat="1" ht="17.25" customHeight="1" x14ac:dyDescent="0.2">
      <c r="A283" s="229">
        <v>413337</v>
      </c>
      <c r="B283" s="229" t="s">
        <v>80</v>
      </c>
      <c r="C283" s="229" t="s">
        <v>699</v>
      </c>
      <c r="D283" s="229" t="s">
        <v>1626</v>
      </c>
      <c r="E283" s="229" t="s">
        <v>151</v>
      </c>
      <c r="F283" s="229">
        <v>27843</v>
      </c>
      <c r="G283" s="229" t="s">
        <v>284</v>
      </c>
      <c r="H283" s="229" t="s">
        <v>315</v>
      </c>
      <c r="I283" s="229" t="s">
        <v>381</v>
      </c>
      <c r="M283" s="229" t="s">
        <v>293</v>
      </c>
    </row>
    <row r="284" spans="1:13" s="229" customFormat="1" ht="17.25" customHeight="1" x14ac:dyDescent="0.2">
      <c r="A284" s="229">
        <v>413389</v>
      </c>
      <c r="B284" s="229" t="s">
        <v>2534</v>
      </c>
      <c r="C284" s="229" t="s">
        <v>779</v>
      </c>
      <c r="D284" s="229" t="s">
        <v>2535</v>
      </c>
      <c r="E284" s="229" t="s">
        <v>152</v>
      </c>
      <c r="F284" s="229">
        <v>31154</v>
      </c>
      <c r="G284" s="229" t="s">
        <v>285</v>
      </c>
      <c r="H284" s="229" t="s">
        <v>315</v>
      </c>
      <c r="I284" s="229" t="s">
        <v>382</v>
      </c>
      <c r="M284" s="229" t="s">
        <v>285</v>
      </c>
    </row>
    <row r="285" spans="1:13" s="229" customFormat="1" ht="17.25" customHeight="1" x14ac:dyDescent="0.2">
      <c r="A285" s="229">
        <v>413399</v>
      </c>
      <c r="B285" s="229" t="s">
        <v>503</v>
      </c>
      <c r="C285" s="229" t="s">
        <v>504</v>
      </c>
      <c r="D285" s="229" t="s">
        <v>505</v>
      </c>
      <c r="E285" s="229" t="s">
        <v>152</v>
      </c>
      <c r="F285" s="229">
        <v>32226</v>
      </c>
      <c r="G285" s="229" t="s">
        <v>284</v>
      </c>
      <c r="H285" s="229" t="s">
        <v>315</v>
      </c>
      <c r="I285" s="229" t="s">
        <v>381</v>
      </c>
      <c r="M285" s="229" t="s">
        <v>284</v>
      </c>
    </row>
    <row r="286" spans="1:13" s="229" customFormat="1" ht="17.25" customHeight="1" x14ac:dyDescent="0.2">
      <c r="A286" s="229">
        <v>413424</v>
      </c>
      <c r="B286" s="229" t="s">
        <v>1292</v>
      </c>
      <c r="C286" s="229" t="s">
        <v>92</v>
      </c>
      <c r="D286" s="229" t="s">
        <v>732</v>
      </c>
      <c r="E286" s="229" t="s">
        <v>152</v>
      </c>
      <c r="F286" s="229">
        <v>33055</v>
      </c>
      <c r="G286" s="229" t="s">
        <v>284</v>
      </c>
      <c r="H286" s="229" t="s">
        <v>315</v>
      </c>
      <c r="I286" s="229" t="s">
        <v>381</v>
      </c>
      <c r="M286" s="229" t="s">
        <v>309</v>
      </c>
    </row>
    <row r="287" spans="1:13" s="229" customFormat="1" ht="17.25" customHeight="1" x14ac:dyDescent="0.2">
      <c r="A287" s="229">
        <v>413438</v>
      </c>
      <c r="B287" s="229" t="s">
        <v>1482</v>
      </c>
      <c r="C287" s="229" t="s">
        <v>92</v>
      </c>
      <c r="D287" s="229" t="s">
        <v>1483</v>
      </c>
      <c r="E287" s="229" t="s">
        <v>152</v>
      </c>
      <c r="F287" s="229">
        <v>30551</v>
      </c>
      <c r="G287" s="229" t="s">
        <v>2662</v>
      </c>
      <c r="H287" s="229" t="s">
        <v>315</v>
      </c>
      <c r="I287" s="229" t="s">
        <v>381</v>
      </c>
      <c r="M287" s="229" t="s">
        <v>303</v>
      </c>
    </row>
    <row r="288" spans="1:13" s="229" customFormat="1" ht="17.25" customHeight="1" x14ac:dyDescent="0.2">
      <c r="A288" s="229">
        <v>413449</v>
      </c>
      <c r="B288" s="229" t="s">
        <v>1596</v>
      </c>
      <c r="C288" s="229" t="s">
        <v>465</v>
      </c>
      <c r="D288" s="229" t="s">
        <v>946</v>
      </c>
      <c r="E288" s="229" t="s">
        <v>152</v>
      </c>
      <c r="F288" s="229">
        <v>32874</v>
      </c>
      <c r="G288" s="229" t="s">
        <v>287</v>
      </c>
      <c r="H288" s="229" t="s">
        <v>316</v>
      </c>
      <c r="I288" s="229" t="s">
        <v>381</v>
      </c>
      <c r="M288" s="229" t="s">
        <v>274</v>
      </c>
    </row>
    <row r="289" spans="1:13" s="229" customFormat="1" ht="17.25" customHeight="1" x14ac:dyDescent="0.2">
      <c r="A289" s="229">
        <v>413464</v>
      </c>
      <c r="B289" s="229" t="s">
        <v>1594</v>
      </c>
      <c r="C289" s="229" t="s">
        <v>773</v>
      </c>
      <c r="D289" s="229" t="s">
        <v>1595</v>
      </c>
      <c r="E289" s="229" t="s">
        <v>152</v>
      </c>
      <c r="F289" s="229">
        <v>33575</v>
      </c>
      <c r="G289" s="229" t="s">
        <v>284</v>
      </c>
      <c r="H289" s="229" t="s">
        <v>315</v>
      </c>
      <c r="I289" s="229" t="s">
        <v>381</v>
      </c>
      <c r="M289" s="229" t="s">
        <v>309</v>
      </c>
    </row>
    <row r="290" spans="1:13" s="229" customFormat="1" ht="17.25" customHeight="1" x14ac:dyDescent="0.2">
      <c r="A290" s="229">
        <v>413475</v>
      </c>
      <c r="B290" s="229" t="s">
        <v>1721</v>
      </c>
      <c r="C290" s="229" t="s">
        <v>75</v>
      </c>
      <c r="D290" s="229" t="s">
        <v>78</v>
      </c>
      <c r="E290" s="229" t="s">
        <v>151</v>
      </c>
      <c r="H290" s="229" t="s">
        <v>315</v>
      </c>
      <c r="I290" s="229" t="s">
        <v>381</v>
      </c>
      <c r="M290" s="229" t="s">
        <v>303</v>
      </c>
    </row>
    <row r="291" spans="1:13" s="229" customFormat="1" ht="17.25" customHeight="1" x14ac:dyDescent="0.2">
      <c r="A291" s="229">
        <v>413501</v>
      </c>
      <c r="B291" s="229" t="s">
        <v>1847</v>
      </c>
      <c r="C291" s="229" t="s">
        <v>823</v>
      </c>
      <c r="D291" s="229" t="s">
        <v>407</v>
      </c>
      <c r="E291" s="229" t="s">
        <v>152</v>
      </c>
      <c r="F291" s="229">
        <v>32828</v>
      </c>
      <c r="G291" s="229" t="s">
        <v>2589</v>
      </c>
      <c r="H291" s="229" t="s">
        <v>315</v>
      </c>
      <c r="I291" s="229" t="s">
        <v>381</v>
      </c>
      <c r="M291" s="229" t="s">
        <v>293</v>
      </c>
    </row>
    <row r="292" spans="1:13" s="229" customFormat="1" ht="17.25" customHeight="1" x14ac:dyDescent="0.2">
      <c r="A292" s="229">
        <v>413524</v>
      </c>
      <c r="B292" s="229" t="s">
        <v>1846</v>
      </c>
      <c r="C292" s="229" t="s">
        <v>111</v>
      </c>
      <c r="D292" s="229" t="s">
        <v>224</v>
      </c>
      <c r="E292" s="229" t="s">
        <v>152</v>
      </c>
      <c r="F292" s="229">
        <v>31946</v>
      </c>
      <c r="G292" s="229" t="s">
        <v>284</v>
      </c>
      <c r="H292" s="229" t="s">
        <v>315</v>
      </c>
      <c r="I292" s="229" t="s">
        <v>381</v>
      </c>
      <c r="M292" s="229" t="s">
        <v>284</v>
      </c>
    </row>
    <row r="293" spans="1:13" s="229" customFormat="1" ht="17.25" customHeight="1" x14ac:dyDescent="0.2">
      <c r="A293" s="229">
        <v>413542</v>
      </c>
      <c r="B293" s="229" t="s">
        <v>2424</v>
      </c>
      <c r="C293" s="229" t="s">
        <v>83</v>
      </c>
      <c r="D293" s="229" t="s">
        <v>617</v>
      </c>
      <c r="E293" s="229" t="s">
        <v>152</v>
      </c>
      <c r="F293" s="229">
        <v>32527</v>
      </c>
      <c r="G293" s="229" t="s">
        <v>2598</v>
      </c>
      <c r="H293" s="229" t="s">
        <v>315</v>
      </c>
      <c r="I293" s="229" t="s">
        <v>382</v>
      </c>
      <c r="M293" s="229" t="s">
        <v>287</v>
      </c>
    </row>
    <row r="294" spans="1:13" s="229" customFormat="1" ht="17.25" customHeight="1" x14ac:dyDescent="0.2">
      <c r="A294" s="229">
        <v>413571</v>
      </c>
      <c r="B294" s="229" t="s">
        <v>1977</v>
      </c>
      <c r="C294" s="229" t="s">
        <v>343</v>
      </c>
      <c r="D294" s="229" t="s">
        <v>617</v>
      </c>
      <c r="E294" s="229" t="s">
        <v>151</v>
      </c>
      <c r="F294" s="229">
        <v>29653</v>
      </c>
      <c r="G294" s="229" t="s">
        <v>2600</v>
      </c>
      <c r="H294" s="229" t="s">
        <v>315</v>
      </c>
      <c r="I294" s="229" t="s">
        <v>381</v>
      </c>
      <c r="M294" s="229" t="s">
        <v>287</v>
      </c>
    </row>
    <row r="295" spans="1:13" s="229" customFormat="1" ht="17.25" customHeight="1" x14ac:dyDescent="0.2">
      <c r="A295" s="229">
        <v>413648</v>
      </c>
      <c r="B295" s="229" t="s">
        <v>2154</v>
      </c>
      <c r="C295" s="229" t="s">
        <v>709</v>
      </c>
      <c r="D295" s="229" t="s">
        <v>208</v>
      </c>
      <c r="E295" s="229" t="s">
        <v>151</v>
      </c>
      <c r="F295" s="229">
        <v>32151</v>
      </c>
      <c r="G295" s="229" t="s">
        <v>2638</v>
      </c>
      <c r="H295" s="229" t="s">
        <v>315</v>
      </c>
      <c r="I295" s="229" t="s">
        <v>381</v>
      </c>
      <c r="M295" s="229" t="s">
        <v>293</v>
      </c>
    </row>
    <row r="296" spans="1:13" s="229" customFormat="1" ht="17.25" customHeight="1" x14ac:dyDescent="0.2">
      <c r="A296" s="229">
        <v>413690</v>
      </c>
      <c r="B296" s="229" t="s">
        <v>1364</v>
      </c>
      <c r="C296" s="229" t="s">
        <v>76</v>
      </c>
      <c r="D296" s="229" t="s">
        <v>1365</v>
      </c>
      <c r="E296" s="229" t="s">
        <v>151</v>
      </c>
      <c r="F296" s="229">
        <v>31212</v>
      </c>
      <c r="G296" s="229" t="s">
        <v>301</v>
      </c>
      <c r="H296" s="229" t="s">
        <v>315</v>
      </c>
      <c r="I296" s="229" t="s">
        <v>381</v>
      </c>
      <c r="M296" s="229" t="s">
        <v>289</v>
      </c>
    </row>
    <row r="297" spans="1:13" s="229" customFormat="1" ht="17.25" customHeight="1" x14ac:dyDescent="0.2">
      <c r="A297" s="229">
        <v>413709</v>
      </c>
      <c r="B297" s="229" t="s">
        <v>2338</v>
      </c>
      <c r="C297" s="229" t="s">
        <v>856</v>
      </c>
      <c r="D297" s="229" t="s">
        <v>2339</v>
      </c>
      <c r="E297" s="229" t="s">
        <v>151</v>
      </c>
      <c r="F297" s="229">
        <v>32177</v>
      </c>
      <c r="G297" s="229" t="s">
        <v>284</v>
      </c>
      <c r="H297" s="229" t="s">
        <v>315</v>
      </c>
      <c r="I297" s="229" t="s">
        <v>382</v>
      </c>
      <c r="M297" s="229" t="s">
        <v>284</v>
      </c>
    </row>
    <row r="298" spans="1:13" s="229" customFormat="1" ht="17.25" customHeight="1" x14ac:dyDescent="0.2">
      <c r="A298" s="229">
        <v>413712</v>
      </c>
      <c r="B298" s="229" t="s">
        <v>1448</v>
      </c>
      <c r="C298" s="229" t="s">
        <v>69</v>
      </c>
      <c r="D298" s="229" t="s">
        <v>1449</v>
      </c>
      <c r="E298" s="229" t="s">
        <v>152</v>
      </c>
      <c r="F298" s="229">
        <v>31048</v>
      </c>
      <c r="G298" s="229" t="s">
        <v>2572</v>
      </c>
      <c r="H298" s="229" t="s">
        <v>315</v>
      </c>
      <c r="I298" s="229" t="s">
        <v>381</v>
      </c>
      <c r="M298" s="229" t="s">
        <v>303</v>
      </c>
    </row>
    <row r="299" spans="1:13" s="229" customFormat="1" ht="17.25" customHeight="1" x14ac:dyDescent="0.2">
      <c r="A299" s="229">
        <v>413722</v>
      </c>
      <c r="B299" s="229" t="s">
        <v>523</v>
      </c>
      <c r="C299" s="229" t="s">
        <v>92</v>
      </c>
      <c r="D299" s="229" t="s">
        <v>258</v>
      </c>
      <c r="E299" s="229" t="s">
        <v>152</v>
      </c>
      <c r="F299" s="229">
        <v>33800</v>
      </c>
      <c r="G299" s="229" t="s">
        <v>284</v>
      </c>
      <c r="H299" s="229" t="s">
        <v>315</v>
      </c>
      <c r="I299" s="229" t="s">
        <v>381</v>
      </c>
      <c r="M299" s="229" t="s">
        <v>284</v>
      </c>
    </row>
    <row r="300" spans="1:13" s="229" customFormat="1" ht="17.25" customHeight="1" x14ac:dyDescent="0.2">
      <c r="A300" s="229">
        <v>413730</v>
      </c>
      <c r="B300" s="229" t="s">
        <v>1184</v>
      </c>
      <c r="C300" s="229" t="s">
        <v>83</v>
      </c>
      <c r="D300" s="229" t="s">
        <v>239</v>
      </c>
      <c r="E300" s="229" t="s">
        <v>151</v>
      </c>
      <c r="F300" s="229">
        <v>33604</v>
      </c>
      <c r="G300" s="229" t="s">
        <v>2604</v>
      </c>
      <c r="H300" s="229" t="s">
        <v>315</v>
      </c>
      <c r="I300" s="229" t="s">
        <v>381</v>
      </c>
      <c r="M300" s="229" t="s">
        <v>300</v>
      </c>
    </row>
    <row r="301" spans="1:13" s="229" customFormat="1" ht="17.25" customHeight="1" x14ac:dyDescent="0.2">
      <c r="A301" s="229">
        <v>413731</v>
      </c>
      <c r="B301" s="229" t="s">
        <v>1510</v>
      </c>
      <c r="C301" s="229" t="s">
        <v>547</v>
      </c>
      <c r="D301" s="229" t="s">
        <v>820</v>
      </c>
      <c r="E301" s="229" t="s">
        <v>152</v>
      </c>
      <c r="F301" s="229">
        <v>30847</v>
      </c>
      <c r="G301" s="229" t="s">
        <v>2632</v>
      </c>
      <c r="H301" s="229" t="s">
        <v>315</v>
      </c>
      <c r="I301" s="229" t="s">
        <v>381</v>
      </c>
      <c r="M301" s="229" t="s">
        <v>284</v>
      </c>
    </row>
    <row r="302" spans="1:13" s="229" customFormat="1" ht="17.25" customHeight="1" x14ac:dyDescent="0.2">
      <c r="A302" s="229">
        <v>413813</v>
      </c>
      <c r="B302" s="229" t="s">
        <v>1845</v>
      </c>
      <c r="C302" s="229" t="s">
        <v>385</v>
      </c>
      <c r="D302" s="229" t="s">
        <v>716</v>
      </c>
      <c r="E302" s="229" t="s">
        <v>152</v>
      </c>
      <c r="H302" s="229" t="s">
        <v>315</v>
      </c>
      <c r="I302" s="229" t="s">
        <v>381</v>
      </c>
      <c r="M302" s="229" t="s">
        <v>289</v>
      </c>
    </row>
    <row r="303" spans="1:13" s="229" customFormat="1" ht="17.25" customHeight="1" x14ac:dyDescent="0.2">
      <c r="A303" s="229">
        <v>413825</v>
      </c>
      <c r="B303" s="229" t="s">
        <v>1688</v>
      </c>
      <c r="C303" s="229" t="s">
        <v>854</v>
      </c>
      <c r="D303" s="229" t="s">
        <v>254</v>
      </c>
      <c r="E303" s="229" t="s">
        <v>151</v>
      </c>
      <c r="F303" s="229">
        <v>29927</v>
      </c>
      <c r="G303" s="229" t="s">
        <v>304</v>
      </c>
      <c r="H303" s="229" t="s">
        <v>315</v>
      </c>
      <c r="I303" s="229" t="s">
        <v>381</v>
      </c>
      <c r="M303" s="229" t="s">
        <v>284</v>
      </c>
    </row>
    <row r="304" spans="1:13" s="229" customFormat="1" ht="17.25" customHeight="1" x14ac:dyDescent="0.2">
      <c r="A304" s="229">
        <v>413827</v>
      </c>
      <c r="B304" s="229" t="s">
        <v>2434</v>
      </c>
      <c r="C304" s="229" t="s">
        <v>75</v>
      </c>
      <c r="D304" s="229" t="s">
        <v>2435</v>
      </c>
      <c r="E304" s="229" t="s">
        <v>152</v>
      </c>
      <c r="F304" s="229">
        <v>33623</v>
      </c>
      <c r="G304" s="229" t="s">
        <v>2611</v>
      </c>
      <c r="H304" s="229" t="s">
        <v>315</v>
      </c>
      <c r="I304" s="229" t="s">
        <v>382</v>
      </c>
      <c r="M304" s="229" t="s">
        <v>293</v>
      </c>
    </row>
    <row r="305" spans="1:13" s="229" customFormat="1" ht="17.25" customHeight="1" x14ac:dyDescent="0.2">
      <c r="A305" s="229">
        <v>413864</v>
      </c>
      <c r="B305" s="229" t="s">
        <v>436</v>
      </c>
      <c r="C305" s="229" t="s">
        <v>73</v>
      </c>
      <c r="D305" s="229" t="s">
        <v>421</v>
      </c>
      <c r="E305" s="229" t="s">
        <v>151</v>
      </c>
      <c r="F305" s="229">
        <v>31792</v>
      </c>
      <c r="G305" s="229" t="s">
        <v>284</v>
      </c>
      <c r="H305" s="229" t="s">
        <v>315</v>
      </c>
      <c r="I305" s="229" t="s">
        <v>381</v>
      </c>
      <c r="M305" s="229" t="s">
        <v>284</v>
      </c>
    </row>
    <row r="306" spans="1:13" s="229" customFormat="1" ht="17.25" customHeight="1" x14ac:dyDescent="0.2">
      <c r="A306" s="229">
        <v>413875</v>
      </c>
      <c r="B306" s="229" t="s">
        <v>1242</v>
      </c>
      <c r="C306" s="229" t="s">
        <v>92</v>
      </c>
      <c r="D306" s="229" t="s">
        <v>215</v>
      </c>
      <c r="E306" s="229" t="s">
        <v>152</v>
      </c>
      <c r="F306" s="229">
        <v>33722</v>
      </c>
      <c r="G306" s="229" t="s">
        <v>284</v>
      </c>
      <c r="H306" s="229" t="s">
        <v>315</v>
      </c>
      <c r="I306" s="229" t="s">
        <v>381</v>
      </c>
      <c r="M306" s="229" t="s">
        <v>309</v>
      </c>
    </row>
    <row r="307" spans="1:13" s="229" customFormat="1" ht="17.25" customHeight="1" x14ac:dyDescent="0.2">
      <c r="A307" s="229">
        <v>413928</v>
      </c>
      <c r="B307" s="229" t="s">
        <v>1227</v>
      </c>
      <c r="C307" s="229" t="s">
        <v>137</v>
      </c>
      <c r="D307" s="229" t="s">
        <v>1228</v>
      </c>
      <c r="E307" s="229" t="s">
        <v>152</v>
      </c>
      <c r="F307" s="229">
        <v>33608</v>
      </c>
      <c r="G307" s="229" t="s">
        <v>284</v>
      </c>
      <c r="H307" s="229" t="s">
        <v>315</v>
      </c>
      <c r="I307" s="229" t="s">
        <v>381</v>
      </c>
      <c r="M307" s="229" t="s">
        <v>303</v>
      </c>
    </row>
    <row r="308" spans="1:13" s="229" customFormat="1" ht="17.25" customHeight="1" x14ac:dyDescent="0.2">
      <c r="A308" s="229">
        <v>413929</v>
      </c>
      <c r="B308" s="229" t="s">
        <v>2404</v>
      </c>
      <c r="C308" s="229" t="s">
        <v>115</v>
      </c>
      <c r="D308" s="229" t="s">
        <v>2405</v>
      </c>
      <c r="E308" s="229" t="s">
        <v>152</v>
      </c>
      <c r="F308" s="229">
        <v>31907</v>
      </c>
      <c r="G308" s="229" t="s">
        <v>284</v>
      </c>
      <c r="H308" s="229" t="s">
        <v>316</v>
      </c>
      <c r="I308" s="229" t="s">
        <v>382</v>
      </c>
      <c r="M308" s="229" t="s">
        <v>274</v>
      </c>
    </row>
    <row r="309" spans="1:13" s="229" customFormat="1" ht="17.25" customHeight="1" x14ac:dyDescent="0.2">
      <c r="A309" s="229">
        <v>413957</v>
      </c>
      <c r="B309" s="229" t="s">
        <v>1844</v>
      </c>
      <c r="C309" s="229" t="s">
        <v>559</v>
      </c>
      <c r="D309" s="229" t="s">
        <v>595</v>
      </c>
      <c r="E309" s="229" t="s">
        <v>152</v>
      </c>
      <c r="F309" s="229">
        <v>30744</v>
      </c>
      <c r="G309" s="229" t="s">
        <v>284</v>
      </c>
      <c r="H309" s="229" t="s">
        <v>315</v>
      </c>
      <c r="I309" s="229" t="s">
        <v>381</v>
      </c>
      <c r="M309" s="229" t="s">
        <v>284</v>
      </c>
    </row>
    <row r="310" spans="1:13" s="229" customFormat="1" ht="17.25" customHeight="1" x14ac:dyDescent="0.2">
      <c r="A310" s="229">
        <v>413971</v>
      </c>
      <c r="B310" s="229" t="s">
        <v>1278</v>
      </c>
      <c r="C310" s="229" t="s">
        <v>709</v>
      </c>
      <c r="D310" s="229" t="s">
        <v>241</v>
      </c>
      <c r="E310" s="229" t="s">
        <v>152</v>
      </c>
      <c r="F310" s="229">
        <v>33711</v>
      </c>
      <c r="G310" s="229" t="s">
        <v>2718</v>
      </c>
      <c r="H310" s="229" t="s">
        <v>315</v>
      </c>
      <c r="I310" s="229" t="s">
        <v>381</v>
      </c>
      <c r="M310" s="229" t="s">
        <v>293</v>
      </c>
    </row>
    <row r="311" spans="1:13" s="229" customFormat="1" ht="17.25" customHeight="1" x14ac:dyDescent="0.2">
      <c r="A311" s="229">
        <v>413977</v>
      </c>
      <c r="B311" s="229" t="s">
        <v>1581</v>
      </c>
      <c r="C311" s="229" t="s">
        <v>1039</v>
      </c>
      <c r="D311" s="229" t="s">
        <v>734</v>
      </c>
      <c r="E311" s="229" t="s">
        <v>152</v>
      </c>
      <c r="F311" s="229">
        <v>32893</v>
      </c>
      <c r="G311" s="229" t="s">
        <v>284</v>
      </c>
      <c r="H311" s="229" t="s">
        <v>315</v>
      </c>
      <c r="I311" s="229" t="s">
        <v>381</v>
      </c>
      <c r="M311" s="229" t="s">
        <v>287</v>
      </c>
    </row>
    <row r="312" spans="1:13" s="229" customFormat="1" ht="17.25" customHeight="1" x14ac:dyDescent="0.2">
      <c r="A312" s="229">
        <v>414001</v>
      </c>
      <c r="B312" s="229" t="s">
        <v>1409</v>
      </c>
      <c r="C312" s="229" t="s">
        <v>644</v>
      </c>
      <c r="D312" s="229" t="s">
        <v>716</v>
      </c>
      <c r="E312" s="229" t="s">
        <v>152</v>
      </c>
      <c r="F312" s="229">
        <v>33972</v>
      </c>
      <c r="G312" s="229" t="s">
        <v>284</v>
      </c>
      <c r="H312" s="229" t="s">
        <v>315</v>
      </c>
      <c r="I312" s="229" t="s">
        <v>381</v>
      </c>
      <c r="M312" s="229" t="s">
        <v>287</v>
      </c>
    </row>
    <row r="313" spans="1:13" s="229" customFormat="1" ht="17.25" customHeight="1" x14ac:dyDescent="0.2">
      <c r="A313" s="229">
        <v>414004</v>
      </c>
      <c r="B313" s="229" t="s">
        <v>1224</v>
      </c>
      <c r="C313" s="229" t="s">
        <v>1225</v>
      </c>
      <c r="D313" s="229" t="s">
        <v>1226</v>
      </c>
      <c r="E313" s="229" t="s">
        <v>151</v>
      </c>
      <c r="F313" s="229">
        <v>33682</v>
      </c>
      <c r="G313" s="229" t="s">
        <v>284</v>
      </c>
      <c r="H313" s="229" t="s">
        <v>315</v>
      </c>
      <c r="I313" s="229" t="s">
        <v>381</v>
      </c>
      <c r="M313" s="229" t="s">
        <v>297</v>
      </c>
    </row>
    <row r="314" spans="1:13" s="229" customFormat="1" ht="17.25" customHeight="1" x14ac:dyDescent="0.2">
      <c r="A314" s="229">
        <v>414006</v>
      </c>
      <c r="B314" s="229" t="s">
        <v>1705</v>
      </c>
      <c r="C314" s="229" t="s">
        <v>761</v>
      </c>
      <c r="D314" s="229" t="s">
        <v>1706</v>
      </c>
      <c r="E314" s="229" t="s">
        <v>152</v>
      </c>
      <c r="F314" s="229">
        <v>30811</v>
      </c>
      <c r="G314" s="229" t="s">
        <v>2737</v>
      </c>
      <c r="H314" s="229" t="s">
        <v>315</v>
      </c>
      <c r="I314" s="229" t="s">
        <v>381</v>
      </c>
      <c r="M314" s="229" t="s">
        <v>284</v>
      </c>
    </row>
    <row r="315" spans="1:13" s="229" customFormat="1" ht="17.25" customHeight="1" x14ac:dyDescent="0.2">
      <c r="A315" s="229">
        <v>414011</v>
      </c>
      <c r="B315" s="229" t="s">
        <v>1362</v>
      </c>
      <c r="C315" s="229" t="s">
        <v>111</v>
      </c>
      <c r="D315" s="229" t="s">
        <v>1363</v>
      </c>
      <c r="E315" s="229" t="s">
        <v>152</v>
      </c>
      <c r="F315" s="229">
        <v>33649</v>
      </c>
      <c r="G315" s="229" t="s">
        <v>1311</v>
      </c>
      <c r="H315" s="229" t="s">
        <v>315</v>
      </c>
      <c r="I315" s="229" t="s">
        <v>381</v>
      </c>
      <c r="M315" s="229" t="s">
        <v>284</v>
      </c>
    </row>
    <row r="316" spans="1:13" s="229" customFormat="1" ht="17.25" customHeight="1" x14ac:dyDescent="0.2">
      <c r="A316" s="229">
        <v>414062</v>
      </c>
      <c r="B316" s="229" t="s">
        <v>1182</v>
      </c>
      <c r="C316" s="229" t="s">
        <v>608</v>
      </c>
      <c r="D316" s="229" t="s">
        <v>1183</v>
      </c>
      <c r="E316" s="229" t="s">
        <v>151</v>
      </c>
      <c r="F316" s="229">
        <v>30273</v>
      </c>
      <c r="G316" s="229" t="s">
        <v>2588</v>
      </c>
      <c r="H316" s="229" t="s">
        <v>315</v>
      </c>
      <c r="I316" s="229" t="s">
        <v>381</v>
      </c>
      <c r="M316" s="229" t="s">
        <v>293</v>
      </c>
    </row>
    <row r="317" spans="1:13" s="229" customFormat="1" ht="17.25" customHeight="1" x14ac:dyDescent="0.2">
      <c r="A317" s="229">
        <v>414108</v>
      </c>
      <c r="B317" s="229" t="s">
        <v>2218</v>
      </c>
      <c r="C317" s="229" t="s">
        <v>81</v>
      </c>
      <c r="D317" s="229" t="s">
        <v>472</v>
      </c>
      <c r="E317" s="229" t="s">
        <v>151</v>
      </c>
      <c r="F317" s="229">
        <v>33770</v>
      </c>
      <c r="G317" s="229" t="s">
        <v>284</v>
      </c>
      <c r="H317" s="229" t="s">
        <v>315</v>
      </c>
      <c r="I317" s="229" t="s">
        <v>381</v>
      </c>
      <c r="M317" s="229" t="s">
        <v>284</v>
      </c>
    </row>
    <row r="318" spans="1:13" s="229" customFormat="1" ht="17.25" customHeight="1" x14ac:dyDescent="0.2">
      <c r="A318" s="229">
        <v>414161</v>
      </c>
      <c r="B318" s="229" t="s">
        <v>489</v>
      </c>
      <c r="C318" s="229" t="s">
        <v>490</v>
      </c>
      <c r="D318" s="229" t="s">
        <v>233</v>
      </c>
      <c r="E318" s="229" t="s">
        <v>152</v>
      </c>
      <c r="F318" s="229">
        <v>32152</v>
      </c>
      <c r="G318" s="229" t="s">
        <v>284</v>
      </c>
      <c r="H318" s="229" t="s">
        <v>315</v>
      </c>
      <c r="I318" s="229" t="s">
        <v>381</v>
      </c>
      <c r="M318" s="229" t="s">
        <v>284</v>
      </c>
    </row>
    <row r="319" spans="1:13" s="229" customFormat="1" ht="17.25" customHeight="1" x14ac:dyDescent="0.2">
      <c r="A319" s="229">
        <v>414180</v>
      </c>
      <c r="B319" s="229" t="s">
        <v>2403</v>
      </c>
      <c r="C319" s="229" t="s">
        <v>610</v>
      </c>
      <c r="D319" s="229" t="s">
        <v>227</v>
      </c>
      <c r="E319" s="229" t="s">
        <v>151</v>
      </c>
      <c r="F319" s="229" t="s">
        <v>2753</v>
      </c>
      <c r="G319" s="229" t="s">
        <v>284</v>
      </c>
      <c r="H319" s="229" t="s">
        <v>315</v>
      </c>
      <c r="I319" s="229" t="s">
        <v>382</v>
      </c>
      <c r="M319" s="229" t="s">
        <v>302</v>
      </c>
    </row>
    <row r="320" spans="1:13" s="229" customFormat="1" ht="17.25" customHeight="1" x14ac:dyDescent="0.2">
      <c r="A320" s="229">
        <v>414210</v>
      </c>
      <c r="B320" s="229" t="s">
        <v>2152</v>
      </c>
      <c r="C320" s="229" t="s">
        <v>752</v>
      </c>
      <c r="D320" s="229" t="s">
        <v>2153</v>
      </c>
      <c r="E320" s="229" t="s">
        <v>151</v>
      </c>
      <c r="F320" s="229">
        <v>33337</v>
      </c>
      <c r="G320" s="229" t="s">
        <v>2657</v>
      </c>
      <c r="H320" s="229" t="s">
        <v>315</v>
      </c>
      <c r="I320" s="229" t="s">
        <v>381</v>
      </c>
      <c r="M320" s="229" t="s">
        <v>298</v>
      </c>
    </row>
    <row r="321" spans="1:13" s="229" customFormat="1" ht="17.25" customHeight="1" x14ac:dyDescent="0.2">
      <c r="A321" s="229">
        <v>414219</v>
      </c>
      <c r="B321" s="229" t="s">
        <v>534</v>
      </c>
      <c r="C321" s="229" t="s">
        <v>93</v>
      </c>
      <c r="D321" s="229" t="s">
        <v>535</v>
      </c>
      <c r="E321" s="229" t="s">
        <v>151</v>
      </c>
      <c r="F321" s="229">
        <v>29300</v>
      </c>
      <c r="G321" s="229" t="s">
        <v>2675</v>
      </c>
      <c r="H321" s="229" t="s">
        <v>315</v>
      </c>
      <c r="I321" s="229" t="s">
        <v>381</v>
      </c>
      <c r="M321" s="229" t="s">
        <v>302</v>
      </c>
    </row>
    <row r="322" spans="1:13" s="229" customFormat="1" ht="17.25" customHeight="1" x14ac:dyDescent="0.2">
      <c r="A322" s="229">
        <v>414230</v>
      </c>
      <c r="B322" s="229" t="s">
        <v>1566</v>
      </c>
      <c r="C322" s="229" t="s">
        <v>84</v>
      </c>
      <c r="D322" s="229" t="s">
        <v>666</v>
      </c>
      <c r="E322" s="229" t="s">
        <v>152</v>
      </c>
      <c r="F322" s="229">
        <v>31070</v>
      </c>
      <c r="G322" s="229" t="s">
        <v>284</v>
      </c>
      <c r="H322" s="229" t="s">
        <v>315</v>
      </c>
      <c r="I322" s="229" t="s">
        <v>381</v>
      </c>
      <c r="M322" s="229" t="s">
        <v>284</v>
      </c>
    </row>
    <row r="323" spans="1:13" s="229" customFormat="1" ht="17.25" customHeight="1" x14ac:dyDescent="0.2">
      <c r="A323" s="229">
        <v>414243</v>
      </c>
      <c r="B323" s="229" t="s">
        <v>2362</v>
      </c>
      <c r="C323" s="229" t="s">
        <v>115</v>
      </c>
      <c r="D323" s="229" t="s">
        <v>244</v>
      </c>
      <c r="E323" s="229" t="s">
        <v>152</v>
      </c>
      <c r="H323" s="229" t="s">
        <v>315</v>
      </c>
      <c r="I323" s="229" t="s">
        <v>382</v>
      </c>
      <c r="M323" s="229" t="s">
        <v>287</v>
      </c>
    </row>
    <row r="324" spans="1:13" s="229" customFormat="1" ht="17.25" customHeight="1" x14ac:dyDescent="0.2">
      <c r="A324" s="229">
        <v>414250</v>
      </c>
      <c r="B324" s="229" t="s">
        <v>1198</v>
      </c>
      <c r="C324" s="229" t="s">
        <v>75</v>
      </c>
      <c r="D324" s="229" t="s">
        <v>939</v>
      </c>
      <c r="E324" s="229" t="s">
        <v>151</v>
      </c>
      <c r="F324" s="229">
        <v>28126</v>
      </c>
      <c r="G324" s="229" t="s">
        <v>2713</v>
      </c>
      <c r="H324" s="229" t="s">
        <v>315</v>
      </c>
      <c r="I324" s="229" t="s">
        <v>381</v>
      </c>
      <c r="M324" s="229" t="s">
        <v>302</v>
      </c>
    </row>
    <row r="325" spans="1:13" s="229" customFormat="1" ht="17.25" customHeight="1" x14ac:dyDescent="0.2">
      <c r="A325" s="229">
        <v>414255</v>
      </c>
      <c r="B325" s="229" t="s">
        <v>1150</v>
      </c>
      <c r="C325" s="229" t="s">
        <v>103</v>
      </c>
      <c r="D325" s="229" t="s">
        <v>1151</v>
      </c>
      <c r="E325" s="229" t="s">
        <v>151</v>
      </c>
      <c r="F325" s="229">
        <v>32955</v>
      </c>
      <c r="G325" s="229" t="s">
        <v>294</v>
      </c>
      <c r="H325" s="229" t="s">
        <v>315</v>
      </c>
      <c r="I325" s="229" t="s">
        <v>381</v>
      </c>
      <c r="M325" s="229" t="s">
        <v>293</v>
      </c>
    </row>
    <row r="326" spans="1:13" s="229" customFormat="1" ht="17.25" customHeight="1" x14ac:dyDescent="0.2">
      <c r="A326" s="229">
        <v>414268</v>
      </c>
      <c r="B326" s="229" t="s">
        <v>1481</v>
      </c>
      <c r="C326" s="229" t="s">
        <v>72</v>
      </c>
      <c r="D326" s="229" t="s">
        <v>592</v>
      </c>
      <c r="E326" s="229" t="s">
        <v>152</v>
      </c>
      <c r="F326" s="229">
        <v>33395</v>
      </c>
      <c r="G326" s="229" t="s">
        <v>284</v>
      </c>
      <c r="H326" s="229" t="s">
        <v>315</v>
      </c>
      <c r="I326" s="229" t="s">
        <v>381</v>
      </c>
      <c r="M326" s="229" t="s">
        <v>284</v>
      </c>
    </row>
    <row r="327" spans="1:13" s="229" customFormat="1" ht="17.25" customHeight="1" x14ac:dyDescent="0.2">
      <c r="A327" s="229">
        <v>414292</v>
      </c>
      <c r="B327" s="229" t="s">
        <v>2366</v>
      </c>
      <c r="C327" s="229" t="s">
        <v>119</v>
      </c>
      <c r="D327" s="229" t="s">
        <v>946</v>
      </c>
      <c r="E327" s="229" t="s">
        <v>152</v>
      </c>
      <c r="F327" s="229">
        <v>33365</v>
      </c>
      <c r="G327" s="229" t="s">
        <v>284</v>
      </c>
      <c r="H327" s="229" t="s">
        <v>315</v>
      </c>
      <c r="I327" s="229" t="s">
        <v>382</v>
      </c>
      <c r="M327" s="229" t="s">
        <v>284</v>
      </c>
    </row>
    <row r="328" spans="1:13" s="229" customFormat="1" ht="17.25" customHeight="1" x14ac:dyDescent="0.2">
      <c r="A328" s="229">
        <v>414297</v>
      </c>
      <c r="B328" s="229" t="s">
        <v>2379</v>
      </c>
      <c r="C328" s="229" t="s">
        <v>78</v>
      </c>
      <c r="D328" s="229" t="s">
        <v>2380</v>
      </c>
      <c r="E328" s="229" t="s">
        <v>152</v>
      </c>
      <c r="F328" s="229">
        <v>31414</v>
      </c>
      <c r="G328" s="229" t="s">
        <v>284</v>
      </c>
      <c r="H328" s="229" t="s">
        <v>315</v>
      </c>
      <c r="I328" s="229" t="s">
        <v>382</v>
      </c>
      <c r="M328" s="229" t="s">
        <v>284</v>
      </c>
    </row>
    <row r="329" spans="1:13" s="229" customFormat="1" ht="17.25" customHeight="1" x14ac:dyDescent="0.2">
      <c r="A329" s="229">
        <v>414333</v>
      </c>
      <c r="B329" s="229" t="s">
        <v>2200</v>
      </c>
      <c r="C329" s="229" t="s">
        <v>555</v>
      </c>
      <c r="D329" s="229" t="s">
        <v>271</v>
      </c>
      <c r="E329" s="229" t="s">
        <v>151</v>
      </c>
      <c r="F329" s="229">
        <v>33329</v>
      </c>
      <c r="G329" s="229" t="s">
        <v>284</v>
      </c>
      <c r="H329" s="229" t="s">
        <v>315</v>
      </c>
      <c r="I329" s="229" t="s">
        <v>381</v>
      </c>
      <c r="M329" s="229" t="s">
        <v>284</v>
      </c>
    </row>
    <row r="330" spans="1:13" s="229" customFormat="1" ht="17.25" customHeight="1" x14ac:dyDescent="0.2">
      <c r="A330" s="229">
        <v>414340</v>
      </c>
      <c r="B330" s="229" t="s">
        <v>931</v>
      </c>
      <c r="C330" s="229" t="s">
        <v>591</v>
      </c>
      <c r="D330" s="229" t="s">
        <v>2079</v>
      </c>
      <c r="E330" s="229" t="s">
        <v>151</v>
      </c>
      <c r="F330" s="229">
        <v>33628</v>
      </c>
      <c r="G330" s="229" t="s">
        <v>2601</v>
      </c>
      <c r="H330" s="229" t="s">
        <v>315</v>
      </c>
      <c r="I330" s="229" t="s">
        <v>381</v>
      </c>
      <c r="M330" s="229" t="s">
        <v>293</v>
      </c>
    </row>
    <row r="331" spans="1:13" s="229" customFormat="1" ht="17.25" customHeight="1" x14ac:dyDescent="0.2">
      <c r="A331" s="229">
        <v>414378</v>
      </c>
      <c r="B331" s="229" t="s">
        <v>1842</v>
      </c>
      <c r="C331" s="229" t="s">
        <v>1843</v>
      </c>
      <c r="D331" s="229" t="s">
        <v>729</v>
      </c>
      <c r="E331" s="229" t="s">
        <v>151</v>
      </c>
      <c r="H331" s="229" t="s">
        <v>315</v>
      </c>
      <c r="I331" s="229" t="s">
        <v>381</v>
      </c>
      <c r="M331" s="229" t="s">
        <v>284</v>
      </c>
    </row>
    <row r="332" spans="1:13" s="229" customFormat="1" ht="17.25" customHeight="1" x14ac:dyDescent="0.2">
      <c r="A332" s="229">
        <v>414411</v>
      </c>
      <c r="B332" s="229" t="s">
        <v>1276</v>
      </c>
      <c r="C332" s="229" t="s">
        <v>867</v>
      </c>
      <c r="D332" s="229" t="s">
        <v>1277</v>
      </c>
      <c r="E332" s="229" t="s">
        <v>151</v>
      </c>
      <c r="F332" s="229">
        <v>33604</v>
      </c>
      <c r="G332" s="229" t="s">
        <v>284</v>
      </c>
      <c r="H332" s="229" t="s">
        <v>315</v>
      </c>
      <c r="I332" s="229" t="s">
        <v>381</v>
      </c>
      <c r="M332" s="229" t="s">
        <v>284</v>
      </c>
    </row>
    <row r="333" spans="1:13" s="229" customFormat="1" ht="17.25" customHeight="1" x14ac:dyDescent="0.2">
      <c r="A333" s="229">
        <v>414434</v>
      </c>
      <c r="B333" s="229" t="s">
        <v>2378</v>
      </c>
      <c r="C333" s="229" t="s">
        <v>101</v>
      </c>
      <c r="D333" s="229" t="s">
        <v>923</v>
      </c>
      <c r="E333" s="229" t="s">
        <v>151</v>
      </c>
      <c r="F333" s="229">
        <v>33351</v>
      </c>
      <c r="G333" s="229" t="s">
        <v>284</v>
      </c>
      <c r="H333" s="229" t="s">
        <v>315</v>
      </c>
      <c r="I333" s="229" t="s">
        <v>382</v>
      </c>
      <c r="M333" s="229" t="s">
        <v>284</v>
      </c>
    </row>
    <row r="334" spans="1:13" s="229" customFormat="1" ht="17.25" customHeight="1" x14ac:dyDescent="0.2">
      <c r="A334" s="229">
        <v>414445</v>
      </c>
      <c r="B334" s="229" t="s">
        <v>1922</v>
      </c>
      <c r="C334" s="229" t="s">
        <v>81</v>
      </c>
      <c r="D334" s="229" t="s">
        <v>218</v>
      </c>
      <c r="E334" s="229" t="s">
        <v>151</v>
      </c>
      <c r="F334" s="229">
        <v>30330</v>
      </c>
      <c r="G334" s="229" t="s">
        <v>284</v>
      </c>
      <c r="H334" s="229" t="s">
        <v>315</v>
      </c>
      <c r="I334" s="229" t="s">
        <v>381</v>
      </c>
      <c r="M334" s="229" t="s">
        <v>284</v>
      </c>
    </row>
    <row r="335" spans="1:13" s="229" customFormat="1" ht="17.25" customHeight="1" x14ac:dyDescent="0.2">
      <c r="A335" s="229">
        <v>414463</v>
      </c>
      <c r="B335" s="229" t="s">
        <v>1222</v>
      </c>
      <c r="C335" s="229" t="s">
        <v>555</v>
      </c>
      <c r="D335" s="229" t="s">
        <v>1223</v>
      </c>
      <c r="E335" s="229" t="s">
        <v>151</v>
      </c>
      <c r="F335" s="229">
        <v>28231</v>
      </c>
      <c r="G335" s="229" t="s">
        <v>284</v>
      </c>
      <c r="H335" s="229" t="s">
        <v>315</v>
      </c>
      <c r="I335" s="229" t="s">
        <v>381</v>
      </c>
      <c r="M335" s="229" t="s">
        <v>284</v>
      </c>
    </row>
    <row r="336" spans="1:13" s="229" customFormat="1" ht="17.25" customHeight="1" x14ac:dyDescent="0.2">
      <c r="A336" s="229">
        <v>414488</v>
      </c>
      <c r="B336" s="229" t="s">
        <v>1385</v>
      </c>
      <c r="C336" s="229" t="s">
        <v>120</v>
      </c>
      <c r="D336" s="229" t="s">
        <v>1386</v>
      </c>
      <c r="E336" s="229" t="s">
        <v>152</v>
      </c>
      <c r="F336" s="229">
        <v>34060</v>
      </c>
      <c r="G336" s="229" t="s">
        <v>2634</v>
      </c>
      <c r="H336" s="229" t="s">
        <v>315</v>
      </c>
      <c r="I336" s="229" t="s">
        <v>381</v>
      </c>
      <c r="M336" s="229" t="s">
        <v>293</v>
      </c>
    </row>
    <row r="337" spans="1:13" s="229" customFormat="1" ht="17.25" customHeight="1" x14ac:dyDescent="0.2">
      <c r="A337" s="229">
        <v>414495</v>
      </c>
      <c r="B337" s="229" t="s">
        <v>1704</v>
      </c>
      <c r="C337" s="229" t="s">
        <v>555</v>
      </c>
      <c r="D337" s="229" t="s">
        <v>237</v>
      </c>
      <c r="E337" s="229" t="s">
        <v>152</v>
      </c>
      <c r="F337" s="229">
        <v>32625</v>
      </c>
      <c r="G337" s="229" t="s">
        <v>284</v>
      </c>
      <c r="H337" s="229" t="s">
        <v>315</v>
      </c>
      <c r="I337" s="229" t="s">
        <v>381</v>
      </c>
      <c r="M337" s="229" t="s">
        <v>284</v>
      </c>
    </row>
    <row r="338" spans="1:13" s="229" customFormat="1" ht="17.25" customHeight="1" x14ac:dyDescent="0.2">
      <c r="A338" s="229">
        <v>414508</v>
      </c>
      <c r="B338" s="229" t="s">
        <v>1197</v>
      </c>
      <c r="C338" s="229" t="s">
        <v>457</v>
      </c>
      <c r="D338" s="229" t="s">
        <v>140</v>
      </c>
      <c r="E338" s="229" t="s">
        <v>152</v>
      </c>
      <c r="F338" s="229">
        <v>31415</v>
      </c>
      <c r="G338" s="229" t="s">
        <v>2712</v>
      </c>
      <c r="H338" s="229" t="s">
        <v>315</v>
      </c>
      <c r="I338" s="229" t="s">
        <v>381</v>
      </c>
      <c r="M338" s="229" t="s">
        <v>289</v>
      </c>
    </row>
    <row r="339" spans="1:13" s="229" customFormat="1" ht="17.25" customHeight="1" x14ac:dyDescent="0.2">
      <c r="A339" s="229">
        <v>414517</v>
      </c>
      <c r="B339" s="229" t="s">
        <v>533</v>
      </c>
      <c r="C339" s="229" t="s">
        <v>504</v>
      </c>
      <c r="D339" s="229" t="s">
        <v>133</v>
      </c>
      <c r="E339" s="229" t="s">
        <v>151</v>
      </c>
      <c r="F339" s="229">
        <v>32318</v>
      </c>
      <c r="G339" s="229" t="s">
        <v>284</v>
      </c>
      <c r="H339" s="229" t="s">
        <v>315</v>
      </c>
      <c r="I339" s="229" t="s">
        <v>381</v>
      </c>
      <c r="M339" s="229" t="s">
        <v>284</v>
      </c>
    </row>
    <row r="340" spans="1:13" s="229" customFormat="1" ht="17.25" customHeight="1" x14ac:dyDescent="0.2">
      <c r="A340" s="229">
        <v>414582</v>
      </c>
      <c r="B340" s="229" t="s">
        <v>1361</v>
      </c>
      <c r="C340" s="229" t="s">
        <v>75</v>
      </c>
      <c r="D340" s="229" t="s">
        <v>891</v>
      </c>
      <c r="E340" s="229" t="s">
        <v>152</v>
      </c>
      <c r="F340" s="229">
        <v>24938</v>
      </c>
      <c r="G340" s="229" t="s">
        <v>284</v>
      </c>
      <c r="H340" s="229" t="s">
        <v>315</v>
      </c>
      <c r="I340" s="229" t="s">
        <v>381</v>
      </c>
      <c r="M340" s="229" t="s">
        <v>309</v>
      </c>
    </row>
    <row r="341" spans="1:13" s="229" customFormat="1" ht="17.25" customHeight="1" x14ac:dyDescent="0.2">
      <c r="A341" s="229">
        <v>414626</v>
      </c>
      <c r="B341" s="229" t="s">
        <v>1840</v>
      </c>
      <c r="C341" s="229" t="s">
        <v>405</v>
      </c>
      <c r="D341" s="229" t="s">
        <v>1841</v>
      </c>
      <c r="E341" s="229" t="s">
        <v>152</v>
      </c>
      <c r="F341" s="229">
        <v>32394</v>
      </c>
      <c r="G341" s="229" t="s">
        <v>310</v>
      </c>
      <c r="H341" s="229" t="s">
        <v>315</v>
      </c>
      <c r="I341" s="229" t="s">
        <v>381</v>
      </c>
      <c r="M341" s="229" t="s">
        <v>309</v>
      </c>
    </row>
    <row r="342" spans="1:13" s="229" customFormat="1" ht="17.25" customHeight="1" x14ac:dyDescent="0.2">
      <c r="A342" s="229">
        <v>414747</v>
      </c>
      <c r="B342" s="229" t="s">
        <v>1384</v>
      </c>
      <c r="C342" s="229" t="s">
        <v>127</v>
      </c>
      <c r="D342" s="229" t="s">
        <v>432</v>
      </c>
      <c r="E342" s="229" t="s">
        <v>152</v>
      </c>
      <c r="F342" s="229">
        <v>32672</v>
      </c>
      <c r="G342" s="229" t="s">
        <v>284</v>
      </c>
      <c r="H342" s="229" t="s">
        <v>315</v>
      </c>
      <c r="I342" s="229" t="s">
        <v>381</v>
      </c>
      <c r="M342" s="229" t="s">
        <v>284</v>
      </c>
    </row>
    <row r="343" spans="1:13" s="229" customFormat="1" ht="17.25" customHeight="1" x14ac:dyDescent="0.2">
      <c r="A343" s="229">
        <v>414822</v>
      </c>
      <c r="B343" s="229" t="s">
        <v>2109</v>
      </c>
      <c r="C343" s="229" t="s">
        <v>75</v>
      </c>
      <c r="D343" s="229" t="s">
        <v>2110</v>
      </c>
      <c r="E343" s="229" t="s">
        <v>151</v>
      </c>
      <c r="F343" s="229">
        <v>29028</v>
      </c>
      <c r="G343" s="229" t="s">
        <v>2655</v>
      </c>
      <c r="H343" s="229" t="s">
        <v>315</v>
      </c>
      <c r="I343" s="229" t="s">
        <v>381</v>
      </c>
      <c r="M343" s="229" t="s">
        <v>287</v>
      </c>
    </row>
    <row r="344" spans="1:13" s="229" customFormat="1" ht="17.25" customHeight="1" x14ac:dyDescent="0.2">
      <c r="A344" s="229">
        <v>414826</v>
      </c>
      <c r="B344" s="229" t="s">
        <v>1738</v>
      </c>
      <c r="C344" s="229" t="s">
        <v>602</v>
      </c>
      <c r="D344" s="229" t="s">
        <v>1739</v>
      </c>
      <c r="E344" s="229" t="s">
        <v>152</v>
      </c>
      <c r="F344" s="229">
        <v>31198</v>
      </c>
      <c r="G344" s="229" t="s">
        <v>284</v>
      </c>
      <c r="H344" s="229" t="s">
        <v>315</v>
      </c>
      <c r="I344" s="229" t="s">
        <v>381</v>
      </c>
      <c r="M344" s="229" t="s">
        <v>302</v>
      </c>
    </row>
    <row r="345" spans="1:13" s="229" customFormat="1" ht="17.25" customHeight="1" x14ac:dyDescent="0.2">
      <c r="A345" s="229">
        <v>414869</v>
      </c>
      <c r="B345" s="229" t="s">
        <v>1711</v>
      </c>
      <c r="C345" s="229" t="s">
        <v>750</v>
      </c>
      <c r="D345" s="229" t="s">
        <v>261</v>
      </c>
      <c r="E345" s="229" t="s">
        <v>152</v>
      </c>
      <c r="H345" s="229" t="s">
        <v>315</v>
      </c>
      <c r="I345" s="229" t="s">
        <v>381</v>
      </c>
      <c r="M345" s="229" t="s">
        <v>284</v>
      </c>
    </row>
    <row r="346" spans="1:13" s="229" customFormat="1" ht="17.25" customHeight="1" x14ac:dyDescent="0.2">
      <c r="A346" s="229">
        <v>415113</v>
      </c>
      <c r="B346" s="229" t="s">
        <v>1578</v>
      </c>
      <c r="C346" s="229" t="s">
        <v>1579</v>
      </c>
      <c r="D346" s="229" t="s">
        <v>1580</v>
      </c>
      <c r="E346" s="229" t="s">
        <v>152</v>
      </c>
      <c r="F346" s="229">
        <v>34121</v>
      </c>
      <c r="G346" s="229" t="s">
        <v>2732</v>
      </c>
      <c r="H346" s="229" t="s">
        <v>315</v>
      </c>
      <c r="I346" s="229" t="s">
        <v>381</v>
      </c>
      <c r="M346" s="229" t="s">
        <v>293</v>
      </c>
    </row>
    <row r="347" spans="1:13" s="229" customFormat="1" ht="17.25" customHeight="1" x14ac:dyDescent="0.2">
      <c r="A347" s="229">
        <v>415115</v>
      </c>
      <c r="B347" s="229" t="s">
        <v>1123</v>
      </c>
      <c r="C347" s="229" t="s">
        <v>1124</v>
      </c>
      <c r="D347" s="229" t="s">
        <v>478</v>
      </c>
      <c r="E347" s="229" t="s">
        <v>152</v>
      </c>
      <c r="F347" s="229">
        <v>30877</v>
      </c>
      <c r="G347" s="229" t="s">
        <v>284</v>
      </c>
      <c r="H347" s="229" t="s">
        <v>315</v>
      </c>
      <c r="I347" s="229" t="s">
        <v>381</v>
      </c>
      <c r="M347" s="229" t="s">
        <v>284</v>
      </c>
    </row>
    <row r="348" spans="1:13" s="229" customFormat="1" ht="17.25" customHeight="1" x14ac:dyDescent="0.2">
      <c r="A348" s="229">
        <v>415136</v>
      </c>
      <c r="B348" s="229" t="s">
        <v>1945</v>
      </c>
      <c r="C348" s="229" t="s">
        <v>73</v>
      </c>
      <c r="D348" s="229" t="s">
        <v>653</v>
      </c>
      <c r="E348" s="229" t="s">
        <v>152</v>
      </c>
      <c r="F348" s="229">
        <v>33265</v>
      </c>
      <c r="G348" s="229" t="s">
        <v>284</v>
      </c>
      <c r="H348" s="229" t="s">
        <v>315</v>
      </c>
      <c r="I348" s="229" t="s">
        <v>381</v>
      </c>
      <c r="M348" s="229" t="s">
        <v>284</v>
      </c>
    </row>
    <row r="349" spans="1:13" s="229" customFormat="1" ht="17.25" customHeight="1" x14ac:dyDescent="0.2">
      <c r="A349" s="229">
        <v>415182</v>
      </c>
      <c r="B349" s="229" t="s">
        <v>1732</v>
      </c>
      <c r="C349" s="229" t="s">
        <v>602</v>
      </c>
      <c r="D349" s="229" t="s">
        <v>1733</v>
      </c>
      <c r="E349" s="229" t="s">
        <v>152</v>
      </c>
      <c r="F349" s="229">
        <v>32143</v>
      </c>
      <c r="G349" s="229" t="s">
        <v>2572</v>
      </c>
      <c r="H349" s="229" t="s">
        <v>315</v>
      </c>
      <c r="I349" s="229" t="s">
        <v>381</v>
      </c>
      <c r="M349" s="229" t="s">
        <v>303</v>
      </c>
    </row>
    <row r="350" spans="1:13" s="229" customFormat="1" ht="17.25" customHeight="1" x14ac:dyDescent="0.2">
      <c r="A350" s="229">
        <v>415187</v>
      </c>
      <c r="B350" s="229" t="s">
        <v>1753</v>
      </c>
      <c r="C350" s="229" t="s">
        <v>641</v>
      </c>
      <c r="D350" s="229" t="s">
        <v>98</v>
      </c>
      <c r="E350" s="229" t="s">
        <v>152</v>
      </c>
      <c r="F350" s="229">
        <v>31050</v>
      </c>
      <c r="G350" s="229" t="s">
        <v>284</v>
      </c>
      <c r="H350" s="229" t="s">
        <v>315</v>
      </c>
      <c r="I350" s="229" t="s">
        <v>381</v>
      </c>
      <c r="M350" s="229" t="s">
        <v>284</v>
      </c>
    </row>
    <row r="351" spans="1:13" s="229" customFormat="1" ht="17.25" customHeight="1" x14ac:dyDescent="0.2">
      <c r="A351" s="229">
        <v>415209</v>
      </c>
      <c r="B351" s="229" t="s">
        <v>2471</v>
      </c>
      <c r="C351" s="229" t="s">
        <v>740</v>
      </c>
      <c r="D351" s="229" t="s">
        <v>225</v>
      </c>
      <c r="E351" s="229" t="s">
        <v>151</v>
      </c>
      <c r="F351" s="229">
        <v>33064</v>
      </c>
      <c r="G351" s="229" t="s">
        <v>284</v>
      </c>
      <c r="H351" s="229" t="s">
        <v>315</v>
      </c>
      <c r="I351" s="229" t="s">
        <v>382</v>
      </c>
      <c r="M351" s="229" t="s">
        <v>284</v>
      </c>
    </row>
    <row r="352" spans="1:13" s="229" customFormat="1" ht="17.25" customHeight="1" x14ac:dyDescent="0.2">
      <c r="A352" s="229">
        <v>415213</v>
      </c>
      <c r="B352" s="229" t="s">
        <v>1149</v>
      </c>
      <c r="C352" s="229" t="s">
        <v>770</v>
      </c>
      <c r="D352" s="229" t="s">
        <v>685</v>
      </c>
      <c r="E352" s="229" t="s">
        <v>152</v>
      </c>
      <c r="F352" s="229">
        <v>33719</v>
      </c>
      <c r="G352" s="229" t="s">
        <v>311</v>
      </c>
      <c r="H352" s="229" t="s">
        <v>315</v>
      </c>
      <c r="I352" s="229" t="s">
        <v>381</v>
      </c>
      <c r="M352" s="229" t="s">
        <v>293</v>
      </c>
    </row>
    <row r="353" spans="1:15" s="229" customFormat="1" ht="17.25" customHeight="1" x14ac:dyDescent="0.2">
      <c r="A353" s="229">
        <v>415233</v>
      </c>
      <c r="B353" s="229" t="s">
        <v>1122</v>
      </c>
      <c r="C353" s="229" t="s">
        <v>945</v>
      </c>
      <c r="D353" s="229" t="s">
        <v>224</v>
      </c>
      <c r="E353" s="229" t="s">
        <v>152</v>
      </c>
      <c r="F353" s="229">
        <v>34130</v>
      </c>
      <c r="G353" s="229" t="s">
        <v>2564</v>
      </c>
      <c r="H353" s="229" t="s">
        <v>315</v>
      </c>
      <c r="I353" s="229" t="s">
        <v>381</v>
      </c>
      <c r="M353" s="229" t="s">
        <v>293</v>
      </c>
    </row>
    <row r="354" spans="1:15" s="229" customFormat="1" ht="17.25" customHeight="1" x14ac:dyDescent="0.2">
      <c r="A354" s="229">
        <v>415266</v>
      </c>
      <c r="B354" s="229" t="s">
        <v>2395</v>
      </c>
      <c r="C354" s="229" t="s">
        <v>392</v>
      </c>
      <c r="D354" s="229" t="s">
        <v>210</v>
      </c>
      <c r="E354" s="229" t="s">
        <v>152</v>
      </c>
      <c r="F354" s="229">
        <v>34349</v>
      </c>
      <c r="G354" s="229" t="s">
        <v>2607</v>
      </c>
      <c r="H354" s="229" t="s">
        <v>315</v>
      </c>
      <c r="I354" s="229" t="s">
        <v>382</v>
      </c>
      <c r="M354" s="229" t="s">
        <v>293</v>
      </c>
    </row>
    <row r="355" spans="1:15" s="229" customFormat="1" ht="17.25" customHeight="1" x14ac:dyDescent="0.2">
      <c r="A355" s="229">
        <v>415281</v>
      </c>
      <c r="B355" s="229" t="s">
        <v>1702</v>
      </c>
      <c r="C355" s="229" t="s">
        <v>786</v>
      </c>
      <c r="D355" s="229" t="s">
        <v>1703</v>
      </c>
      <c r="E355" s="229" t="s">
        <v>151</v>
      </c>
      <c r="F355" s="229">
        <v>27982</v>
      </c>
      <c r="G355" s="229" t="s">
        <v>2587</v>
      </c>
      <c r="H355" s="229" t="s">
        <v>315</v>
      </c>
      <c r="I355" s="229" t="s">
        <v>381</v>
      </c>
      <c r="M355" s="229" t="s">
        <v>303</v>
      </c>
    </row>
    <row r="356" spans="1:15" s="229" customFormat="1" ht="17.25" customHeight="1" x14ac:dyDescent="0.2">
      <c r="A356" s="229">
        <v>415299</v>
      </c>
      <c r="B356" s="229" t="s">
        <v>1290</v>
      </c>
      <c r="C356" s="229" t="s">
        <v>99</v>
      </c>
      <c r="D356" s="229" t="s">
        <v>1291</v>
      </c>
      <c r="E356" s="229" t="s">
        <v>151</v>
      </c>
      <c r="F356" s="229">
        <v>32671</v>
      </c>
      <c r="G356" s="229" t="s">
        <v>2569</v>
      </c>
      <c r="H356" s="229" t="s">
        <v>315</v>
      </c>
      <c r="I356" s="229" t="s">
        <v>381</v>
      </c>
      <c r="M356" s="229" t="s">
        <v>293</v>
      </c>
    </row>
    <row r="357" spans="1:15" s="229" customFormat="1" ht="17.25" customHeight="1" x14ac:dyDescent="0.2">
      <c r="A357" s="229">
        <v>415303</v>
      </c>
      <c r="B357" s="229" t="s">
        <v>1289</v>
      </c>
      <c r="C357" s="229" t="s">
        <v>92</v>
      </c>
      <c r="D357" s="229" t="s">
        <v>630</v>
      </c>
      <c r="E357" s="229" t="s">
        <v>151</v>
      </c>
      <c r="F357" s="229">
        <v>33725</v>
      </c>
      <c r="G357" s="229" t="s">
        <v>284</v>
      </c>
      <c r="H357" s="229" t="s">
        <v>315</v>
      </c>
      <c r="I357" s="229" t="s">
        <v>381</v>
      </c>
      <c r="M357" s="229" t="s">
        <v>287</v>
      </c>
    </row>
    <row r="358" spans="1:15" s="229" customFormat="1" ht="17.25" customHeight="1" x14ac:dyDescent="0.2">
      <c r="A358" s="229">
        <v>415338</v>
      </c>
      <c r="B358" s="229" t="s">
        <v>1686</v>
      </c>
      <c r="C358" s="229" t="s">
        <v>591</v>
      </c>
      <c r="D358" s="229" t="s">
        <v>1687</v>
      </c>
      <c r="E358" s="229" t="s">
        <v>152</v>
      </c>
      <c r="F358" s="229">
        <v>32358</v>
      </c>
      <c r="G358" s="229" t="s">
        <v>284</v>
      </c>
      <c r="H358" s="229" t="s">
        <v>315</v>
      </c>
      <c r="I358" s="229" t="s">
        <v>381</v>
      </c>
      <c r="M358" s="229" t="s">
        <v>293</v>
      </c>
    </row>
    <row r="359" spans="1:15" s="229" customFormat="1" ht="17.25" customHeight="1" x14ac:dyDescent="0.2">
      <c r="A359" s="229">
        <v>415347</v>
      </c>
      <c r="B359" s="229" t="s">
        <v>2533</v>
      </c>
      <c r="C359" s="229" t="s">
        <v>591</v>
      </c>
      <c r="D359" s="229" t="s">
        <v>723</v>
      </c>
      <c r="E359" s="229" t="s">
        <v>151</v>
      </c>
      <c r="F359" s="229">
        <v>30369</v>
      </c>
      <c r="G359" s="229" t="s">
        <v>2565</v>
      </c>
      <c r="H359" s="229" t="s">
        <v>315</v>
      </c>
      <c r="I359" s="229" t="s">
        <v>382</v>
      </c>
      <c r="M359" s="229" t="s">
        <v>293</v>
      </c>
    </row>
    <row r="360" spans="1:15" s="229" customFormat="1" ht="17.25" customHeight="1" x14ac:dyDescent="0.2">
      <c r="A360" s="229">
        <v>415417</v>
      </c>
      <c r="B360" s="229" t="s">
        <v>2084</v>
      </c>
      <c r="C360" s="229" t="s">
        <v>823</v>
      </c>
      <c r="D360" s="229" t="s">
        <v>863</v>
      </c>
      <c r="E360" s="229" t="s">
        <v>151</v>
      </c>
      <c r="F360" s="229">
        <v>34103</v>
      </c>
      <c r="G360" s="229" t="s">
        <v>284</v>
      </c>
      <c r="H360" s="229" t="s">
        <v>315</v>
      </c>
      <c r="I360" s="229" t="s">
        <v>381</v>
      </c>
      <c r="M360" s="229" t="s">
        <v>284</v>
      </c>
      <c r="N360" s="229">
        <v>5955</v>
      </c>
      <c r="O360" s="229">
        <v>43818.481516203705</v>
      </c>
    </row>
    <row r="361" spans="1:15" s="229" customFormat="1" ht="17.25" customHeight="1" x14ac:dyDescent="0.2">
      <c r="A361" s="229">
        <v>415439</v>
      </c>
      <c r="B361" s="229" t="s">
        <v>1839</v>
      </c>
      <c r="C361" s="229" t="s">
        <v>392</v>
      </c>
      <c r="D361" s="229" t="s">
        <v>833</v>
      </c>
      <c r="E361" s="229" t="s">
        <v>152</v>
      </c>
      <c r="F361" s="229">
        <v>30330</v>
      </c>
      <c r="G361" s="229" t="s">
        <v>284</v>
      </c>
      <c r="H361" s="229" t="s">
        <v>315</v>
      </c>
      <c r="I361" s="229" t="s">
        <v>381</v>
      </c>
      <c r="M361" s="229" t="s">
        <v>298</v>
      </c>
    </row>
    <row r="362" spans="1:15" s="229" customFormat="1" ht="17.25" customHeight="1" x14ac:dyDescent="0.2">
      <c r="A362" s="229">
        <v>415474</v>
      </c>
      <c r="B362" s="229" t="s">
        <v>2356</v>
      </c>
      <c r="C362" s="229" t="s">
        <v>616</v>
      </c>
      <c r="D362" s="229" t="s">
        <v>227</v>
      </c>
      <c r="E362" s="229" t="s">
        <v>152</v>
      </c>
      <c r="F362" s="229">
        <v>33970</v>
      </c>
      <c r="G362" s="229" t="s">
        <v>284</v>
      </c>
      <c r="H362" s="229" t="s">
        <v>315</v>
      </c>
      <c r="I362" s="229" t="s">
        <v>382</v>
      </c>
      <c r="M362" s="229" t="s">
        <v>284</v>
      </c>
    </row>
    <row r="363" spans="1:15" s="229" customFormat="1" ht="17.25" customHeight="1" x14ac:dyDescent="0.2">
      <c r="A363" s="229">
        <v>415546</v>
      </c>
      <c r="B363" s="229" t="s">
        <v>2497</v>
      </c>
      <c r="C363" s="229" t="s">
        <v>740</v>
      </c>
      <c r="D363" s="229" t="s">
        <v>448</v>
      </c>
      <c r="E363" s="229" t="s">
        <v>151</v>
      </c>
      <c r="F363" s="229">
        <v>29952</v>
      </c>
      <c r="G363" s="229" t="s">
        <v>284</v>
      </c>
      <c r="H363" s="229" t="s">
        <v>2620</v>
      </c>
      <c r="I363" s="229" t="s">
        <v>382</v>
      </c>
      <c r="M363" s="229" t="s">
        <v>274</v>
      </c>
    </row>
    <row r="364" spans="1:15" s="229" customFormat="1" ht="17.25" customHeight="1" x14ac:dyDescent="0.2">
      <c r="A364" s="229">
        <v>415593</v>
      </c>
      <c r="B364" s="229" t="s">
        <v>1447</v>
      </c>
      <c r="C364" s="229" t="s">
        <v>859</v>
      </c>
      <c r="D364" s="229" t="s">
        <v>410</v>
      </c>
      <c r="E364" s="229" t="s">
        <v>151</v>
      </c>
      <c r="F364" s="229">
        <v>33825</v>
      </c>
      <c r="G364" s="229" t="s">
        <v>2705</v>
      </c>
      <c r="H364" s="229" t="s">
        <v>315</v>
      </c>
      <c r="I364" s="229" t="s">
        <v>381</v>
      </c>
      <c r="M364" s="229" t="s">
        <v>293</v>
      </c>
    </row>
    <row r="365" spans="1:15" s="229" customFormat="1" ht="17.25" customHeight="1" x14ac:dyDescent="0.2">
      <c r="A365" s="229">
        <v>415633</v>
      </c>
      <c r="B365" s="229" t="s">
        <v>1148</v>
      </c>
      <c r="C365" s="229" t="s">
        <v>113</v>
      </c>
      <c r="D365" s="229" t="s">
        <v>590</v>
      </c>
      <c r="E365" s="229" t="s">
        <v>151</v>
      </c>
      <c r="F365" s="229">
        <v>33240</v>
      </c>
      <c r="G365" s="229" t="s">
        <v>284</v>
      </c>
      <c r="H365" s="229" t="s">
        <v>315</v>
      </c>
      <c r="I365" s="229" t="s">
        <v>381</v>
      </c>
      <c r="M365" s="229" t="s">
        <v>284</v>
      </c>
    </row>
    <row r="366" spans="1:15" s="229" customFormat="1" ht="17.25" customHeight="1" x14ac:dyDescent="0.2">
      <c r="A366" s="229">
        <v>415652</v>
      </c>
      <c r="B366" s="229" t="s">
        <v>1275</v>
      </c>
      <c r="C366" s="229" t="s">
        <v>99</v>
      </c>
      <c r="D366" s="229" t="s">
        <v>261</v>
      </c>
      <c r="E366" s="229" t="s">
        <v>151</v>
      </c>
      <c r="F366" s="229">
        <v>33459</v>
      </c>
      <c r="G366" s="229" t="s">
        <v>1311</v>
      </c>
      <c r="H366" s="229" t="s">
        <v>315</v>
      </c>
      <c r="I366" s="229" t="s">
        <v>381</v>
      </c>
      <c r="M366" s="229" t="s">
        <v>284</v>
      </c>
    </row>
    <row r="367" spans="1:15" s="229" customFormat="1" ht="17.25" customHeight="1" x14ac:dyDescent="0.2">
      <c r="A367" s="229">
        <v>415654</v>
      </c>
      <c r="B367" s="229" t="s">
        <v>1196</v>
      </c>
      <c r="C367" s="229" t="s">
        <v>806</v>
      </c>
      <c r="D367" s="229" t="s">
        <v>213</v>
      </c>
      <c r="E367" s="229" t="s">
        <v>151</v>
      </c>
      <c r="F367" s="229">
        <v>34352</v>
      </c>
      <c r="G367" s="229" t="s">
        <v>284</v>
      </c>
      <c r="H367" s="229" t="s">
        <v>315</v>
      </c>
      <c r="I367" s="229" t="s">
        <v>381</v>
      </c>
      <c r="M367" s="229" t="s">
        <v>284</v>
      </c>
    </row>
    <row r="368" spans="1:15" s="229" customFormat="1" ht="17.25" customHeight="1" x14ac:dyDescent="0.2">
      <c r="A368" s="229">
        <v>415655</v>
      </c>
      <c r="B368" s="229" t="s">
        <v>1701</v>
      </c>
      <c r="C368" s="229" t="s">
        <v>80</v>
      </c>
      <c r="D368" s="229" t="s">
        <v>832</v>
      </c>
      <c r="E368" s="229" t="s">
        <v>151</v>
      </c>
      <c r="F368" s="229">
        <v>34080</v>
      </c>
      <c r="G368" s="229" t="s">
        <v>284</v>
      </c>
      <c r="H368" s="229" t="s">
        <v>315</v>
      </c>
      <c r="I368" s="229" t="s">
        <v>381</v>
      </c>
      <c r="M368" s="229" t="s">
        <v>284</v>
      </c>
    </row>
    <row r="369" spans="1:13" s="229" customFormat="1" ht="17.25" customHeight="1" x14ac:dyDescent="0.2">
      <c r="A369" s="229">
        <v>415683</v>
      </c>
      <c r="B369" s="229" t="s">
        <v>1685</v>
      </c>
      <c r="C369" s="229" t="s">
        <v>86</v>
      </c>
      <c r="D369" s="229" t="s">
        <v>260</v>
      </c>
      <c r="E369" s="229" t="s">
        <v>151</v>
      </c>
      <c r="H369" s="229" t="s">
        <v>315</v>
      </c>
      <c r="I369" s="229" t="s">
        <v>381</v>
      </c>
      <c r="M369" s="229" t="s">
        <v>293</v>
      </c>
    </row>
    <row r="370" spans="1:13" s="229" customFormat="1" ht="17.25" customHeight="1" x14ac:dyDescent="0.2">
      <c r="A370" s="229">
        <v>415688</v>
      </c>
      <c r="B370" s="229" t="s">
        <v>2343</v>
      </c>
      <c r="C370" s="229" t="s">
        <v>92</v>
      </c>
      <c r="D370" s="229" t="s">
        <v>630</v>
      </c>
      <c r="E370" s="229" t="s">
        <v>151</v>
      </c>
      <c r="F370" s="229">
        <v>32874</v>
      </c>
      <c r="G370" s="229" t="s">
        <v>284</v>
      </c>
      <c r="H370" s="229" t="s">
        <v>315</v>
      </c>
      <c r="I370" s="229" t="s">
        <v>382</v>
      </c>
      <c r="M370" s="229" t="s">
        <v>287</v>
      </c>
    </row>
    <row r="371" spans="1:13" s="229" customFormat="1" ht="17.25" customHeight="1" x14ac:dyDescent="0.2">
      <c r="A371" s="229">
        <v>415702</v>
      </c>
      <c r="B371" s="229" t="s">
        <v>1838</v>
      </c>
      <c r="C371" s="229" t="s">
        <v>73</v>
      </c>
      <c r="D371" s="229" t="s">
        <v>239</v>
      </c>
      <c r="E371" s="229" t="s">
        <v>152</v>
      </c>
      <c r="F371" s="229">
        <v>32874</v>
      </c>
      <c r="G371" s="229" t="s">
        <v>284</v>
      </c>
      <c r="H371" s="229" t="s">
        <v>315</v>
      </c>
      <c r="I371" s="229" t="s">
        <v>381</v>
      </c>
      <c r="M371" s="229" t="s">
        <v>297</v>
      </c>
    </row>
    <row r="372" spans="1:13" s="229" customFormat="1" ht="17.25" customHeight="1" x14ac:dyDescent="0.2">
      <c r="A372" s="229">
        <v>415770</v>
      </c>
      <c r="B372" s="229" t="s">
        <v>2476</v>
      </c>
      <c r="C372" s="229" t="s">
        <v>514</v>
      </c>
      <c r="D372" s="229" t="s">
        <v>600</v>
      </c>
      <c r="E372" s="229" t="s">
        <v>151</v>
      </c>
      <c r="F372" s="229">
        <v>33844</v>
      </c>
      <c r="G372" s="229" t="s">
        <v>284</v>
      </c>
      <c r="H372" s="229" t="s">
        <v>315</v>
      </c>
      <c r="I372" s="229" t="s">
        <v>382</v>
      </c>
      <c r="M372" s="229" t="s">
        <v>284</v>
      </c>
    </row>
    <row r="373" spans="1:13" s="229" customFormat="1" ht="17.25" customHeight="1" x14ac:dyDescent="0.2">
      <c r="A373" s="229">
        <v>415781</v>
      </c>
      <c r="B373" s="229" t="s">
        <v>1479</v>
      </c>
      <c r="C373" s="229" t="s">
        <v>76</v>
      </c>
      <c r="D373" s="229" t="s">
        <v>1480</v>
      </c>
      <c r="E373" s="229" t="s">
        <v>151</v>
      </c>
      <c r="F373" s="229">
        <v>32690</v>
      </c>
      <c r="G373" s="229" t="s">
        <v>284</v>
      </c>
      <c r="H373" s="229" t="s">
        <v>315</v>
      </c>
      <c r="I373" s="229" t="s">
        <v>381</v>
      </c>
      <c r="M373" s="229" t="s">
        <v>284</v>
      </c>
    </row>
    <row r="374" spans="1:13" s="229" customFormat="1" ht="17.25" customHeight="1" x14ac:dyDescent="0.2">
      <c r="A374" s="229">
        <v>415819</v>
      </c>
      <c r="B374" s="229" t="s">
        <v>2449</v>
      </c>
      <c r="C374" s="229" t="s">
        <v>641</v>
      </c>
      <c r="D374" s="229" t="s">
        <v>232</v>
      </c>
      <c r="E374" s="229" t="s">
        <v>152</v>
      </c>
      <c r="F374" s="229">
        <v>34335</v>
      </c>
      <c r="G374" s="229" t="s">
        <v>284</v>
      </c>
      <c r="H374" s="229" t="s">
        <v>315</v>
      </c>
      <c r="I374" s="229" t="s">
        <v>382</v>
      </c>
      <c r="M374" s="229" t="s">
        <v>284</v>
      </c>
    </row>
    <row r="375" spans="1:13" s="229" customFormat="1" ht="17.25" customHeight="1" x14ac:dyDescent="0.2">
      <c r="A375" s="229">
        <v>415854</v>
      </c>
      <c r="B375" s="229" t="s">
        <v>1731</v>
      </c>
      <c r="C375" s="229" t="s">
        <v>577</v>
      </c>
      <c r="D375" s="229" t="s">
        <v>243</v>
      </c>
      <c r="E375" s="229" t="s">
        <v>152</v>
      </c>
      <c r="F375" s="229">
        <v>34059</v>
      </c>
      <c r="G375" s="229" t="s">
        <v>284</v>
      </c>
      <c r="H375" s="229" t="s">
        <v>315</v>
      </c>
      <c r="I375" s="229" t="s">
        <v>381</v>
      </c>
      <c r="M375" s="229" t="s">
        <v>284</v>
      </c>
    </row>
    <row r="376" spans="1:13" s="229" customFormat="1" ht="17.25" customHeight="1" x14ac:dyDescent="0.2">
      <c r="A376" s="229">
        <v>415912</v>
      </c>
      <c r="B376" s="229" t="s">
        <v>2494</v>
      </c>
      <c r="C376" s="229" t="s">
        <v>933</v>
      </c>
      <c r="D376" s="229" t="s">
        <v>231</v>
      </c>
      <c r="E376" s="229" t="s">
        <v>152</v>
      </c>
      <c r="F376" s="229">
        <v>31938</v>
      </c>
      <c r="G376" s="229" t="s">
        <v>284</v>
      </c>
      <c r="H376" s="229" t="s">
        <v>315</v>
      </c>
      <c r="I376" s="229" t="s">
        <v>382</v>
      </c>
      <c r="M376" s="229" t="s">
        <v>284</v>
      </c>
    </row>
    <row r="377" spans="1:13" s="229" customFormat="1" ht="17.25" customHeight="1" x14ac:dyDescent="0.2">
      <c r="A377" s="229">
        <v>415979</v>
      </c>
      <c r="B377" s="229" t="s">
        <v>1033</v>
      </c>
      <c r="C377" s="229" t="s">
        <v>647</v>
      </c>
      <c r="D377" s="229" t="s">
        <v>204</v>
      </c>
      <c r="E377" s="229" t="s">
        <v>151</v>
      </c>
      <c r="F377" s="229">
        <v>33134</v>
      </c>
      <c r="G377" s="229" t="s">
        <v>284</v>
      </c>
      <c r="H377" s="229" t="s">
        <v>315</v>
      </c>
      <c r="I377" s="229" t="s">
        <v>381</v>
      </c>
      <c r="M377" s="229" t="s">
        <v>284</v>
      </c>
    </row>
    <row r="378" spans="1:13" s="229" customFormat="1" ht="17.25" customHeight="1" x14ac:dyDescent="0.2">
      <c r="A378" s="229">
        <v>416005</v>
      </c>
      <c r="B378" s="229" t="s">
        <v>1417</v>
      </c>
      <c r="C378" s="229" t="s">
        <v>104</v>
      </c>
      <c r="D378" s="229" t="s">
        <v>1418</v>
      </c>
      <c r="E378" s="229" t="s">
        <v>152</v>
      </c>
      <c r="F378" s="229">
        <v>33611</v>
      </c>
      <c r="G378" s="229" t="s">
        <v>2574</v>
      </c>
      <c r="H378" s="229" t="s">
        <v>315</v>
      </c>
      <c r="I378" s="229" t="s">
        <v>381</v>
      </c>
      <c r="M378" s="229" t="s">
        <v>293</v>
      </c>
    </row>
    <row r="379" spans="1:13" s="229" customFormat="1" ht="17.25" customHeight="1" x14ac:dyDescent="0.2">
      <c r="A379" s="229">
        <v>416018</v>
      </c>
      <c r="B379" s="229" t="s">
        <v>2233</v>
      </c>
      <c r="C379" s="229" t="s">
        <v>73</v>
      </c>
      <c r="D379" s="229" t="s">
        <v>216</v>
      </c>
      <c r="E379" s="229" t="s">
        <v>152</v>
      </c>
      <c r="F379" s="229">
        <v>32892</v>
      </c>
      <c r="G379" s="229" t="s">
        <v>2597</v>
      </c>
      <c r="H379" s="229" t="s">
        <v>315</v>
      </c>
      <c r="I379" s="229" t="s">
        <v>381</v>
      </c>
      <c r="M379" s="229" t="s">
        <v>293</v>
      </c>
    </row>
    <row r="380" spans="1:13" s="229" customFormat="1" ht="17.25" customHeight="1" x14ac:dyDescent="0.2">
      <c r="A380" s="229">
        <v>416073</v>
      </c>
      <c r="B380" s="229" t="s">
        <v>1445</v>
      </c>
      <c r="C380" s="229" t="s">
        <v>96</v>
      </c>
      <c r="D380" s="229" t="s">
        <v>1446</v>
      </c>
      <c r="E380" s="229" t="s">
        <v>151</v>
      </c>
      <c r="F380" s="229">
        <v>34381</v>
      </c>
      <c r="G380" s="229" t="s">
        <v>2601</v>
      </c>
      <c r="H380" s="229" t="s">
        <v>315</v>
      </c>
      <c r="I380" s="229" t="s">
        <v>381</v>
      </c>
      <c r="M380" s="229" t="s">
        <v>297</v>
      </c>
    </row>
    <row r="381" spans="1:13" s="229" customFormat="1" ht="17.25" customHeight="1" x14ac:dyDescent="0.2">
      <c r="A381" s="229">
        <v>416076</v>
      </c>
      <c r="B381" s="229" t="s">
        <v>2453</v>
      </c>
      <c r="C381" s="229" t="s">
        <v>76</v>
      </c>
      <c r="D381" s="229" t="s">
        <v>772</v>
      </c>
      <c r="E381" s="229" t="s">
        <v>151</v>
      </c>
      <c r="F381" s="229">
        <v>34509</v>
      </c>
      <c r="G381" s="229" t="s">
        <v>2589</v>
      </c>
      <c r="H381" s="229" t="s">
        <v>315</v>
      </c>
      <c r="I381" s="229" t="s">
        <v>382</v>
      </c>
      <c r="M381" s="229" t="s">
        <v>297</v>
      </c>
    </row>
    <row r="382" spans="1:13" s="229" customFormat="1" ht="17.25" customHeight="1" x14ac:dyDescent="0.2">
      <c r="A382" s="229">
        <v>416082</v>
      </c>
      <c r="B382" s="229" t="s">
        <v>2232</v>
      </c>
      <c r="C382" s="229" t="s">
        <v>104</v>
      </c>
      <c r="D382" s="229" t="s">
        <v>955</v>
      </c>
      <c r="E382" s="229" t="s">
        <v>151</v>
      </c>
      <c r="F382" s="229">
        <v>33830</v>
      </c>
      <c r="G382" s="229" t="s">
        <v>284</v>
      </c>
      <c r="H382" s="229" t="s">
        <v>315</v>
      </c>
      <c r="I382" s="229" t="s">
        <v>381</v>
      </c>
      <c r="M382" s="229" t="s">
        <v>314</v>
      </c>
    </row>
    <row r="383" spans="1:13" s="229" customFormat="1" ht="17.25" customHeight="1" x14ac:dyDescent="0.2">
      <c r="A383" s="229">
        <v>416106</v>
      </c>
      <c r="B383" s="229" t="s">
        <v>1408</v>
      </c>
      <c r="C383" s="229" t="s">
        <v>69</v>
      </c>
      <c r="D383" s="229" t="s">
        <v>550</v>
      </c>
      <c r="E383" s="229" t="s">
        <v>152</v>
      </c>
      <c r="F383" s="229">
        <v>31851</v>
      </c>
      <c r="G383" s="229" t="s">
        <v>284</v>
      </c>
      <c r="H383" s="229" t="s">
        <v>315</v>
      </c>
      <c r="I383" s="229" t="s">
        <v>381</v>
      </c>
      <c r="M383" s="229" t="s">
        <v>284</v>
      </c>
    </row>
    <row r="384" spans="1:13" s="229" customFormat="1" ht="17.25" customHeight="1" x14ac:dyDescent="0.2">
      <c r="A384" s="229">
        <v>416112</v>
      </c>
      <c r="B384" s="229" t="s">
        <v>1083</v>
      </c>
      <c r="C384" s="229" t="s">
        <v>127</v>
      </c>
      <c r="D384" s="229" t="s">
        <v>421</v>
      </c>
      <c r="E384" s="229" t="s">
        <v>152</v>
      </c>
      <c r="F384" s="229">
        <v>34709</v>
      </c>
      <c r="G384" s="229" t="s">
        <v>284</v>
      </c>
      <c r="H384" s="229" t="s">
        <v>315</v>
      </c>
      <c r="I384" s="229" t="s">
        <v>381</v>
      </c>
      <c r="M384" s="229" t="s">
        <v>284</v>
      </c>
    </row>
    <row r="385" spans="1:13" s="229" customFormat="1" ht="17.25" customHeight="1" x14ac:dyDescent="0.2">
      <c r="A385" s="229">
        <v>416117</v>
      </c>
      <c r="B385" s="229" t="s">
        <v>2337</v>
      </c>
      <c r="C385" s="229" t="s">
        <v>761</v>
      </c>
      <c r="D385" s="229" t="s">
        <v>253</v>
      </c>
      <c r="E385" s="229" t="s">
        <v>152</v>
      </c>
      <c r="F385" s="229">
        <v>34335</v>
      </c>
      <c r="G385" s="229" t="s">
        <v>2670</v>
      </c>
      <c r="H385" s="229" t="s">
        <v>315</v>
      </c>
      <c r="I385" s="229" t="s">
        <v>382</v>
      </c>
      <c r="M385" s="229" t="s">
        <v>293</v>
      </c>
    </row>
    <row r="386" spans="1:13" s="229" customFormat="1" ht="17.25" customHeight="1" x14ac:dyDescent="0.2">
      <c r="A386" s="229">
        <v>416144</v>
      </c>
      <c r="B386" s="229" t="s">
        <v>1959</v>
      </c>
      <c r="C386" s="229" t="s">
        <v>559</v>
      </c>
      <c r="D386" s="229" t="s">
        <v>1960</v>
      </c>
      <c r="E386" s="229" t="s">
        <v>152</v>
      </c>
      <c r="F386" s="229">
        <v>31004</v>
      </c>
      <c r="G386" s="229" t="s">
        <v>284</v>
      </c>
      <c r="H386" s="229" t="s">
        <v>315</v>
      </c>
      <c r="I386" s="229" t="s">
        <v>381</v>
      </c>
      <c r="M386" s="229" t="s">
        <v>289</v>
      </c>
    </row>
    <row r="387" spans="1:13" s="229" customFormat="1" ht="17.25" customHeight="1" x14ac:dyDescent="0.2">
      <c r="A387" s="229">
        <v>416159</v>
      </c>
      <c r="B387" s="229" t="s">
        <v>1624</v>
      </c>
      <c r="C387" s="229" t="s">
        <v>80</v>
      </c>
      <c r="D387" s="229" t="s">
        <v>1625</v>
      </c>
      <c r="E387" s="229" t="s">
        <v>152</v>
      </c>
      <c r="F387" s="229">
        <v>34446</v>
      </c>
      <c r="G387" s="229" t="s">
        <v>291</v>
      </c>
      <c r="H387" s="229" t="s">
        <v>315</v>
      </c>
      <c r="I387" s="229" t="s">
        <v>381</v>
      </c>
      <c r="M387" s="229" t="s">
        <v>284</v>
      </c>
    </row>
    <row r="388" spans="1:13" s="229" customFormat="1" ht="17.25" customHeight="1" x14ac:dyDescent="0.2">
      <c r="A388" s="229">
        <v>416180</v>
      </c>
      <c r="B388" s="229" t="s">
        <v>1383</v>
      </c>
      <c r="C388" s="229" t="s">
        <v>667</v>
      </c>
      <c r="D388" s="229" t="s">
        <v>620</v>
      </c>
      <c r="E388" s="229" t="s">
        <v>151</v>
      </c>
      <c r="F388" s="229">
        <v>35034</v>
      </c>
      <c r="G388" s="229" t="s">
        <v>2572</v>
      </c>
      <c r="H388" s="229" t="s">
        <v>315</v>
      </c>
      <c r="I388" s="229" t="s">
        <v>381</v>
      </c>
      <c r="M388" s="229" t="s">
        <v>293</v>
      </c>
    </row>
    <row r="389" spans="1:13" s="229" customFormat="1" ht="17.25" customHeight="1" x14ac:dyDescent="0.2">
      <c r="A389" s="229">
        <v>416201</v>
      </c>
      <c r="B389" s="229" t="s">
        <v>1120</v>
      </c>
      <c r="C389" s="229" t="s">
        <v>73</v>
      </c>
      <c r="D389" s="229" t="s">
        <v>1121</v>
      </c>
      <c r="E389" s="229" t="s">
        <v>152</v>
      </c>
      <c r="F389" s="229">
        <v>34700</v>
      </c>
      <c r="G389" s="229" t="s">
        <v>287</v>
      </c>
      <c r="H389" s="229" t="s">
        <v>315</v>
      </c>
      <c r="I389" s="229" t="s">
        <v>381</v>
      </c>
      <c r="M389" s="229" t="s">
        <v>309</v>
      </c>
    </row>
    <row r="390" spans="1:13" s="229" customFormat="1" ht="17.25" customHeight="1" x14ac:dyDescent="0.2">
      <c r="A390" s="229">
        <v>416203</v>
      </c>
      <c r="B390" s="229" t="s">
        <v>1360</v>
      </c>
      <c r="C390" s="229" t="s">
        <v>113</v>
      </c>
      <c r="D390" s="229" t="s">
        <v>244</v>
      </c>
      <c r="E390" s="229" t="s">
        <v>152</v>
      </c>
      <c r="F390" s="229">
        <v>29268</v>
      </c>
      <c r="G390" s="229" t="s">
        <v>284</v>
      </c>
      <c r="H390" s="229" t="s">
        <v>315</v>
      </c>
      <c r="I390" s="229" t="s">
        <v>381</v>
      </c>
      <c r="M390" s="229" t="s">
        <v>284</v>
      </c>
    </row>
    <row r="391" spans="1:13" s="229" customFormat="1" ht="17.25" customHeight="1" x14ac:dyDescent="0.2">
      <c r="A391" s="229">
        <v>416211</v>
      </c>
      <c r="B391" s="229" t="s">
        <v>2498</v>
      </c>
      <c r="C391" s="229" t="s">
        <v>92</v>
      </c>
      <c r="D391" s="229" t="s">
        <v>207</v>
      </c>
      <c r="E391" s="229" t="s">
        <v>152</v>
      </c>
      <c r="F391" s="229">
        <v>31295</v>
      </c>
      <c r="G391" s="229" t="s">
        <v>284</v>
      </c>
      <c r="H391" s="229" t="s">
        <v>315</v>
      </c>
      <c r="I391" s="229" t="s">
        <v>382</v>
      </c>
      <c r="M391" s="229" t="s">
        <v>284</v>
      </c>
    </row>
    <row r="392" spans="1:13" s="229" customFormat="1" ht="17.25" customHeight="1" x14ac:dyDescent="0.2">
      <c r="A392" s="229">
        <v>416223</v>
      </c>
      <c r="B392" s="229" t="s">
        <v>2000</v>
      </c>
      <c r="C392" s="229" t="s">
        <v>539</v>
      </c>
      <c r="D392" s="229" t="s">
        <v>2001</v>
      </c>
      <c r="E392" s="229" t="s">
        <v>151</v>
      </c>
      <c r="F392" s="229">
        <v>33546</v>
      </c>
      <c r="G392" s="229" t="s">
        <v>284</v>
      </c>
      <c r="H392" s="229" t="s">
        <v>315</v>
      </c>
      <c r="I392" s="229" t="s">
        <v>381</v>
      </c>
      <c r="M392" s="229" t="s">
        <v>284</v>
      </c>
    </row>
    <row r="393" spans="1:13" s="229" customFormat="1" ht="17.25" customHeight="1" x14ac:dyDescent="0.2">
      <c r="A393" s="229">
        <v>416240</v>
      </c>
      <c r="B393" s="229" t="s">
        <v>1524</v>
      </c>
      <c r="C393" s="229" t="s">
        <v>92</v>
      </c>
      <c r="D393" s="229" t="s">
        <v>252</v>
      </c>
      <c r="E393" s="229" t="s">
        <v>151</v>
      </c>
      <c r="F393" s="229">
        <v>34700</v>
      </c>
      <c r="G393" s="229" t="s">
        <v>2590</v>
      </c>
      <c r="H393" s="229" t="s">
        <v>315</v>
      </c>
      <c r="I393" s="229" t="s">
        <v>381</v>
      </c>
      <c r="M393" s="229" t="s">
        <v>293</v>
      </c>
    </row>
    <row r="394" spans="1:13" s="229" customFormat="1" ht="17.25" customHeight="1" x14ac:dyDescent="0.2">
      <c r="A394" s="229">
        <v>416248</v>
      </c>
      <c r="B394" s="229" t="s">
        <v>1181</v>
      </c>
      <c r="C394" s="229" t="s">
        <v>73</v>
      </c>
      <c r="D394" s="229" t="s">
        <v>599</v>
      </c>
      <c r="E394" s="229" t="s">
        <v>151</v>
      </c>
      <c r="F394" s="229">
        <v>34529</v>
      </c>
      <c r="G394" s="229" t="s">
        <v>284</v>
      </c>
      <c r="H394" s="229" t="s">
        <v>315</v>
      </c>
      <c r="I394" s="229" t="s">
        <v>381</v>
      </c>
      <c r="M394" s="229" t="s">
        <v>293</v>
      </c>
    </row>
    <row r="395" spans="1:13" s="229" customFormat="1" ht="17.25" customHeight="1" x14ac:dyDescent="0.2">
      <c r="A395" s="229">
        <v>416249</v>
      </c>
      <c r="B395" s="229" t="s">
        <v>1700</v>
      </c>
      <c r="C395" s="229" t="s">
        <v>73</v>
      </c>
      <c r="D395" s="229" t="s">
        <v>580</v>
      </c>
      <c r="E395" s="229" t="s">
        <v>151</v>
      </c>
      <c r="F395" s="229">
        <v>34412</v>
      </c>
      <c r="G395" s="229" t="s">
        <v>284</v>
      </c>
      <c r="H395" s="229" t="s">
        <v>315</v>
      </c>
      <c r="I395" s="229" t="s">
        <v>381</v>
      </c>
      <c r="M395" s="229" t="s">
        <v>284</v>
      </c>
    </row>
    <row r="396" spans="1:13" s="229" customFormat="1" ht="17.25" customHeight="1" x14ac:dyDescent="0.2">
      <c r="A396" s="229">
        <v>416286</v>
      </c>
      <c r="B396" s="229" t="s">
        <v>1326</v>
      </c>
      <c r="C396" s="229" t="s">
        <v>392</v>
      </c>
      <c r="D396" s="229" t="s">
        <v>224</v>
      </c>
      <c r="E396" s="229" t="s">
        <v>151</v>
      </c>
      <c r="F396" s="229">
        <v>34700</v>
      </c>
      <c r="G396" s="229" t="s">
        <v>2619</v>
      </c>
      <c r="H396" s="229" t="s">
        <v>315</v>
      </c>
      <c r="I396" s="229" t="s">
        <v>381</v>
      </c>
      <c r="M396" s="229" t="s">
        <v>287</v>
      </c>
    </row>
    <row r="397" spans="1:13" s="229" customFormat="1" ht="17.25" customHeight="1" x14ac:dyDescent="0.2">
      <c r="A397" s="229">
        <v>416288</v>
      </c>
      <c r="B397" s="229" t="s">
        <v>1699</v>
      </c>
      <c r="C397" s="229" t="s">
        <v>632</v>
      </c>
      <c r="D397" s="229" t="s">
        <v>428</v>
      </c>
      <c r="E397" s="229" t="s">
        <v>152</v>
      </c>
      <c r="F397" s="229">
        <v>29710</v>
      </c>
      <c r="G397" s="229" t="s">
        <v>284</v>
      </c>
      <c r="H397" s="229" t="s">
        <v>316</v>
      </c>
      <c r="I397" s="229" t="s">
        <v>381</v>
      </c>
      <c r="M397" s="229" t="s">
        <v>274</v>
      </c>
    </row>
    <row r="398" spans="1:13" s="229" customFormat="1" ht="17.25" customHeight="1" x14ac:dyDescent="0.2">
      <c r="A398" s="229">
        <v>416289</v>
      </c>
      <c r="B398" s="229" t="s">
        <v>1543</v>
      </c>
      <c r="C398" s="229" t="s">
        <v>700</v>
      </c>
      <c r="D398" s="229" t="s">
        <v>1544</v>
      </c>
      <c r="E398" s="229" t="s">
        <v>151</v>
      </c>
      <c r="F398" s="229">
        <v>34244</v>
      </c>
      <c r="G398" s="229" t="s">
        <v>284</v>
      </c>
      <c r="H398" s="229" t="s">
        <v>315</v>
      </c>
      <c r="I398" s="229" t="s">
        <v>381</v>
      </c>
      <c r="M398" s="229" t="s">
        <v>314</v>
      </c>
    </row>
    <row r="399" spans="1:13" s="229" customFormat="1" ht="17.25" customHeight="1" x14ac:dyDescent="0.2">
      <c r="A399" s="229">
        <v>416312</v>
      </c>
      <c r="B399" s="229" t="s">
        <v>1615</v>
      </c>
      <c r="C399" s="229" t="s">
        <v>84</v>
      </c>
      <c r="D399" s="229" t="s">
        <v>225</v>
      </c>
      <c r="E399" s="229" t="s">
        <v>152</v>
      </c>
      <c r="F399" s="229">
        <v>34700</v>
      </c>
      <c r="G399" s="229" t="s">
        <v>284</v>
      </c>
      <c r="H399" s="229" t="s">
        <v>315</v>
      </c>
      <c r="I399" s="229" t="s">
        <v>381</v>
      </c>
      <c r="M399" s="229" t="s">
        <v>284</v>
      </c>
    </row>
    <row r="400" spans="1:13" s="229" customFormat="1" ht="17.25" customHeight="1" x14ac:dyDescent="0.2">
      <c r="A400" s="229">
        <v>416317</v>
      </c>
      <c r="B400" s="229" t="s">
        <v>1684</v>
      </c>
      <c r="C400" s="229" t="s">
        <v>90</v>
      </c>
      <c r="D400" s="229" t="s">
        <v>733</v>
      </c>
      <c r="E400" s="229" t="s">
        <v>151</v>
      </c>
      <c r="F400" s="229">
        <v>34443</v>
      </c>
      <c r="G400" s="229" t="s">
        <v>284</v>
      </c>
      <c r="H400" s="229" t="s">
        <v>315</v>
      </c>
      <c r="I400" s="229" t="s">
        <v>381</v>
      </c>
      <c r="M400" s="229" t="s">
        <v>293</v>
      </c>
    </row>
    <row r="401" spans="1:13" s="229" customFormat="1" ht="17.25" customHeight="1" x14ac:dyDescent="0.2">
      <c r="A401" s="229">
        <v>416320</v>
      </c>
      <c r="B401" s="229" t="s">
        <v>1221</v>
      </c>
      <c r="C401" s="229" t="s">
        <v>707</v>
      </c>
      <c r="D401" s="229" t="s">
        <v>227</v>
      </c>
      <c r="E401" s="229" t="s">
        <v>152</v>
      </c>
      <c r="F401" s="229">
        <v>30428</v>
      </c>
      <c r="G401" s="229" t="s">
        <v>287</v>
      </c>
      <c r="H401" s="229" t="s">
        <v>315</v>
      </c>
      <c r="I401" s="229" t="s">
        <v>381</v>
      </c>
      <c r="M401" s="229" t="s">
        <v>287</v>
      </c>
    </row>
    <row r="402" spans="1:13" s="229" customFormat="1" ht="17.25" customHeight="1" x14ac:dyDescent="0.2">
      <c r="A402" s="229">
        <v>416326</v>
      </c>
      <c r="B402" s="229" t="s">
        <v>1541</v>
      </c>
      <c r="C402" s="229" t="s">
        <v>92</v>
      </c>
      <c r="D402" s="229" t="s">
        <v>1542</v>
      </c>
      <c r="E402" s="229" t="s">
        <v>152</v>
      </c>
      <c r="F402" s="229">
        <v>30525</v>
      </c>
      <c r="G402" s="229" t="s">
        <v>2572</v>
      </c>
      <c r="H402" s="229" t="s">
        <v>315</v>
      </c>
      <c r="I402" s="229" t="s">
        <v>381</v>
      </c>
      <c r="M402" s="229" t="s">
        <v>293</v>
      </c>
    </row>
    <row r="403" spans="1:13" s="229" customFormat="1" ht="17.25" customHeight="1" x14ac:dyDescent="0.2">
      <c r="A403" s="229">
        <v>416331</v>
      </c>
      <c r="B403" s="229" t="s">
        <v>1444</v>
      </c>
      <c r="C403" s="229" t="s">
        <v>251</v>
      </c>
      <c r="D403" s="229" t="s">
        <v>384</v>
      </c>
      <c r="E403" s="229" t="s">
        <v>152</v>
      </c>
      <c r="F403" s="229">
        <v>34225</v>
      </c>
      <c r="G403" s="229" t="s">
        <v>284</v>
      </c>
      <c r="H403" s="229" t="s">
        <v>315</v>
      </c>
      <c r="I403" s="229" t="s">
        <v>381</v>
      </c>
      <c r="M403" s="229" t="s">
        <v>284</v>
      </c>
    </row>
    <row r="404" spans="1:13" s="229" customFormat="1" ht="17.25" customHeight="1" x14ac:dyDescent="0.2">
      <c r="A404" s="229">
        <v>416342</v>
      </c>
      <c r="B404" s="229" t="s">
        <v>1576</v>
      </c>
      <c r="C404" s="229" t="s">
        <v>78</v>
      </c>
      <c r="D404" s="229" t="s">
        <v>1577</v>
      </c>
      <c r="E404" s="229" t="s">
        <v>152</v>
      </c>
      <c r="F404" s="229">
        <v>33993</v>
      </c>
      <c r="G404" s="229" t="s">
        <v>303</v>
      </c>
      <c r="H404" s="229" t="s">
        <v>315</v>
      </c>
      <c r="I404" s="229" t="s">
        <v>381</v>
      </c>
      <c r="M404" s="229" t="s">
        <v>303</v>
      </c>
    </row>
    <row r="405" spans="1:13" s="229" customFormat="1" ht="17.25" customHeight="1" x14ac:dyDescent="0.2">
      <c r="A405" s="229">
        <v>416349</v>
      </c>
      <c r="B405" s="229" t="s">
        <v>2171</v>
      </c>
      <c r="C405" s="229" t="s">
        <v>73</v>
      </c>
      <c r="D405" s="229" t="s">
        <v>648</v>
      </c>
      <c r="E405" s="229" t="s">
        <v>151</v>
      </c>
      <c r="F405" s="229">
        <v>34851</v>
      </c>
      <c r="G405" s="229" t="s">
        <v>284</v>
      </c>
      <c r="H405" s="229" t="s">
        <v>315</v>
      </c>
      <c r="I405" s="229" t="s">
        <v>381</v>
      </c>
      <c r="M405" s="229" t="s">
        <v>284</v>
      </c>
    </row>
    <row r="406" spans="1:13" s="229" customFormat="1" ht="17.25" customHeight="1" x14ac:dyDescent="0.2">
      <c r="A406" s="229">
        <v>416351</v>
      </c>
      <c r="B406" s="229" t="s">
        <v>1662</v>
      </c>
      <c r="C406" s="229" t="s">
        <v>84</v>
      </c>
      <c r="D406" s="229" t="s">
        <v>1663</v>
      </c>
      <c r="E406" s="229" t="s">
        <v>152</v>
      </c>
      <c r="F406" s="229">
        <v>34404</v>
      </c>
      <c r="G406" s="229" t="s">
        <v>2564</v>
      </c>
      <c r="H406" s="229" t="s">
        <v>315</v>
      </c>
      <c r="I406" s="229" t="s">
        <v>381</v>
      </c>
      <c r="M406" s="229" t="s">
        <v>293</v>
      </c>
    </row>
    <row r="407" spans="1:13" s="229" customFormat="1" ht="17.25" customHeight="1" x14ac:dyDescent="0.2">
      <c r="A407" s="229">
        <v>416352</v>
      </c>
      <c r="B407" s="229" t="s">
        <v>749</v>
      </c>
      <c r="C407" s="229" t="s">
        <v>130</v>
      </c>
      <c r="D407" s="229" t="s">
        <v>140</v>
      </c>
      <c r="E407" s="229" t="s">
        <v>151</v>
      </c>
      <c r="F407" s="229">
        <v>34272</v>
      </c>
      <c r="G407" s="229" t="s">
        <v>284</v>
      </c>
      <c r="H407" s="229" t="s">
        <v>315</v>
      </c>
      <c r="I407" s="229" t="s">
        <v>381</v>
      </c>
      <c r="M407" s="229" t="s">
        <v>287</v>
      </c>
    </row>
    <row r="408" spans="1:13" s="229" customFormat="1" ht="17.25" customHeight="1" x14ac:dyDescent="0.2">
      <c r="A408" s="229">
        <v>416356</v>
      </c>
      <c r="B408" s="229" t="s">
        <v>549</v>
      </c>
      <c r="C408" s="229" t="s">
        <v>2217</v>
      </c>
      <c r="D408" s="229" t="s">
        <v>243</v>
      </c>
      <c r="E408" s="229" t="s">
        <v>151</v>
      </c>
      <c r="F408" s="229">
        <v>34602</v>
      </c>
      <c r="G408" s="229" t="s">
        <v>284</v>
      </c>
      <c r="H408" s="229" t="s">
        <v>315</v>
      </c>
      <c r="I408" s="229" t="s">
        <v>381</v>
      </c>
      <c r="M408" s="229" t="s">
        <v>284</v>
      </c>
    </row>
    <row r="409" spans="1:13" s="229" customFormat="1" ht="17.25" customHeight="1" x14ac:dyDescent="0.2">
      <c r="A409" s="229">
        <v>416380</v>
      </c>
      <c r="B409" s="229" t="s">
        <v>2120</v>
      </c>
      <c r="C409" s="229" t="s">
        <v>90</v>
      </c>
      <c r="D409" s="229" t="s">
        <v>2121</v>
      </c>
      <c r="E409" s="229" t="s">
        <v>151</v>
      </c>
      <c r="F409" s="229">
        <v>34375</v>
      </c>
      <c r="G409" s="229" t="s">
        <v>284</v>
      </c>
      <c r="H409" s="229" t="s">
        <v>315</v>
      </c>
      <c r="I409" s="229" t="s">
        <v>381</v>
      </c>
      <c r="M409" s="229" t="s">
        <v>309</v>
      </c>
    </row>
    <row r="410" spans="1:13" s="229" customFormat="1" ht="17.25" customHeight="1" x14ac:dyDescent="0.2">
      <c r="A410" s="229">
        <v>416439</v>
      </c>
      <c r="B410" s="229" t="s">
        <v>2230</v>
      </c>
      <c r="C410" s="229" t="s">
        <v>480</v>
      </c>
      <c r="D410" s="229" t="s">
        <v>244</v>
      </c>
      <c r="E410" s="229" t="s">
        <v>151</v>
      </c>
      <c r="F410" s="229">
        <v>34362</v>
      </c>
      <c r="G410" s="229" t="s">
        <v>284</v>
      </c>
      <c r="H410" s="229" t="s">
        <v>315</v>
      </c>
      <c r="I410" s="229" t="s">
        <v>381</v>
      </c>
      <c r="M410" s="229" t="s">
        <v>284</v>
      </c>
    </row>
    <row r="411" spans="1:13" s="229" customFormat="1" ht="17.25" customHeight="1" x14ac:dyDescent="0.2">
      <c r="A411" s="229">
        <v>416441</v>
      </c>
      <c r="B411" s="229" t="s">
        <v>1999</v>
      </c>
      <c r="C411" s="229" t="s">
        <v>110</v>
      </c>
      <c r="D411" s="229" t="s">
        <v>425</v>
      </c>
      <c r="E411" s="229" t="s">
        <v>151</v>
      </c>
      <c r="F411" s="229">
        <v>34790</v>
      </c>
      <c r="G411" s="229" t="s">
        <v>2591</v>
      </c>
      <c r="H411" s="229" t="s">
        <v>315</v>
      </c>
      <c r="I411" s="229" t="s">
        <v>381</v>
      </c>
      <c r="M411" s="229" t="s">
        <v>293</v>
      </c>
    </row>
    <row r="412" spans="1:13" s="229" customFormat="1" ht="17.25" customHeight="1" x14ac:dyDescent="0.2">
      <c r="A412" s="229">
        <v>416456</v>
      </c>
      <c r="B412" s="229" t="s">
        <v>1082</v>
      </c>
      <c r="C412" s="229" t="s">
        <v>340</v>
      </c>
      <c r="D412" s="229" t="s">
        <v>595</v>
      </c>
      <c r="E412" s="229" t="s">
        <v>151</v>
      </c>
      <c r="F412" s="229">
        <v>34729</v>
      </c>
      <c r="G412" s="229" t="s">
        <v>284</v>
      </c>
      <c r="H412" s="229" t="s">
        <v>315</v>
      </c>
      <c r="I412" s="229" t="s">
        <v>381</v>
      </c>
      <c r="M412" s="229" t="s">
        <v>284</v>
      </c>
    </row>
    <row r="413" spans="1:13" s="229" customFormat="1" ht="17.25" customHeight="1" x14ac:dyDescent="0.2">
      <c r="A413" s="229">
        <v>416469</v>
      </c>
      <c r="B413" s="229" t="s">
        <v>1359</v>
      </c>
      <c r="C413" s="229" t="s">
        <v>801</v>
      </c>
      <c r="D413" s="229" t="s">
        <v>212</v>
      </c>
      <c r="E413" s="229" t="s">
        <v>151</v>
      </c>
      <c r="F413" s="229">
        <v>34571</v>
      </c>
      <c r="G413" s="229" t="s">
        <v>284</v>
      </c>
      <c r="H413" s="229" t="s">
        <v>315</v>
      </c>
      <c r="I413" s="229" t="s">
        <v>381</v>
      </c>
      <c r="M413" s="229" t="s">
        <v>284</v>
      </c>
    </row>
    <row r="414" spans="1:13" s="229" customFormat="1" ht="17.25" customHeight="1" x14ac:dyDescent="0.2">
      <c r="A414" s="229">
        <v>416511</v>
      </c>
      <c r="B414" s="229" t="s">
        <v>1442</v>
      </c>
      <c r="C414" s="229" t="s">
        <v>750</v>
      </c>
      <c r="D414" s="229" t="s">
        <v>1443</v>
      </c>
      <c r="E414" s="229" t="s">
        <v>151</v>
      </c>
      <c r="F414" s="229">
        <v>34713</v>
      </c>
      <c r="G414" s="229" t="s">
        <v>284</v>
      </c>
      <c r="H414" s="229" t="s">
        <v>315</v>
      </c>
      <c r="I414" s="229" t="s">
        <v>381</v>
      </c>
      <c r="M414" s="229" t="s">
        <v>293</v>
      </c>
    </row>
    <row r="415" spans="1:13" s="229" customFormat="1" ht="17.25" customHeight="1" x14ac:dyDescent="0.2">
      <c r="A415" s="229">
        <v>416520</v>
      </c>
      <c r="B415" s="229" t="s">
        <v>1119</v>
      </c>
      <c r="C415" s="229" t="s">
        <v>116</v>
      </c>
      <c r="D415" s="229" t="s">
        <v>567</v>
      </c>
      <c r="E415" s="229" t="s">
        <v>151</v>
      </c>
      <c r="F415" s="229">
        <v>34504</v>
      </c>
      <c r="G415" s="229" t="s">
        <v>304</v>
      </c>
      <c r="H415" s="229" t="s">
        <v>315</v>
      </c>
      <c r="I415" s="229" t="s">
        <v>381</v>
      </c>
      <c r="M415" s="229" t="s">
        <v>284</v>
      </c>
    </row>
    <row r="416" spans="1:13" s="229" customFormat="1" ht="17.25" customHeight="1" x14ac:dyDescent="0.2">
      <c r="A416" s="229">
        <v>416565</v>
      </c>
      <c r="B416" s="229" t="s">
        <v>1031</v>
      </c>
      <c r="C416" s="229" t="s">
        <v>114</v>
      </c>
      <c r="D416" s="229" t="s">
        <v>1032</v>
      </c>
      <c r="E416" s="229" t="s">
        <v>152</v>
      </c>
      <c r="F416" s="229">
        <v>32988</v>
      </c>
      <c r="G416" s="229" t="s">
        <v>2681</v>
      </c>
      <c r="H416" s="229" t="s">
        <v>315</v>
      </c>
      <c r="I416" s="229" t="s">
        <v>381</v>
      </c>
      <c r="M416" s="229" t="s">
        <v>293</v>
      </c>
    </row>
    <row r="417" spans="1:13" s="229" customFormat="1" ht="17.25" customHeight="1" x14ac:dyDescent="0.2">
      <c r="A417" s="229">
        <v>416567</v>
      </c>
      <c r="B417" s="229" t="s">
        <v>2370</v>
      </c>
      <c r="C417" s="229" t="s">
        <v>75</v>
      </c>
      <c r="D417" s="229" t="s">
        <v>676</v>
      </c>
      <c r="E417" s="229" t="s">
        <v>152</v>
      </c>
      <c r="F417" s="229">
        <v>32509</v>
      </c>
      <c r="G417" s="229" t="s">
        <v>297</v>
      </c>
      <c r="H417" s="229" t="s">
        <v>315</v>
      </c>
      <c r="I417" s="229" t="s">
        <v>382</v>
      </c>
      <c r="M417" s="229" t="s">
        <v>289</v>
      </c>
    </row>
    <row r="418" spans="1:13" s="229" customFormat="1" ht="17.25" customHeight="1" x14ac:dyDescent="0.2">
      <c r="A418" s="229">
        <v>416568</v>
      </c>
      <c r="B418" s="229" t="s">
        <v>451</v>
      </c>
      <c r="C418" s="229" t="s">
        <v>119</v>
      </c>
      <c r="D418" s="229" t="s">
        <v>452</v>
      </c>
      <c r="E418" s="229" t="s">
        <v>152</v>
      </c>
      <c r="F418" s="229">
        <v>33199</v>
      </c>
      <c r="G418" s="229" t="s">
        <v>2567</v>
      </c>
      <c r="H418" s="229" t="s">
        <v>315</v>
      </c>
      <c r="I418" s="229" t="s">
        <v>381</v>
      </c>
      <c r="M418" s="229" t="s">
        <v>293</v>
      </c>
    </row>
    <row r="419" spans="1:13" s="229" customFormat="1" ht="17.25" customHeight="1" x14ac:dyDescent="0.2">
      <c r="A419" s="229">
        <v>416569</v>
      </c>
      <c r="B419" s="229" t="s">
        <v>1565</v>
      </c>
      <c r="C419" s="229" t="s">
        <v>105</v>
      </c>
      <c r="D419" s="229" t="s">
        <v>236</v>
      </c>
      <c r="E419" s="229" t="s">
        <v>152</v>
      </c>
      <c r="F419" s="229">
        <v>34669</v>
      </c>
      <c r="G419" s="229" t="s">
        <v>2564</v>
      </c>
      <c r="H419" s="229" t="s">
        <v>315</v>
      </c>
      <c r="I419" s="229" t="s">
        <v>381</v>
      </c>
      <c r="M419" s="229" t="s">
        <v>293</v>
      </c>
    </row>
    <row r="420" spans="1:13" s="229" customFormat="1" ht="17.25" customHeight="1" x14ac:dyDescent="0.2">
      <c r="A420" s="229">
        <v>416571</v>
      </c>
      <c r="B420" s="229" t="s">
        <v>1574</v>
      </c>
      <c r="C420" s="229" t="s">
        <v>750</v>
      </c>
      <c r="D420" s="229" t="s">
        <v>1575</v>
      </c>
      <c r="E420" s="229" t="s">
        <v>152</v>
      </c>
      <c r="F420" s="229">
        <v>34016</v>
      </c>
      <c r="G420" s="229" t="s">
        <v>2731</v>
      </c>
      <c r="H420" s="229" t="s">
        <v>315</v>
      </c>
      <c r="I420" s="229" t="s">
        <v>381</v>
      </c>
      <c r="M420" s="229" t="s">
        <v>293</v>
      </c>
    </row>
    <row r="421" spans="1:13" s="229" customFormat="1" ht="17.25" customHeight="1" x14ac:dyDescent="0.2">
      <c r="A421" s="229">
        <v>416581</v>
      </c>
      <c r="B421" s="229" t="s">
        <v>1460</v>
      </c>
      <c r="C421" s="229" t="s">
        <v>90</v>
      </c>
      <c r="D421" s="229" t="s">
        <v>231</v>
      </c>
      <c r="E421" s="229" t="s">
        <v>152</v>
      </c>
      <c r="F421" s="229">
        <v>34703</v>
      </c>
      <c r="G421" s="229" t="s">
        <v>284</v>
      </c>
      <c r="H421" s="229" t="s">
        <v>315</v>
      </c>
      <c r="I421" s="229" t="s">
        <v>381</v>
      </c>
      <c r="M421" s="229" t="s">
        <v>284</v>
      </c>
    </row>
    <row r="422" spans="1:13" s="229" customFormat="1" ht="17.25" customHeight="1" x14ac:dyDescent="0.2">
      <c r="A422" s="229">
        <v>416589</v>
      </c>
      <c r="B422" s="229" t="s">
        <v>1080</v>
      </c>
      <c r="C422" s="229" t="s">
        <v>73</v>
      </c>
      <c r="D422" s="229" t="s">
        <v>1081</v>
      </c>
      <c r="E422" s="229" t="s">
        <v>151</v>
      </c>
      <c r="F422" s="229">
        <v>33999</v>
      </c>
      <c r="G422" s="229" t="s">
        <v>2560</v>
      </c>
      <c r="H422" s="229" t="s">
        <v>315</v>
      </c>
      <c r="I422" s="229" t="s">
        <v>381</v>
      </c>
      <c r="M422" s="229" t="s">
        <v>293</v>
      </c>
    </row>
    <row r="423" spans="1:13" s="229" customFormat="1" ht="17.25" customHeight="1" x14ac:dyDescent="0.2">
      <c r="A423" s="229">
        <v>416758</v>
      </c>
      <c r="B423" s="229" t="s">
        <v>889</v>
      </c>
      <c r="C423" s="229" t="s">
        <v>73</v>
      </c>
      <c r="D423" s="229" t="s">
        <v>233</v>
      </c>
      <c r="E423" s="229" t="s">
        <v>151</v>
      </c>
      <c r="F423" s="229">
        <v>34335</v>
      </c>
      <c r="G423" s="229" t="s">
        <v>284</v>
      </c>
      <c r="H423" s="229" t="s">
        <v>315</v>
      </c>
      <c r="I423" s="229" t="s">
        <v>381</v>
      </c>
      <c r="M423" s="229" t="s">
        <v>284</v>
      </c>
    </row>
    <row r="424" spans="1:13" s="229" customFormat="1" ht="17.25" customHeight="1" x14ac:dyDescent="0.2">
      <c r="A424" s="229">
        <v>416778</v>
      </c>
      <c r="B424" s="229" t="s">
        <v>1030</v>
      </c>
      <c r="C424" s="229" t="s">
        <v>79</v>
      </c>
      <c r="D424" s="229" t="s">
        <v>260</v>
      </c>
      <c r="E424" s="229" t="s">
        <v>151</v>
      </c>
      <c r="F424" s="229">
        <v>34783</v>
      </c>
      <c r="G424" s="229" t="s">
        <v>284</v>
      </c>
      <c r="H424" s="229" t="s">
        <v>315</v>
      </c>
      <c r="I424" s="229" t="s">
        <v>381</v>
      </c>
      <c r="M424" s="229" t="s">
        <v>284</v>
      </c>
    </row>
    <row r="425" spans="1:13" s="229" customFormat="1" ht="17.25" customHeight="1" x14ac:dyDescent="0.2">
      <c r="A425" s="229">
        <v>416788</v>
      </c>
      <c r="B425" s="229" t="s">
        <v>1029</v>
      </c>
      <c r="C425" s="229" t="s">
        <v>759</v>
      </c>
      <c r="D425" s="229" t="s">
        <v>235</v>
      </c>
      <c r="E425" s="229" t="s">
        <v>151</v>
      </c>
      <c r="F425" s="229">
        <v>29874</v>
      </c>
      <c r="G425" s="229" t="s">
        <v>284</v>
      </c>
      <c r="H425" s="229" t="s">
        <v>315</v>
      </c>
      <c r="I425" s="229" t="s">
        <v>381</v>
      </c>
      <c r="M425" s="229" t="s">
        <v>284</v>
      </c>
    </row>
    <row r="426" spans="1:13" s="229" customFormat="1" ht="17.25" customHeight="1" x14ac:dyDescent="0.2">
      <c r="A426" s="229">
        <v>416802</v>
      </c>
      <c r="B426" s="229" t="s">
        <v>1661</v>
      </c>
      <c r="C426" s="229" t="s">
        <v>110</v>
      </c>
      <c r="D426" s="229" t="s">
        <v>212</v>
      </c>
      <c r="E426" s="229" t="s">
        <v>151</v>
      </c>
      <c r="F426" s="229">
        <v>34704</v>
      </c>
      <c r="G426" s="229" t="s">
        <v>284</v>
      </c>
      <c r="H426" s="229" t="s">
        <v>315</v>
      </c>
      <c r="I426" s="229" t="s">
        <v>381</v>
      </c>
      <c r="M426" s="229" t="s">
        <v>284</v>
      </c>
    </row>
    <row r="427" spans="1:13" s="229" customFormat="1" ht="17.25" customHeight="1" x14ac:dyDescent="0.2">
      <c r="A427" s="229">
        <v>416803</v>
      </c>
      <c r="B427" s="229" t="s">
        <v>1274</v>
      </c>
      <c r="C427" s="229" t="s">
        <v>704</v>
      </c>
      <c r="D427" s="229" t="s">
        <v>968</v>
      </c>
      <c r="E427" s="229" t="s">
        <v>151</v>
      </c>
      <c r="F427" s="229">
        <v>34182</v>
      </c>
      <c r="G427" s="229" t="s">
        <v>284</v>
      </c>
      <c r="H427" s="229" t="s">
        <v>315</v>
      </c>
      <c r="I427" s="229" t="s">
        <v>381</v>
      </c>
      <c r="M427" s="229" t="s">
        <v>284</v>
      </c>
    </row>
    <row r="428" spans="1:13" s="229" customFormat="1" ht="17.25" customHeight="1" x14ac:dyDescent="0.2">
      <c r="A428" s="229">
        <v>416810</v>
      </c>
      <c r="B428" s="229" t="s">
        <v>1508</v>
      </c>
      <c r="C428" s="229" t="s">
        <v>73</v>
      </c>
      <c r="D428" s="229" t="s">
        <v>1509</v>
      </c>
      <c r="E428" s="229" t="s">
        <v>151</v>
      </c>
      <c r="F428" s="229">
        <v>34067</v>
      </c>
      <c r="G428" s="229" t="s">
        <v>2594</v>
      </c>
      <c r="H428" s="229" t="s">
        <v>315</v>
      </c>
      <c r="I428" s="229" t="s">
        <v>381</v>
      </c>
      <c r="M428" s="229" t="s">
        <v>289</v>
      </c>
    </row>
    <row r="429" spans="1:13" s="229" customFormat="1" ht="17.25" customHeight="1" x14ac:dyDescent="0.2">
      <c r="A429" s="229">
        <v>416825</v>
      </c>
      <c r="B429" s="229" t="s">
        <v>2096</v>
      </c>
      <c r="C429" s="229" t="s">
        <v>871</v>
      </c>
      <c r="D429" s="229" t="s">
        <v>213</v>
      </c>
      <c r="E429" s="229" t="s">
        <v>151</v>
      </c>
      <c r="F429" s="229">
        <v>33604</v>
      </c>
      <c r="G429" s="229" t="s">
        <v>284</v>
      </c>
      <c r="H429" s="229" t="s">
        <v>315</v>
      </c>
      <c r="I429" s="229" t="s">
        <v>381</v>
      </c>
      <c r="M429" s="229" t="s">
        <v>284</v>
      </c>
    </row>
    <row r="430" spans="1:13" s="229" customFormat="1" ht="17.25" customHeight="1" x14ac:dyDescent="0.2">
      <c r="A430" s="229">
        <v>416835</v>
      </c>
      <c r="B430" s="229" t="s">
        <v>1642</v>
      </c>
      <c r="C430" s="229" t="s">
        <v>73</v>
      </c>
      <c r="D430" s="229" t="s">
        <v>448</v>
      </c>
      <c r="E430" s="229" t="s">
        <v>151</v>
      </c>
      <c r="F430" s="229">
        <v>28840</v>
      </c>
      <c r="G430" s="229" t="s">
        <v>284</v>
      </c>
      <c r="H430" s="229" t="s">
        <v>315</v>
      </c>
      <c r="I430" s="229" t="s">
        <v>381</v>
      </c>
      <c r="M430" s="229" t="s">
        <v>287</v>
      </c>
    </row>
    <row r="431" spans="1:13" s="229" customFormat="1" ht="17.25" customHeight="1" x14ac:dyDescent="0.2">
      <c r="A431" s="229">
        <v>416847</v>
      </c>
      <c r="B431" s="229" t="s">
        <v>1720</v>
      </c>
      <c r="C431" s="229" t="s">
        <v>112</v>
      </c>
      <c r="D431" s="229" t="s">
        <v>237</v>
      </c>
      <c r="E431" s="229" t="s">
        <v>152</v>
      </c>
      <c r="F431" s="229">
        <v>34701</v>
      </c>
      <c r="G431" s="229" t="s">
        <v>284</v>
      </c>
      <c r="H431" s="229" t="s">
        <v>315</v>
      </c>
      <c r="I431" s="229" t="s">
        <v>381</v>
      </c>
      <c r="M431" s="229" t="s">
        <v>284</v>
      </c>
    </row>
    <row r="432" spans="1:13" s="229" customFormat="1" ht="17.25" customHeight="1" x14ac:dyDescent="0.2">
      <c r="A432" s="229">
        <v>416851</v>
      </c>
      <c r="B432" s="229" t="s">
        <v>444</v>
      </c>
      <c r="C432" s="229" t="s">
        <v>445</v>
      </c>
      <c r="D432" s="229" t="s">
        <v>446</v>
      </c>
      <c r="E432" s="229" t="s">
        <v>152</v>
      </c>
      <c r="F432" s="229">
        <v>34349</v>
      </c>
      <c r="G432" s="229" t="s">
        <v>284</v>
      </c>
      <c r="H432" s="229" t="s">
        <v>316</v>
      </c>
      <c r="I432" s="229" t="s">
        <v>381</v>
      </c>
      <c r="M432" s="229" t="s">
        <v>274</v>
      </c>
    </row>
    <row r="433" spans="1:13" s="229" customFormat="1" ht="17.25" customHeight="1" x14ac:dyDescent="0.2">
      <c r="A433" s="229">
        <v>416866</v>
      </c>
      <c r="B433" s="229" t="s">
        <v>1220</v>
      </c>
      <c r="C433" s="229" t="s">
        <v>73</v>
      </c>
      <c r="D433" s="229" t="s">
        <v>584</v>
      </c>
      <c r="E433" s="229" t="s">
        <v>152</v>
      </c>
      <c r="F433" s="229">
        <v>34845</v>
      </c>
      <c r="G433" s="229" t="s">
        <v>284</v>
      </c>
      <c r="H433" s="229" t="s">
        <v>315</v>
      </c>
      <c r="I433" s="229" t="s">
        <v>381</v>
      </c>
      <c r="M433" s="229" t="s">
        <v>284</v>
      </c>
    </row>
    <row r="434" spans="1:13" s="229" customFormat="1" ht="17.25" customHeight="1" x14ac:dyDescent="0.2">
      <c r="A434" s="229">
        <v>416884</v>
      </c>
      <c r="B434" s="229" t="s">
        <v>1064</v>
      </c>
      <c r="C434" s="229" t="s">
        <v>576</v>
      </c>
      <c r="D434" s="229" t="s">
        <v>215</v>
      </c>
      <c r="E434" s="229" t="s">
        <v>151</v>
      </c>
      <c r="F434" s="229">
        <v>34384</v>
      </c>
      <c r="G434" s="229" t="s">
        <v>284</v>
      </c>
      <c r="H434" s="229" t="s">
        <v>315</v>
      </c>
      <c r="I434" s="229" t="s">
        <v>381</v>
      </c>
      <c r="M434" s="229" t="s">
        <v>293</v>
      </c>
    </row>
    <row r="435" spans="1:13" s="229" customFormat="1" ht="17.25" customHeight="1" x14ac:dyDescent="0.2">
      <c r="A435" s="229">
        <v>416895</v>
      </c>
      <c r="B435" s="229" t="s">
        <v>1593</v>
      </c>
      <c r="C435" s="229" t="s">
        <v>67</v>
      </c>
      <c r="D435" s="229" t="s">
        <v>478</v>
      </c>
      <c r="E435" s="229" t="s">
        <v>152</v>
      </c>
      <c r="F435" s="229">
        <v>33025</v>
      </c>
      <c r="G435" s="229" t="s">
        <v>284</v>
      </c>
      <c r="H435" s="229" t="s">
        <v>315</v>
      </c>
      <c r="I435" s="229" t="s">
        <v>381</v>
      </c>
      <c r="M435" s="229" t="s">
        <v>284</v>
      </c>
    </row>
    <row r="436" spans="1:13" s="229" customFormat="1" ht="17.25" customHeight="1" x14ac:dyDescent="0.2">
      <c r="A436" s="229">
        <v>416896</v>
      </c>
      <c r="B436" s="229" t="s">
        <v>1118</v>
      </c>
      <c r="C436" s="229" t="s">
        <v>642</v>
      </c>
      <c r="D436" s="229" t="s">
        <v>217</v>
      </c>
      <c r="E436" s="229" t="s">
        <v>152</v>
      </c>
      <c r="F436" s="229">
        <v>34912</v>
      </c>
      <c r="G436" s="229" t="s">
        <v>284</v>
      </c>
      <c r="H436" s="229" t="s">
        <v>315</v>
      </c>
      <c r="I436" s="229" t="s">
        <v>381</v>
      </c>
      <c r="M436" s="229" t="s">
        <v>284</v>
      </c>
    </row>
    <row r="437" spans="1:13" s="229" customFormat="1" ht="17.25" customHeight="1" x14ac:dyDescent="0.2">
      <c r="A437" s="229">
        <v>416910</v>
      </c>
      <c r="B437" s="229" t="s">
        <v>1028</v>
      </c>
      <c r="C437" s="229" t="s">
        <v>480</v>
      </c>
      <c r="D437" s="229" t="s">
        <v>390</v>
      </c>
      <c r="E437" s="229" t="s">
        <v>151</v>
      </c>
      <c r="F437" s="229">
        <v>34975</v>
      </c>
      <c r="G437" s="229" t="s">
        <v>303</v>
      </c>
      <c r="H437" s="229" t="s">
        <v>315</v>
      </c>
      <c r="I437" s="229" t="s">
        <v>381</v>
      </c>
      <c r="M437" s="229" t="s">
        <v>303</v>
      </c>
    </row>
    <row r="438" spans="1:13" s="229" customFormat="1" ht="17.25" customHeight="1" x14ac:dyDescent="0.2">
      <c r="A438" s="229">
        <v>416923</v>
      </c>
      <c r="B438" s="229" t="s">
        <v>1117</v>
      </c>
      <c r="C438" s="229" t="s">
        <v>459</v>
      </c>
      <c r="D438" s="229" t="s">
        <v>211</v>
      </c>
      <c r="E438" s="229" t="s">
        <v>152</v>
      </c>
      <c r="F438" s="229">
        <v>34965</v>
      </c>
      <c r="G438" s="229" t="s">
        <v>284</v>
      </c>
      <c r="H438" s="229" t="s">
        <v>315</v>
      </c>
      <c r="I438" s="229" t="s">
        <v>381</v>
      </c>
      <c r="M438" s="229" t="s">
        <v>284</v>
      </c>
    </row>
    <row r="439" spans="1:13" s="229" customFormat="1" ht="17.25" customHeight="1" x14ac:dyDescent="0.2">
      <c r="A439" s="229">
        <v>416926</v>
      </c>
      <c r="B439" s="229" t="s">
        <v>1614</v>
      </c>
      <c r="C439" s="229" t="s">
        <v>72</v>
      </c>
      <c r="D439" s="229" t="s">
        <v>590</v>
      </c>
      <c r="E439" s="229" t="s">
        <v>151</v>
      </c>
      <c r="F439" s="229">
        <v>34448</v>
      </c>
      <c r="G439" s="229" t="s">
        <v>284</v>
      </c>
      <c r="H439" s="229" t="s">
        <v>315</v>
      </c>
      <c r="I439" s="229" t="s">
        <v>381</v>
      </c>
      <c r="M439" s="229" t="s">
        <v>284</v>
      </c>
    </row>
    <row r="440" spans="1:13" s="229" customFormat="1" ht="17.25" customHeight="1" x14ac:dyDescent="0.2">
      <c r="A440" s="229">
        <v>416929</v>
      </c>
      <c r="B440" s="229" t="s">
        <v>1027</v>
      </c>
      <c r="C440" s="229" t="s">
        <v>874</v>
      </c>
      <c r="D440" s="229" t="s">
        <v>212</v>
      </c>
      <c r="E440" s="229" t="s">
        <v>151</v>
      </c>
      <c r="F440" s="229">
        <v>34335</v>
      </c>
      <c r="G440" s="229" t="s">
        <v>284</v>
      </c>
      <c r="H440" s="229" t="s">
        <v>315</v>
      </c>
      <c r="I440" s="229" t="s">
        <v>381</v>
      </c>
      <c r="M440" s="229" t="s">
        <v>284</v>
      </c>
    </row>
    <row r="441" spans="1:13" s="229" customFormat="1" ht="17.25" customHeight="1" x14ac:dyDescent="0.2">
      <c r="A441" s="229">
        <v>416934</v>
      </c>
      <c r="B441" s="229" t="s">
        <v>2398</v>
      </c>
      <c r="C441" s="229" t="s">
        <v>119</v>
      </c>
      <c r="D441" s="229" t="s">
        <v>234</v>
      </c>
      <c r="E441" s="229" t="s">
        <v>151</v>
      </c>
      <c r="F441" s="229">
        <v>35067</v>
      </c>
      <c r="G441" s="229" t="s">
        <v>2621</v>
      </c>
      <c r="H441" s="229" t="s">
        <v>315</v>
      </c>
      <c r="I441" s="229" t="s">
        <v>382</v>
      </c>
      <c r="M441" s="229" t="s">
        <v>293</v>
      </c>
    </row>
    <row r="442" spans="1:13" s="229" customFormat="1" ht="17.25" customHeight="1" x14ac:dyDescent="0.2">
      <c r="A442" s="229">
        <v>416958</v>
      </c>
      <c r="B442" s="229" t="s">
        <v>1440</v>
      </c>
      <c r="C442" s="229" t="s">
        <v>110</v>
      </c>
      <c r="D442" s="229" t="s">
        <v>1441</v>
      </c>
      <c r="E442" s="229" t="s">
        <v>152</v>
      </c>
      <c r="F442" s="229">
        <v>30367</v>
      </c>
      <c r="G442" s="229" t="s">
        <v>284</v>
      </c>
      <c r="H442" s="229" t="s">
        <v>315</v>
      </c>
      <c r="I442" s="229" t="s">
        <v>381</v>
      </c>
      <c r="M442" s="229" t="s">
        <v>284</v>
      </c>
    </row>
    <row r="443" spans="1:13" s="229" customFormat="1" ht="17.25" customHeight="1" x14ac:dyDescent="0.2">
      <c r="A443" s="229">
        <v>416978</v>
      </c>
      <c r="B443" s="229" t="s">
        <v>1026</v>
      </c>
      <c r="C443" s="229" t="s">
        <v>514</v>
      </c>
      <c r="D443" s="229" t="s">
        <v>792</v>
      </c>
      <c r="E443" s="229" t="s">
        <v>151</v>
      </c>
      <c r="F443" s="229">
        <v>34952</v>
      </c>
      <c r="G443" s="229" t="s">
        <v>2590</v>
      </c>
      <c r="H443" s="229" t="s">
        <v>316</v>
      </c>
      <c r="I443" s="229" t="s">
        <v>381</v>
      </c>
      <c r="M443" s="229" t="s">
        <v>274</v>
      </c>
    </row>
    <row r="444" spans="1:13" s="229" customFormat="1" ht="17.25" customHeight="1" x14ac:dyDescent="0.2">
      <c r="A444" s="229">
        <v>416992</v>
      </c>
      <c r="B444" s="229" t="s">
        <v>1025</v>
      </c>
      <c r="C444" s="229" t="s">
        <v>99</v>
      </c>
      <c r="D444" s="229" t="s">
        <v>390</v>
      </c>
      <c r="E444" s="229" t="s">
        <v>152</v>
      </c>
      <c r="F444" s="229">
        <v>35065</v>
      </c>
      <c r="G444" s="229" t="s">
        <v>284</v>
      </c>
      <c r="H444" s="229" t="s">
        <v>315</v>
      </c>
      <c r="I444" s="229" t="s">
        <v>381</v>
      </c>
      <c r="M444" s="229" t="s">
        <v>309</v>
      </c>
    </row>
    <row r="445" spans="1:13" s="229" customFormat="1" ht="17.25" customHeight="1" x14ac:dyDescent="0.2">
      <c r="A445" s="229">
        <v>416994</v>
      </c>
      <c r="B445" s="229" t="s">
        <v>1406</v>
      </c>
      <c r="C445" s="229" t="s">
        <v>107</v>
      </c>
      <c r="D445" s="229" t="s">
        <v>1407</v>
      </c>
      <c r="E445" s="229" t="s">
        <v>152</v>
      </c>
      <c r="F445" s="229">
        <v>34967</v>
      </c>
      <c r="G445" s="229" t="s">
        <v>284</v>
      </c>
      <c r="H445" s="229" t="s">
        <v>315</v>
      </c>
      <c r="I445" s="229" t="s">
        <v>381</v>
      </c>
      <c r="M445" s="229" t="s">
        <v>284</v>
      </c>
    </row>
    <row r="446" spans="1:13" s="229" customFormat="1" ht="17.25" customHeight="1" x14ac:dyDescent="0.2">
      <c r="A446" s="229">
        <v>416996</v>
      </c>
      <c r="B446" s="229" t="s">
        <v>1358</v>
      </c>
      <c r="C446" s="229" t="s">
        <v>119</v>
      </c>
      <c r="D446" s="229" t="s">
        <v>272</v>
      </c>
      <c r="E446" s="229" t="s">
        <v>152</v>
      </c>
      <c r="F446" s="229">
        <v>31185</v>
      </c>
      <c r="G446" s="229" t="s">
        <v>2567</v>
      </c>
      <c r="H446" s="229" t="s">
        <v>315</v>
      </c>
      <c r="I446" s="229" t="s">
        <v>381</v>
      </c>
      <c r="M446" s="229" t="s">
        <v>284</v>
      </c>
    </row>
    <row r="447" spans="1:13" s="229" customFormat="1" ht="17.25" customHeight="1" x14ac:dyDescent="0.2">
      <c r="A447" s="229">
        <v>417003</v>
      </c>
      <c r="B447" s="229" t="s">
        <v>1477</v>
      </c>
      <c r="C447" s="229" t="s">
        <v>73</v>
      </c>
      <c r="D447" s="229" t="s">
        <v>1478</v>
      </c>
      <c r="E447" s="229" t="s">
        <v>152</v>
      </c>
      <c r="F447" s="229">
        <v>34851</v>
      </c>
      <c r="G447" s="229" t="s">
        <v>284</v>
      </c>
      <c r="H447" s="229" t="s">
        <v>315</v>
      </c>
      <c r="I447" s="229" t="s">
        <v>381</v>
      </c>
      <c r="M447" s="229" t="s">
        <v>289</v>
      </c>
    </row>
    <row r="448" spans="1:13" s="229" customFormat="1" ht="17.25" customHeight="1" x14ac:dyDescent="0.2">
      <c r="A448" s="229">
        <v>417004</v>
      </c>
      <c r="B448" s="229" t="s">
        <v>2402</v>
      </c>
      <c r="C448" s="229" t="s">
        <v>93</v>
      </c>
      <c r="D448" s="229" t="s">
        <v>695</v>
      </c>
      <c r="E448" s="229" t="s">
        <v>152</v>
      </c>
      <c r="F448" s="229">
        <v>34009</v>
      </c>
      <c r="G448" s="229" t="s">
        <v>2700</v>
      </c>
      <c r="H448" s="229" t="s">
        <v>315</v>
      </c>
      <c r="I448" s="229" t="s">
        <v>382</v>
      </c>
      <c r="M448" s="229" t="s">
        <v>289</v>
      </c>
    </row>
    <row r="449" spans="1:13" s="229" customFormat="1" ht="17.25" customHeight="1" x14ac:dyDescent="0.2">
      <c r="A449" s="229">
        <v>417010</v>
      </c>
      <c r="B449" s="229" t="s">
        <v>1288</v>
      </c>
      <c r="C449" s="229" t="s">
        <v>822</v>
      </c>
      <c r="D449" s="229" t="s">
        <v>683</v>
      </c>
      <c r="E449" s="229" t="s">
        <v>152</v>
      </c>
      <c r="F449" s="229">
        <v>34700</v>
      </c>
      <c r="G449" s="229" t="s">
        <v>284</v>
      </c>
      <c r="H449" s="229" t="s">
        <v>315</v>
      </c>
      <c r="I449" s="229" t="s">
        <v>381</v>
      </c>
      <c r="M449" s="229" t="s">
        <v>284</v>
      </c>
    </row>
    <row r="450" spans="1:13" s="229" customFormat="1" ht="17.25" customHeight="1" x14ac:dyDescent="0.2">
      <c r="A450" s="229">
        <v>417013</v>
      </c>
      <c r="B450" s="229" t="s">
        <v>1836</v>
      </c>
      <c r="C450" s="229" t="s">
        <v>1837</v>
      </c>
      <c r="D450" s="229" t="s">
        <v>237</v>
      </c>
      <c r="E450" s="229" t="s">
        <v>152</v>
      </c>
      <c r="F450" s="229">
        <v>34335</v>
      </c>
      <c r="G450" s="229" t="s">
        <v>284</v>
      </c>
      <c r="H450" s="229" t="s">
        <v>315</v>
      </c>
      <c r="I450" s="229" t="s">
        <v>381</v>
      </c>
      <c r="M450" s="229" t="s">
        <v>284</v>
      </c>
    </row>
    <row r="451" spans="1:13" s="229" customFormat="1" ht="17.25" customHeight="1" x14ac:dyDescent="0.2">
      <c r="A451" s="229">
        <v>417027</v>
      </c>
      <c r="B451" s="229" t="s">
        <v>2412</v>
      </c>
      <c r="C451" s="229" t="s">
        <v>73</v>
      </c>
      <c r="D451" s="229" t="s">
        <v>660</v>
      </c>
      <c r="E451" s="229" t="s">
        <v>152</v>
      </c>
      <c r="F451" s="229">
        <v>35095</v>
      </c>
      <c r="G451" s="229" t="s">
        <v>2754</v>
      </c>
      <c r="H451" s="229" t="s">
        <v>315</v>
      </c>
      <c r="I451" s="229" t="s">
        <v>382</v>
      </c>
      <c r="M451" s="229" t="s">
        <v>289</v>
      </c>
    </row>
    <row r="452" spans="1:13" s="229" customFormat="1" ht="17.25" customHeight="1" x14ac:dyDescent="0.2">
      <c r="A452" s="229">
        <v>417035</v>
      </c>
      <c r="B452" s="229" t="s">
        <v>1439</v>
      </c>
      <c r="C452" s="229" t="s">
        <v>73</v>
      </c>
      <c r="D452" s="229" t="s">
        <v>635</v>
      </c>
      <c r="E452" s="229" t="s">
        <v>151</v>
      </c>
      <c r="F452" s="229">
        <v>33639</v>
      </c>
      <c r="G452" s="229" t="s">
        <v>2727</v>
      </c>
      <c r="H452" s="229" t="s">
        <v>315</v>
      </c>
      <c r="I452" s="229" t="s">
        <v>381</v>
      </c>
      <c r="M452" s="229" t="s">
        <v>300</v>
      </c>
    </row>
    <row r="453" spans="1:13" s="229" customFormat="1" ht="17.25" customHeight="1" x14ac:dyDescent="0.2">
      <c r="A453" s="229">
        <v>417038</v>
      </c>
      <c r="B453" s="229" t="s">
        <v>1116</v>
      </c>
      <c r="C453" s="229" t="s">
        <v>688</v>
      </c>
      <c r="D453" s="229" t="s">
        <v>947</v>
      </c>
      <c r="E453" s="229" t="s">
        <v>152</v>
      </c>
      <c r="F453" s="229">
        <v>34336</v>
      </c>
      <c r="G453" s="229" t="s">
        <v>2634</v>
      </c>
      <c r="H453" s="229" t="s">
        <v>315</v>
      </c>
      <c r="I453" s="229" t="s">
        <v>381</v>
      </c>
      <c r="M453" s="229" t="s">
        <v>293</v>
      </c>
    </row>
    <row r="454" spans="1:13" s="229" customFormat="1" ht="17.25" customHeight="1" x14ac:dyDescent="0.2">
      <c r="A454" s="229">
        <v>417042</v>
      </c>
      <c r="B454" s="229" t="s">
        <v>1405</v>
      </c>
      <c r="C454" s="229" t="s">
        <v>430</v>
      </c>
      <c r="D454" s="229" t="s">
        <v>98</v>
      </c>
      <c r="E454" s="229" t="s">
        <v>152</v>
      </c>
      <c r="F454" s="229">
        <v>34339</v>
      </c>
      <c r="G454" s="229" t="s">
        <v>284</v>
      </c>
      <c r="H454" s="229" t="s">
        <v>315</v>
      </c>
      <c r="I454" s="229" t="s">
        <v>381</v>
      </c>
      <c r="M454" s="229" t="s">
        <v>284</v>
      </c>
    </row>
    <row r="455" spans="1:13" s="229" customFormat="1" ht="17.25" customHeight="1" x14ac:dyDescent="0.2">
      <c r="A455" s="229">
        <v>417047</v>
      </c>
      <c r="B455" s="229" t="s">
        <v>2480</v>
      </c>
      <c r="C455" s="229" t="s">
        <v>582</v>
      </c>
      <c r="D455" s="229" t="s">
        <v>815</v>
      </c>
      <c r="E455" s="229" t="s">
        <v>152</v>
      </c>
      <c r="F455" s="229">
        <v>31680</v>
      </c>
      <c r="G455" s="229" t="s">
        <v>284</v>
      </c>
      <c r="H455" s="229" t="s">
        <v>315</v>
      </c>
      <c r="I455" s="229" t="s">
        <v>382</v>
      </c>
      <c r="M455" s="229" t="s">
        <v>289</v>
      </c>
    </row>
    <row r="456" spans="1:13" s="229" customFormat="1" ht="17.25" customHeight="1" x14ac:dyDescent="0.2">
      <c r="A456" s="229">
        <v>417062</v>
      </c>
      <c r="B456" s="229" t="s">
        <v>1323</v>
      </c>
      <c r="C456" s="229" t="s">
        <v>1324</v>
      </c>
      <c r="D456" s="229" t="s">
        <v>1325</v>
      </c>
      <c r="E456" s="229" t="s">
        <v>152</v>
      </c>
      <c r="F456" s="229">
        <v>29952</v>
      </c>
      <c r="H456" s="229" t="s">
        <v>315</v>
      </c>
      <c r="I456" s="229" t="s">
        <v>381</v>
      </c>
      <c r="M456" s="229" t="s">
        <v>284</v>
      </c>
    </row>
    <row r="457" spans="1:13" s="229" customFormat="1" ht="17.25" customHeight="1" x14ac:dyDescent="0.2">
      <c r="A457" s="229">
        <v>417065</v>
      </c>
      <c r="B457" s="229" t="s">
        <v>1540</v>
      </c>
      <c r="C457" s="229" t="s">
        <v>75</v>
      </c>
      <c r="D457" s="229" t="s">
        <v>211</v>
      </c>
      <c r="E457" s="229" t="s">
        <v>152</v>
      </c>
      <c r="F457" s="229">
        <v>34151</v>
      </c>
      <c r="G457" s="229" t="s">
        <v>284</v>
      </c>
      <c r="H457" s="229" t="s">
        <v>315</v>
      </c>
      <c r="I457" s="229" t="s">
        <v>381</v>
      </c>
      <c r="M457" s="229" t="s">
        <v>284</v>
      </c>
    </row>
    <row r="458" spans="1:13" s="229" customFormat="1" ht="17.25" customHeight="1" x14ac:dyDescent="0.2">
      <c r="A458" s="229">
        <v>417069</v>
      </c>
      <c r="B458" s="229" t="s">
        <v>1338</v>
      </c>
      <c r="C458" s="229" t="s">
        <v>89</v>
      </c>
      <c r="D458" s="229" t="s">
        <v>1339</v>
      </c>
      <c r="E458" s="229" t="s">
        <v>152</v>
      </c>
      <c r="F458" s="229">
        <v>34934</v>
      </c>
      <c r="G458" s="229" t="s">
        <v>284</v>
      </c>
      <c r="H458" s="229" t="s">
        <v>315</v>
      </c>
      <c r="I458" s="229" t="s">
        <v>381</v>
      </c>
      <c r="M458" s="229" t="s">
        <v>284</v>
      </c>
    </row>
    <row r="459" spans="1:13" s="229" customFormat="1" ht="17.25" customHeight="1" x14ac:dyDescent="0.2">
      <c r="A459" s="229">
        <v>417078</v>
      </c>
      <c r="B459" s="229" t="s">
        <v>1493</v>
      </c>
      <c r="C459" s="229" t="s">
        <v>73</v>
      </c>
      <c r="D459" s="229" t="s">
        <v>246</v>
      </c>
      <c r="E459" s="229" t="s">
        <v>151</v>
      </c>
      <c r="F459" s="229">
        <v>35079</v>
      </c>
      <c r="G459" s="229" t="s">
        <v>2688</v>
      </c>
      <c r="H459" s="229" t="s">
        <v>315</v>
      </c>
      <c r="I459" s="229" t="s">
        <v>381</v>
      </c>
      <c r="M459" s="229" t="s">
        <v>293</v>
      </c>
    </row>
    <row r="460" spans="1:13" s="229" customFormat="1" ht="17.25" customHeight="1" x14ac:dyDescent="0.2">
      <c r="A460" s="229">
        <v>417083</v>
      </c>
      <c r="B460" s="229" t="s">
        <v>1438</v>
      </c>
      <c r="C460" s="229" t="s">
        <v>93</v>
      </c>
      <c r="D460" s="229" t="s">
        <v>242</v>
      </c>
      <c r="E460" s="229" t="s">
        <v>152</v>
      </c>
      <c r="F460" s="229">
        <v>33770</v>
      </c>
      <c r="G460" s="229" t="s">
        <v>284</v>
      </c>
      <c r="H460" s="229" t="s">
        <v>315</v>
      </c>
      <c r="I460" s="229" t="s">
        <v>381</v>
      </c>
      <c r="M460" s="229" t="s">
        <v>284</v>
      </c>
    </row>
    <row r="461" spans="1:13" s="229" customFormat="1" ht="17.25" customHeight="1" x14ac:dyDescent="0.2">
      <c r="A461" s="229">
        <v>417095</v>
      </c>
      <c r="B461" s="229" t="s">
        <v>1659</v>
      </c>
      <c r="C461" s="229" t="s">
        <v>1660</v>
      </c>
      <c r="D461" s="229" t="s">
        <v>247</v>
      </c>
      <c r="E461" s="229" t="s">
        <v>151</v>
      </c>
      <c r="F461" s="229">
        <v>27857</v>
      </c>
      <c r="G461" s="229" t="s">
        <v>2572</v>
      </c>
      <c r="H461" s="229" t="s">
        <v>315</v>
      </c>
      <c r="I461" s="229" t="s">
        <v>381</v>
      </c>
      <c r="M461" s="229" t="s">
        <v>293</v>
      </c>
    </row>
    <row r="462" spans="1:13" s="229" customFormat="1" ht="17.25" customHeight="1" x14ac:dyDescent="0.2">
      <c r="A462" s="229">
        <v>417098</v>
      </c>
      <c r="B462" s="229" t="s">
        <v>2466</v>
      </c>
      <c r="C462" s="229" t="s">
        <v>605</v>
      </c>
      <c r="D462" s="229" t="s">
        <v>1407</v>
      </c>
      <c r="E462" s="229" t="s">
        <v>152</v>
      </c>
      <c r="F462" s="229">
        <v>34895</v>
      </c>
      <c r="G462" s="229" t="s">
        <v>284</v>
      </c>
      <c r="H462" s="229" t="s">
        <v>315</v>
      </c>
      <c r="I462" s="229" t="s">
        <v>382</v>
      </c>
      <c r="M462" s="229" t="s">
        <v>284</v>
      </c>
    </row>
    <row r="463" spans="1:13" s="229" customFormat="1" ht="17.25" customHeight="1" x14ac:dyDescent="0.2">
      <c r="A463" s="229">
        <v>417101</v>
      </c>
      <c r="B463" s="229" t="s">
        <v>1683</v>
      </c>
      <c r="C463" s="229" t="s">
        <v>71</v>
      </c>
      <c r="D463" s="229" t="s">
        <v>250</v>
      </c>
      <c r="E463" s="229" t="s">
        <v>152</v>
      </c>
      <c r="F463" s="229">
        <v>32791</v>
      </c>
      <c r="G463" s="229" t="s">
        <v>2586</v>
      </c>
      <c r="H463" s="229" t="s">
        <v>315</v>
      </c>
      <c r="I463" s="229" t="s">
        <v>381</v>
      </c>
      <c r="M463" s="229" t="s">
        <v>293</v>
      </c>
    </row>
    <row r="464" spans="1:13" s="229" customFormat="1" ht="17.25" customHeight="1" x14ac:dyDescent="0.2">
      <c r="A464" s="229">
        <v>417106</v>
      </c>
      <c r="B464" s="229" t="s">
        <v>1195</v>
      </c>
      <c r="C464" s="229" t="s">
        <v>457</v>
      </c>
      <c r="D464" s="229" t="s">
        <v>239</v>
      </c>
      <c r="E464" s="229" t="s">
        <v>152</v>
      </c>
      <c r="F464" s="229">
        <v>34209</v>
      </c>
      <c r="G464" s="229" t="s">
        <v>310</v>
      </c>
      <c r="H464" s="229" t="s">
        <v>315</v>
      </c>
      <c r="I464" s="229" t="s">
        <v>381</v>
      </c>
      <c r="M464" s="229" t="s">
        <v>300</v>
      </c>
    </row>
    <row r="465" spans="1:13" s="229" customFormat="1" ht="17.25" customHeight="1" x14ac:dyDescent="0.2">
      <c r="A465" s="229">
        <v>417121</v>
      </c>
      <c r="B465" s="229" t="s">
        <v>1115</v>
      </c>
      <c r="C465" s="229" t="s">
        <v>658</v>
      </c>
      <c r="D465" s="229" t="s">
        <v>544</v>
      </c>
      <c r="E465" s="229" t="s">
        <v>152</v>
      </c>
      <c r="F465" s="229">
        <v>33849</v>
      </c>
      <c r="G465" s="229" t="s">
        <v>284</v>
      </c>
      <c r="H465" s="229" t="s">
        <v>315</v>
      </c>
      <c r="I465" s="229" t="s">
        <v>381</v>
      </c>
      <c r="M465" s="229" t="s">
        <v>284</v>
      </c>
    </row>
    <row r="466" spans="1:13" s="229" customFormat="1" ht="17.25" customHeight="1" x14ac:dyDescent="0.2">
      <c r="A466" s="229">
        <v>417123</v>
      </c>
      <c r="B466" s="229" t="s">
        <v>1657</v>
      </c>
      <c r="C466" s="229" t="s">
        <v>339</v>
      </c>
      <c r="D466" s="229" t="s">
        <v>1658</v>
      </c>
      <c r="E466" s="229" t="s">
        <v>152</v>
      </c>
      <c r="F466" s="229">
        <v>36161</v>
      </c>
      <c r="G466" s="229" t="s">
        <v>284</v>
      </c>
      <c r="H466" s="229" t="s">
        <v>315</v>
      </c>
      <c r="I466" s="229" t="s">
        <v>381</v>
      </c>
      <c r="M466" s="229" t="s">
        <v>293</v>
      </c>
    </row>
    <row r="467" spans="1:13" s="229" customFormat="1" ht="17.25" customHeight="1" x14ac:dyDescent="0.2">
      <c r="A467" s="229">
        <v>417129</v>
      </c>
      <c r="B467" s="229" t="s">
        <v>2436</v>
      </c>
      <c r="C467" s="229" t="s">
        <v>73</v>
      </c>
      <c r="D467" s="229" t="s">
        <v>264</v>
      </c>
      <c r="E467" s="229" t="s">
        <v>151</v>
      </c>
      <c r="F467" s="229">
        <v>31357</v>
      </c>
      <c r="G467" s="229" t="s">
        <v>2591</v>
      </c>
      <c r="H467" s="229" t="s">
        <v>315</v>
      </c>
      <c r="I467" s="229" t="s">
        <v>382</v>
      </c>
      <c r="M467" s="229" t="s">
        <v>293</v>
      </c>
    </row>
    <row r="468" spans="1:13" s="229" customFormat="1" ht="17.25" customHeight="1" x14ac:dyDescent="0.2">
      <c r="A468" s="229">
        <v>417135</v>
      </c>
      <c r="B468" s="229" t="s">
        <v>1523</v>
      </c>
      <c r="C468" s="229" t="s">
        <v>90</v>
      </c>
      <c r="D468" s="229" t="s">
        <v>135</v>
      </c>
      <c r="E468" s="229" t="s">
        <v>151</v>
      </c>
      <c r="F468" s="229">
        <v>34814</v>
      </c>
      <c r="G468" s="229" t="s">
        <v>284</v>
      </c>
      <c r="H468" s="229" t="s">
        <v>315</v>
      </c>
      <c r="I468" s="229" t="s">
        <v>381</v>
      </c>
      <c r="M468" s="229" t="s">
        <v>284</v>
      </c>
    </row>
    <row r="469" spans="1:13" s="229" customFormat="1" ht="17.25" customHeight="1" x14ac:dyDescent="0.2">
      <c r="A469" s="229">
        <v>417142</v>
      </c>
      <c r="B469" s="229" t="s">
        <v>1219</v>
      </c>
      <c r="C469" s="229" t="s">
        <v>97</v>
      </c>
      <c r="D469" s="229" t="s">
        <v>705</v>
      </c>
      <c r="E469" s="229" t="s">
        <v>152</v>
      </c>
      <c r="F469" s="229">
        <v>34710</v>
      </c>
      <c r="G469" s="229" t="s">
        <v>2614</v>
      </c>
      <c r="H469" s="229" t="s">
        <v>315</v>
      </c>
      <c r="I469" s="229" t="s">
        <v>381</v>
      </c>
      <c r="M469" s="229" t="s">
        <v>303</v>
      </c>
    </row>
    <row r="470" spans="1:13" s="229" customFormat="1" ht="17.25" customHeight="1" x14ac:dyDescent="0.2">
      <c r="A470" s="229">
        <v>417155</v>
      </c>
      <c r="B470" s="229" t="s">
        <v>2057</v>
      </c>
      <c r="C470" s="229" t="s">
        <v>864</v>
      </c>
      <c r="D470" s="229" t="s">
        <v>676</v>
      </c>
      <c r="E470" s="229" t="s">
        <v>151</v>
      </c>
      <c r="F470" s="229">
        <v>34229</v>
      </c>
      <c r="G470" s="229" t="s">
        <v>2567</v>
      </c>
      <c r="H470" s="229" t="s">
        <v>315</v>
      </c>
      <c r="I470" s="229" t="s">
        <v>381</v>
      </c>
      <c r="M470" s="229" t="s">
        <v>284</v>
      </c>
    </row>
    <row r="471" spans="1:13" s="229" customFormat="1" ht="17.25" customHeight="1" x14ac:dyDescent="0.2">
      <c r="A471" s="229">
        <v>417170</v>
      </c>
      <c r="B471" s="229" t="s">
        <v>2198</v>
      </c>
      <c r="C471" s="229" t="s">
        <v>74</v>
      </c>
      <c r="D471" s="229" t="s">
        <v>768</v>
      </c>
      <c r="E471" s="229" t="s">
        <v>151</v>
      </c>
      <c r="F471" s="229">
        <v>35065</v>
      </c>
      <c r="G471" s="229" t="s">
        <v>2612</v>
      </c>
      <c r="H471" s="229" t="s">
        <v>315</v>
      </c>
      <c r="I471" s="229" t="s">
        <v>381</v>
      </c>
      <c r="M471" s="229" t="s">
        <v>287</v>
      </c>
    </row>
    <row r="472" spans="1:13" s="229" customFormat="1" ht="17.25" customHeight="1" x14ac:dyDescent="0.2">
      <c r="A472" s="229">
        <v>417171</v>
      </c>
      <c r="B472" s="229" t="s">
        <v>1404</v>
      </c>
      <c r="C472" s="229" t="s">
        <v>141</v>
      </c>
      <c r="D472" s="229" t="s">
        <v>693</v>
      </c>
      <c r="E472" s="229" t="s">
        <v>151</v>
      </c>
      <c r="F472" s="229">
        <v>34911</v>
      </c>
      <c r="G472" s="229" t="s">
        <v>284</v>
      </c>
      <c r="H472" s="229" t="s">
        <v>315</v>
      </c>
      <c r="I472" s="229" t="s">
        <v>381</v>
      </c>
      <c r="M472" s="229" t="s">
        <v>284</v>
      </c>
    </row>
    <row r="473" spans="1:13" s="229" customFormat="1" ht="17.25" customHeight="1" x14ac:dyDescent="0.2">
      <c r="A473" s="229">
        <v>417174</v>
      </c>
      <c r="B473" s="229" t="s">
        <v>1573</v>
      </c>
      <c r="C473" s="229" t="s">
        <v>118</v>
      </c>
      <c r="D473" s="229" t="s">
        <v>724</v>
      </c>
      <c r="E473" s="229" t="s">
        <v>151</v>
      </c>
      <c r="F473" s="229">
        <v>34335</v>
      </c>
      <c r="G473" s="229" t="s">
        <v>284</v>
      </c>
      <c r="H473" s="229" t="s">
        <v>315</v>
      </c>
      <c r="I473" s="229" t="s">
        <v>381</v>
      </c>
      <c r="M473" s="229" t="s">
        <v>284</v>
      </c>
    </row>
    <row r="474" spans="1:13" s="229" customFormat="1" ht="17.25" customHeight="1" x14ac:dyDescent="0.2">
      <c r="A474" s="229">
        <v>417178</v>
      </c>
      <c r="B474" s="229" t="s">
        <v>528</v>
      </c>
      <c r="C474" s="229" t="s">
        <v>483</v>
      </c>
      <c r="D474" s="229" t="s">
        <v>206</v>
      </c>
      <c r="E474" s="229" t="s">
        <v>151</v>
      </c>
      <c r="F474" s="229">
        <v>35089</v>
      </c>
      <c r="G474" s="229" t="s">
        <v>284</v>
      </c>
      <c r="H474" s="229" t="s">
        <v>315</v>
      </c>
      <c r="I474" s="229" t="s">
        <v>381</v>
      </c>
      <c r="M474" s="229" t="s">
        <v>284</v>
      </c>
    </row>
    <row r="475" spans="1:13" s="229" customFormat="1" ht="17.25" customHeight="1" x14ac:dyDescent="0.2">
      <c r="A475" s="229">
        <v>417181</v>
      </c>
      <c r="B475" s="229" t="s">
        <v>1273</v>
      </c>
      <c r="C475" s="229" t="s">
        <v>273</v>
      </c>
      <c r="D475" s="229" t="s">
        <v>213</v>
      </c>
      <c r="E475" s="229" t="s">
        <v>152</v>
      </c>
      <c r="F475" s="229">
        <v>35065</v>
      </c>
      <c r="G475" s="229" t="s">
        <v>284</v>
      </c>
      <c r="H475" s="229" t="s">
        <v>315</v>
      </c>
      <c r="I475" s="229" t="s">
        <v>381</v>
      </c>
      <c r="M475" s="229" t="s">
        <v>284</v>
      </c>
    </row>
    <row r="476" spans="1:13" s="229" customFormat="1" ht="17.25" customHeight="1" x14ac:dyDescent="0.2">
      <c r="A476" s="229">
        <v>417191</v>
      </c>
      <c r="B476" s="229" t="s">
        <v>1522</v>
      </c>
      <c r="C476" s="229" t="s">
        <v>73</v>
      </c>
      <c r="D476" s="229" t="s">
        <v>209</v>
      </c>
      <c r="E476" s="229" t="s">
        <v>152</v>
      </c>
      <c r="F476" s="229">
        <v>34709</v>
      </c>
      <c r="G476" s="229" t="s">
        <v>284</v>
      </c>
      <c r="H476" s="229" t="s">
        <v>315</v>
      </c>
      <c r="I476" s="229" t="s">
        <v>381</v>
      </c>
      <c r="M476" s="229" t="s">
        <v>284</v>
      </c>
    </row>
    <row r="477" spans="1:13" s="229" customFormat="1" ht="17.25" customHeight="1" x14ac:dyDescent="0.2">
      <c r="A477" s="229">
        <v>417192</v>
      </c>
      <c r="B477" s="229" t="s">
        <v>1476</v>
      </c>
      <c r="C477" s="229" t="s">
        <v>665</v>
      </c>
      <c r="D477" s="229" t="s">
        <v>245</v>
      </c>
      <c r="E477" s="229" t="s">
        <v>152</v>
      </c>
      <c r="F477" s="229">
        <v>33618</v>
      </c>
      <c r="G477" s="229" t="s">
        <v>286</v>
      </c>
      <c r="H477" s="229" t="s">
        <v>315</v>
      </c>
      <c r="I477" s="229" t="s">
        <v>381</v>
      </c>
      <c r="M477" s="229" t="s">
        <v>293</v>
      </c>
    </row>
    <row r="478" spans="1:13" s="229" customFormat="1" ht="17.25" customHeight="1" x14ac:dyDescent="0.2">
      <c r="A478" s="229">
        <v>417196</v>
      </c>
      <c r="B478" s="229" t="s">
        <v>1656</v>
      </c>
      <c r="C478" s="229" t="s">
        <v>73</v>
      </c>
      <c r="D478" s="229" t="s">
        <v>258</v>
      </c>
      <c r="E478" s="229" t="s">
        <v>152</v>
      </c>
      <c r="F478" s="229">
        <v>31442</v>
      </c>
      <c r="G478" s="229" t="s">
        <v>2664</v>
      </c>
      <c r="H478" s="229" t="s">
        <v>315</v>
      </c>
      <c r="I478" s="229" t="s">
        <v>381</v>
      </c>
      <c r="M478" s="229" t="s">
        <v>293</v>
      </c>
    </row>
    <row r="479" spans="1:13" s="229" customFormat="1" ht="17.25" customHeight="1" x14ac:dyDescent="0.2">
      <c r="A479" s="229">
        <v>417198</v>
      </c>
      <c r="B479" s="229" t="s">
        <v>1673</v>
      </c>
      <c r="C479" s="229" t="s">
        <v>641</v>
      </c>
      <c r="D479" s="229" t="s">
        <v>1674</v>
      </c>
      <c r="E479" s="229" t="s">
        <v>151</v>
      </c>
      <c r="F479" s="229">
        <v>33978</v>
      </c>
      <c r="G479" s="229" t="s">
        <v>284</v>
      </c>
      <c r="H479" s="229" t="s">
        <v>315</v>
      </c>
      <c r="I479" s="229" t="s">
        <v>381</v>
      </c>
      <c r="M479" s="229" t="s">
        <v>284</v>
      </c>
    </row>
    <row r="480" spans="1:13" s="229" customFormat="1" ht="17.25" customHeight="1" x14ac:dyDescent="0.2">
      <c r="A480" s="229">
        <v>417226</v>
      </c>
      <c r="B480" s="229" t="s">
        <v>1322</v>
      </c>
      <c r="C480" s="229" t="s">
        <v>543</v>
      </c>
      <c r="D480" s="229" t="s">
        <v>427</v>
      </c>
      <c r="E480" s="229" t="s">
        <v>151</v>
      </c>
      <c r="F480" s="229">
        <v>34001</v>
      </c>
      <c r="G480" s="229" t="s">
        <v>284</v>
      </c>
      <c r="H480" s="229" t="s">
        <v>315</v>
      </c>
      <c r="I480" s="229" t="s">
        <v>381</v>
      </c>
      <c r="M480" s="229" t="s">
        <v>284</v>
      </c>
    </row>
    <row r="481" spans="1:13" s="229" customFormat="1" ht="17.25" customHeight="1" x14ac:dyDescent="0.2">
      <c r="A481" s="229">
        <v>417237</v>
      </c>
      <c r="B481" s="229" t="s">
        <v>1564</v>
      </c>
      <c r="C481" s="229" t="s">
        <v>90</v>
      </c>
      <c r="D481" s="229" t="s">
        <v>724</v>
      </c>
      <c r="E481" s="229" t="s">
        <v>151</v>
      </c>
      <c r="F481" s="229">
        <v>34991</v>
      </c>
      <c r="G481" s="229" t="s">
        <v>2564</v>
      </c>
      <c r="H481" s="229" t="s">
        <v>315</v>
      </c>
      <c r="I481" s="229" t="s">
        <v>381</v>
      </c>
      <c r="M481" s="229" t="s">
        <v>293</v>
      </c>
    </row>
    <row r="482" spans="1:13" s="229" customFormat="1" ht="17.25" customHeight="1" x14ac:dyDescent="0.2">
      <c r="A482" s="229">
        <v>417241</v>
      </c>
      <c r="B482" s="229" t="s">
        <v>1024</v>
      </c>
      <c r="C482" s="229" t="s">
        <v>129</v>
      </c>
      <c r="D482" s="229" t="s">
        <v>571</v>
      </c>
      <c r="E482" s="229" t="s">
        <v>151</v>
      </c>
      <c r="F482" s="229">
        <v>34564</v>
      </c>
      <c r="G482" s="229" t="s">
        <v>303</v>
      </c>
      <c r="H482" s="229" t="s">
        <v>315</v>
      </c>
      <c r="I482" s="229" t="s">
        <v>381</v>
      </c>
      <c r="M482" s="229" t="s">
        <v>303</v>
      </c>
    </row>
    <row r="483" spans="1:13" s="229" customFormat="1" ht="17.25" customHeight="1" x14ac:dyDescent="0.2">
      <c r="A483" s="229">
        <v>417245</v>
      </c>
      <c r="B483" s="229" t="s">
        <v>1698</v>
      </c>
      <c r="C483" s="229" t="s">
        <v>83</v>
      </c>
      <c r="D483" s="229" t="s">
        <v>567</v>
      </c>
      <c r="E483" s="229" t="s">
        <v>152</v>
      </c>
      <c r="F483" s="229">
        <v>34973</v>
      </c>
      <c r="G483" s="229" t="s">
        <v>284</v>
      </c>
      <c r="H483" s="229" t="s">
        <v>315</v>
      </c>
      <c r="I483" s="229" t="s">
        <v>381</v>
      </c>
      <c r="M483" s="229" t="s">
        <v>284</v>
      </c>
    </row>
    <row r="484" spans="1:13" s="229" customFormat="1" ht="17.25" customHeight="1" x14ac:dyDescent="0.2">
      <c r="A484" s="229">
        <v>417246</v>
      </c>
      <c r="B484" s="229" t="s">
        <v>1835</v>
      </c>
      <c r="C484" s="229" t="s">
        <v>561</v>
      </c>
      <c r="D484" s="229" t="s">
        <v>227</v>
      </c>
      <c r="E484" s="229" t="s">
        <v>152</v>
      </c>
      <c r="F484" s="229">
        <v>34374</v>
      </c>
      <c r="G484" s="229" t="s">
        <v>284</v>
      </c>
      <c r="H484" s="229" t="s">
        <v>315</v>
      </c>
      <c r="I484" s="229" t="s">
        <v>381</v>
      </c>
      <c r="M484" s="229" t="s">
        <v>284</v>
      </c>
    </row>
    <row r="485" spans="1:13" s="229" customFormat="1" ht="17.25" customHeight="1" x14ac:dyDescent="0.2">
      <c r="A485" s="229">
        <v>417255</v>
      </c>
      <c r="B485" s="229" t="s">
        <v>1416</v>
      </c>
      <c r="C485" s="229" t="s">
        <v>226</v>
      </c>
      <c r="D485" s="229" t="s">
        <v>247</v>
      </c>
      <c r="E485" s="229" t="s">
        <v>151</v>
      </c>
      <c r="F485" s="229">
        <v>33848</v>
      </c>
      <c r="G485" s="229" t="s">
        <v>284</v>
      </c>
      <c r="H485" s="229" t="s">
        <v>315</v>
      </c>
      <c r="I485" s="229" t="s">
        <v>381</v>
      </c>
      <c r="M485" s="229" t="s">
        <v>284</v>
      </c>
    </row>
    <row r="486" spans="1:13" s="229" customFormat="1" ht="17.25" customHeight="1" x14ac:dyDescent="0.2">
      <c r="A486" s="229">
        <v>417261</v>
      </c>
      <c r="B486" s="229" t="s">
        <v>1562</v>
      </c>
      <c r="C486" s="229" t="s">
        <v>1563</v>
      </c>
      <c r="D486" s="229" t="s">
        <v>670</v>
      </c>
      <c r="E486" s="229" t="s">
        <v>151</v>
      </c>
      <c r="F486" s="229">
        <v>31717</v>
      </c>
      <c r="G486" s="229" t="s">
        <v>284</v>
      </c>
      <c r="H486" s="229" t="s">
        <v>315</v>
      </c>
      <c r="I486" s="229" t="s">
        <v>381</v>
      </c>
      <c r="M486" s="229" t="s">
        <v>300</v>
      </c>
    </row>
    <row r="487" spans="1:13" s="229" customFormat="1" ht="17.25" customHeight="1" x14ac:dyDescent="0.2">
      <c r="A487" s="229">
        <v>417269</v>
      </c>
      <c r="B487" s="229" t="s">
        <v>2423</v>
      </c>
      <c r="C487" s="229" t="s">
        <v>530</v>
      </c>
      <c r="D487" s="229" t="s">
        <v>832</v>
      </c>
      <c r="E487" s="229" t="s">
        <v>152</v>
      </c>
      <c r="F487" s="229">
        <v>34796</v>
      </c>
      <c r="G487" s="229" t="s">
        <v>284</v>
      </c>
      <c r="H487" s="229" t="s">
        <v>315</v>
      </c>
      <c r="I487" s="229" t="s">
        <v>382</v>
      </c>
      <c r="M487" s="229" t="s">
        <v>284</v>
      </c>
    </row>
    <row r="488" spans="1:13" s="229" customFormat="1" ht="17.25" customHeight="1" x14ac:dyDescent="0.2">
      <c r="A488" s="229">
        <v>417271</v>
      </c>
      <c r="B488" s="229" t="s">
        <v>1357</v>
      </c>
      <c r="C488" s="229" t="s">
        <v>631</v>
      </c>
      <c r="D488" s="229" t="s">
        <v>222</v>
      </c>
      <c r="E488" s="229" t="s">
        <v>152</v>
      </c>
      <c r="F488" s="229">
        <v>33891</v>
      </c>
      <c r="G488" s="229" t="s">
        <v>284</v>
      </c>
      <c r="H488" s="229" t="s">
        <v>315</v>
      </c>
      <c r="I488" s="229" t="s">
        <v>381</v>
      </c>
      <c r="M488" s="229" t="s">
        <v>285</v>
      </c>
    </row>
    <row r="489" spans="1:13" s="229" customFormat="1" ht="17.25" customHeight="1" x14ac:dyDescent="0.2">
      <c r="A489" s="229">
        <v>417273</v>
      </c>
      <c r="B489" s="229" t="s">
        <v>1655</v>
      </c>
      <c r="C489" s="229" t="s">
        <v>75</v>
      </c>
      <c r="D489" s="229" t="s">
        <v>231</v>
      </c>
      <c r="E489" s="229" t="s">
        <v>152</v>
      </c>
      <c r="F489" s="229">
        <v>31262</v>
      </c>
      <c r="G489" s="229" t="s">
        <v>2590</v>
      </c>
      <c r="H489" s="229" t="s">
        <v>315</v>
      </c>
      <c r="I489" s="229" t="s">
        <v>381</v>
      </c>
      <c r="M489" s="229" t="s">
        <v>293</v>
      </c>
    </row>
    <row r="490" spans="1:13" s="229" customFormat="1" ht="17.25" customHeight="1" x14ac:dyDescent="0.2">
      <c r="A490" s="229">
        <v>417283</v>
      </c>
      <c r="B490" s="229" t="s">
        <v>1921</v>
      </c>
      <c r="C490" s="229" t="s">
        <v>637</v>
      </c>
      <c r="D490" s="229" t="s">
        <v>617</v>
      </c>
      <c r="E490" s="229" t="s">
        <v>151</v>
      </c>
      <c r="F490" s="229">
        <v>34885</v>
      </c>
      <c r="G490" s="229" t="s">
        <v>284</v>
      </c>
      <c r="H490" s="229" t="s">
        <v>315</v>
      </c>
      <c r="I490" s="229" t="s">
        <v>381</v>
      </c>
      <c r="M490" s="229" t="s">
        <v>309</v>
      </c>
    </row>
    <row r="491" spans="1:13" s="229" customFormat="1" ht="17.25" customHeight="1" x14ac:dyDescent="0.2">
      <c r="A491" s="229">
        <v>417292</v>
      </c>
      <c r="B491" s="229" t="s">
        <v>1670</v>
      </c>
      <c r="C491" s="229" t="s">
        <v>71</v>
      </c>
      <c r="D491" s="229" t="s">
        <v>763</v>
      </c>
      <c r="E491" s="229" t="s">
        <v>151</v>
      </c>
      <c r="F491" s="229">
        <v>34425</v>
      </c>
      <c r="G491" s="229" t="s">
        <v>2735</v>
      </c>
      <c r="H491" s="229" t="s">
        <v>315</v>
      </c>
      <c r="I491" s="229" t="s">
        <v>381</v>
      </c>
      <c r="M491" s="229" t="s">
        <v>309</v>
      </c>
    </row>
    <row r="492" spans="1:13" s="229" customFormat="1" ht="17.25" customHeight="1" x14ac:dyDescent="0.2">
      <c r="A492" s="229">
        <v>417319</v>
      </c>
      <c r="B492" s="229" t="s">
        <v>1641</v>
      </c>
      <c r="C492" s="229" t="s">
        <v>71</v>
      </c>
      <c r="D492" s="229" t="s">
        <v>212</v>
      </c>
      <c r="E492" s="229" t="s">
        <v>152</v>
      </c>
      <c r="F492" s="229">
        <v>35796</v>
      </c>
      <c r="G492" s="229" t="s">
        <v>284</v>
      </c>
      <c r="H492" s="229" t="s">
        <v>315</v>
      </c>
      <c r="I492" s="229" t="s">
        <v>381</v>
      </c>
      <c r="M492" s="229" t="s">
        <v>300</v>
      </c>
    </row>
    <row r="493" spans="1:13" s="229" customFormat="1" ht="17.25" customHeight="1" x14ac:dyDescent="0.2">
      <c r="A493" s="229">
        <v>417327</v>
      </c>
      <c r="B493" s="229" t="s">
        <v>1475</v>
      </c>
      <c r="C493" s="229" t="s">
        <v>583</v>
      </c>
      <c r="D493" s="229" t="s">
        <v>851</v>
      </c>
      <c r="E493" s="229" t="s">
        <v>151</v>
      </c>
      <c r="F493" s="229">
        <v>34008</v>
      </c>
      <c r="G493" s="229" t="s">
        <v>284</v>
      </c>
      <c r="H493" s="229" t="s">
        <v>315</v>
      </c>
      <c r="I493" s="229" t="s">
        <v>381</v>
      </c>
      <c r="M493" s="229" t="s">
        <v>284</v>
      </c>
    </row>
    <row r="494" spans="1:13" s="229" customFormat="1" ht="17.25" customHeight="1" x14ac:dyDescent="0.2">
      <c r="A494" s="229">
        <v>417329</v>
      </c>
      <c r="B494" s="229" t="s">
        <v>1100</v>
      </c>
      <c r="C494" s="229" t="s">
        <v>87</v>
      </c>
      <c r="D494" s="229" t="s">
        <v>1101</v>
      </c>
      <c r="E494" s="229" t="s">
        <v>152</v>
      </c>
      <c r="F494" s="229">
        <v>34700</v>
      </c>
      <c r="G494" s="229" t="s">
        <v>284</v>
      </c>
      <c r="H494" s="229" t="s">
        <v>315</v>
      </c>
      <c r="I494" s="229" t="s">
        <v>381</v>
      </c>
      <c r="M494" s="229" t="s">
        <v>309</v>
      </c>
    </row>
    <row r="495" spans="1:13" s="229" customFormat="1" ht="17.25" customHeight="1" x14ac:dyDescent="0.2">
      <c r="A495" s="229">
        <v>417355</v>
      </c>
      <c r="B495" s="229" t="s">
        <v>1437</v>
      </c>
      <c r="C495" s="229" t="s">
        <v>72</v>
      </c>
      <c r="D495" s="229" t="s">
        <v>661</v>
      </c>
      <c r="E495" s="229" t="s">
        <v>151</v>
      </c>
      <c r="F495" s="229">
        <v>33970</v>
      </c>
      <c r="G495" s="229" t="s">
        <v>284</v>
      </c>
      <c r="H495" s="229" t="s">
        <v>315</v>
      </c>
      <c r="I495" s="229" t="s">
        <v>381</v>
      </c>
      <c r="M495" s="229" t="s">
        <v>284</v>
      </c>
    </row>
    <row r="496" spans="1:13" s="229" customFormat="1" ht="17.25" customHeight="1" x14ac:dyDescent="0.2">
      <c r="A496" s="229">
        <v>417363</v>
      </c>
      <c r="B496" s="229" t="s">
        <v>1381</v>
      </c>
      <c r="C496" s="229" t="s">
        <v>92</v>
      </c>
      <c r="D496" s="229" t="s">
        <v>1382</v>
      </c>
      <c r="E496" s="229" t="s">
        <v>151</v>
      </c>
      <c r="F496" s="229">
        <v>34807</v>
      </c>
      <c r="G496" s="229" t="s">
        <v>2721</v>
      </c>
      <c r="H496" s="229" t="s">
        <v>315</v>
      </c>
      <c r="I496" s="229" t="s">
        <v>381</v>
      </c>
      <c r="M496" s="229" t="s">
        <v>314</v>
      </c>
    </row>
    <row r="497" spans="1:13" s="229" customFormat="1" ht="17.25" customHeight="1" x14ac:dyDescent="0.2">
      <c r="A497" s="229">
        <v>417383</v>
      </c>
      <c r="B497" s="229" t="s">
        <v>1592</v>
      </c>
      <c r="C497" s="229" t="s">
        <v>96</v>
      </c>
      <c r="D497" s="229" t="s">
        <v>674</v>
      </c>
      <c r="E497" s="229" t="s">
        <v>151</v>
      </c>
      <c r="F497" s="229">
        <v>34851</v>
      </c>
      <c r="G497" s="229" t="s">
        <v>2592</v>
      </c>
      <c r="H497" s="229" t="s">
        <v>315</v>
      </c>
      <c r="I497" s="229" t="s">
        <v>381</v>
      </c>
      <c r="M497" s="229" t="s">
        <v>293</v>
      </c>
    </row>
    <row r="498" spans="1:13" s="229" customFormat="1" ht="17.25" customHeight="1" x14ac:dyDescent="0.2">
      <c r="A498" s="229">
        <v>417386</v>
      </c>
      <c r="B498" s="229" t="s">
        <v>1944</v>
      </c>
      <c r="C498" s="229" t="s">
        <v>717</v>
      </c>
      <c r="D498" s="229" t="s">
        <v>224</v>
      </c>
      <c r="E498" s="229" t="s">
        <v>151</v>
      </c>
      <c r="F498" s="229">
        <v>34270</v>
      </c>
      <c r="G498" s="229" t="s">
        <v>295</v>
      </c>
      <c r="H498" s="229" t="s">
        <v>315</v>
      </c>
      <c r="I498" s="229" t="s">
        <v>381</v>
      </c>
      <c r="M498" s="229" t="s">
        <v>298</v>
      </c>
    </row>
    <row r="499" spans="1:13" s="229" customFormat="1" ht="17.25" customHeight="1" x14ac:dyDescent="0.2">
      <c r="A499" s="229">
        <v>417388</v>
      </c>
      <c r="B499" s="229" t="s">
        <v>964</v>
      </c>
      <c r="C499" s="229" t="s">
        <v>71</v>
      </c>
      <c r="D499" s="229" t="s">
        <v>216</v>
      </c>
      <c r="E499" s="229" t="s">
        <v>151</v>
      </c>
      <c r="F499" s="229">
        <v>35065</v>
      </c>
      <c r="G499" s="229" t="s">
        <v>284</v>
      </c>
      <c r="H499" s="229" t="s">
        <v>315</v>
      </c>
      <c r="I499" s="229" t="s">
        <v>381</v>
      </c>
      <c r="M499" s="229" t="s">
        <v>284</v>
      </c>
    </row>
    <row r="500" spans="1:13" s="229" customFormat="1" ht="17.25" customHeight="1" x14ac:dyDescent="0.2">
      <c r="A500" s="229">
        <v>417401</v>
      </c>
      <c r="B500" s="229" t="s">
        <v>1920</v>
      </c>
      <c r="C500" s="229" t="s">
        <v>816</v>
      </c>
      <c r="D500" s="229" t="s">
        <v>235</v>
      </c>
      <c r="E500" s="229" t="s">
        <v>151</v>
      </c>
      <c r="F500" s="229">
        <v>34541</v>
      </c>
      <c r="G500" s="229" t="s">
        <v>284</v>
      </c>
      <c r="H500" s="229" t="s">
        <v>315</v>
      </c>
      <c r="I500" s="229" t="s">
        <v>381</v>
      </c>
      <c r="M500" s="229" t="s">
        <v>284</v>
      </c>
    </row>
    <row r="501" spans="1:13" s="229" customFormat="1" ht="17.25" customHeight="1" x14ac:dyDescent="0.2">
      <c r="A501" s="229">
        <v>417406</v>
      </c>
      <c r="B501" s="229" t="s">
        <v>1022</v>
      </c>
      <c r="C501" s="229" t="s">
        <v>75</v>
      </c>
      <c r="D501" s="229" t="s">
        <v>1023</v>
      </c>
      <c r="E501" s="229" t="s">
        <v>151</v>
      </c>
      <c r="F501" s="229">
        <v>34700</v>
      </c>
      <c r="G501" s="229" t="s">
        <v>2705</v>
      </c>
      <c r="H501" s="229" t="s">
        <v>315</v>
      </c>
      <c r="I501" s="229" t="s">
        <v>381</v>
      </c>
      <c r="M501" s="229" t="s">
        <v>293</v>
      </c>
    </row>
    <row r="502" spans="1:13" s="229" customFormat="1" ht="17.25" customHeight="1" x14ac:dyDescent="0.2">
      <c r="A502" s="229">
        <v>417418</v>
      </c>
      <c r="B502" s="229" t="s">
        <v>1561</v>
      </c>
      <c r="C502" s="229" t="s">
        <v>717</v>
      </c>
      <c r="D502" s="229" t="s">
        <v>592</v>
      </c>
      <c r="E502" s="229" t="s">
        <v>151</v>
      </c>
      <c r="F502" s="229">
        <v>34700</v>
      </c>
      <c r="G502" s="229" t="s">
        <v>2592</v>
      </c>
      <c r="H502" s="229" t="s">
        <v>315</v>
      </c>
      <c r="I502" s="229" t="s">
        <v>381</v>
      </c>
      <c r="M502" s="229" t="s">
        <v>293</v>
      </c>
    </row>
    <row r="503" spans="1:13" s="229" customFormat="1" ht="17.25" customHeight="1" x14ac:dyDescent="0.2">
      <c r="A503" s="229">
        <v>417430</v>
      </c>
      <c r="B503" s="229" t="s">
        <v>928</v>
      </c>
      <c r="C503" s="229" t="s">
        <v>101</v>
      </c>
      <c r="D503" s="229" t="s">
        <v>427</v>
      </c>
      <c r="E503" s="229" t="s">
        <v>151</v>
      </c>
      <c r="F503" s="229">
        <v>34578</v>
      </c>
      <c r="G503" s="229" t="s">
        <v>288</v>
      </c>
      <c r="H503" s="229" t="s">
        <v>315</v>
      </c>
      <c r="I503" s="229" t="s">
        <v>381</v>
      </c>
      <c r="M503" s="229" t="s">
        <v>293</v>
      </c>
    </row>
    <row r="504" spans="1:13" s="229" customFormat="1" ht="17.25" customHeight="1" x14ac:dyDescent="0.2">
      <c r="A504" s="229">
        <v>417437</v>
      </c>
      <c r="B504" s="229" t="s">
        <v>1114</v>
      </c>
      <c r="C504" s="229" t="s">
        <v>96</v>
      </c>
      <c r="D504" s="229" t="s">
        <v>448</v>
      </c>
      <c r="E504" s="229" t="s">
        <v>151</v>
      </c>
      <c r="F504" s="229">
        <v>35066</v>
      </c>
      <c r="G504" s="229" t="s">
        <v>284</v>
      </c>
      <c r="H504" s="229" t="s">
        <v>315</v>
      </c>
      <c r="I504" s="229" t="s">
        <v>381</v>
      </c>
      <c r="M504" s="229" t="s">
        <v>284</v>
      </c>
    </row>
    <row r="505" spans="1:13" s="229" customFormat="1" ht="17.25" customHeight="1" x14ac:dyDescent="0.2">
      <c r="A505" s="229">
        <v>417457</v>
      </c>
      <c r="B505" s="229" t="s">
        <v>442</v>
      </c>
      <c r="C505" s="229" t="s">
        <v>443</v>
      </c>
      <c r="D505" s="229" t="s">
        <v>407</v>
      </c>
      <c r="E505" s="229" t="s">
        <v>151</v>
      </c>
      <c r="F505" s="229">
        <v>34550</v>
      </c>
      <c r="G505" s="229" t="s">
        <v>284</v>
      </c>
      <c r="H505" s="229" t="s">
        <v>315</v>
      </c>
      <c r="I505" s="229" t="s">
        <v>381</v>
      </c>
      <c r="M505" s="229" t="s">
        <v>284</v>
      </c>
    </row>
    <row r="506" spans="1:13" s="229" customFormat="1" ht="17.25" customHeight="1" x14ac:dyDescent="0.2">
      <c r="A506" s="229">
        <v>417461</v>
      </c>
      <c r="B506" s="229" t="s">
        <v>2032</v>
      </c>
      <c r="C506" s="229" t="s">
        <v>504</v>
      </c>
      <c r="D506" s="229" t="s">
        <v>211</v>
      </c>
      <c r="E506" s="229" t="s">
        <v>151</v>
      </c>
      <c r="F506" s="229">
        <v>32723</v>
      </c>
      <c r="H506" s="229" t="s">
        <v>315</v>
      </c>
      <c r="I506" s="229" t="s">
        <v>381</v>
      </c>
      <c r="M506" s="229" t="s">
        <v>284</v>
      </c>
    </row>
    <row r="507" spans="1:13" s="229" customFormat="1" ht="17.25" customHeight="1" x14ac:dyDescent="0.2">
      <c r="A507" s="229">
        <v>417472</v>
      </c>
      <c r="B507" s="229" t="s">
        <v>1436</v>
      </c>
      <c r="C507" s="229" t="s">
        <v>587</v>
      </c>
      <c r="D507" s="229" t="s">
        <v>221</v>
      </c>
      <c r="E507" s="229" t="s">
        <v>151</v>
      </c>
      <c r="F507" s="229">
        <v>35065</v>
      </c>
      <c r="G507" s="229" t="s">
        <v>284</v>
      </c>
      <c r="H507" s="229" t="s">
        <v>315</v>
      </c>
      <c r="I507" s="229" t="s">
        <v>381</v>
      </c>
      <c r="M507" s="229" t="s">
        <v>284</v>
      </c>
    </row>
    <row r="508" spans="1:13" s="229" customFormat="1" ht="17.25" customHeight="1" x14ac:dyDescent="0.2">
      <c r="A508" s="229">
        <v>417483</v>
      </c>
      <c r="B508" s="229" t="s">
        <v>1380</v>
      </c>
      <c r="C508" s="229" t="s">
        <v>339</v>
      </c>
      <c r="D508" s="229" t="s">
        <v>235</v>
      </c>
      <c r="E508" s="229" t="s">
        <v>151</v>
      </c>
      <c r="F508" s="229">
        <v>34550</v>
      </c>
      <c r="G508" s="229" t="s">
        <v>284</v>
      </c>
      <c r="H508" s="229" t="s">
        <v>315</v>
      </c>
      <c r="I508" s="229" t="s">
        <v>381</v>
      </c>
      <c r="M508" s="229" t="s">
        <v>284</v>
      </c>
    </row>
    <row r="509" spans="1:13" s="229" customFormat="1" ht="17.25" customHeight="1" x14ac:dyDescent="0.2">
      <c r="A509" s="229">
        <v>417515</v>
      </c>
      <c r="B509" s="229" t="s">
        <v>1539</v>
      </c>
      <c r="C509" s="229" t="s">
        <v>583</v>
      </c>
      <c r="D509" s="229" t="s">
        <v>229</v>
      </c>
      <c r="E509" s="229" t="s">
        <v>151</v>
      </c>
      <c r="F509" s="229">
        <v>34090</v>
      </c>
      <c r="G509" s="229" t="s">
        <v>284</v>
      </c>
      <c r="H509" s="229" t="s">
        <v>315</v>
      </c>
      <c r="I509" s="229" t="s">
        <v>381</v>
      </c>
      <c r="M509" s="229" t="s">
        <v>284</v>
      </c>
    </row>
    <row r="510" spans="1:13" s="229" customFormat="1" ht="17.25" customHeight="1" x14ac:dyDescent="0.2">
      <c r="A510" s="229">
        <v>417518</v>
      </c>
      <c r="B510" s="229" t="s">
        <v>2012</v>
      </c>
      <c r="C510" s="229" t="s">
        <v>2013</v>
      </c>
      <c r="D510" s="229" t="s">
        <v>225</v>
      </c>
      <c r="E510" s="229" t="s">
        <v>151</v>
      </c>
      <c r="F510" s="229">
        <v>35065</v>
      </c>
      <c r="G510" s="229" t="s">
        <v>284</v>
      </c>
      <c r="H510" s="229" t="s">
        <v>315</v>
      </c>
      <c r="I510" s="229" t="s">
        <v>381</v>
      </c>
      <c r="M510" s="229" t="s">
        <v>284</v>
      </c>
    </row>
    <row r="511" spans="1:13" s="229" customFormat="1" ht="17.25" customHeight="1" x14ac:dyDescent="0.2">
      <c r="A511" s="229">
        <v>417542</v>
      </c>
      <c r="B511" s="229" t="s">
        <v>2369</v>
      </c>
      <c r="C511" s="229" t="s">
        <v>765</v>
      </c>
      <c r="D511" s="229" t="s">
        <v>261</v>
      </c>
      <c r="E511" s="229" t="s">
        <v>152</v>
      </c>
      <c r="F511" s="229">
        <v>33622</v>
      </c>
      <c r="G511" s="229" t="s">
        <v>295</v>
      </c>
      <c r="H511" s="229" t="s">
        <v>315</v>
      </c>
      <c r="I511" s="229" t="s">
        <v>382</v>
      </c>
      <c r="M511" s="229" t="s">
        <v>284</v>
      </c>
    </row>
    <row r="512" spans="1:13" s="229" customFormat="1" ht="17.25" customHeight="1" x14ac:dyDescent="0.2">
      <c r="A512" s="229">
        <v>417543</v>
      </c>
      <c r="B512" s="229" t="s">
        <v>426</v>
      </c>
      <c r="C512" s="229" t="s">
        <v>92</v>
      </c>
      <c r="D512" s="229" t="s">
        <v>242</v>
      </c>
      <c r="E512" s="229" t="s">
        <v>152</v>
      </c>
      <c r="F512" s="229">
        <v>31778</v>
      </c>
      <c r="G512" s="229" t="s">
        <v>284</v>
      </c>
      <c r="H512" s="229" t="s">
        <v>315</v>
      </c>
      <c r="I512" s="229" t="s">
        <v>381</v>
      </c>
      <c r="M512" s="229" t="s">
        <v>293</v>
      </c>
    </row>
    <row r="513" spans="1:15" s="229" customFormat="1" ht="17.25" customHeight="1" x14ac:dyDescent="0.2">
      <c r="A513" s="229">
        <v>417552</v>
      </c>
      <c r="B513" s="229" t="s">
        <v>1218</v>
      </c>
      <c r="C513" s="229" t="s">
        <v>430</v>
      </c>
      <c r="D513" s="229" t="s">
        <v>651</v>
      </c>
      <c r="E513" s="229" t="s">
        <v>151</v>
      </c>
      <c r="F513" s="229">
        <v>35065</v>
      </c>
      <c r="G513" s="229" t="s">
        <v>284</v>
      </c>
      <c r="H513" s="229" t="s">
        <v>315</v>
      </c>
      <c r="I513" s="229" t="s">
        <v>381</v>
      </c>
      <c r="M513" s="229" t="s">
        <v>284</v>
      </c>
    </row>
    <row r="514" spans="1:15" s="229" customFormat="1" ht="17.25" customHeight="1" x14ac:dyDescent="0.2">
      <c r="A514" s="229">
        <v>417557</v>
      </c>
      <c r="B514" s="229" t="s">
        <v>2335</v>
      </c>
      <c r="C514" s="229" t="s">
        <v>76</v>
      </c>
      <c r="D514" s="229" t="s">
        <v>2336</v>
      </c>
      <c r="E514" s="229" t="s">
        <v>152</v>
      </c>
      <c r="F514" s="229">
        <v>34921</v>
      </c>
      <c r="G514" s="229" t="s">
        <v>295</v>
      </c>
      <c r="H514" s="229" t="s">
        <v>316</v>
      </c>
      <c r="I514" s="229" t="s">
        <v>382</v>
      </c>
      <c r="M514" s="229" t="s">
        <v>274</v>
      </c>
    </row>
    <row r="515" spans="1:15" s="229" customFormat="1" ht="17.25" customHeight="1" x14ac:dyDescent="0.2">
      <c r="A515" s="229">
        <v>417565</v>
      </c>
      <c r="B515" s="229" t="s">
        <v>1180</v>
      </c>
      <c r="C515" s="229" t="s">
        <v>74</v>
      </c>
      <c r="D515" s="229" t="s">
        <v>262</v>
      </c>
      <c r="E515" s="229" t="s">
        <v>152</v>
      </c>
      <c r="F515" s="229">
        <v>34736</v>
      </c>
      <c r="G515" s="229" t="s">
        <v>284</v>
      </c>
      <c r="H515" s="229" t="s">
        <v>315</v>
      </c>
      <c r="I515" s="229" t="s">
        <v>381</v>
      </c>
      <c r="M515" s="229" t="s">
        <v>284</v>
      </c>
    </row>
    <row r="516" spans="1:15" s="229" customFormat="1" ht="17.25" customHeight="1" x14ac:dyDescent="0.2">
      <c r="A516" s="229">
        <v>417571</v>
      </c>
      <c r="B516" s="229" t="s">
        <v>424</v>
      </c>
      <c r="C516" s="229" t="s">
        <v>73</v>
      </c>
      <c r="D516" s="229" t="s">
        <v>425</v>
      </c>
      <c r="E516" s="229" t="s">
        <v>152</v>
      </c>
      <c r="F516" s="229">
        <v>32528</v>
      </c>
      <c r="G516" s="229" t="s">
        <v>284</v>
      </c>
      <c r="H516" s="229" t="s">
        <v>315</v>
      </c>
      <c r="I516" s="229" t="s">
        <v>381</v>
      </c>
      <c r="M516" s="229" t="s">
        <v>300</v>
      </c>
      <c r="N516" s="229">
        <v>1292</v>
      </c>
      <c r="O516" s="229">
        <v>43867.413611111115</v>
      </c>
    </row>
    <row r="517" spans="1:15" s="229" customFormat="1" ht="17.25" customHeight="1" x14ac:dyDescent="0.2">
      <c r="A517" s="229">
        <v>417573</v>
      </c>
      <c r="B517" s="229" t="s">
        <v>1435</v>
      </c>
      <c r="C517" s="229" t="s">
        <v>517</v>
      </c>
      <c r="D517" s="229" t="s">
        <v>652</v>
      </c>
      <c r="E517" s="229" t="s">
        <v>151</v>
      </c>
      <c r="F517" s="229">
        <v>33284</v>
      </c>
      <c r="G517" s="229" t="s">
        <v>287</v>
      </c>
      <c r="H517" s="229" t="s">
        <v>315</v>
      </c>
      <c r="I517" s="229" t="s">
        <v>381</v>
      </c>
      <c r="M517" s="229" t="s">
        <v>287</v>
      </c>
    </row>
    <row r="518" spans="1:15" s="229" customFormat="1" ht="17.25" customHeight="1" x14ac:dyDescent="0.2">
      <c r="A518" s="229">
        <v>417584</v>
      </c>
      <c r="B518" s="229" t="s">
        <v>1434</v>
      </c>
      <c r="C518" s="229" t="s">
        <v>73</v>
      </c>
      <c r="D518" s="229" t="s">
        <v>726</v>
      </c>
      <c r="E518" s="229" t="s">
        <v>151</v>
      </c>
      <c r="F518" s="229">
        <v>34779</v>
      </c>
      <c r="G518" s="229" t="s">
        <v>284</v>
      </c>
      <c r="H518" s="229" t="s">
        <v>315</v>
      </c>
      <c r="I518" s="229" t="s">
        <v>381</v>
      </c>
      <c r="M518" s="229" t="s">
        <v>284</v>
      </c>
    </row>
    <row r="519" spans="1:15" s="229" customFormat="1" ht="17.25" customHeight="1" x14ac:dyDescent="0.2">
      <c r="A519" s="229">
        <v>417586</v>
      </c>
      <c r="B519" s="229" t="s">
        <v>1766</v>
      </c>
      <c r="C519" s="229" t="s">
        <v>105</v>
      </c>
      <c r="D519" s="229" t="s">
        <v>585</v>
      </c>
      <c r="E519" s="229" t="s">
        <v>152</v>
      </c>
      <c r="F519" s="229">
        <v>32143</v>
      </c>
      <c r="H519" s="229" t="s">
        <v>315</v>
      </c>
      <c r="I519" s="229" t="s">
        <v>381</v>
      </c>
      <c r="M519" s="229" t="s">
        <v>287</v>
      </c>
    </row>
    <row r="520" spans="1:15" s="229" customFormat="1" ht="17.25" customHeight="1" x14ac:dyDescent="0.2">
      <c r="A520" s="229">
        <v>417587</v>
      </c>
      <c r="B520" s="229" t="s">
        <v>1697</v>
      </c>
      <c r="C520" s="229" t="s">
        <v>552</v>
      </c>
      <c r="D520" s="229" t="s">
        <v>236</v>
      </c>
      <c r="E520" s="229" t="s">
        <v>152</v>
      </c>
      <c r="F520" s="229">
        <v>34353</v>
      </c>
      <c r="G520" s="229" t="s">
        <v>284</v>
      </c>
      <c r="H520" s="229" t="s">
        <v>315</v>
      </c>
      <c r="I520" s="229" t="s">
        <v>381</v>
      </c>
      <c r="M520" s="229" t="s">
        <v>284</v>
      </c>
    </row>
    <row r="521" spans="1:15" s="229" customFormat="1" ht="17.25" customHeight="1" x14ac:dyDescent="0.2">
      <c r="A521" s="229">
        <v>417627</v>
      </c>
      <c r="B521" s="229" t="s">
        <v>1403</v>
      </c>
      <c r="C521" s="229" t="s">
        <v>715</v>
      </c>
      <c r="D521" s="229" t="s">
        <v>232</v>
      </c>
      <c r="E521" s="229" t="s">
        <v>152</v>
      </c>
      <c r="F521" s="229">
        <v>30720</v>
      </c>
      <c r="G521" s="229" t="s">
        <v>284</v>
      </c>
      <c r="H521" s="229" t="s">
        <v>315</v>
      </c>
      <c r="I521" s="229" t="s">
        <v>381</v>
      </c>
      <c r="M521" s="229" t="s">
        <v>284</v>
      </c>
    </row>
    <row r="522" spans="1:15" s="229" customFormat="1" ht="17.25" customHeight="1" x14ac:dyDescent="0.2">
      <c r="A522" s="229">
        <v>417634</v>
      </c>
      <c r="B522" s="229" t="s">
        <v>1321</v>
      </c>
      <c r="C522" s="229" t="s">
        <v>583</v>
      </c>
      <c r="D522" s="229" t="s">
        <v>222</v>
      </c>
      <c r="E522" s="229" t="s">
        <v>151</v>
      </c>
      <c r="F522" s="229">
        <v>34361</v>
      </c>
      <c r="G522" s="229" t="s">
        <v>287</v>
      </c>
      <c r="H522" s="229" t="s">
        <v>315</v>
      </c>
      <c r="I522" s="229" t="s">
        <v>381</v>
      </c>
      <c r="M522" s="229" t="s">
        <v>284</v>
      </c>
    </row>
    <row r="523" spans="1:15" s="229" customFormat="1" ht="17.25" customHeight="1" x14ac:dyDescent="0.2">
      <c r="A523" s="229">
        <v>417642</v>
      </c>
      <c r="B523" s="229" t="s">
        <v>1751</v>
      </c>
      <c r="C523" s="229" t="s">
        <v>1752</v>
      </c>
      <c r="D523" s="229" t="s">
        <v>266</v>
      </c>
      <c r="E523" s="229" t="s">
        <v>152</v>
      </c>
      <c r="F523" s="229">
        <v>30682</v>
      </c>
      <c r="G523" s="229" t="s">
        <v>284</v>
      </c>
      <c r="H523" s="229" t="s">
        <v>315</v>
      </c>
      <c r="I523" s="229" t="s">
        <v>381</v>
      </c>
      <c r="M523" s="229" t="s">
        <v>284</v>
      </c>
    </row>
    <row r="524" spans="1:15" s="229" customFormat="1" ht="17.25" customHeight="1" x14ac:dyDescent="0.2">
      <c r="A524" s="229">
        <v>417646</v>
      </c>
      <c r="B524" s="229" t="s">
        <v>1319</v>
      </c>
      <c r="C524" s="229" t="s">
        <v>1320</v>
      </c>
      <c r="D524" s="229" t="s">
        <v>209</v>
      </c>
      <c r="E524" s="229" t="s">
        <v>152</v>
      </c>
      <c r="F524" s="229">
        <v>32328</v>
      </c>
      <c r="G524" s="229" t="s">
        <v>284</v>
      </c>
      <c r="H524" s="229" t="s">
        <v>315</v>
      </c>
      <c r="I524" s="229" t="s">
        <v>381</v>
      </c>
      <c r="M524" s="229" t="s">
        <v>284</v>
      </c>
    </row>
    <row r="525" spans="1:15" s="229" customFormat="1" ht="17.25" customHeight="1" x14ac:dyDescent="0.2">
      <c r="A525" s="229">
        <v>417649</v>
      </c>
      <c r="B525" s="229" t="s">
        <v>1943</v>
      </c>
      <c r="C525" s="229" t="s">
        <v>559</v>
      </c>
      <c r="D525" s="229" t="s">
        <v>775</v>
      </c>
      <c r="E525" s="229" t="s">
        <v>152</v>
      </c>
      <c r="F525" s="229">
        <v>31426</v>
      </c>
      <c r="G525" s="229" t="s">
        <v>2642</v>
      </c>
      <c r="H525" s="229" t="s">
        <v>315</v>
      </c>
      <c r="I525" s="229" t="s">
        <v>381</v>
      </c>
      <c r="M525" s="229" t="s">
        <v>293</v>
      </c>
    </row>
    <row r="526" spans="1:15" s="229" customFormat="1" ht="17.25" customHeight="1" x14ac:dyDescent="0.2">
      <c r="A526" s="229">
        <v>417650</v>
      </c>
      <c r="B526" s="229" t="s">
        <v>1272</v>
      </c>
      <c r="C526" s="229" t="s">
        <v>105</v>
      </c>
      <c r="D526" s="229" t="s">
        <v>407</v>
      </c>
      <c r="E526" s="229" t="s">
        <v>152</v>
      </c>
      <c r="F526" s="229">
        <v>34707</v>
      </c>
      <c r="G526" s="229" t="s">
        <v>284</v>
      </c>
      <c r="H526" s="229" t="s">
        <v>316</v>
      </c>
      <c r="I526" s="229" t="s">
        <v>381</v>
      </c>
      <c r="M526" s="229" t="s">
        <v>274</v>
      </c>
    </row>
    <row r="527" spans="1:15" s="229" customFormat="1" ht="17.25" customHeight="1" x14ac:dyDescent="0.2">
      <c r="A527" s="229">
        <v>417679</v>
      </c>
      <c r="B527" s="229" t="s">
        <v>419</v>
      </c>
      <c r="C527" s="229" t="s">
        <v>73</v>
      </c>
      <c r="D527" s="229" t="s">
        <v>235</v>
      </c>
      <c r="E527" s="229" t="s">
        <v>151</v>
      </c>
      <c r="F527" s="229">
        <v>35094</v>
      </c>
      <c r="G527" s="229" t="s">
        <v>284</v>
      </c>
      <c r="H527" s="229" t="s">
        <v>315</v>
      </c>
      <c r="I527" s="229" t="s">
        <v>381</v>
      </c>
      <c r="M527" s="229" t="s">
        <v>293</v>
      </c>
    </row>
    <row r="528" spans="1:15" s="229" customFormat="1" ht="17.25" customHeight="1" x14ac:dyDescent="0.2">
      <c r="A528" s="229">
        <v>417694</v>
      </c>
      <c r="B528" s="229" t="s">
        <v>1560</v>
      </c>
      <c r="C528" s="229" t="s">
        <v>113</v>
      </c>
      <c r="D528" s="229" t="s">
        <v>655</v>
      </c>
      <c r="E528" s="229" t="s">
        <v>152</v>
      </c>
      <c r="F528" s="229">
        <v>33713</v>
      </c>
      <c r="G528" s="229" t="s">
        <v>284</v>
      </c>
      <c r="H528" s="229" t="s">
        <v>315</v>
      </c>
      <c r="I528" s="229" t="s">
        <v>381</v>
      </c>
      <c r="M528" s="229" t="s">
        <v>297</v>
      </c>
    </row>
    <row r="529" spans="1:13" s="229" customFormat="1" ht="17.25" customHeight="1" x14ac:dyDescent="0.2">
      <c r="A529" s="229">
        <v>417698</v>
      </c>
      <c r="B529" s="229" t="s">
        <v>1020</v>
      </c>
      <c r="C529" s="229" t="s">
        <v>784</v>
      </c>
      <c r="D529" s="229" t="s">
        <v>1021</v>
      </c>
      <c r="E529" s="229" t="s">
        <v>151</v>
      </c>
      <c r="F529" s="229">
        <v>34966</v>
      </c>
      <c r="G529" s="229" t="s">
        <v>2579</v>
      </c>
      <c r="H529" s="229" t="s">
        <v>315</v>
      </c>
      <c r="I529" s="229" t="s">
        <v>381</v>
      </c>
      <c r="M529" s="229" t="s">
        <v>303</v>
      </c>
    </row>
    <row r="530" spans="1:13" s="229" customFormat="1" ht="17.25" customHeight="1" x14ac:dyDescent="0.2">
      <c r="A530" s="229">
        <v>417704</v>
      </c>
      <c r="B530" s="229" t="s">
        <v>1590</v>
      </c>
      <c r="C530" s="229" t="s">
        <v>1591</v>
      </c>
      <c r="D530" s="229" t="s">
        <v>246</v>
      </c>
      <c r="E530" s="229" t="s">
        <v>151</v>
      </c>
      <c r="F530" s="229">
        <v>34053</v>
      </c>
      <c r="G530" s="229" t="s">
        <v>284</v>
      </c>
      <c r="H530" s="229" t="s">
        <v>315</v>
      </c>
      <c r="I530" s="229" t="s">
        <v>381</v>
      </c>
      <c r="M530" s="229" t="s">
        <v>284</v>
      </c>
    </row>
    <row r="531" spans="1:13" s="229" customFormat="1" ht="17.25" customHeight="1" x14ac:dyDescent="0.2">
      <c r="A531" s="229">
        <v>417722</v>
      </c>
      <c r="B531" s="229" t="s">
        <v>1401</v>
      </c>
      <c r="C531" s="229" t="s">
        <v>1402</v>
      </c>
      <c r="D531" s="229" t="s">
        <v>553</v>
      </c>
      <c r="E531" s="229" t="s">
        <v>151</v>
      </c>
      <c r="F531" s="229">
        <v>27129</v>
      </c>
      <c r="G531" s="229" t="s">
        <v>2725</v>
      </c>
      <c r="H531" s="229" t="s">
        <v>315</v>
      </c>
      <c r="I531" s="229" t="s">
        <v>381</v>
      </c>
      <c r="M531" s="229" t="s">
        <v>289</v>
      </c>
    </row>
    <row r="532" spans="1:13" s="229" customFormat="1" ht="17.25" customHeight="1" x14ac:dyDescent="0.2">
      <c r="A532" s="229">
        <v>417759</v>
      </c>
      <c r="B532" s="229" t="s">
        <v>1099</v>
      </c>
      <c r="C532" s="229" t="s">
        <v>75</v>
      </c>
      <c r="D532" s="229" t="s">
        <v>219</v>
      </c>
      <c r="E532" s="229" t="s">
        <v>151</v>
      </c>
      <c r="F532" s="229">
        <v>33018</v>
      </c>
      <c r="G532" s="229" t="s">
        <v>284</v>
      </c>
      <c r="H532" s="229" t="s">
        <v>315</v>
      </c>
      <c r="I532" s="229" t="s">
        <v>381</v>
      </c>
      <c r="M532" s="229" t="s">
        <v>297</v>
      </c>
    </row>
    <row r="533" spans="1:13" s="229" customFormat="1" ht="17.25" customHeight="1" x14ac:dyDescent="0.2">
      <c r="A533" s="229">
        <v>417762</v>
      </c>
      <c r="B533" s="229" t="s">
        <v>1271</v>
      </c>
      <c r="C533" s="229" t="s">
        <v>73</v>
      </c>
      <c r="D533" s="229" t="s">
        <v>654</v>
      </c>
      <c r="E533" s="229" t="s">
        <v>151</v>
      </c>
      <c r="F533" s="229">
        <v>34909</v>
      </c>
      <c r="G533" s="229" t="s">
        <v>284</v>
      </c>
      <c r="H533" s="229" t="s">
        <v>315</v>
      </c>
      <c r="I533" s="229" t="s">
        <v>381</v>
      </c>
      <c r="M533" s="229" t="s">
        <v>284</v>
      </c>
    </row>
    <row r="534" spans="1:13" s="229" customFormat="1" ht="17.25" customHeight="1" x14ac:dyDescent="0.2">
      <c r="A534" s="229">
        <v>417763</v>
      </c>
      <c r="B534" s="229" t="s">
        <v>2475</v>
      </c>
      <c r="C534" s="229" t="s">
        <v>547</v>
      </c>
      <c r="D534" s="229" t="s">
        <v>590</v>
      </c>
      <c r="E534" s="229" t="s">
        <v>151</v>
      </c>
      <c r="F534" s="229">
        <v>31513</v>
      </c>
      <c r="G534" s="229" t="s">
        <v>284</v>
      </c>
      <c r="H534" s="229" t="s">
        <v>315</v>
      </c>
      <c r="I534" s="229" t="s">
        <v>382</v>
      </c>
      <c r="M534" s="229" t="s">
        <v>284</v>
      </c>
    </row>
    <row r="535" spans="1:13" s="229" customFormat="1" ht="17.25" customHeight="1" x14ac:dyDescent="0.2">
      <c r="A535" s="229">
        <v>417777</v>
      </c>
      <c r="B535" s="229" t="s">
        <v>1063</v>
      </c>
      <c r="C535" s="229" t="s">
        <v>111</v>
      </c>
      <c r="D535" s="229" t="s">
        <v>248</v>
      </c>
      <c r="E535" s="229" t="s">
        <v>151</v>
      </c>
      <c r="F535" s="229">
        <v>34335</v>
      </c>
      <c r="G535" s="229" t="s">
        <v>284</v>
      </c>
      <c r="H535" s="229" t="s">
        <v>315</v>
      </c>
      <c r="I535" s="229" t="s">
        <v>381</v>
      </c>
      <c r="M535" s="229" t="s">
        <v>284</v>
      </c>
    </row>
    <row r="536" spans="1:13" s="229" customFormat="1" ht="17.25" customHeight="1" x14ac:dyDescent="0.2">
      <c r="A536" s="229">
        <v>417787</v>
      </c>
      <c r="B536" s="229" t="s">
        <v>2334</v>
      </c>
      <c r="C536" s="229" t="s">
        <v>73</v>
      </c>
      <c r="D536" s="229" t="s">
        <v>212</v>
      </c>
      <c r="E536" s="229" t="s">
        <v>151</v>
      </c>
      <c r="F536" s="229">
        <v>34335</v>
      </c>
      <c r="G536" s="229" t="s">
        <v>284</v>
      </c>
      <c r="H536" s="229" t="s">
        <v>315</v>
      </c>
      <c r="I536" s="229" t="s">
        <v>382</v>
      </c>
      <c r="M536" s="229" t="s">
        <v>284</v>
      </c>
    </row>
    <row r="537" spans="1:13" s="229" customFormat="1" ht="17.25" customHeight="1" x14ac:dyDescent="0.2">
      <c r="A537" s="229">
        <v>417803</v>
      </c>
      <c r="B537" s="229" t="s">
        <v>1146</v>
      </c>
      <c r="C537" s="229" t="s">
        <v>1147</v>
      </c>
      <c r="D537" s="229" t="s">
        <v>264</v>
      </c>
      <c r="E537" s="229" t="s">
        <v>152</v>
      </c>
      <c r="F537" s="229">
        <v>33926</v>
      </c>
      <c r="G537" s="229" t="s">
        <v>2594</v>
      </c>
      <c r="H537" s="229" t="s">
        <v>315</v>
      </c>
      <c r="I537" s="229" t="s">
        <v>381</v>
      </c>
      <c r="M537" s="229" t="s">
        <v>284</v>
      </c>
    </row>
    <row r="538" spans="1:13" s="229" customFormat="1" ht="17.25" customHeight="1" x14ac:dyDescent="0.2">
      <c r="A538" s="229">
        <v>417805</v>
      </c>
      <c r="B538" s="229" t="s">
        <v>1097</v>
      </c>
      <c r="C538" s="229" t="s">
        <v>1098</v>
      </c>
      <c r="D538" s="229" t="s">
        <v>776</v>
      </c>
      <c r="E538" s="229" t="s">
        <v>152</v>
      </c>
      <c r="F538" s="229">
        <v>34356</v>
      </c>
      <c r="G538" s="229" t="s">
        <v>289</v>
      </c>
      <c r="H538" s="229" t="s">
        <v>315</v>
      </c>
      <c r="I538" s="229" t="s">
        <v>381</v>
      </c>
      <c r="M538" s="229" t="s">
        <v>289</v>
      </c>
    </row>
    <row r="539" spans="1:13" s="229" customFormat="1" ht="17.25" customHeight="1" x14ac:dyDescent="0.2">
      <c r="A539" s="229">
        <v>417806</v>
      </c>
      <c r="B539" s="229" t="s">
        <v>1834</v>
      </c>
      <c r="C539" s="229" t="s">
        <v>74</v>
      </c>
      <c r="D539" s="229" t="s">
        <v>939</v>
      </c>
      <c r="E539" s="229" t="s">
        <v>152</v>
      </c>
      <c r="F539" s="229">
        <v>34702</v>
      </c>
      <c r="G539" s="229" t="s">
        <v>305</v>
      </c>
      <c r="H539" s="229" t="s">
        <v>316</v>
      </c>
      <c r="I539" s="229" t="s">
        <v>381</v>
      </c>
      <c r="M539" s="229" t="s">
        <v>274</v>
      </c>
    </row>
    <row r="540" spans="1:13" s="229" customFormat="1" ht="17.25" customHeight="1" x14ac:dyDescent="0.2">
      <c r="A540" s="229">
        <v>417812</v>
      </c>
      <c r="B540" s="229" t="s">
        <v>1019</v>
      </c>
      <c r="C540" s="229" t="s">
        <v>92</v>
      </c>
      <c r="D540" s="229" t="s">
        <v>262</v>
      </c>
      <c r="E540" s="229" t="s">
        <v>151</v>
      </c>
      <c r="F540" s="229">
        <v>34707</v>
      </c>
      <c r="G540" s="229" t="s">
        <v>291</v>
      </c>
      <c r="H540" s="229" t="s">
        <v>315</v>
      </c>
      <c r="I540" s="229" t="s">
        <v>381</v>
      </c>
      <c r="M540" s="229" t="s">
        <v>293</v>
      </c>
    </row>
    <row r="541" spans="1:13" s="229" customFormat="1" ht="17.25" customHeight="1" x14ac:dyDescent="0.2">
      <c r="A541" s="229">
        <v>417818</v>
      </c>
      <c r="B541" s="229" t="s">
        <v>1492</v>
      </c>
      <c r="C541" s="229" t="s">
        <v>67</v>
      </c>
      <c r="D541" s="229" t="s">
        <v>706</v>
      </c>
      <c r="E541" s="229" t="s">
        <v>152</v>
      </c>
      <c r="F541" s="229">
        <v>33970</v>
      </c>
      <c r="G541" s="229" t="s">
        <v>2730</v>
      </c>
      <c r="H541" s="229" t="s">
        <v>315</v>
      </c>
      <c r="I541" s="229" t="s">
        <v>381</v>
      </c>
      <c r="M541" s="229" t="s">
        <v>293</v>
      </c>
    </row>
    <row r="542" spans="1:13" s="229" customFormat="1" ht="17.25" customHeight="1" x14ac:dyDescent="0.2">
      <c r="A542" s="229">
        <v>417820</v>
      </c>
      <c r="B542" s="229" t="s">
        <v>2421</v>
      </c>
      <c r="C542" s="229" t="s">
        <v>67</v>
      </c>
      <c r="D542" s="229" t="s">
        <v>2422</v>
      </c>
      <c r="E542" s="229" t="s">
        <v>152</v>
      </c>
      <c r="F542" s="229">
        <v>34335</v>
      </c>
      <c r="G542" s="229" t="s">
        <v>299</v>
      </c>
      <c r="H542" s="229" t="s">
        <v>315</v>
      </c>
      <c r="I542" s="229" t="s">
        <v>382</v>
      </c>
      <c r="M542" s="229" t="s">
        <v>293</v>
      </c>
    </row>
    <row r="543" spans="1:13" s="229" customFormat="1" ht="17.25" customHeight="1" x14ac:dyDescent="0.2">
      <c r="A543" s="229">
        <v>417843</v>
      </c>
      <c r="B543" s="229" t="s">
        <v>1113</v>
      </c>
      <c r="C543" s="229" t="s">
        <v>515</v>
      </c>
      <c r="D543" s="229" t="s">
        <v>231</v>
      </c>
      <c r="E543" s="229" t="s">
        <v>151</v>
      </c>
      <c r="F543" s="229">
        <v>35186</v>
      </c>
      <c r="G543" s="229" t="s">
        <v>2560</v>
      </c>
      <c r="H543" s="229" t="s">
        <v>315</v>
      </c>
      <c r="I543" s="229" t="s">
        <v>381</v>
      </c>
      <c r="M543" s="229" t="s">
        <v>293</v>
      </c>
    </row>
    <row r="544" spans="1:13" s="229" customFormat="1" ht="17.25" customHeight="1" x14ac:dyDescent="0.2">
      <c r="A544" s="229">
        <v>417851</v>
      </c>
      <c r="B544" s="229" t="s">
        <v>1736</v>
      </c>
      <c r="C544" s="229" t="s">
        <v>90</v>
      </c>
      <c r="D544" s="229" t="s">
        <v>1737</v>
      </c>
      <c r="E544" s="229" t="s">
        <v>152</v>
      </c>
      <c r="F544" s="229">
        <v>33979</v>
      </c>
      <c r="G544" s="229" t="s">
        <v>284</v>
      </c>
      <c r="H544" s="229" t="s">
        <v>315</v>
      </c>
      <c r="I544" s="229" t="s">
        <v>381</v>
      </c>
      <c r="M544" s="229" t="s">
        <v>284</v>
      </c>
    </row>
    <row r="545" spans="1:13" s="229" customFormat="1" ht="17.25" customHeight="1" x14ac:dyDescent="0.2">
      <c r="A545" s="229">
        <v>417868</v>
      </c>
      <c r="B545" s="229" t="s">
        <v>1178</v>
      </c>
      <c r="C545" s="229" t="s">
        <v>1179</v>
      </c>
      <c r="D545" s="229" t="s">
        <v>237</v>
      </c>
      <c r="E545" s="229" t="s">
        <v>152</v>
      </c>
      <c r="F545" s="229">
        <v>33239</v>
      </c>
      <c r="G545" s="229" t="s">
        <v>284</v>
      </c>
      <c r="H545" s="229" t="s">
        <v>315</v>
      </c>
      <c r="I545" s="229" t="s">
        <v>381</v>
      </c>
      <c r="M545" s="229" t="s">
        <v>284</v>
      </c>
    </row>
    <row r="546" spans="1:13" s="229" customFormat="1" ht="17.25" customHeight="1" x14ac:dyDescent="0.2">
      <c r="A546" s="229">
        <v>417906</v>
      </c>
      <c r="B546" s="229" t="s">
        <v>1061</v>
      </c>
      <c r="C546" s="229" t="s">
        <v>76</v>
      </c>
      <c r="D546" s="229" t="s">
        <v>1062</v>
      </c>
      <c r="E546" s="229" t="s">
        <v>151</v>
      </c>
      <c r="F546" s="229">
        <v>34431</v>
      </c>
      <c r="G546" s="229" t="s">
        <v>2646</v>
      </c>
      <c r="H546" s="229" t="s">
        <v>315</v>
      </c>
      <c r="I546" s="229" t="s">
        <v>381</v>
      </c>
      <c r="M546" s="229" t="s">
        <v>293</v>
      </c>
    </row>
    <row r="547" spans="1:13" s="229" customFormat="1" ht="17.25" customHeight="1" x14ac:dyDescent="0.2">
      <c r="A547" s="229">
        <v>417908</v>
      </c>
      <c r="B547" s="229" t="s">
        <v>1537</v>
      </c>
      <c r="C547" s="229" t="s">
        <v>1538</v>
      </c>
      <c r="D547" s="229" t="s">
        <v>206</v>
      </c>
      <c r="E547" s="229" t="s">
        <v>151</v>
      </c>
      <c r="F547" s="229">
        <v>34700</v>
      </c>
      <c r="G547" s="229" t="s">
        <v>290</v>
      </c>
      <c r="H547" s="229" t="s">
        <v>315</v>
      </c>
      <c r="I547" s="229" t="s">
        <v>381</v>
      </c>
      <c r="M547" s="229" t="s">
        <v>293</v>
      </c>
    </row>
    <row r="548" spans="1:13" s="229" customFormat="1" ht="17.25" customHeight="1" x14ac:dyDescent="0.2">
      <c r="A548" s="229">
        <v>417911</v>
      </c>
      <c r="B548" s="229" t="s">
        <v>2463</v>
      </c>
      <c r="C548" s="229" t="s">
        <v>71</v>
      </c>
      <c r="D548" s="229" t="s">
        <v>236</v>
      </c>
      <c r="E548" s="229" t="s">
        <v>151</v>
      </c>
      <c r="F548" s="229">
        <v>34335</v>
      </c>
      <c r="G548" s="229" t="s">
        <v>284</v>
      </c>
      <c r="H548" s="229" t="s">
        <v>315</v>
      </c>
      <c r="I548" s="229" t="s">
        <v>382</v>
      </c>
      <c r="M548" s="229" t="s">
        <v>284</v>
      </c>
    </row>
    <row r="549" spans="1:13" s="229" customFormat="1" ht="17.25" customHeight="1" x14ac:dyDescent="0.2">
      <c r="A549" s="229">
        <v>417912</v>
      </c>
      <c r="B549" s="229" t="s">
        <v>1654</v>
      </c>
      <c r="C549" s="229" t="s">
        <v>71</v>
      </c>
      <c r="D549" s="229" t="s">
        <v>571</v>
      </c>
      <c r="E549" s="229" t="s">
        <v>152</v>
      </c>
      <c r="F549" s="229">
        <v>34335</v>
      </c>
      <c r="G549" s="229" t="s">
        <v>2584</v>
      </c>
      <c r="H549" s="229" t="s">
        <v>315</v>
      </c>
      <c r="I549" s="229" t="s">
        <v>381</v>
      </c>
      <c r="M549" s="229" t="s">
        <v>293</v>
      </c>
    </row>
    <row r="550" spans="1:13" s="229" customFormat="1" ht="17.25" customHeight="1" x14ac:dyDescent="0.2">
      <c r="A550" s="229">
        <v>417921</v>
      </c>
      <c r="B550" s="229" t="s">
        <v>1060</v>
      </c>
      <c r="C550" s="229" t="s">
        <v>714</v>
      </c>
      <c r="D550" s="229" t="s">
        <v>253</v>
      </c>
      <c r="E550" s="229" t="s">
        <v>151</v>
      </c>
      <c r="F550" s="229">
        <v>33970</v>
      </c>
      <c r="G550" s="229" t="s">
        <v>284</v>
      </c>
      <c r="H550" s="229" t="s">
        <v>315</v>
      </c>
      <c r="I550" s="229" t="s">
        <v>381</v>
      </c>
      <c r="M550" s="229" t="s">
        <v>284</v>
      </c>
    </row>
    <row r="551" spans="1:13" s="229" customFormat="1" ht="17.25" customHeight="1" x14ac:dyDescent="0.2">
      <c r="A551" s="229">
        <v>417927</v>
      </c>
      <c r="B551" s="229" t="s">
        <v>1559</v>
      </c>
      <c r="C551" s="229" t="s">
        <v>71</v>
      </c>
      <c r="D551" s="229" t="s">
        <v>571</v>
      </c>
      <c r="E551" s="229" t="s">
        <v>151</v>
      </c>
      <c r="F551" s="229">
        <v>34731</v>
      </c>
      <c r="G551" s="229" t="s">
        <v>2618</v>
      </c>
      <c r="H551" s="229" t="s">
        <v>315</v>
      </c>
      <c r="I551" s="229" t="s">
        <v>381</v>
      </c>
      <c r="M551" s="229" t="s">
        <v>293</v>
      </c>
    </row>
    <row r="552" spans="1:13" s="229" customFormat="1" ht="17.25" customHeight="1" x14ac:dyDescent="0.2">
      <c r="A552" s="229">
        <v>417942</v>
      </c>
      <c r="B552" s="229" t="s">
        <v>2462</v>
      </c>
      <c r="C552" s="229" t="s">
        <v>77</v>
      </c>
      <c r="D552" s="229" t="s">
        <v>640</v>
      </c>
      <c r="E552" s="229" t="s">
        <v>152</v>
      </c>
      <c r="F552" s="229">
        <v>34700</v>
      </c>
      <c r="G552" s="229" t="s">
        <v>297</v>
      </c>
      <c r="H552" s="229" t="s">
        <v>315</v>
      </c>
      <c r="I552" s="229" t="s">
        <v>382</v>
      </c>
      <c r="M552" s="229" t="s">
        <v>297</v>
      </c>
    </row>
    <row r="553" spans="1:13" s="229" customFormat="1" ht="17.25" customHeight="1" x14ac:dyDescent="0.2">
      <c r="A553" s="229">
        <v>417946</v>
      </c>
      <c r="B553" s="229" t="s">
        <v>1535</v>
      </c>
      <c r="C553" s="229" t="s">
        <v>102</v>
      </c>
      <c r="D553" s="229" t="s">
        <v>1536</v>
      </c>
      <c r="E553" s="229" t="s">
        <v>151</v>
      </c>
      <c r="F553" s="229">
        <v>34497</v>
      </c>
      <c r="G553" s="229" t="s">
        <v>284</v>
      </c>
      <c r="H553" s="229" t="s">
        <v>315</v>
      </c>
      <c r="I553" s="229" t="s">
        <v>381</v>
      </c>
      <c r="M553" s="229" t="s">
        <v>284</v>
      </c>
    </row>
    <row r="554" spans="1:13" s="229" customFormat="1" ht="17.25" customHeight="1" x14ac:dyDescent="0.2">
      <c r="A554" s="229">
        <v>417953</v>
      </c>
      <c r="B554" s="229" t="s">
        <v>1832</v>
      </c>
      <c r="C554" s="229" t="s">
        <v>92</v>
      </c>
      <c r="D554" s="229" t="s">
        <v>1833</v>
      </c>
      <c r="E554" s="229" t="s">
        <v>152</v>
      </c>
      <c r="F554" s="229">
        <v>31235</v>
      </c>
      <c r="G554" s="229" t="s">
        <v>284</v>
      </c>
      <c r="H554" s="229" t="s">
        <v>315</v>
      </c>
      <c r="I554" s="229" t="s">
        <v>381</v>
      </c>
      <c r="M554" s="229" t="s">
        <v>300</v>
      </c>
    </row>
    <row r="555" spans="1:13" s="229" customFormat="1" ht="17.25" customHeight="1" x14ac:dyDescent="0.2">
      <c r="A555" s="229">
        <v>417954</v>
      </c>
      <c r="B555" s="229" t="s">
        <v>1270</v>
      </c>
      <c r="C555" s="229" t="s">
        <v>92</v>
      </c>
      <c r="D555" s="229" t="s">
        <v>250</v>
      </c>
      <c r="E555" s="229" t="s">
        <v>151</v>
      </c>
      <c r="F555" s="229">
        <v>33309</v>
      </c>
      <c r="G555" s="229" t="s">
        <v>284</v>
      </c>
      <c r="H555" s="229" t="s">
        <v>315</v>
      </c>
      <c r="I555" s="229" t="s">
        <v>381</v>
      </c>
      <c r="M555" s="229" t="s">
        <v>309</v>
      </c>
    </row>
    <row r="556" spans="1:13" s="229" customFormat="1" ht="17.25" customHeight="1" x14ac:dyDescent="0.2">
      <c r="A556" s="229">
        <v>417987</v>
      </c>
      <c r="B556" s="229" t="s">
        <v>2376</v>
      </c>
      <c r="C556" s="229" t="s">
        <v>903</v>
      </c>
      <c r="D556" s="229" t="s">
        <v>2377</v>
      </c>
      <c r="E556" s="229" t="s">
        <v>152</v>
      </c>
      <c r="F556" s="229">
        <v>34700</v>
      </c>
      <c r="G556" s="229" t="s">
        <v>303</v>
      </c>
      <c r="H556" s="229" t="s">
        <v>315</v>
      </c>
      <c r="I556" s="229" t="s">
        <v>382</v>
      </c>
      <c r="M556" s="229" t="s">
        <v>303</v>
      </c>
    </row>
    <row r="557" spans="1:13" s="229" customFormat="1" ht="17.25" customHeight="1" x14ac:dyDescent="0.2">
      <c r="A557" s="229">
        <v>417988</v>
      </c>
      <c r="B557" s="229" t="s">
        <v>1269</v>
      </c>
      <c r="C557" s="229" t="s">
        <v>73</v>
      </c>
      <c r="D557" s="229" t="s">
        <v>723</v>
      </c>
      <c r="E557" s="229" t="s">
        <v>151</v>
      </c>
      <c r="F557" s="229">
        <v>33239</v>
      </c>
      <c r="G557" s="229" t="s">
        <v>287</v>
      </c>
      <c r="H557" s="229" t="s">
        <v>315</v>
      </c>
      <c r="I557" s="229" t="s">
        <v>381</v>
      </c>
      <c r="M557" s="229" t="s">
        <v>309</v>
      </c>
    </row>
    <row r="558" spans="1:13" s="229" customFormat="1" ht="17.25" customHeight="1" x14ac:dyDescent="0.2">
      <c r="A558" s="229">
        <v>417992</v>
      </c>
      <c r="B558" s="229" t="s">
        <v>2387</v>
      </c>
      <c r="C558" s="229" t="s">
        <v>102</v>
      </c>
      <c r="D558" s="229" t="s">
        <v>620</v>
      </c>
      <c r="E558" s="229" t="s">
        <v>151</v>
      </c>
      <c r="F558" s="229">
        <v>33604</v>
      </c>
      <c r="G558" s="229" t="s">
        <v>284</v>
      </c>
      <c r="H558" s="229" t="s">
        <v>316</v>
      </c>
      <c r="I558" s="229" t="s">
        <v>382</v>
      </c>
      <c r="M558" s="229" t="s">
        <v>274</v>
      </c>
    </row>
    <row r="559" spans="1:13" s="229" customFormat="1" ht="17.25" customHeight="1" x14ac:dyDescent="0.2">
      <c r="A559" s="229">
        <v>417998</v>
      </c>
      <c r="B559" s="229" t="s">
        <v>2170</v>
      </c>
      <c r="C559" s="229" t="s">
        <v>90</v>
      </c>
      <c r="D559" s="229" t="s">
        <v>213</v>
      </c>
      <c r="E559" s="229" t="s">
        <v>151</v>
      </c>
      <c r="F559" s="229">
        <v>34036</v>
      </c>
      <c r="G559" s="229" t="s">
        <v>284</v>
      </c>
      <c r="H559" s="229" t="s">
        <v>315</v>
      </c>
      <c r="I559" s="229" t="s">
        <v>381</v>
      </c>
      <c r="M559" s="229" t="s">
        <v>284</v>
      </c>
    </row>
    <row r="560" spans="1:13" s="229" customFormat="1" ht="17.25" customHeight="1" x14ac:dyDescent="0.2">
      <c r="A560" s="229">
        <v>418005</v>
      </c>
      <c r="B560" s="229" t="s">
        <v>1096</v>
      </c>
      <c r="C560" s="229" t="s">
        <v>74</v>
      </c>
      <c r="D560" s="229" t="s">
        <v>670</v>
      </c>
      <c r="E560" s="229" t="s">
        <v>151</v>
      </c>
      <c r="F560" s="229">
        <v>34576</v>
      </c>
      <c r="G560" s="229" t="s">
        <v>284</v>
      </c>
      <c r="H560" s="229" t="s">
        <v>315</v>
      </c>
      <c r="I560" s="229" t="s">
        <v>381</v>
      </c>
      <c r="M560" s="229" t="s">
        <v>284</v>
      </c>
    </row>
    <row r="561" spans="1:13" s="229" customFormat="1" ht="17.25" customHeight="1" x14ac:dyDescent="0.2">
      <c r="A561" s="229">
        <v>418010</v>
      </c>
      <c r="B561" s="229" t="s">
        <v>1018</v>
      </c>
      <c r="C561" s="229" t="s">
        <v>834</v>
      </c>
      <c r="D561" s="229" t="s">
        <v>554</v>
      </c>
      <c r="E561" s="229" t="s">
        <v>151</v>
      </c>
      <c r="F561" s="229">
        <v>35431</v>
      </c>
      <c r="G561" s="229" t="s">
        <v>2564</v>
      </c>
      <c r="H561" s="229" t="s">
        <v>315</v>
      </c>
      <c r="I561" s="229" t="s">
        <v>381</v>
      </c>
      <c r="M561" s="229" t="s">
        <v>293</v>
      </c>
    </row>
    <row r="562" spans="1:13" s="229" customFormat="1" ht="17.25" customHeight="1" x14ac:dyDescent="0.2">
      <c r="A562" s="229">
        <v>418012</v>
      </c>
      <c r="B562" s="229" t="s">
        <v>1017</v>
      </c>
      <c r="C562" s="229" t="s">
        <v>73</v>
      </c>
      <c r="D562" s="229" t="s">
        <v>218</v>
      </c>
      <c r="E562" s="229" t="s">
        <v>151</v>
      </c>
      <c r="F562" s="229">
        <v>31209</v>
      </c>
      <c r="G562" s="229" t="s">
        <v>284</v>
      </c>
      <c r="H562" s="229" t="s">
        <v>315</v>
      </c>
      <c r="I562" s="229" t="s">
        <v>381</v>
      </c>
      <c r="M562" s="229" t="s">
        <v>284</v>
      </c>
    </row>
    <row r="563" spans="1:13" s="229" customFormat="1" ht="17.25" customHeight="1" x14ac:dyDescent="0.2">
      <c r="A563" s="229">
        <v>418024</v>
      </c>
      <c r="B563" s="229" t="s">
        <v>1217</v>
      </c>
      <c r="C563" s="229" t="s">
        <v>92</v>
      </c>
      <c r="D563" s="229" t="s">
        <v>338</v>
      </c>
      <c r="E563" s="229" t="s">
        <v>151</v>
      </c>
      <c r="F563" s="229">
        <v>30568</v>
      </c>
      <c r="G563" s="229" t="s">
        <v>2592</v>
      </c>
      <c r="H563" s="229" t="s">
        <v>315</v>
      </c>
      <c r="I563" s="229" t="s">
        <v>381</v>
      </c>
      <c r="M563" s="229" t="s">
        <v>293</v>
      </c>
    </row>
    <row r="564" spans="1:13" s="229" customFormat="1" ht="17.25" customHeight="1" x14ac:dyDescent="0.2">
      <c r="A564" s="229">
        <v>418027</v>
      </c>
      <c r="B564" s="229" t="s">
        <v>1241</v>
      </c>
      <c r="C564" s="229" t="s">
        <v>124</v>
      </c>
      <c r="D564" s="229" t="s">
        <v>791</v>
      </c>
      <c r="E564" s="229" t="s">
        <v>151</v>
      </c>
      <c r="F564" s="229">
        <v>34337</v>
      </c>
      <c r="G564" s="229" t="s">
        <v>284</v>
      </c>
      <c r="H564" s="229" t="s">
        <v>315</v>
      </c>
      <c r="I564" s="229" t="s">
        <v>381</v>
      </c>
      <c r="M564" s="229" t="s">
        <v>284</v>
      </c>
    </row>
    <row r="565" spans="1:13" s="229" customFormat="1" ht="17.25" customHeight="1" x14ac:dyDescent="0.2">
      <c r="A565" s="229">
        <v>418031</v>
      </c>
      <c r="B565" s="229" t="s">
        <v>1015</v>
      </c>
      <c r="C565" s="229" t="s">
        <v>1016</v>
      </c>
      <c r="D565" s="229" t="s">
        <v>236</v>
      </c>
      <c r="E565" s="229" t="s">
        <v>152</v>
      </c>
      <c r="F565" s="229">
        <v>33970</v>
      </c>
      <c r="G565" s="229" t="s">
        <v>2704</v>
      </c>
      <c r="H565" s="229" t="s">
        <v>315</v>
      </c>
      <c r="I565" s="229" t="s">
        <v>381</v>
      </c>
      <c r="M565" s="229" t="s">
        <v>293</v>
      </c>
    </row>
    <row r="566" spans="1:13" s="229" customFormat="1" ht="17.25" customHeight="1" x14ac:dyDescent="0.2">
      <c r="A566" s="229">
        <v>418041</v>
      </c>
      <c r="B566" s="229" t="s">
        <v>2183</v>
      </c>
      <c r="C566" s="229" t="s">
        <v>92</v>
      </c>
      <c r="D566" s="229" t="s">
        <v>763</v>
      </c>
      <c r="E566" s="229" t="s">
        <v>151</v>
      </c>
      <c r="F566" s="229">
        <v>35431</v>
      </c>
      <c r="G566" s="229" t="s">
        <v>284</v>
      </c>
      <c r="H566" s="229" t="s">
        <v>315</v>
      </c>
      <c r="I566" s="229" t="s">
        <v>381</v>
      </c>
      <c r="M566" s="229" t="s">
        <v>284</v>
      </c>
    </row>
    <row r="567" spans="1:13" s="229" customFormat="1" ht="17.25" customHeight="1" x14ac:dyDescent="0.2">
      <c r="A567" s="229">
        <v>418055</v>
      </c>
      <c r="B567" s="229" t="s">
        <v>1520</v>
      </c>
      <c r="C567" s="229" t="s">
        <v>751</v>
      </c>
      <c r="D567" s="229" t="s">
        <v>1521</v>
      </c>
      <c r="E567" s="229" t="s">
        <v>152</v>
      </c>
      <c r="F567" s="229">
        <v>33939</v>
      </c>
      <c r="G567" s="229" t="s">
        <v>284</v>
      </c>
      <c r="H567" s="229" t="s">
        <v>315</v>
      </c>
      <c r="I567" s="229" t="s">
        <v>381</v>
      </c>
      <c r="M567" s="229" t="s">
        <v>284</v>
      </c>
    </row>
    <row r="568" spans="1:13" s="229" customFormat="1" ht="17.25" customHeight="1" x14ac:dyDescent="0.2">
      <c r="A568" s="229">
        <v>418056</v>
      </c>
      <c r="B568" s="229" t="s">
        <v>482</v>
      </c>
      <c r="C568" s="229" t="s">
        <v>483</v>
      </c>
      <c r="D568" s="229" t="s">
        <v>484</v>
      </c>
      <c r="E568" s="229" t="s">
        <v>152</v>
      </c>
      <c r="F568" s="229">
        <v>33604</v>
      </c>
      <c r="G568" s="229" t="s">
        <v>285</v>
      </c>
      <c r="H568" s="229" t="s">
        <v>315</v>
      </c>
      <c r="I568" s="229" t="s">
        <v>381</v>
      </c>
      <c r="M568" s="229" t="s">
        <v>285</v>
      </c>
    </row>
    <row r="569" spans="1:13" s="229" customFormat="1" ht="17.25" customHeight="1" x14ac:dyDescent="0.2">
      <c r="A569" s="229">
        <v>418066</v>
      </c>
      <c r="B569" s="229" t="s">
        <v>1433</v>
      </c>
      <c r="C569" s="229" t="s">
        <v>715</v>
      </c>
      <c r="D569" s="229" t="s">
        <v>509</v>
      </c>
      <c r="E569" s="229" t="s">
        <v>152</v>
      </c>
      <c r="F569" s="229">
        <v>35431</v>
      </c>
      <c r="G569" s="229" t="s">
        <v>284</v>
      </c>
      <c r="H569" s="229" t="s">
        <v>315</v>
      </c>
      <c r="I569" s="229" t="s">
        <v>381</v>
      </c>
      <c r="M569" s="229" t="s">
        <v>284</v>
      </c>
    </row>
    <row r="570" spans="1:13" s="229" customFormat="1" ht="17.25" customHeight="1" x14ac:dyDescent="0.2">
      <c r="A570" s="229">
        <v>418067</v>
      </c>
      <c r="B570" s="229" t="s">
        <v>1079</v>
      </c>
      <c r="C570" s="229" t="s">
        <v>514</v>
      </c>
      <c r="D570" s="229" t="s">
        <v>730</v>
      </c>
      <c r="E570" s="229" t="s">
        <v>152</v>
      </c>
      <c r="F570" s="229">
        <v>34381</v>
      </c>
      <c r="G570" s="229" t="s">
        <v>309</v>
      </c>
      <c r="H570" s="229" t="s">
        <v>316</v>
      </c>
      <c r="I570" s="229" t="s">
        <v>381</v>
      </c>
      <c r="M570" s="229" t="s">
        <v>274</v>
      </c>
    </row>
    <row r="571" spans="1:13" s="229" customFormat="1" ht="17.25" customHeight="1" x14ac:dyDescent="0.2">
      <c r="A571" s="229">
        <v>418070</v>
      </c>
      <c r="B571" s="229" t="s">
        <v>958</v>
      </c>
      <c r="C571" s="229" t="s">
        <v>575</v>
      </c>
      <c r="D571" s="229" t="s">
        <v>428</v>
      </c>
      <c r="E571" s="229" t="s">
        <v>152</v>
      </c>
      <c r="F571" s="229">
        <v>34004</v>
      </c>
      <c r="G571" s="229" t="s">
        <v>284</v>
      </c>
      <c r="H571" s="229" t="s">
        <v>315</v>
      </c>
      <c r="I571" s="229" t="s">
        <v>381</v>
      </c>
      <c r="M571" s="229" t="s">
        <v>284</v>
      </c>
    </row>
    <row r="572" spans="1:13" s="229" customFormat="1" ht="17.25" customHeight="1" x14ac:dyDescent="0.2">
      <c r="A572" s="229">
        <v>418076</v>
      </c>
      <c r="B572" s="229" t="s">
        <v>2394</v>
      </c>
      <c r="C572" s="229" t="s">
        <v>73</v>
      </c>
      <c r="D572" s="229" t="s">
        <v>249</v>
      </c>
      <c r="E572" s="229" t="s">
        <v>151</v>
      </c>
      <c r="F572" s="229">
        <v>35309</v>
      </c>
      <c r="G572" s="229" t="s">
        <v>284</v>
      </c>
      <c r="H572" s="229" t="s">
        <v>315</v>
      </c>
      <c r="I572" s="229" t="s">
        <v>382</v>
      </c>
      <c r="M572" s="229" t="s">
        <v>284</v>
      </c>
    </row>
    <row r="573" spans="1:13" s="229" customFormat="1" ht="17.25" customHeight="1" x14ac:dyDescent="0.2">
      <c r="A573" s="229">
        <v>418081</v>
      </c>
      <c r="B573" s="229" t="s">
        <v>1177</v>
      </c>
      <c r="C573" s="229" t="s">
        <v>603</v>
      </c>
      <c r="D573" s="229" t="s">
        <v>237</v>
      </c>
      <c r="E573" s="229" t="s">
        <v>152</v>
      </c>
      <c r="F573" s="229">
        <v>33604</v>
      </c>
      <c r="G573" s="229" t="s">
        <v>284</v>
      </c>
      <c r="H573" s="229" t="s">
        <v>315</v>
      </c>
      <c r="I573" s="229" t="s">
        <v>381</v>
      </c>
      <c r="M573" s="229" t="s">
        <v>284</v>
      </c>
    </row>
    <row r="574" spans="1:13" s="229" customFormat="1" ht="17.25" customHeight="1" x14ac:dyDescent="0.2">
      <c r="A574" s="229">
        <v>418090</v>
      </c>
      <c r="B574" s="229" t="s">
        <v>2333</v>
      </c>
      <c r="C574" s="229" t="s">
        <v>118</v>
      </c>
      <c r="D574" s="229" t="s">
        <v>769</v>
      </c>
      <c r="E574" s="229" t="s">
        <v>152</v>
      </c>
      <c r="F574" s="229">
        <v>35280</v>
      </c>
      <c r="G574" s="229" t="s">
        <v>284</v>
      </c>
      <c r="H574" s="229" t="s">
        <v>315</v>
      </c>
      <c r="I574" s="229" t="s">
        <v>382</v>
      </c>
      <c r="M574" s="229" t="s">
        <v>284</v>
      </c>
    </row>
    <row r="575" spans="1:13" s="229" customFormat="1" ht="17.25" customHeight="1" x14ac:dyDescent="0.2">
      <c r="A575" s="229">
        <v>418099</v>
      </c>
      <c r="B575" s="229" t="s">
        <v>2385</v>
      </c>
      <c r="C575" s="229" t="s">
        <v>132</v>
      </c>
      <c r="D575" s="229" t="s">
        <v>2386</v>
      </c>
      <c r="E575" s="229" t="s">
        <v>151</v>
      </c>
      <c r="F575" s="229">
        <v>35433</v>
      </c>
      <c r="G575" s="229" t="s">
        <v>298</v>
      </c>
      <c r="H575" s="229" t="s">
        <v>315</v>
      </c>
      <c r="I575" s="229" t="s">
        <v>382</v>
      </c>
      <c r="M575" s="229" t="s">
        <v>309</v>
      </c>
    </row>
    <row r="576" spans="1:13" s="229" customFormat="1" ht="17.25" customHeight="1" x14ac:dyDescent="0.2">
      <c r="A576" s="229">
        <v>418104</v>
      </c>
      <c r="B576" s="229" t="s">
        <v>2342</v>
      </c>
      <c r="C576" s="229" t="s">
        <v>591</v>
      </c>
      <c r="D576" s="229" t="s">
        <v>233</v>
      </c>
      <c r="E576" s="229" t="s">
        <v>152</v>
      </c>
      <c r="F576" s="229">
        <v>32203</v>
      </c>
      <c r="G576" s="229" t="s">
        <v>349</v>
      </c>
      <c r="H576" s="229" t="s">
        <v>315</v>
      </c>
      <c r="I576" s="229" t="s">
        <v>382</v>
      </c>
      <c r="M576" s="229" t="s">
        <v>293</v>
      </c>
    </row>
    <row r="577" spans="1:13" s="229" customFormat="1" ht="17.25" customHeight="1" x14ac:dyDescent="0.2">
      <c r="A577" s="229">
        <v>418108</v>
      </c>
      <c r="B577" s="229" t="s">
        <v>1831</v>
      </c>
      <c r="C577" s="229" t="s">
        <v>679</v>
      </c>
      <c r="D577" s="229" t="s">
        <v>225</v>
      </c>
      <c r="E577" s="229" t="s">
        <v>152</v>
      </c>
      <c r="F577" s="229">
        <v>34729</v>
      </c>
      <c r="G577" s="229" t="s">
        <v>284</v>
      </c>
      <c r="H577" s="229" t="s">
        <v>315</v>
      </c>
      <c r="I577" s="229" t="s">
        <v>381</v>
      </c>
      <c r="M577" s="229" t="s">
        <v>284</v>
      </c>
    </row>
    <row r="578" spans="1:13" s="229" customFormat="1" ht="17.25" customHeight="1" x14ac:dyDescent="0.2">
      <c r="A578" s="229">
        <v>418113</v>
      </c>
      <c r="B578" s="229" t="s">
        <v>1558</v>
      </c>
      <c r="C578" s="229" t="s">
        <v>113</v>
      </c>
      <c r="D578" s="229" t="s">
        <v>811</v>
      </c>
      <c r="E578" s="229" t="s">
        <v>152</v>
      </c>
      <c r="F578" s="229">
        <v>33604</v>
      </c>
      <c r="G578" s="229" t="s">
        <v>284</v>
      </c>
      <c r="H578" s="229" t="s">
        <v>315</v>
      </c>
      <c r="I578" s="229" t="s">
        <v>381</v>
      </c>
      <c r="M578" s="229" t="s">
        <v>284</v>
      </c>
    </row>
    <row r="579" spans="1:13" s="229" customFormat="1" ht="17.25" customHeight="1" x14ac:dyDescent="0.2">
      <c r="A579" s="229">
        <v>418117</v>
      </c>
      <c r="B579" s="229" t="s">
        <v>1507</v>
      </c>
      <c r="C579" s="229" t="s">
        <v>514</v>
      </c>
      <c r="D579" s="229" t="s">
        <v>257</v>
      </c>
      <c r="E579" s="229" t="s">
        <v>151</v>
      </c>
      <c r="F579" s="229">
        <v>35445</v>
      </c>
      <c r="G579" s="229" t="s">
        <v>284</v>
      </c>
      <c r="H579" s="229" t="s">
        <v>315</v>
      </c>
      <c r="I579" s="229" t="s">
        <v>381</v>
      </c>
      <c r="M579" s="229" t="s">
        <v>293</v>
      </c>
    </row>
    <row r="580" spans="1:13" s="229" customFormat="1" ht="17.25" customHeight="1" x14ac:dyDescent="0.2">
      <c r="A580" s="229">
        <v>418128</v>
      </c>
      <c r="B580" s="229" t="s">
        <v>1589</v>
      </c>
      <c r="C580" s="229" t="s">
        <v>137</v>
      </c>
      <c r="D580" s="229" t="s">
        <v>629</v>
      </c>
      <c r="E580" s="229" t="s">
        <v>152</v>
      </c>
      <c r="F580" s="229">
        <v>35069</v>
      </c>
      <c r="G580" s="229" t="s">
        <v>284</v>
      </c>
      <c r="H580" s="229" t="s">
        <v>315</v>
      </c>
      <c r="I580" s="229" t="s">
        <v>381</v>
      </c>
      <c r="M580" s="229" t="s">
        <v>284</v>
      </c>
    </row>
    <row r="581" spans="1:13" s="229" customFormat="1" ht="17.25" customHeight="1" x14ac:dyDescent="0.2">
      <c r="A581" s="229">
        <v>418129</v>
      </c>
      <c r="B581" s="229" t="s">
        <v>2332</v>
      </c>
      <c r="C581" s="229" t="s">
        <v>95</v>
      </c>
      <c r="D581" s="229" t="s">
        <v>208</v>
      </c>
      <c r="E581" s="229" t="s">
        <v>152</v>
      </c>
      <c r="F581" s="229">
        <v>34369</v>
      </c>
      <c r="G581" s="229" t="s">
        <v>284</v>
      </c>
      <c r="H581" s="229" t="s">
        <v>315</v>
      </c>
      <c r="I581" s="229" t="s">
        <v>382</v>
      </c>
      <c r="M581" s="229" t="s">
        <v>293</v>
      </c>
    </row>
    <row r="582" spans="1:13" s="229" customFormat="1" ht="17.25" customHeight="1" x14ac:dyDescent="0.2">
      <c r="A582" s="229">
        <v>418132</v>
      </c>
      <c r="B582" s="229" t="s">
        <v>1014</v>
      </c>
      <c r="C582" s="229" t="s">
        <v>73</v>
      </c>
      <c r="D582" s="229" t="s">
        <v>661</v>
      </c>
      <c r="E582" s="229" t="s">
        <v>152</v>
      </c>
      <c r="F582" s="229">
        <v>35065</v>
      </c>
      <c r="G582" s="229" t="s">
        <v>2703</v>
      </c>
      <c r="H582" s="229" t="s">
        <v>315</v>
      </c>
      <c r="I582" s="229" t="s">
        <v>381</v>
      </c>
      <c r="M582" s="229" t="s">
        <v>293</v>
      </c>
    </row>
    <row r="583" spans="1:13" s="229" customFormat="1" ht="17.25" customHeight="1" x14ac:dyDescent="0.2">
      <c r="A583" s="229">
        <v>418133</v>
      </c>
      <c r="B583" s="229" t="s">
        <v>1095</v>
      </c>
      <c r="C583" s="229" t="s">
        <v>73</v>
      </c>
      <c r="D583" s="229" t="s">
        <v>262</v>
      </c>
      <c r="E583" s="229" t="s">
        <v>152</v>
      </c>
      <c r="F583" s="229">
        <v>34335</v>
      </c>
      <c r="G583" s="229" t="s">
        <v>2681</v>
      </c>
      <c r="H583" s="229" t="s">
        <v>315</v>
      </c>
      <c r="I583" s="229" t="s">
        <v>381</v>
      </c>
      <c r="M583" s="229" t="s">
        <v>300</v>
      </c>
    </row>
    <row r="584" spans="1:13" s="229" customFormat="1" ht="17.25" customHeight="1" x14ac:dyDescent="0.2">
      <c r="A584" s="229">
        <v>418140</v>
      </c>
      <c r="B584" s="229" t="s">
        <v>1013</v>
      </c>
      <c r="C584" s="229" t="s">
        <v>511</v>
      </c>
      <c r="D584" s="229" t="s">
        <v>861</v>
      </c>
      <c r="E584" s="229" t="s">
        <v>152</v>
      </c>
      <c r="F584" s="229">
        <v>32874</v>
      </c>
      <c r="G584" s="229" t="s">
        <v>2628</v>
      </c>
      <c r="H584" s="229" t="s">
        <v>315</v>
      </c>
      <c r="I584" s="229" t="s">
        <v>381</v>
      </c>
      <c r="M584" s="229" t="s">
        <v>303</v>
      </c>
    </row>
    <row r="585" spans="1:13" s="229" customFormat="1" ht="17.25" customHeight="1" x14ac:dyDescent="0.2">
      <c r="A585" s="229">
        <v>418147</v>
      </c>
      <c r="B585" s="229" t="s">
        <v>2331</v>
      </c>
      <c r="C585" s="229" t="s">
        <v>918</v>
      </c>
      <c r="D585" s="229" t="s">
        <v>244</v>
      </c>
      <c r="E585" s="229" t="s">
        <v>152</v>
      </c>
      <c r="F585" s="229">
        <v>35431</v>
      </c>
      <c r="G585" s="229" t="s">
        <v>284</v>
      </c>
      <c r="H585" s="229" t="s">
        <v>315</v>
      </c>
      <c r="I585" s="229" t="s">
        <v>382</v>
      </c>
      <c r="M585" s="229" t="s">
        <v>284</v>
      </c>
    </row>
    <row r="586" spans="1:13" s="229" customFormat="1" ht="17.25" customHeight="1" x14ac:dyDescent="0.2">
      <c r="A586" s="229">
        <v>418160</v>
      </c>
      <c r="B586" s="229" t="s">
        <v>1078</v>
      </c>
      <c r="C586" s="229" t="s">
        <v>606</v>
      </c>
      <c r="D586" s="229" t="s">
        <v>235</v>
      </c>
      <c r="E586" s="229" t="s">
        <v>152</v>
      </c>
      <c r="F586" s="229">
        <v>33701</v>
      </c>
      <c r="G586" s="229" t="s">
        <v>298</v>
      </c>
      <c r="H586" s="229" t="s">
        <v>315</v>
      </c>
      <c r="I586" s="229" t="s">
        <v>381</v>
      </c>
      <c r="M586" s="229" t="s">
        <v>284</v>
      </c>
    </row>
    <row r="587" spans="1:13" s="229" customFormat="1" ht="17.25" customHeight="1" x14ac:dyDescent="0.2">
      <c r="A587" s="229">
        <v>418170</v>
      </c>
      <c r="B587" s="229" t="s">
        <v>1144</v>
      </c>
      <c r="C587" s="229" t="s">
        <v>429</v>
      </c>
      <c r="D587" s="229" t="s">
        <v>1145</v>
      </c>
      <c r="E587" s="229" t="s">
        <v>151</v>
      </c>
      <c r="F587" s="229">
        <v>34888</v>
      </c>
      <c r="G587" s="229" t="s">
        <v>2594</v>
      </c>
      <c r="H587" s="229" t="s">
        <v>315</v>
      </c>
      <c r="I587" s="229" t="s">
        <v>381</v>
      </c>
      <c r="M587" s="229" t="s">
        <v>289</v>
      </c>
    </row>
    <row r="588" spans="1:13" s="229" customFormat="1" ht="17.25" customHeight="1" x14ac:dyDescent="0.2">
      <c r="A588" s="229">
        <v>418171</v>
      </c>
      <c r="B588" s="229" t="s">
        <v>2330</v>
      </c>
      <c r="C588" s="229" t="s">
        <v>717</v>
      </c>
      <c r="D588" s="229" t="s">
        <v>225</v>
      </c>
      <c r="E588" s="229" t="s">
        <v>152</v>
      </c>
      <c r="F588" s="229">
        <v>34700</v>
      </c>
      <c r="G588" s="229" t="s">
        <v>284</v>
      </c>
      <c r="H588" s="229" t="s">
        <v>315</v>
      </c>
      <c r="I588" s="229" t="s">
        <v>382</v>
      </c>
      <c r="M588" s="229" t="s">
        <v>284</v>
      </c>
    </row>
    <row r="589" spans="1:13" s="229" customFormat="1" ht="17.25" customHeight="1" x14ac:dyDescent="0.2">
      <c r="A589" s="229">
        <v>418177</v>
      </c>
      <c r="B589" s="229" t="s">
        <v>2348</v>
      </c>
      <c r="C589" s="229" t="s">
        <v>71</v>
      </c>
      <c r="D589" s="229" t="s">
        <v>652</v>
      </c>
      <c r="E589" s="229" t="s">
        <v>152</v>
      </c>
      <c r="F589" s="229">
        <v>35431</v>
      </c>
      <c r="G589" s="229" t="s">
        <v>310</v>
      </c>
      <c r="H589" s="229" t="s">
        <v>315</v>
      </c>
      <c r="I589" s="229" t="s">
        <v>382</v>
      </c>
      <c r="M589" s="229" t="s">
        <v>293</v>
      </c>
    </row>
    <row r="590" spans="1:13" s="229" customFormat="1" ht="17.25" customHeight="1" x14ac:dyDescent="0.2">
      <c r="A590" s="229">
        <v>418198</v>
      </c>
      <c r="B590" s="229" t="s">
        <v>1459</v>
      </c>
      <c r="C590" s="229" t="s">
        <v>73</v>
      </c>
      <c r="D590" s="229" t="s">
        <v>249</v>
      </c>
      <c r="E590" s="229" t="s">
        <v>151</v>
      </c>
      <c r="F590" s="229">
        <v>27030</v>
      </c>
      <c r="G590" s="229" t="s">
        <v>284</v>
      </c>
      <c r="H590" s="229" t="s">
        <v>315</v>
      </c>
      <c r="I590" s="229" t="s">
        <v>381</v>
      </c>
      <c r="M590" s="229" t="s">
        <v>284</v>
      </c>
    </row>
    <row r="591" spans="1:13" s="229" customFormat="1" ht="17.25" customHeight="1" x14ac:dyDescent="0.2">
      <c r="A591" s="229">
        <v>418228</v>
      </c>
      <c r="B591" s="229" t="s">
        <v>2360</v>
      </c>
      <c r="C591" s="229" t="s">
        <v>919</v>
      </c>
      <c r="D591" s="229" t="s">
        <v>588</v>
      </c>
      <c r="E591" s="229" t="s">
        <v>152</v>
      </c>
      <c r="F591" s="229">
        <v>33604</v>
      </c>
      <c r="G591" s="229" t="s">
        <v>284</v>
      </c>
      <c r="H591" s="229" t="s">
        <v>315</v>
      </c>
      <c r="I591" s="229" t="s">
        <v>382</v>
      </c>
      <c r="M591" s="229" t="s">
        <v>284</v>
      </c>
    </row>
    <row r="592" spans="1:13" s="229" customFormat="1" ht="17.25" customHeight="1" x14ac:dyDescent="0.2">
      <c r="A592" s="229">
        <v>418235</v>
      </c>
      <c r="B592" s="229" t="s">
        <v>2361</v>
      </c>
      <c r="C592" s="229" t="s">
        <v>105</v>
      </c>
      <c r="D592" s="229" t="s">
        <v>384</v>
      </c>
      <c r="E592" s="229" t="s">
        <v>151</v>
      </c>
      <c r="F592" s="229">
        <v>35065</v>
      </c>
      <c r="G592" s="229" t="s">
        <v>284</v>
      </c>
      <c r="H592" s="229" t="s">
        <v>315</v>
      </c>
      <c r="I592" s="229" t="s">
        <v>382</v>
      </c>
      <c r="M592" s="229" t="s">
        <v>284</v>
      </c>
    </row>
    <row r="593" spans="1:13" s="229" customFormat="1" ht="17.25" customHeight="1" x14ac:dyDescent="0.2">
      <c r="A593" s="229">
        <v>418239</v>
      </c>
      <c r="B593" s="229" t="s">
        <v>1653</v>
      </c>
      <c r="C593" s="229" t="s">
        <v>99</v>
      </c>
      <c r="D593" s="229" t="s">
        <v>257</v>
      </c>
      <c r="E593" s="229" t="s">
        <v>152</v>
      </c>
      <c r="F593" s="229">
        <v>33970</v>
      </c>
      <c r="G593" s="229" t="s">
        <v>287</v>
      </c>
      <c r="H593" s="229" t="s">
        <v>315</v>
      </c>
      <c r="I593" s="229" t="s">
        <v>381</v>
      </c>
      <c r="M593" s="229" t="s">
        <v>287</v>
      </c>
    </row>
    <row r="594" spans="1:13" s="229" customFormat="1" ht="17.25" customHeight="1" x14ac:dyDescent="0.2">
      <c r="A594" s="229">
        <v>418244</v>
      </c>
      <c r="B594" s="229" t="s">
        <v>1613</v>
      </c>
      <c r="C594" s="229" t="s">
        <v>72</v>
      </c>
      <c r="D594" s="229" t="s">
        <v>242</v>
      </c>
      <c r="E594" s="229" t="s">
        <v>152</v>
      </c>
      <c r="F594" s="229">
        <v>34151</v>
      </c>
      <c r="G594" s="229" t="s">
        <v>284</v>
      </c>
      <c r="H594" s="229" t="s">
        <v>315</v>
      </c>
      <c r="I594" s="229" t="s">
        <v>381</v>
      </c>
      <c r="M594" s="229" t="s">
        <v>293</v>
      </c>
    </row>
    <row r="595" spans="1:13" s="229" customFormat="1" ht="17.25" customHeight="1" x14ac:dyDescent="0.2">
      <c r="A595" s="229">
        <v>418253</v>
      </c>
      <c r="B595" s="229" t="s">
        <v>1240</v>
      </c>
      <c r="C595" s="229" t="s">
        <v>71</v>
      </c>
      <c r="D595" s="229" t="s">
        <v>713</v>
      </c>
      <c r="E595" s="229" t="s">
        <v>151</v>
      </c>
      <c r="F595" s="229">
        <v>34335</v>
      </c>
      <c r="G595" s="229" t="s">
        <v>284</v>
      </c>
      <c r="H595" s="229" t="s">
        <v>315</v>
      </c>
      <c r="I595" s="229" t="s">
        <v>381</v>
      </c>
      <c r="M595" s="229" t="s">
        <v>284</v>
      </c>
    </row>
    <row r="596" spans="1:13" s="229" customFormat="1" ht="17.25" customHeight="1" x14ac:dyDescent="0.2">
      <c r="A596" s="229">
        <v>418271</v>
      </c>
      <c r="B596" s="229" t="s">
        <v>1458</v>
      </c>
      <c r="C596" s="229" t="s">
        <v>88</v>
      </c>
      <c r="D596" s="229" t="s">
        <v>681</v>
      </c>
      <c r="E596" s="229" t="s">
        <v>152</v>
      </c>
      <c r="F596" s="229">
        <v>34335</v>
      </c>
      <c r="G596" s="229" t="s">
        <v>287</v>
      </c>
      <c r="H596" s="229" t="s">
        <v>315</v>
      </c>
      <c r="I596" s="229" t="s">
        <v>381</v>
      </c>
      <c r="M596" s="229" t="s">
        <v>293</v>
      </c>
    </row>
    <row r="597" spans="1:13" s="229" customFormat="1" ht="17.25" customHeight="1" x14ac:dyDescent="0.2">
      <c r="A597" s="229">
        <v>418272</v>
      </c>
      <c r="B597" s="229" t="s">
        <v>1176</v>
      </c>
      <c r="C597" s="229" t="s">
        <v>559</v>
      </c>
      <c r="D597" s="229" t="s">
        <v>218</v>
      </c>
      <c r="E597" s="229" t="s">
        <v>151</v>
      </c>
      <c r="F597" s="229">
        <v>35431</v>
      </c>
      <c r="G597" s="229" t="s">
        <v>284</v>
      </c>
      <c r="H597" s="229" t="s">
        <v>315</v>
      </c>
      <c r="I597" s="229" t="s">
        <v>381</v>
      </c>
      <c r="M597" s="229" t="s">
        <v>284</v>
      </c>
    </row>
    <row r="598" spans="1:13" s="229" customFormat="1" ht="17.25" customHeight="1" x14ac:dyDescent="0.2">
      <c r="A598" s="229">
        <v>418291</v>
      </c>
      <c r="B598" s="229" t="s">
        <v>1400</v>
      </c>
      <c r="C598" s="229" t="s">
        <v>132</v>
      </c>
      <c r="D598" s="229" t="s">
        <v>213</v>
      </c>
      <c r="E598" s="229" t="s">
        <v>151</v>
      </c>
      <c r="F598" s="229">
        <v>34297</v>
      </c>
      <c r="G598" s="229" t="s">
        <v>2705</v>
      </c>
      <c r="H598" s="229" t="s">
        <v>315</v>
      </c>
      <c r="I598" s="229" t="s">
        <v>381</v>
      </c>
      <c r="M598" s="229" t="s">
        <v>293</v>
      </c>
    </row>
    <row r="599" spans="1:13" s="229" customFormat="1" ht="17.25" customHeight="1" x14ac:dyDescent="0.2">
      <c r="A599" s="229">
        <v>418295</v>
      </c>
      <c r="B599" s="229" t="s">
        <v>1012</v>
      </c>
      <c r="C599" s="229" t="s">
        <v>541</v>
      </c>
      <c r="D599" s="229" t="s">
        <v>98</v>
      </c>
      <c r="E599" s="229" t="s">
        <v>151</v>
      </c>
      <c r="F599" s="229">
        <v>35273</v>
      </c>
      <c r="G599" s="229" t="s">
        <v>284</v>
      </c>
      <c r="H599" s="229" t="s">
        <v>315</v>
      </c>
      <c r="I599" s="229" t="s">
        <v>381</v>
      </c>
      <c r="M599" s="229" t="s">
        <v>284</v>
      </c>
    </row>
    <row r="600" spans="1:13" s="229" customFormat="1" ht="17.25" customHeight="1" x14ac:dyDescent="0.2">
      <c r="A600" s="229">
        <v>418319</v>
      </c>
      <c r="B600" s="229" t="s">
        <v>1765</v>
      </c>
      <c r="C600" s="229" t="s">
        <v>541</v>
      </c>
      <c r="D600" s="229" t="s">
        <v>407</v>
      </c>
      <c r="E600" s="229" t="s">
        <v>151</v>
      </c>
      <c r="F600" s="229">
        <v>34146</v>
      </c>
      <c r="G600" s="229" t="s">
        <v>284</v>
      </c>
      <c r="H600" s="229" t="s">
        <v>315</v>
      </c>
      <c r="I600" s="229" t="s">
        <v>381</v>
      </c>
      <c r="M600" s="229" t="s">
        <v>284</v>
      </c>
    </row>
    <row r="601" spans="1:13" s="229" customFormat="1" ht="17.25" customHeight="1" x14ac:dyDescent="0.2">
      <c r="A601" s="229">
        <v>418328</v>
      </c>
      <c r="B601" s="229" t="s">
        <v>2411</v>
      </c>
      <c r="C601" s="229" t="s">
        <v>93</v>
      </c>
      <c r="D601" s="229" t="s">
        <v>213</v>
      </c>
      <c r="E601" s="229" t="s">
        <v>151</v>
      </c>
      <c r="F601" s="229">
        <v>34780</v>
      </c>
      <c r="G601" s="229" t="s">
        <v>284</v>
      </c>
      <c r="H601" s="229" t="s">
        <v>315</v>
      </c>
      <c r="I601" s="229" t="s">
        <v>382</v>
      </c>
      <c r="M601" s="229" t="s">
        <v>284</v>
      </c>
    </row>
    <row r="602" spans="1:13" s="229" customFormat="1" ht="17.25" customHeight="1" x14ac:dyDescent="0.2">
      <c r="A602" s="229">
        <v>418330</v>
      </c>
      <c r="B602" s="229" t="s">
        <v>1318</v>
      </c>
      <c r="C602" s="229" t="s">
        <v>75</v>
      </c>
      <c r="D602" s="229" t="s">
        <v>242</v>
      </c>
      <c r="E602" s="229" t="s">
        <v>151</v>
      </c>
      <c r="F602" s="229">
        <v>34335</v>
      </c>
      <c r="G602" s="229" t="s">
        <v>2695</v>
      </c>
      <c r="H602" s="229" t="s">
        <v>315</v>
      </c>
      <c r="I602" s="229" t="s">
        <v>381</v>
      </c>
      <c r="M602" s="229" t="s">
        <v>293</v>
      </c>
    </row>
    <row r="603" spans="1:13" s="229" customFormat="1" ht="17.25" customHeight="1" x14ac:dyDescent="0.2">
      <c r="A603" s="229">
        <v>418354</v>
      </c>
      <c r="B603" s="229" t="s">
        <v>1175</v>
      </c>
      <c r="C603" s="229" t="s">
        <v>563</v>
      </c>
      <c r="D603" s="229" t="s">
        <v>212</v>
      </c>
      <c r="E603" s="229" t="s">
        <v>151</v>
      </c>
      <c r="F603" s="229">
        <v>34442</v>
      </c>
      <c r="G603" s="229" t="s">
        <v>284</v>
      </c>
      <c r="H603" s="229" t="s">
        <v>315</v>
      </c>
      <c r="I603" s="229" t="s">
        <v>381</v>
      </c>
      <c r="M603" s="229" t="s">
        <v>284</v>
      </c>
    </row>
    <row r="604" spans="1:13" s="229" customFormat="1" ht="17.25" customHeight="1" x14ac:dyDescent="0.2">
      <c r="A604" s="229">
        <v>418355</v>
      </c>
      <c r="B604" s="229" t="s">
        <v>1316</v>
      </c>
      <c r="C604" s="229" t="s">
        <v>73</v>
      </c>
      <c r="D604" s="229" t="s">
        <v>1317</v>
      </c>
      <c r="E604" s="229" t="s">
        <v>151</v>
      </c>
      <c r="F604" s="229">
        <v>34586</v>
      </c>
      <c r="G604" s="229" t="s">
        <v>284</v>
      </c>
      <c r="H604" s="229" t="s">
        <v>315</v>
      </c>
      <c r="I604" s="229" t="s">
        <v>381</v>
      </c>
      <c r="M604" s="229" t="s">
        <v>284</v>
      </c>
    </row>
    <row r="605" spans="1:13" s="229" customFormat="1" ht="17.25" customHeight="1" x14ac:dyDescent="0.2">
      <c r="A605" s="229">
        <v>418356</v>
      </c>
      <c r="B605" s="229" t="s">
        <v>1719</v>
      </c>
      <c r="C605" s="229" t="s">
        <v>611</v>
      </c>
      <c r="D605" s="229" t="s">
        <v>242</v>
      </c>
      <c r="E605" s="229" t="s">
        <v>151</v>
      </c>
      <c r="F605" s="229">
        <v>34174</v>
      </c>
      <c r="G605" s="229" t="s">
        <v>307</v>
      </c>
      <c r="H605" s="229" t="s">
        <v>315</v>
      </c>
      <c r="I605" s="229" t="s">
        <v>381</v>
      </c>
      <c r="M605" s="229" t="s">
        <v>293</v>
      </c>
    </row>
    <row r="606" spans="1:13" s="229" customFormat="1" ht="17.25" customHeight="1" x14ac:dyDescent="0.2">
      <c r="A606" s="229">
        <v>418357</v>
      </c>
      <c r="B606" s="229" t="s">
        <v>1415</v>
      </c>
      <c r="C606" s="229" t="s">
        <v>71</v>
      </c>
      <c r="D606" s="229" t="s">
        <v>227</v>
      </c>
      <c r="E606" s="229" t="s">
        <v>151</v>
      </c>
      <c r="F606" s="229">
        <v>34861</v>
      </c>
      <c r="G606" s="229" t="s">
        <v>284</v>
      </c>
      <c r="H606" s="229" t="s">
        <v>315</v>
      </c>
      <c r="I606" s="229" t="s">
        <v>381</v>
      </c>
      <c r="M606" s="229" t="s">
        <v>314</v>
      </c>
    </row>
    <row r="607" spans="1:13" s="229" customFormat="1" ht="17.25" customHeight="1" x14ac:dyDescent="0.2">
      <c r="A607" s="229">
        <v>418363</v>
      </c>
      <c r="B607" s="229" t="s">
        <v>479</v>
      </c>
      <c r="C607" s="229" t="s">
        <v>480</v>
      </c>
      <c r="D607" s="229" t="s">
        <v>481</v>
      </c>
      <c r="E607" s="229" t="s">
        <v>151</v>
      </c>
      <c r="F607" s="229">
        <v>34337</v>
      </c>
      <c r="G607" s="229" t="s">
        <v>284</v>
      </c>
      <c r="H607" s="229" t="s">
        <v>315</v>
      </c>
      <c r="I607" s="229" t="s">
        <v>381</v>
      </c>
      <c r="M607" s="229" t="s">
        <v>309</v>
      </c>
    </row>
    <row r="608" spans="1:13" s="229" customFormat="1" ht="17.25" customHeight="1" x14ac:dyDescent="0.2">
      <c r="A608" s="229">
        <v>418371</v>
      </c>
      <c r="B608" s="229" t="s">
        <v>1556</v>
      </c>
      <c r="C608" s="229" t="s">
        <v>1557</v>
      </c>
      <c r="D608" s="229" t="s">
        <v>754</v>
      </c>
      <c r="E608" s="229" t="s">
        <v>152</v>
      </c>
      <c r="F608" s="229">
        <v>35431</v>
      </c>
      <c r="G608" s="229" t="s">
        <v>284</v>
      </c>
      <c r="H608" s="229" t="s">
        <v>315</v>
      </c>
      <c r="I608" s="229" t="s">
        <v>381</v>
      </c>
      <c r="M608" s="229" t="s">
        <v>293</v>
      </c>
    </row>
    <row r="609" spans="1:13" s="229" customFormat="1" ht="17.25" customHeight="1" x14ac:dyDescent="0.2">
      <c r="A609" s="229">
        <v>418385</v>
      </c>
      <c r="B609" s="229" t="s">
        <v>1267</v>
      </c>
      <c r="C609" s="229" t="s">
        <v>918</v>
      </c>
      <c r="D609" s="229" t="s">
        <v>1268</v>
      </c>
      <c r="E609" s="229" t="s">
        <v>151</v>
      </c>
      <c r="F609" s="229">
        <v>35224</v>
      </c>
      <c r="G609" s="229" t="s">
        <v>2564</v>
      </c>
      <c r="H609" s="229" t="s">
        <v>315</v>
      </c>
      <c r="I609" s="229" t="s">
        <v>381</v>
      </c>
      <c r="M609" s="229" t="s">
        <v>293</v>
      </c>
    </row>
    <row r="610" spans="1:13" s="229" customFormat="1" ht="17.25" customHeight="1" x14ac:dyDescent="0.2">
      <c r="A610" s="229">
        <v>418389</v>
      </c>
      <c r="B610" s="229" t="s">
        <v>2162</v>
      </c>
      <c r="C610" s="229" t="s">
        <v>73</v>
      </c>
      <c r="D610" s="229" t="s">
        <v>242</v>
      </c>
      <c r="E610" s="229" t="s">
        <v>151</v>
      </c>
      <c r="F610" s="229">
        <v>34350</v>
      </c>
      <c r="G610" s="229" t="s">
        <v>2566</v>
      </c>
      <c r="H610" s="229" t="s">
        <v>315</v>
      </c>
      <c r="I610" s="229" t="s">
        <v>381</v>
      </c>
      <c r="M610" s="229" t="s">
        <v>309</v>
      </c>
    </row>
    <row r="611" spans="1:13" s="229" customFormat="1" ht="17.25" customHeight="1" x14ac:dyDescent="0.2">
      <c r="A611" s="229">
        <v>418399</v>
      </c>
      <c r="B611" s="229" t="s">
        <v>494</v>
      </c>
      <c r="C611" s="229" t="s">
        <v>495</v>
      </c>
      <c r="D611" s="229" t="s">
        <v>234</v>
      </c>
      <c r="E611" s="229" t="s">
        <v>151</v>
      </c>
      <c r="F611" s="229">
        <v>34700</v>
      </c>
      <c r="G611" s="229" t="s">
        <v>298</v>
      </c>
      <c r="H611" s="229" t="s">
        <v>315</v>
      </c>
      <c r="I611" s="229" t="s">
        <v>381</v>
      </c>
      <c r="M611" s="229" t="s">
        <v>289</v>
      </c>
    </row>
    <row r="612" spans="1:13" s="229" customFormat="1" ht="17.25" customHeight="1" x14ac:dyDescent="0.2">
      <c r="A612" s="229">
        <v>418403</v>
      </c>
      <c r="B612" s="229" t="s">
        <v>1265</v>
      </c>
      <c r="C612" s="229" t="s">
        <v>94</v>
      </c>
      <c r="D612" s="229" t="s">
        <v>1266</v>
      </c>
      <c r="E612" s="229" t="s">
        <v>152</v>
      </c>
      <c r="F612" s="229">
        <v>31778</v>
      </c>
      <c r="G612" s="229" t="s">
        <v>284</v>
      </c>
      <c r="H612" s="229" t="s">
        <v>315</v>
      </c>
      <c r="I612" s="229" t="s">
        <v>381</v>
      </c>
      <c r="M612" s="229" t="s">
        <v>284</v>
      </c>
    </row>
    <row r="613" spans="1:13" s="229" customFormat="1" ht="17.25" customHeight="1" x14ac:dyDescent="0.2">
      <c r="A613" s="229">
        <v>418409</v>
      </c>
      <c r="B613" s="229" t="s">
        <v>1010</v>
      </c>
      <c r="C613" s="229" t="s">
        <v>73</v>
      </c>
      <c r="D613" s="229" t="s">
        <v>1011</v>
      </c>
      <c r="E613" s="229" t="s">
        <v>151</v>
      </c>
      <c r="F613" s="229">
        <v>34335</v>
      </c>
      <c r="G613" s="229" t="s">
        <v>284</v>
      </c>
      <c r="H613" s="229" t="s">
        <v>315</v>
      </c>
      <c r="I613" s="229" t="s">
        <v>381</v>
      </c>
      <c r="M613" s="229" t="s">
        <v>297</v>
      </c>
    </row>
    <row r="614" spans="1:13" s="229" customFormat="1" ht="17.25" customHeight="1" x14ac:dyDescent="0.2">
      <c r="A614" s="229">
        <v>418410</v>
      </c>
      <c r="B614" s="229" t="s">
        <v>1194</v>
      </c>
      <c r="C614" s="229" t="s">
        <v>121</v>
      </c>
      <c r="D614" s="229" t="s">
        <v>133</v>
      </c>
      <c r="E614" s="229" t="s">
        <v>151</v>
      </c>
      <c r="F614" s="229">
        <v>34837</v>
      </c>
      <c r="G614" s="229" t="s">
        <v>2589</v>
      </c>
      <c r="H614" s="229" t="s">
        <v>315</v>
      </c>
      <c r="I614" s="229" t="s">
        <v>381</v>
      </c>
      <c r="M614" s="229" t="s">
        <v>293</v>
      </c>
    </row>
    <row r="615" spans="1:13" s="229" customFormat="1" ht="17.25" customHeight="1" x14ac:dyDescent="0.2">
      <c r="A615" s="229">
        <v>418414</v>
      </c>
      <c r="B615" s="229" t="s">
        <v>1058</v>
      </c>
      <c r="C615" s="229" t="s">
        <v>111</v>
      </c>
      <c r="D615" s="229" t="s">
        <v>1059</v>
      </c>
      <c r="E615" s="229" t="s">
        <v>151</v>
      </c>
      <c r="F615" s="229">
        <v>34625</v>
      </c>
      <c r="G615" s="229" t="s">
        <v>284</v>
      </c>
      <c r="H615" s="229" t="s">
        <v>315</v>
      </c>
      <c r="I615" s="229" t="s">
        <v>381</v>
      </c>
      <c r="M615" s="229" t="s">
        <v>293</v>
      </c>
    </row>
    <row r="616" spans="1:13" s="229" customFormat="1" ht="17.25" customHeight="1" x14ac:dyDescent="0.2">
      <c r="A616" s="229">
        <v>418421</v>
      </c>
      <c r="B616" s="229" t="s">
        <v>464</v>
      </c>
      <c r="C616" s="229" t="s">
        <v>465</v>
      </c>
      <c r="D616" s="229" t="s">
        <v>239</v>
      </c>
      <c r="E616" s="229" t="s">
        <v>151</v>
      </c>
      <c r="F616" s="229">
        <v>32224</v>
      </c>
      <c r="G616" s="229" t="s">
        <v>2567</v>
      </c>
      <c r="H616" s="229" t="s">
        <v>315</v>
      </c>
      <c r="I616" s="229" t="s">
        <v>381</v>
      </c>
      <c r="M616" s="229" t="s">
        <v>309</v>
      </c>
    </row>
    <row r="617" spans="1:13" s="229" customFormat="1" ht="17.25" customHeight="1" x14ac:dyDescent="0.2">
      <c r="A617" s="229">
        <v>418432</v>
      </c>
      <c r="B617" s="229" t="s">
        <v>1696</v>
      </c>
      <c r="C617" s="229" t="s">
        <v>930</v>
      </c>
      <c r="D617" s="229" t="s">
        <v>218</v>
      </c>
      <c r="E617" s="229" t="s">
        <v>151</v>
      </c>
      <c r="F617" s="229">
        <v>34700</v>
      </c>
      <c r="G617" s="229" t="s">
        <v>284</v>
      </c>
      <c r="H617" s="229" t="s">
        <v>315</v>
      </c>
      <c r="I617" s="229" t="s">
        <v>381</v>
      </c>
      <c r="M617" s="229" t="s">
        <v>284</v>
      </c>
    </row>
    <row r="618" spans="1:13" s="229" customFormat="1" ht="17.25" customHeight="1" x14ac:dyDescent="0.2">
      <c r="A618" s="229">
        <v>418439</v>
      </c>
      <c r="B618" s="229" t="s">
        <v>1174</v>
      </c>
      <c r="C618" s="229" t="s">
        <v>818</v>
      </c>
      <c r="D618" s="229" t="s">
        <v>252</v>
      </c>
      <c r="E618" s="229" t="s">
        <v>151</v>
      </c>
      <c r="F618" s="229">
        <v>35065</v>
      </c>
      <c r="G618" s="229" t="s">
        <v>293</v>
      </c>
      <c r="H618" s="229" t="s">
        <v>315</v>
      </c>
      <c r="I618" s="229" t="s">
        <v>381</v>
      </c>
      <c r="M618" s="229" t="s">
        <v>293</v>
      </c>
    </row>
    <row r="619" spans="1:13" s="229" customFormat="1" ht="17.25" customHeight="1" x14ac:dyDescent="0.2">
      <c r="A619" s="229">
        <v>418441</v>
      </c>
      <c r="B619" s="229" t="s">
        <v>2328</v>
      </c>
      <c r="C619" s="229" t="s">
        <v>2329</v>
      </c>
      <c r="D619" s="229" t="s">
        <v>209</v>
      </c>
      <c r="E619" s="229" t="s">
        <v>151</v>
      </c>
      <c r="F619" s="229">
        <v>35065</v>
      </c>
      <c r="G619" s="229" t="s">
        <v>303</v>
      </c>
      <c r="H619" s="229" t="s">
        <v>315</v>
      </c>
      <c r="I619" s="229" t="s">
        <v>382</v>
      </c>
      <c r="M619" s="229" t="s">
        <v>284</v>
      </c>
    </row>
    <row r="620" spans="1:13" s="229" customFormat="1" ht="17.25" customHeight="1" x14ac:dyDescent="0.2">
      <c r="A620" s="229">
        <v>418456</v>
      </c>
      <c r="B620" s="229" t="s">
        <v>1009</v>
      </c>
      <c r="C620" s="229" t="s">
        <v>586</v>
      </c>
      <c r="D620" s="229" t="s">
        <v>212</v>
      </c>
      <c r="E620" s="229" t="s">
        <v>152</v>
      </c>
      <c r="F620" s="229">
        <v>34335</v>
      </c>
      <c r="G620" s="229" t="s">
        <v>284</v>
      </c>
      <c r="H620" s="229" t="s">
        <v>315</v>
      </c>
      <c r="I620" s="229" t="s">
        <v>381</v>
      </c>
      <c r="M620" s="229" t="s">
        <v>284</v>
      </c>
    </row>
    <row r="621" spans="1:13" s="229" customFormat="1" ht="17.25" customHeight="1" x14ac:dyDescent="0.2">
      <c r="A621" s="229">
        <v>418463</v>
      </c>
      <c r="B621" s="229" t="s">
        <v>1399</v>
      </c>
      <c r="C621" s="229" t="s">
        <v>73</v>
      </c>
      <c r="D621" s="229" t="s">
        <v>556</v>
      </c>
      <c r="E621" s="229" t="s">
        <v>151</v>
      </c>
      <c r="F621" s="229">
        <v>34700</v>
      </c>
      <c r="G621" s="229" t="s">
        <v>2695</v>
      </c>
      <c r="H621" s="229" t="s">
        <v>315</v>
      </c>
      <c r="I621" s="229" t="s">
        <v>381</v>
      </c>
      <c r="M621" s="229" t="s">
        <v>293</v>
      </c>
    </row>
    <row r="622" spans="1:13" s="229" customFormat="1" ht="17.25" customHeight="1" x14ac:dyDescent="0.2">
      <c r="A622" s="229">
        <v>418471</v>
      </c>
      <c r="B622" s="229" t="s">
        <v>1611</v>
      </c>
      <c r="C622" s="229" t="s">
        <v>457</v>
      </c>
      <c r="D622" s="229" t="s">
        <v>1612</v>
      </c>
      <c r="E622" s="229" t="s">
        <v>152</v>
      </c>
      <c r="F622" s="229">
        <v>34700</v>
      </c>
      <c r="G622" s="229" t="s">
        <v>293</v>
      </c>
      <c r="H622" s="229" t="s">
        <v>315</v>
      </c>
      <c r="I622" s="229" t="s">
        <v>381</v>
      </c>
      <c r="M622" s="229" t="s">
        <v>293</v>
      </c>
    </row>
    <row r="623" spans="1:13" s="229" customFormat="1" ht="17.25" customHeight="1" x14ac:dyDescent="0.2">
      <c r="A623" s="229">
        <v>418474</v>
      </c>
      <c r="B623" s="229" t="s">
        <v>2354</v>
      </c>
      <c r="C623" s="229" t="s">
        <v>621</v>
      </c>
      <c r="D623" s="229" t="s">
        <v>2355</v>
      </c>
      <c r="E623" s="229" t="s">
        <v>152</v>
      </c>
      <c r="F623" s="229">
        <v>35065</v>
      </c>
      <c r="G623" s="229" t="s">
        <v>2569</v>
      </c>
      <c r="H623" s="229" t="s">
        <v>315</v>
      </c>
      <c r="I623" s="229" t="s">
        <v>382</v>
      </c>
      <c r="M623" s="229" t="s">
        <v>293</v>
      </c>
    </row>
    <row r="624" spans="1:13" s="229" customFormat="1" ht="17.25" customHeight="1" x14ac:dyDescent="0.2">
      <c r="A624" s="229">
        <v>418481</v>
      </c>
      <c r="B624" s="229" t="s">
        <v>1969</v>
      </c>
      <c r="C624" s="229" t="s">
        <v>735</v>
      </c>
      <c r="D624" s="229" t="s">
        <v>553</v>
      </c>
      <c r="E624" s="229" t="s">
        <v>151</v>
      </c>
      <c r="F624" s="229">
        <v>34451</v>
      </c>
      <c r="G624" s="229" t="s">
        <v>2646</v>
      </c>
      <c r="H624" s="229" t="s">
        <v>315</v>
      </c>
      <c r="I624" s="229" t="s">
        <v>381</v>
      </c>
      <c r="M624" s="229" t="s">
        <v>293</v>
      </c>
    </row>
    <row r="625" spans="1:15" s="229" customFormat="1" ht="17.25" customHeight="1" x14ac:dyDescent="0.2">
      <c r="A625" s="229">
        <v>418500</v>
      </c>
      <c r="B625" s="229" t="s">
        <v>1264</v>
      </c>
      <c r="C625" s="229" t="s">
        <v>900</v>
      </c>
      <c r="D625" s="229" t="s">
        <v>249</v>
      </c>
      <c r="E625" s="229" t="s">
        <v>151</v>
      </c>
      <c r="F625" s="229">
        <v>34700</v>
      </c>
      <c r="G625" s="229" t="s">
        <v>309</v>
      </c>
      <c r="H625" s="229" t="s">
        <v>315</v>
      </c>
      <c r="I625" s="229" t="s">
        <v>381</v>
      </c>
      <c r="M625" s="229" t="s">
        <v>284</v>
      </c>
    </row>
    <row r="626" spans="1:15" s="229" customFormat="1" ht="17.25" customHeight="1" x14ac:dyDescent="0.2">
      <c r="A626" s="229">
        <v>418509</v>
      </c>
      <c r="B626" s="229" t="s">
        <v>2365</v>
      </c>
      <c r="C626" s="229" t="s">
        <v>831</v>
      </c>
      <c r="D626" s="229" t="s">
        <v>337</v>
      </c>
      <c r="E626" s="229" t="s">
        <v>151</v>
      </c>
      <c r="F626" s="229">
        <v>34884</v>
      </c>
      <c r="G626" s="229" t="s">
        <v>303</v>
      </c>
      <c r="H626" s="229" t="s">
        <v>315</v>
      </c>
      <c r="I626" s="229" t="s">
        <v>382</v>
      </c>
      <c r="M626" s="229" t="s">
        <v>303</v>
      </c>
    </row>
    <row r="627" spans="1:15" s="229" customFormat="1" ht="17.25" customHeight="1" x14ac:dyDescent="0.2">
      <c r="A627" s="229">
        <v>418516</v>
      </c>
      <c r="B627" s="229" t="s">
        <v>1355</v>
      </c>
      <c r="C627" s="229" t="s">
        <v>139</v>
      </c>
      <c r="D627" s="229" t="s">
        <v>1356</v>
      </c>
      <c r="E627" s="229" t="s">
        <v>151</v>
      </c>
      <c r="F627" s="229">
        <v>34100</v>
      </c>
      <c r="G627" s="229" t="s">
        <v>300</v>
      </c>
      <c r="H627" s="229" t="s">
        <v>315</v>
      </c>
      <c r="I627" s="229" t="s">
        <v>381</v>
      </c>
      <c r="M627" s="229" t="s">
        <v>284</v>
      </c>
    </row>
    <row r="628" spans="1:15" s="229" customFormat="1" ht="17.25" customHeight="1" x14ac:dyDescent="0.2">
      <c r="A628" s="229">
        <v>418517</v>
      </c>
      <c r="B628" s="229" t="s">
        <v>1172</v>
      </c>
      <c r="C628" s="229" t="s">
        <v>862</v>
      </c>
      <c r="D628" s="229" t="s">
        <v>1173</v>
      </c>
      <c r="E628" s="229" t="s">
        <v>152</v>
      </c>
      <c r="F628" s="229">
        <v>32227</v>
      </c>
      <c r="G628" s="229" t="s">
        <v>303</v>
      </c>
      <c r="H628" s="229" t="s">
        <v>315</v>
      </c>
      <c r="I628" s="229" t="s">
        <v>381</v>
      </c>
      <c r="M628" s="229" t="s">
        <v>303</v>
      </c>
    </row>
    <row r="629" spans="1:15" s="229" customFormat="1" ht="17.25" customHeight="1" x14ac:dyDescent="0.2">
      <c r="A629" s="229">
        <v>418531</v>
      </c>
      <c r="B629" s="229" t="s">
        <v>1668</v>
      </c>
      <c r="C629" s="229" t="s">
        <v>1669</v>
      </c>
      <c r="D629" s="229" t="s">
        <v>1011</v>
      </c>
      <c r="E629" s="229" t="s">
        <v>152</v>
      </c>
      <c r="F629" s="229">
        <v>28126</v>
      </c>
      <c r="G629" s="229" t="s">
        <v>284</v>
      </c>
      <c r="H629" s="229" t="s">
        <v>315</v>
      </c>
      <c r="I629" s="229" t="s">
        <v>381</v>
      </c>
      <c r="M629" s="229" t="s">
        <v>297</v>
      </c>
    </row>
    <row r="630" spans="1:15" s="229" customFormat="1" ht="17.25" customHeight="1" x14ac:dyDescent="0.2">
      <c r="A630" s="229">
        <v>418535</v>
      </c>
      <c r="B630" s="229" t="s">
        <v>1919</v>
      </c>
      <c r="C630" s="229" t="s">
        <v>92</v>
      </c>
      <c r="D630" s="229" t="s">
        <v>225</v>
      </c>
      <c r="E630" s="229" t="s">
        <v>152</v>
      </c>
      <c r="F630" s="229">
        <v>31048</v>
      </c>
      <c r="G630" s="229" t="s">
        <v>284</v>
      </c>
      <c r="H630" s="229" t="s">
        <v>315</v>
      </c>
      <c r="I630" s="229" t="s">
        <v>381</v>
      </c>
      <c r="M630" s="229" t="s">
        <v>303</v>
      </c>
      <c r="N630" s="229">
        <v>6675</v>
      </c>
      <c r="O630" s="229">
        <v>43829.501944444448</v>
      </c>
    </row>
    <row r="631" spans="1:15" s="229" customFormat="1" ht="17.25" customHeight="1" x14ac:dyDescent="0.2">
      <c r="A631" s="229">
        <v>418538</v>
      </c>
      <c r="B631" s="229" t="s">
        <v>1534</v>
      </c>
      <c r="C631" s="229" t="s">
        <v>76</v>
      </c>
      <c r="D631" s="229" t="s">
        <v>853</v>
      </c>
      <c r="E631" s="229" t="s">
        <v>152</v>
      </c>
      <c r="F631" s="229">
        <v>35065</v>
      </c>
      <c r="G631" s="229" t="s">
        <v>284</v>
      </c>
      <c r="H631" s="229" t="s">
        <v>315</v>
      </c>
      <c r="I631" s="229" t="s">
        <v>381</v>
      </c>
      <c r="M631" s="229" t="s">
        <v>287</v>
      </c>
    </row>
    <row r="632" spans="1:15" s="229" customFormat="1" ht="17.25" customHeight="1" x14ac:dyDescent="0.2">
      <c r="A632" s="229">
        <v>418544</v>
      </c>
      <c r="B632" s="229" t="s">
        <v>466</v>
      </c>
      <c r="C632" s="229" t="s">
        <v>467</v>
      </c>
      <c r="D632" s="229" t="s">
        <v>468</v>
      </c>
      <c r="E632" s="229" t="s">
        <v>152</v>
      </c>
      <c r="F632" s="229">
        <v>34489</v>
      </c>
      <c r="G632" s="229" t="s">
        <v>284</v>
      </c>
      <c r="H632" s="229" t="s">
        <v>315</v>
      </c>
      <c r="I632" s="229" t="s">
        <v>381</v>
      </c>
      <c r="M632" s="229" t="s">
        <v>284</v>
      </c>
    </row>
    <row r="633" spans="1:15" s="229" customFormat="1" ht="17.25" customHeight="1" x14ac:dyDescent="0.2">
      <c r="A633" s="229">
        <v>418570</v>
      </c>
      <c r="B633" s="229" t="s">
        <v>1315</v>
      </c>
      <c r="C633" s="229" t="s">
        <v>134</v>
      </c>
      <c r="D633" s="229" t="s">
        <v>234</v>
      </c>
      <c r="E633" s="229" t="s">
        <v>151</v>
      </c>
      <c r="F633" s="229">
        <v>34243</v>
      </c>
      <c r="G633" s="229" t="s">
        <v>284</v>
      </c>
      <c r="H633" s="229" t="s">
        <v>315</v>
      </c>
      <c r="I633" s="229" t="s">
        <v>381</v>
      </c>
      <c r="M633" s="229" t="s">
        <v>284</v>
      </c>
    </row>
    <row r="634" spans="1:15" s="229" customFormat="1" ht="17.25" customHeight="1" x14ac:dyDescent="0.2">
      <c r="A634" s="229">
        <v>418580</v>
      </c>
      <c r="B634" s="229" t="s">
        <v>1143</v>
      </c>
      <c r="C634" s="229" t="s">
        <v>93</v>
      </c>
      <c r="D634" s="229" t="s">
        <v>262</v>
      </c>
      <c r="E634" s="229" t="s">
        <v>152</v>
      </c>
      <c r="F634" s="229">
        <v>35077</v>
      </c>
      <c r="G634" s="229" t="s">
        <v>2638</v>
      </c>
      <c r="H634" s="229" t="s">
        <v>315</v>
      </c>
      <c r="I634" s="229" t="s">
        <v>381</v>
      </c>
      <c r="M634" s="229" t="s">
        <v>293</v>
      </c>
    </row>
    <row r="635" spans="1:15" s="229" customFormat="1" ht="17.25" customHeight="1" x14ac:dyDescent="0.2">
      <c r="A635" s="229">
        <v>418581</v>
      </c>
      <c r="B635" s="229" t="s">
        <v>1474</v>
      </c>
      <c r="C635" s="229" t="s">
        <v>497</v>
      </c>
      <c r="D635" s="229" t="s">
        <v>677</v>
      </c>
      <c r="E635" s="229" t="s">
        <v>151</v>
      </c>
      <c r="F635" s="229">
        <v>35178</v>
      </c>
      <c r="G635" s="229" t="s">
        <v>303</v>
      </c>
      <c r="H635" s="229" t="s">
        <v>315</v>
      </c>
      <c r="I635" s="229" t="s">
        <v>381</v>
      </c>
      <c r="M635" s="229" t="s">
        <v>303</v>
      </c>
    </row>
    <row r="636" spans="1:15" s="229" customFormat="1" ht="17.25" customHeight="1" x14ac:dyDescent="0.2">
      <c r="A636" s="229">
        <v>418585</v>
      </c>
      <c r="B636" s="229" t="s">
        <v>1936</v>
      </c>
      <c r="C636" s="229" t="s">
        <v>85</v>
      </c>
      <c r="D636" s="229" t="s">
        <v>650</v>
      </c>
      <c r="E636" s="229" t="s">
        <v>151</v>
      </c>
      <c r="F636" s="229">
        <v>34335</v>
      </c>
      <c r="G636" s="229" t="s">
        <v>284</v>
      </c>
      <c r="H636" s="229" t="s">
        <v>315</v>
      </c>
      <c r="I636" s="229" t="s">
        <v>381</v>
      </c>
      <c r="M636" s="229" t="s">
        <v>284</v>
      </c>
    </row>
    <row r="637" spans="1:15" s="229" customFormat="1" ht="17.25" customHeight="1" x14ac:dyDescent="0.2">
      <c r="A637" s="229">
        <v>418599</v>
      </c>
      <c r="B637" s="229" t="s">
        <v>1085</v>
      </c>
      <c r="C637" s="229" t="s">
        <v>715</v>
      </c>
      <c r="D637" s="229" t="s">
        <v>237</v>
      </c>
      <c r="E637" s="229" t="s">
        <v>151</v>
      </c>
      <c r="F637" s="229">
        <v>34700</v>
      </c>
      <c r="G637" s="229" t="s">
        <v>284</v>
      </c>
      <c r="H637" s="229" t="s">
        <v>315</v>
      </c>
      <c r="I637" s="229" t="s">
        <v>381</v>
      </c>
      <c r="M637" s="229" t="s">
        <v>284</v>
      </c>
    </row>
    <row r="638" spans="1:15" s="229" customFormat="1" ht="17.25" customHeight="1" x14ac:dyDescent="0.2">
      <c r="A638" s="229">
        <v>418600</v>
      </c>
      <c r="B638" s="229" t="s">
        <v>1830</v>
      </c>
      <c r="C638" s="229" t="s">
        <v>130</v>
      </c>
      <c r="D638" s="229" t="s">
        <v>212</v>
      </c>
      <c r="E638" s="229" t="s">
        <v>151</v>
      </c>
      <c r="F638" s="229">
        <v>34335</v>
      </c>
      <c r="G638" s="229" t="s">
        <v>284</v>
      </c>
      <c r="H638" s="229" t="s">
        <v>315</v>
      </c>
      <c r="I638" s="229" t="s">
        <v>381</v>
      </c>
      <c r="M638" s="229" t="s">
        <v>284</v>
      </c>
    </row>
    <row r="639" spans="1:15" s="229" customFormat="1" ht="17.25" customHeight="1" x14ac:dyDescent="0.2">
      <c r="A639" s="229">
        <v>418605</v>
      </c>
      <c r="B639" s="229" t="s">
        <v>1239</v>
      </c>
      <c r="C639" s="229" t="s">
        <v>607</v>
      </c>
      <c r="D639" s="229" t="s">
        <v>243</v>
      </c>
      <c r="E639" s="229" t="s">
        <v>151</v>
      </c>
      <c r="F639" s="229">
        <v>35325</v>
      </c>
      <c r="G639" s="229" t="s">
        <v>284</v>
      </c>
      <c r="H639" s="229" t="s">
        <v>315</v>
      </c>
      <c r="I639" s="229" t="s">
        <v>381</v>
      </c>
      <c r="M639" s="229" t="s">
        <v>284</v>
      </c>
    </row>
    <row r="640" spans="1:15" s="229" customFormat="1" ht="17.25" customHeight="1" x14ac:dyDescent="0.2">
      <c r="A640" s="229">
        <v>418606</v>
      </c>
      <c r="B640" s="229" t="s">
        <v>2454</v>
      </c>
      <c r="C640" s="229" t="s">
        <v>74</v>
      </c>
      <c r="D640" s="229" t="s">
        <v>265</v>
      </c>
      <c r="E640" s="229" t="s">
        <v>151</v>
      </c>
      <c r="F640" s="229">
        <v>35065</v>
      </c>
      <c r="G640" s="229" t="s">
        <v>295</v>
      </c>
      <c r="H640" s="229" t="s">
        <v>315</v>
      </c>
      <c r="I640" s="229" t="s">
        <v>382</v>
      </c>
      <c r="M640" s="229" t="s">
        <v>284</v>
      </c>
    </row>
    <row r="641" spans="1:13" s="229" customFormat="1" ht="17.25" customHeight="1" x14ac:dyDescent="0.2">
      <c r="A641" s="229">
        <v>418617</v>
      </c>
      <c r="B641" s="229" t="s">
        <v>477</v>
      </c>
      <c r="C641" s="229" t="s">
        <v>108</v>
      </c>
      <c r="D641" s="229" t="s">
        <v>478</v>
      </c>
      <c r="E641" s="229" t="s">
        <v>151</v>
      </c>
      <c r="F641" s="229">
        <v>33970</v>
      </c>
      <c r="G641" s="229" t="s">
        <v>284</v>
      </c>
      <c r="H641" s="229" t="s">
        <v>315</v>
      </c>
      <c r="I641" s="229" t="s">
        <v>381</v>
      </c>
      <c r="M641" s="229" t="s">
        <v>284</v>
      </c>
    </row>
    <row r="642" spans="1:13" s="229" customFormat="1" ht="17.25" customHeight="1" x14ac:dyDescent="0.2">
      <c r="A642" s="229">
        <v>418633</v>
      </c>
      <c r="B642" s="229" t="s">
        <v>1718</v>
      </c>
      <c r="C642" s="229" t="s">
        <v>737</v>
      </c>
      <c r="D642" s="229" t="s">
        <v>783</v>
      </c>
      <c r="E642" s="229" t="s">
        <v>151</v>
      </c>
      <c r="F642" s="229">
        <v>34335</v>
      </c>
      <c r="G642" s="229" t="s">
        <v>284</v>
      </c>
      <c r="H642" s="229" t="s">
        <v>315</v>
      </c>
      <c r="I642" s="229" t="s">
        <v>381</v>
      </c>
      <c r="M642" s="229" t="s">
        <v>284</v>
      </c>
    </row>
    <row r="643" spans="1:13" s="229" customFormat="1" ht="17.25" customHeight="1" x14ac:dyDescent="0.2">
      <c r="A643" s="229">
        <v>418653</v>
      </c>
      <c r="B643" s="229" t="s">
        <v>2019</v>
      </c>
      <c r="C643" s="229" t="s">
        <v>2020</v>
      </c>
      <c r="D643" s="229" t="s">
        <v>237</v>
      </c>
      <c r="E643" s="229" t="s">
        <v>151</v>
      </c>
      <c r="F643" s="229">
        <v>33506</v>
      </c>
      <c r="G643" s="229" t="s">
        <v>284</v>
      </c>
      <c r="H643" s="229" t="s">
        <v>315</v>
      </c>
      <c r="I643" s="229" t="s">
        <v>381</v>
      </c>
      <c r="M643" s="229" t="s">
        <v>284</v>
      </c>
    </row>
    <row r="644" spans="1:13" s="229" customFormat="1" ht="17.25" customHeight="1" x14ac:dyDescent="0.2">
      <c r="A644" s="229">
        <v>418657</v>
      </c>
      <c r="B644" s="229" t="s">
        <v>1238</v>
      </c>
      <c r="C644" s="229" t="s">
        <v>430</v>
      </c>
      <c r="D644" s="229" t="s">
        <v>211</v>
      </c>
      <c r="E644" s="229" t="s">
        <v>151</v>
      </c>
      <c r="F644" s="229">
        <v>35065</v>
      </c>
      <c r="G644" s="229" t="s">
        <v>284</v>
      </c>
      <c r="H644" s="229" t="s">
        <v>315</v>
      </c>
      <c r="I644" s="229" t="s">
        <v>381</v>
      </c>
      <c r="M644" s="229" t="s">
        <v>284</v>
      </c>
    </row>
    <row r="645" spans="1:13" s="229" customFormat="1" ht="17.25" customHeight="1" x14ac:dyDescent="0.2">
      <c r="A645" s="229">
        <v>418669</v>
      </c>
      <c r="B645" s="229" t="s">
        <v>1314</v>
      </c>
      <c r="C645" s="229" t="s">
        <v>92</v>
      </c>
      <c r="D645" s="229" t="s">
        <v>235</v>
      </c>
      <c r="E645" s="229" t="s">
        <v>151</v>
      </c>
      <c r="F645" s="229">
        <v>33970</v>
      </c>
      <c r="G645" s="229" t="s">
        <v>284</v>
      </c>
      <c r="H645" s="229" t="s">
        <v>315</v>
      </c>
      <c r="I645" s="229" t="s">
        <v>381</v>
      </c>
      <c r="M645" s="229" t="s">
        <v>284</v>
      </c>
    </row>
    <row r="646" spans="1:13" s="229" customFormat="1" ht="17.25" customHeight="1" x14ac:dyDescent="0.2">
      <c r="A646" s="229">
        <v>418673</v>
      </c>
      <c r="B646" s="229" t="s">
        <v>2288</v>
      </c>
      <c r="C646" s="229" t="s">
        <v>72</v>
      </c>
      <c r="D646" s="229" t="s">
        <v>476</v>
      </c>
      <c r="E646" s="229" t="s">
        <v>151</v>
      </c>
      <c r="F646" s="229">
        <v>35431</v>
      </c>
      <c r="G646" s="229" t="s">
        <v>2669</v>
      </c>
      <c r="H646" s="229" t="s">
        <v>315</v>
      </c>
      <c r="I646" s="229" t="s">
        <v>381</v>
      </c>
      <c r="M646" s="229" t="s">
        <v>289</v>
      </c>
    </row>
    <row r="647" spans="1:13" s="229" customFormat="1" ht="17.25" customHeight="1" x14ac:dyDescent="0.2">
      <c r="A647" s="229">
        <v>418682</v>
      </c>
      <c r="B647" s="229" t="s">
        <v>568</v>
      </c>
      <c r="C647" s="229" t="s">
        <v>105</v>
      </c>
      <c r="D647" s="229" t="s">
        <v>225</v>
      </c>
      <c r="E647" s="229" t="s">
        <v>151</v>
      </c>
      <c r="F647" s="229">
        <v>35138</v>
      </c>
      <c r="G647" s="229" t="s">
        <v>284</v>
      </c>
      <c r="H647" s="229" t="s">
        <v>315</v>
      </c>
      <c r="I647" s="229" t="s">
        <v>381</v>
      </c>
      <c r="M647" s="229" t="s">
        <v>284</v>
      </c>
    </row>
    <row r="648" spans="1:13" s="229" customFormat="1" ht="17.25" customHeight="1" x14ac:dyDescent="0.2">
      <c r="A648" s="229">
        <v>418699</v>
      </c>
      <c r="B648" s="229" t="s">
        <v>435</v>
      </c>
      <c r="C648" s="229" t="s">
        <v>72</v>
      </c>
      <c r="D648" s="229" t="s">
        <v>242</v>
      </c>
      <c r="E648" s="229" t="s">
        <v>151</v>
      </c>
      <c r="F648" s="229">
        <v>34700</v>
      </c>
      <c r="G648" s="229" t="s">
        <v>2672</v>
      </c>
      <c r="H648" s="229" t="s">
        <v>315</v>
      </c>
      <c r="I648" s="229" t="s">
        <v>381</v>
      </c>
      <c r="M648" s="229" t="s">
        <v>293</v>
      </c>
    </row>
    <row r="649" spans="1:13" s="229" customFormat="1" ht="17.25" customHeight="1" x14ac:dyDescent="0.2">
      <c r="A649" s="229">
        <v>418700</v>
      </c>
      <c r="B649" s="229" t="s">
        <v>2326</v>
      </c>
      <c r="C649" s="229" t="s">
        <v>75</v>
      </c>
      <c r="D649" s="229" t="s">
        <v>2327</v>
      </c>
      <c r="E649" s="229" t="s">
        <v>151</v>
      </c>
      <c r="F649" s="229">
        <v>34419</v>
      </c>
      <c r="G649" s="229" t="s">
        <v>2750</v>
      </c>
      <c r="H649" s="229" t="s">
        <v>315</v>
      </c>
      <c r="I649" s="229" t="s">
        <v>382</v>
      </c>
      <c r="M649" s="229" t="s">
        <v>293</v>
      </c>
    </row>
    <row r="650" spans="1:13" s="229" customFormat="1" ht="17.25" customHeight="1" x14ac:dyDescent="0.2">
      <c r="A650" s="229">
        <v>418719</v>
      </c>
      <c r="B650" s="229" t="s">
        <v>1829</v>
      </c>
      <c r="C650" s="229" t="s">
        <v>813</v>
      </c>
      <c r="D650" s="229" t="s">
        <v>429</v>
      </c>
      <c r="E650" s="229" t="s">
        <v>151</v>
      </c>
      <c r="F650" s="229">
        <v>34335</v>
      </c>
      <c r="G650" s="229" t="s">
        <v>284</v>
      </c>
      <c r="H650" s="229" t="s">
        <v>315</v>
      </c>
      <c r="I650" s="229" t="s">
        <v>381</v>
      </c>
      <c r="M650" s="229" t="s">
        <v>293</v>
      </c>
    </row>
    <row r="651" spans="1:13" s="229" customFormat="1" ht="17.25" customHeight="1" x14ac:dyDescent="0.2">
      <c r="A651" s="229">
        <v>418723</v>
      </c>
      <c r="B651" s="229" t="s">
        <v>2018</v>
      </c>
      <c r="C651" s="229" t="s">
        <v>71</v>
      </c>
      <c r="D651" s="229" t="s">
        <v>682</v>
      </c>
      <c r="E651" s="229" t="s">
        <v>151</v>
      </c>
      <c r="F651" s="229">
        <v>34123</v>
      </c>
      <c r="G651" s="229" t="s">
        <v>2566</v>
      </c>
      <c r="H651" s="229" t="s">
        <v>315</v>
      </c>
      <c r="I651" s="229" t="s">
        <v>381</v>
      </c>
      <c r="M651" s="229" t="s">
        <v>309</v>
      </c>
    </row>
    <row r="652" spans="1:13" s="229" customFormat="1" ht="17.25" customHeight="1" x14ac:dyDescent="0.2">
      <c r="A652" s="229">
        <v>418728</v>
      </c>
      <c r="B652" s="229" t="s">
        <v>1533</v>
      </c>
      <c r="C652" s="229" t="s">
        <v>73</v>
      </c>
      <c r="D652" s="229" t="s">
        <v>427</v>
      </c>
      <c r="E652" s="229" t="s">
        <v>151</v>
      </c>
      <c r="F652" s="229">
        <v>35431</v>
      </c>
      <c r="G652" s="229" t="s">
        <v>284</v>
      </c>
      <c r="H652" s="229" t="s">
        <v>315</v>
      </c>
      <c r="I652" s="229" t="s">
        <v>381</v>
      </c>
      <c r="M652" s="229" t="s">
        <v>284</v>
      </c>
    </row>
    <row r="653" spans="1:13" s="229" customFormat="1" ht="17.25" customHeight="1" x14ac:dyDescent="0.2">
      <c r="A653" s="229">
        <v>418741</v>
      </c>
      <c r="B653" s="229" t="s">
        <v>1715</v>
      </c>
      <c r="C653" s="229" t="s">
        <v>1716</v>
      </c>
      <c r="D653" s="229" t="s">
        <v>1717</v>
      </c>
      <c r="E653" s="229" t="s">
        <v>151</v>
      </c>
      <c r="F653" s="229">
        <v>35376</v>
      </c>
      <c r="G653" s="229" t="s">
        <v>284</v>
      </c>
      <c r="H653" s="229" t="s">
        <v>315</v>
      </c>
      <c r="I653" s="229" t="s">
        <v>381</v>
      </c>
      <c r="M653" s="229" t="s">
        <v>284</v>
      </c>
    </row>
    <row r="654" spans="1:13" s="229" customFormat="1" ht="17.25" customHeight="1" x14ac:dyDescent="0.2">
      <c r="A654" s="229">
        <v>418758</v>
      </c>
      <c r="B654" s="229" t="s">
        <v>1057</v>
      </c>
      <c r="C654" s="229" t="s">
        <v>119</v>
      </c>
      <c r="D654" s="229" t="s">
        <v>270</v>
      </c>
      <c r="E654" s="229" t="s">
        <v>151</v>
      </c>
      <c r="F654" s="229">
        <v>34578</v>
      </c>
      <c r="G654" s="229" t="s">
        <v>284</v>
      </c>
      <c r="H654" s="229" t="s">
        <v>315</v>
      </c>
      <c r="I654" s="229" t="s">
        <v>381</v>
      </c>
      <c r="M654" s="229" t="s">
        <v>284</v>
      </c>
    </row>
    <row r="655" spans="1:13" s="229" customFormat="1" ht="17.25" customHeight="1" x14ac:dyDescent="0.2">
      <c r="A655" s="229">
        <v>418761</v>
      </c>
      <c r="B655" s="229" t="s">
        <v>1473</v>
      </c>
      <c r="C655" s="229" t="s">
        <v>73</v>
      </c>
      <c r="D655" s="229" t="s">
        <v>704</v>
      </c>
      <c r="E655" s="229" t="s">
        <v>151</v>
      </c>
      <c r="F655" s="229">
        <v>34936</v>
      </c>
      <c r="G655" s="229" t="s">
        <v>284</v>
      </c>
      <c r="H655" s="229" t="s">
        <v>315</v>
      </c>
      <c r="I655" s="229" t="s">
        <v>381</v>
      </c>
      <c r="M655" s="229" t="s">
        <v>284</v>
      </c>
    </row>
    <row r="656" spans="1:13" s="229" customFormat="1" ht="17.25" customHeight="1" x14ac:dyDescent="0.2">
      <c r="A656" s="229">
        <v>418776</v>
      </c>
      <c r="B656" s="229" t="s">
        <v>2392</v>
      </c>
      <c r="C656" s="229" t="s">
        <v>514</v>
      </c>
      <c r="D656" s="229" t="s">
        <v>2393</v>
      </c>
      <c r="E656" s="229" t="s">
        <v>151</v>
      </c>
      <c r="F656" s="229">
        <v>35160</v>
      </c>
      <c r="G656" s="229" t="s">
        <v>284</v>
      </c>
      <c r="H656" s="229" t="s">
        <v>315</v>
      </c>
      <c r="I656" s="229" t="s">
        <v>382</v>
      </c>
      <c r="M656" s="229" t="s">
        <v>284</v>
      </c>
    </row>
    <row r="657" spans="1:13" s="229" customFormat="1" ht="17.25" customHeight="1" x14ac:dyDescent="0.2">
      <c r="A657" s="229">
        <v>418793</v>
      </c>
      <c r="B657" s="229" t="s">
        <v>1236</v>
      </c>
      <c r="C657" s="229" t="s">
        <v>1237</v>
      </c>
      <c r="D657" s="229" t="s">
        <v>231</v>
      </c>
      <c r="E657" s="229" t="s">
        <v>151</v>
      </c>
      <c r="F657" s="229">
        <v>34359</v>
      </c>
      <c r="G657" s="229" t="s">
        <v>291</v>
      </c>
      <c r="H657" s="229" t="s">
        <v>315</v>
      </c>
      <c r="I657" s="229" t="s">
        <v>381</v>
      </c>
      <c r="M657" s="229" t="s">
        <v>293</v>
      </c>
    </row>
    <row r="658" spans="1:13" s="229" customFormat="1" ht="17.25" customHeight="1" x14ac:dyDescent="0.2">
      <c r="A658" s="229">
        <v>418799</v>
      </c>
      <c r="B658" s="229" t="s">
        <v>1216</v>
      </c>
      <c r="C658" s="229" t="s">
        <v>132</v>
      </c>
      <c r="D658" s="229" t="s">
        <v>213</v>
      </c>
      <c r="E658" s="229" t="s">
        <v>151</v>
      </c>
      <c r="F658" s="229">
        <v>33576</v>
      </c>
      <c r="G658" s="229" t="s">
        <v>284</v>
      </c>
      <c r="H658" s="229" t="s">
        <v>315</v>
      </c>
      <c r="I658" s="229" t="s">
        <v>381</v>
      </c>
      <c r="M658" s="229" t="s">
        <v>293</v>
      </c>
    </row>
    <row r="659" spans="1:13" s="229" customFormat="1" ht="17.25" customHeight="1" x14ac:dyDescent="0.2">
      <c r="A659" s="229">
        <v>418808</v>
      </c>
      <c r="B659" s="229" t="s">
        <v>1491</v>
      </c>
      <c r="C659" s="229" t="s">
        <v>885</v>
      </c>
      <c r="D659" s="229" t="s">
        <v>211</v>
      </c>
      <c r="E659" s="229" t="s">
        <v>151</v>
      </c>
      <c r="F659" s="229">
        <v>34072</v>
      </c>
      <c r="G659" s="229" t="s">
        <v>284</v>
      </c>
      <c r="H659" s="229" t="s">
        <v>315</v>
      </c>
      <c r="I659" s="229" t="s">
        <v>381</v>
      </c>
      <c r="M659" s="229" t="s">
        <v>284</v>
      </c>
    </row>
    <row r="660" spans="1:13" s="229" customFormat="1" ht="17.25" customHeight="1" x14ac:dyDescent="0.2">
      <c r="A660" s="229">
        <v>418816</v>
      </c>
      <c r="B660" s="229" t="s">
        <v>2461</v>
      </c>
      <c r="C660" s="229" t="s">
        <v>882</v>
      </c>
      <c r="D660" s="229" t="s">
        <v>683</v>
      </c>
      <c r="E660" s="229" t="s">
        <v>151</v>
      </c>
      <c r="F660" s="229">
        <v>35065</v>
      </c>
      <c r="G660" s="229" t="s">
        <v>284</v>
      </c>
      <c r="H660" s="229" t="s">
        <v>315</v>
      </c>
      <c r="I660" s="229" t="s">
        <v>382</v>
      </c>
      <c r="M660" s="229" t="s">
        <v>284</v>
      </c>
    </row>
    <row r="661" spans="1:13" s="229" customFormat="1" ht="17.25" customHeight="1" x14ac:dyDescent="0.2">
      <c r="A661" s="229">
        <v>418821</v>
      </c>
      <c r="B661" s="229" t="s">
        <v>2325</v>
      </c>
      <c r="C661" s="229" t="s">
        <v>110</v>
      </c>
      <c r="D661" s="229" t="s">
        <v>448</v>
      </c>
      <c r="E661" s="229" t="s">
        <v>151</v>
      </c>
      <c r="F661" s="229">
        <v>33970</v>
      </c>
      <c r="G661" s="229" t="s">
        <v>284</v>
      </c>
      <c r="H661" s="229" t="s">
        <v>315</v>
      </c>
      <c r="I661" s="229" t="s">
        <v>382</v>
      </c>
      <c r="M661" s="229" t="s">
        <v>284</v>
      </c>
    </row>
    <row r="662" spans="1:13" s="229" customFormat="1" ht="17.25" customHeight="1" x14ac:dyDescent="0.2">
      <c r="A662" s="229">
        <v>418830</v>
      </c>
      <c r="B662" s="229" t="s">
        <v>1682</v>
      </c>
      <c r="C662" s="229" t="s">
        <v>389</v>
      </c>
      <c r="D662" s="229" t="s">
        <v>236</v>
      </c>
      <c r="E662" s="229" t="s">
        <v>151</v>
      </c>
      <c r="F662" s="229">
        <v>34036</v>
      </c>
      <c r="G662" s="229" t="s">
        <v>284</v>
      </c>
      <c r="H662" s="229" t="s">
        <v>315</v>
      </c>
      <c r="I662" s="229" t="s">
        <v>381</v>
      </c>
      <c r="M662" s="229" t="s">
        <v>284</v>
      </c>
    </row>
    <row r="663" spans="1:13" s="229" customFormat="1" ht="17.25" customHeight="1" x14ac:dyDescent="0.2">
      <c r="A663" s="229">
        <v>418836</v>
      </c>
      <c r="B663" s="229" t="s">
        <v>1398</v>
      </c>
      <c r="C663" s="229" t="s">
        <v>577</v>
      </c>
      <c r="D663" s="229" t="s">
        <v>432</v>
      </c>
      <c r="E663" s="229" t="s">
        <v>151</v>
      </c>
      <c r="F663" s="229">
        <v>34490</v>
      </c>
      <c r="G663" s="229" t="s">
        <v>297</v>
      </c>
      <c r="H663" s="229" t="s">
        <v>315</v>
      </c>
      <c r="I663" s="229" t="s">
        <v>381</v>
      </c>
      <c r="M663" s="229" t="s">
        <v>297</v>
      </c>
    </row>
    <row r="664" spans="1:13" s="229" customFormat="1" ht="17.25" customHeight="1" x14ac:dyDescent="0.2">
      <c r="A664" s="229">
        <v>418847</v>
      </c>
      <c r="B664" s="229" t="s">
        <v>1312</v>
      </c>
      <c r="C664" s="229" t="s">
        <v>912</v>
      </c>
      <c r="D664" s="229" t="s">
        <v>1313</v>
      </c>
      <c r="E664" s="229" t="s">
        <v>151</v>
      </c>
      <c r="F664" s="229">
        <v>31778</v>
      </c>
      <c r="G664" s="229" t="s">
        <v>284</v>
      </c>
      <c r="H664" s="229" t="s">
        <v>315</v>
      </c>
      <c r="I664" s="229" t="s">
        <v>381</v>
      </c>
      <c r="M664" s="229" t="s">
        <v>284</v>
      </c>
    </row>
    <row r="665" spans="1:13" s="229" customFormat="1" ht="17.25" customHeight="1" x14ac:dyDescent="0.2">
      <c r="A665" s="229">
        <v>418849</v>
      </c>
      <c r="B665" s="229" t="s">
        <v>1008</v>
      </c>
      <c r="C665" s="229" t="s">
        <v>92</v>
      </c>
      <c r="D665" s="229" t="s">
        <v>585</v>
      </c>
      <c r="E665" s="229" t="s">
        <v>151</v>
      </c>
      <c r="F665" s="229">
        <v>34881</v>
      </c>
      <c r="G665" s="229" t="s">
        <v>284</v>
      </c>
      <c r="H665" s="229" t="s">
        <v>315</v>
      </c>
      <c r="I665" s="229" t="s">
        <v>381</v>
      </c>
      <c r="M665" s="229" t="s">
        <v>284</v>
      </c>
    </row>
    <row r="666" spans="1:13" s="229" customFormat="1" ht="17.25" customHeight="1" x14ac:dyDescent="0.2">
      <c r="A666" s="229">
        <v>418857</v>
      </c>
      <c r="B666" s="229" t="s">
        <v>1007</v>
      </c>
      <c r="C666" s="229" t="s">
        <v>82</v>
      </c>
      <c r="D666" s="229" t="s">
        <v>261</v>
      </c>
      <c r="E666" s="229" t="s">
        <v>151</v>
      </c>
      <c r="F666" s="229">
        <v>35243</v>
      </c>
      <c r="G666" s="229" t="s">
        <v>284</v>
      </c>
      <c r="H666" s="229" t="s">
        <v>315</v>
      </c>
      <c r="I666" s="229" t="s">
        <v>381</v>
      </c>
      <c r="M666" s="229" t="s">
        <v>284</v>
      </c>
    </row>
    <row r="667" spans="1:13" s="229" customFormat="1" ht="17.25" customHeight="1" x14ac:dyDescent="0.2">
      <c r="A667" s="229">
        <v>418858</v>
      </c>
      <c r="B667" s="229" t="s">
        <v>1457</v>
      </c>
      <c r="C667" s="229" t="s">
        <v>793</v>
      </c>
      <c r="D667" s="229" t="s">
        <v>236</v>
      </c>
      <c r="E667" s="229" t="s">
        <v>151</v>
      </c>
      <c r="F667" s="229">
        <v>33628</v>
      </c>
      <c r="G667" s="229" t="s">
        <v>284</v>
      </c>
      <c r="H667" s="229" t="s">
        <v>315</v>
      </c>
      <c r="I667" s="229" t="s">
        <v>381</v>
      </c>
      <c r="M667" s="229" t="s">
        <v>284</v>
      </c>
    </row>
    <row r="668" spans="1:13" s="229" customFormat="1" ht="17.25" customHeight="1" x14ac:dyDescent="0.2">
      <c r="A668" s="229">
        <v>418865</v>
      </c>
      <c r="B668" s="229" t="s">
        <v>1006</v>
      </c>
      <c r="C668" s="229" t="s">
        <v>73</v>
      </c>
      <c r="D668" s="229" t="s">
        <v>263</v>
      </c>
      <c r="E668" s="229" t="s">
        <v>151</v>
      </c>
      <c r="F668" s="229">
        <v>34973</v>
      </c>
      <c r="G668" s="229" t="s">
        <v>284</v>
      </c>
      <c r="H668" s="229" t="s">
        <v>315</v>
      </c>
      <c r="I668" s="229" t="s">
        <v>381</v>
      </c>
      <c r="M668" s="229" t="s">
        <v>284</v>
      </c>
    </row>
    <row r="669" spans="1:13" s="229" customFormat="1" ht="17.25" customHeight="1" x14ac:dyDescent="0.2">
      <c r="A669" s="229">
        <v>418889</v>
      </c>
      <c r="B669" s="229" t="s">
        <v>1764</v>
      </c>
      <c r="C669" s="229" t="s">
        <v>747</v>
      </c>
      <c r="D669" s="229" t="s">
        <v>596</v>
      </c>
      <c r="E669" s="229" t="s">
        <v>152</v>
      </c>
      <c r="F669" s="229">
        <v>35431</v>
      </c>
      <c r="G669" s="229" t="s">
        <v>284</v>
      </c>
      <c r="H669" s="229" t="s">
        <v>315</v>
      </c>
      <c r="I669" s="229" t="s">
        <v>381</v>
      </c>
      <c r="M669" s="229" t="s">
        <v>284</v>
      </c>
    </row>
    <row r="670" spans="1:13" s="229" customFormat="1" ht="17.25" customHeight="1" x14ac:dyDescent="0.2">
      <c r="A670" s="229">
        <v>418890</v>
      </c>
      <c r="B670" s="229" t="s">
        <v>1215</v>
      </c>
      <c r="C670" s="229" t="s">
        <v>89</v>
      </c>
      <c r="D670" s="229" t="s">
        <v>135</v>
      </c>
      <c r="E670" s="229" t="s">
        <v>152</v>
      </c>
      <c r="F670" s="229">
        <v>34501</v>
      </c>
      <c r="G670" s="229" t="s">
        <v>284</v>
      </c>
      <c r="H670" s="229" t="s">
        <v>315</v>
      </c>
      <c r="I670" s="229" t="s">
        <v>381</v>
      </c>
      <c r="M670" s="229" t="s">
        <v>284</v>
      </c>
    </row>
    <row r="671" spans="1:13" s="229" customFormat="1" ht="17.25" customHeight="1" x14ac:dyDescent="0.2">
      <c r="A671" s="229">
        <v>418902</v>
      </c>
      <c r="B671" s="229" t="s">
        <v>342</v>
      </c>
      <c r="C671" s="229" t="s">
        <v>128</v>
      </c>
      <c r="D671" s="229" t="s">
        <v>427</v>
      </c>
      <c r="E671" s="229" t="s">
        <v>152</v>
      </c>
      <c r="F671" s="229">
        <v>35431</v>
      </c>
      <c r="G671" s="229" t="s">
        <v>284</v>
      </c>
      <c r="H671" s="229" t="s">
        <v>315</v>
      </c>
      <c r="I671" s="229" t="s">
        <v>381</v>
      </c>
      <c r="M671" s="229" t="s">
        <v>284</v>
      </c>
    </row>
    <row r="672" spans="1:13" s="229" customFormat="1" ht="17.25" customHeight="1" x14ac:dyDescent="0.2">
      <c r="A672" s="229">
        <v>418909</v>
      </c>
      <c r="B672" s="229" t="s">
        <v>2375</v>
      </c>
      <c r="C672" s="229" t="s">
        <v>73</v>
      </c>
      <c r="D672" s="229" t="s">
        <v>231</v>
      </c>
      <c r="E672" s="229" t="s">
        <v>152</v>
      </c>
      <c r="F672" s="229">
        <v>34335</v>
      </c>
      <c r="G672" s="229" t="s">
        <v>309</v>
      </c>
      <c r="H672" s="229" t="s">
        <v>315</v>
      </c>
      <c r="I672" s="229" t="s">
        <v>382</v>
      </c>
      <c r="M672" s="229" t="s">
        <v>284</v>
      </c>
    </row>
    <row r="673" spans="1:13" s="229" customFormat="1" ht="17.25" customHeight="1" x14ac:dyDescent="0.2">
      <c r="A673" s="229">
        <v>418917</v>
      </c>
      <c r="B673" s="229" t="s">
        <v>1638</v>
      </c>
      <c r="C673" s="229" t="s">
        <v>1639</v>
      </c>
      <c r="D673" s="229" t="s">
        <v>1640</v>
      </c>
      <c r="E673" s="229" t="s">
        <v>151</v>
      </c>
      <c r="F673" s="229">
        <v>34895</v>
      </c>
      <c r="G673" s="229" t="s">
        <v>284</v>
      </c>
      <c r="H673" s="229" t="s">
        <v>315</v>
      </c>
      <c r="I673" s="229" t="s">
        <v>381</v>
      </c>
      <c r="M673" s="229" t="s">
        <v>284</v>
      </c>
    </row>
    <row r="674" spans="1:13" s="229" customFormat="1" ht="17.25" customHeight="1" x14ac:dyDescent="0.2">
      <c r="A674" s="229">
        <v>418923</v>
      </c>
      <c r="B674" s="229" t="s">
        <v>1005</v>
      </c>
      <c r="C674" s="229" t="s">
        <v>591</v>
      </c>
      <c r="D674" s="229" t="s">
        <v>231</v>
      </c>
      <c r="E674" s="229" t="s">
        <v>151</v>
      </c>
      <c r="F674" s="229">
        <v>33970</v>
      </c>
      <c r="G674" s="229" t="s">
        <v>2676</v>
      </c>
      <c r="H674" s="229" t="s">
        <v>315</v>
      </c>
      <c r="I674" s="229" t="s">
        <v>381</v>
      </c>
      <c r="M674" s="229" t="s">
        <v>284</v>
      </c>
    </row>
    <row r="675" spans="1:13" s="229" customFormat="1" ht="17.25" customHeight="1" x14ac:dyDescent="0.2">
      <c r="A675" s="229">
        <v>418932</v>
      </c>
      <c r="B675" s="229" t="s">
        <v>2341</v>
      </c>
      <c r="C675" s="229" t="s">
        <v>720</v>
      </c>
      <c r="D675" s="229" t="s">
        <v>409</v>
      </c>
      <c r="E675" s="229" t="s">
        <v>151</v>
      </c>
      <c r="F675" s="229">
        <v>35327</v>
      </c>
      <c r="G675" s="229" t="s">
        <v>284</v>
      </c>
      <c r="H675" s="229" t="s">
        <v>315</v>
      </c>
      <c r="I675" s="229" t="s">
        <v>382</v>
      </c>
      <c r="M675" s="229" t="s">
        <v>284</v>
      </c>
    </row>
    <row r="676" spans="1:13" s="229" customFormat="1" ht="17.25" customHeight="1" x14ac:dyDescent="0.2">
      <c r="A676" s="229">
        <v>418953</v>
      </c>
      <c r="B676" s="229" t="s">
        <v>1170</v>
      </c>
      <c r="C676" s="229" t="s">
        <v>101</v>
      </c>
      <c r="D676" s="229" t="s">
        <v>1171</v>
      </c>
      <c r="E676" s="229" t="s">
        <v>151</v>
      </c>
      <c r="F676" s="229">
        <v>35551</v>
      </c>
      <c r="G676" s="229" t="s">
        <v>2595</v>
      </c>
      <c r="H676" s="229" t="s">
        <v>315</v>
      </c>
      <c r="I676" s="229" t="s">
        <v>381</v>
      </c>
      <c r="M676" s="229" t="s">
        <v>293</v>
      </c>
    </row>
    <row r="677" spans="1:13" s="229" customFormat="1" ht="17.25" customHeight="1" x14ac:dyDescent="0.2">
      <c r="A677" s="229">
        <v>418972</v>
      </c>
      <c r="B677" s="229" t="s">
        <v>500</v>
      </c>
      <c r="C677" s="229" t="s">
        <v>501</v>
      </c>
      <c r="D677" s="229" t="s">
        <v>502</v>
      </c>
      <c r="E677" s="229" t="s">
        <v>152</v>
      </c>
      <c r="F677" s="229">
        <v>33604</v>
      </c>
      <c r="G677" s="229" t="s">
        <v>293</v>
      </c>
      <c r="H677" s="229" t="s">
        <v>315</v>
      </c>
      <c r="I677" s="229" t="s">
        <v>381</v>
      </c>
      <c r="M677" s="229" t="s">
        <v>293</v>
      </c>
    </row>
    <row r="678" spans="1:13" s="229" customFormat="1" ht="17.25" customHeight="1" x14ac:dyDescent="0.2">
      <c r="A678" s="229">
        <v>418974</v>
      </c>
      <c r="B678" s="229" t="s">
        <v>2324</v>
      </c>
      <c r="C678" s="229" t="s">
        <v>73</v>
      </c>
      <c r="D678" s="229" t="s">
        <v>617</v>
      </c>
      <c r="E678" s="229" t="s">
        <v>152</v>
      </c>
      <c r="F678" s="229">
        <v>34714</v>
      </c>
      <c r="G678" s="229" t="s">
        <v>284</v>
      </c>
      <c r="H678" s="229" t="s">
        <v>315</v>
      </c>
      <c r="I678" s="229" t="s">
        <v>382</v>
      </c>
      <c r="M678" s="229" t="s">
        <v>309</v>
      </c>
    </row>
    <row r="679" spans="1:13" s="229" customFormat="1" ht="17.25" customHeight="1" x14ac:dyDescent="0.2">
      <c r="A679" s="229">
        <v>418979</v>
      </c>
      <c r="B679" s="229" t="s">
        <v>1141</v>
      </c>
      <c r="C679" s="229" t="s">
        <v>99</v>
      </c>
      <c r="D679" s="229" t="s">
        <v>1142</v>
      </c>
      <c r="E679" s="229" t="s">
        <v>152</v>
      </c>
      <c r="F679" s="229">
        <v>35302</v>
      </c>
      <c r="G679" s="229" t="s">
        <v>284</v>
      </c>
      <c r="H679" s="229" t="s">
        <v>315</v>
      </c>
      <c r="I679" s="229" t="s">
        <v>381</v>
      </c>
      <c r="M679" s="229" t="s">
        <v>293</v>
      </c>
    </row>
    <row r="680" spans="1:13" s="229" customFormat="1" ht="17.25" customHeight="1" x14ac:dyDescent="0.2">
      <c r="A680" s="229">
        <v>418982</v>
      </c>
      <c r="B680" s="229" t="s">
        <v>2416</v>
      </c>
      <c r="C680" s="229" t="s">
        <v>75</v>
      </c>
      <c r="D680" s="229" t="s">
        <v>757</v>
      </c>
      <c r="E680" s="229" t="s">
        <v>151</v>
      </c>
      <c r="F680" s="229">
        <v>34387</v>
      </c>
      <c r="G680" s="229" t="s">
        <v>294</v>
      </c>
      <c r="H680" s="229" t="s">
        <v>315</v>
      </c>
      <c r="I680" s="229" t="s">
        <v>382</v>
      </c>
      <c r="M680" s="229" t="s">
        <v>293</v>
      </c>
    </row>
    <row r="681" spans="1:13" s="229" customFormat="1" ht="17.25" customHeight="1" x14ac:dyDescent="0.2">
      <c r="A681" s="229">
        <v>418988</v>
      </c>
      <c r="B681" s="229" t="s">
        <v>1004</v>
      </c>
      <c r="C681" s="229" t="s">
        <v>895</v>
      </c>
      <c r="D681" s="229" t="s">
        <v>427</v>
      </c>
      <c r="E681" s="229" t="s">
        <v>152</v>
      </c>
      <c r="F681" s="229">
        <v>33239</v>
      </c>
      <c r="G681" s="229" t="s">
        <v>314</v>
      </c>
      <c r="H681" s="229" t="s">
        <v>315</v>
      </c>
      <c r="I681" s="229" t="s">
        <v>381</v>
      </c>
      <c r="M681" s="229" t="s">
        <v>284</v>
      </c>
    </row>
    <row r="682" spans="1:13" s="229" customFormat="1" ht="17.25" customHeight="1" x14ac:dyDescent="0.2">
      <c r="A682" s="229">
        <v>418990</v>
      </c>
      <c r="B682" s="229" t="s">
        <v>1169</v>
      </c>
      <c r="C682" s="229" t="s">
        <v>82</v>
      </c>
      <c r="D682" s="229" t="s">
        <v>866</v>
      </c>
      <c r="E682" s="229" t="s">
        <v>152</v>
      </c>
      <c r="F682" s="229">
        <v>33900</v>
      </c>
      <c r="G682" s="229" t="s">
        <v>284</v>
      </c>
      <c r="H682" s="229" t="s">
        <v>315</v>
      </c>
      <c r="I682" s="229" t="s">
        <v>381</v>
      </c>
      <c r="M682" s="229" t="s">
        <v>284</v>
      </c>
    </row>
    <row r="683" spans="1:13" s="229" customFormat="1" ht="17.25" customHeight="1" x14ac:dyDescent="0.2">
      <c r="A683" s="229">
        <v>418992</v>
      </c>
      <c r="B683" s="229" t="s">
        <v>1003</v>
      </c>
      <c r="C683" s="229" t="s">
        <v>71</v>
      </c>
      <c r="D683" s="229" t="s">
        <v>712</v>
      </c>
      <c r="E683" s="229" t="s">
        <v>151</v>
      </c>
      <c r="F683" s="229">
        <v>34508</v>
      </c>
      <c r="G683" s="229" t="s">
        <v>2568</v>
      </c>
      <c r="H683" s="229" t="s">
        <v>315</v>
      </c>
      <c r="I683" s="229" t="s">
        <v>381</v>
      </c>
      <c r="M683" s="229" t="s">
        <v>293</v>
      </c>
    </row>
    <row r="684" spans="1:13" s="229" customFormat="1" ht="17.25" customHeight="1" x14ac:dyDescent="0.2">
      <c r="A684" s="229">
        <v>419019</v>
      </c>
      <c r="B684" s="229" t="s">
        <v>1287</v>
      </c>
      <c r="C684" s="229" t="s">
        <v>823</v>
      </c>
      <c r="D684" s="229" t="s">
        <v>411</v>
      </c>
      <c r="E684" s="229" t="s">
        <v>152</v>
      </c>
      <c r="F684" s="229">
        <v>30684</v>
      </c>
      <c r="G684" s="229" t="s">
        <v>284</v>
      </c>
      <c r="H684" s="229" t="s">
        <v>315</v>
      </c>
      <c r="I684" s="229" t="s">
        <v>381</v>
      </c>
      <c r="M684" s="229" t="s">
        <v>293</v>
      </c>
    </row>
    <row r="685" spans="1:13" s="229" customFormat="1" ht="17.25" customHeight="1" x14ac:dyDescent="0.2">
      <c r="A685" s="229">
        <v>419020</v>
      </c>
      <c r="B685" s="229" t="s">
        <v>1002</v>
      </c>
      <c r="C685" s="229" t="s">
        <v>96</v>
      </c>
      <c r="D685" s="229" t="s">
        <v>783</v>
      </c>
      <c r="E685" s="229" t="s">
        <v>151</v>
      </c>
      <c r="F685" s="229">
        <v>34962</v>
      </c>
      <c r="G685" s="229" t="s">
        <v>284</v>
      </c>
      <c r="H685" s="229" t="s">
        <v>315</v>
      </c>
      <c r="I685" s="229" t="s">
        <v>381</v>
      </c>
      <c r="M685" s="229" t="s">
        <v>284</v>
      </c>
    </row>
    <row r="686" spans="1:13" s="229" customFormat="1" ht="17.25" customHeight="1" x14ac:dyDescent="0.2">
      <c r="A686" s="229">
        <v>419035</v>
      </c>
      <c r="B686" s="229" t="s">
        <v>1001</v>
      </c>
      <c r="C686" s="229" t="s">
        <v>72</v>
      </c>
      <c r="D686" s="229" t="s">
        <v>235</v>
      </c>
      <c r="E686" s="229" t="s">
        <v>152</v>
      </c>
      <c r="F686" s="229">
        <v>33970</v>
      </c>
      <c r="G686" s="229" t="s">
        <v>309</v>
      </c>
      <c r="H686" s="229" t="s">
        <v>315</v>
      </c>
      <c r="I686" s="229" t="s">
        <v>381</v>
      </c>
      <c r="M686" s="229" t="s">
        <v>284</v>
      </c>
    </row>
    <row r="687" spans="1:13" s="229" customFormat="1" ht="17.25" customHeight="1" x14ac:dyDescent="0.2">
      <c r="A687" s="229">
        <v>419064</v>
      </c>
      <c r="B687" s="229" t="s">
        <v>1000</v>
      </c>
      <c r="C687" s="229" t="s">
        <v>802</v>
      </c>
      <c r="D687" s="229" t="s">
        <v>683</v>
      </c>
      <c r="E687" s="229" t="s">
        <v>152</v>
      </c>
      <c r="F687" s="229">
        <v>34335</v>
      </c>
      <c r="G687" s="229" t="s">
        <v>284</v>
      </c>
      <c r="H687" s="229" t="s">
        <v>315</v>
      </c>
      <c r="I687" s="229" t="s">
        <v>381</v>
      </c>
      <c r="M687" s="229" t="s">
        <v>284</v>
      </c>
    </row>
    <row r="688" spans="1:13" s="229" customFormat="1" ht="17.25" customHeight="1" x14ac:dyDescent="0.2">
      <c r="A688" s="229">
        <v>419083</v>
      </c>
      <c r="B688" s="229" t="s">
        <v>1056</v>
      </c>
      <c r="C688" s="229" t="s">
        <v>647</v>
      </c>
      <c r="D688" s="229" t="s">
        <v>425</v>
      </c>
      <c r="E688" s="229" t="s">
        <v>152</v>
      </c>
      <c r="F688" s="229">
        <v>34335</v>
      </c>
      <c r="G688" s="229" t="s">
        <v>293</v>
      </c>
      <c r="H688" s="229" t="s">
        <v>315</v>
      </c>
      <c r="I688" s="229" t="s">
        <v>381</v>
      </c>
      <c r="M688" s="229" t="s">
        <v>293</v>
      </c>
    </row>
    <row r="689" spans="1:13" s="229" customFormat="1" ht="17.25" customHeight="1" x14ac:dyDescent="0.2">
      <c r="A689" s="229">
        <v>419100</v>
      </c>
      <c r="B689" s="229" t="s">
        <v>2340</v>
      </c>
      <c r="C689" s="229" t="s">
        <v>92</v>
      </c>
      <c r="D689" s="229" t="s">
        <v>262</v>
      </c>
      <c r="E689" s="229" t="s">
        <v>151</v>
      </c>
      <c r="F689" s="229">
        <v>34335</v>
      </c>
      <c r="G689" s="229" t="s">
        <v>2691</v>
      </c>
      <c r="H689" s="229" t="s">
        <v>315</v>
      </c>
      <c r="I689" s="229" t="s">
        <v>382</v>
      </c>
      <c r="M689" s="229" t="s">
        <v>293</v>
      </c>
    </row>
    <row r="690" spans="1:13" s="229" customFormat="1" ht="17.25" customHeight="1" x14ac:dyDescent="0.2">
      <c r="A690" s="229">
        <v>419109</v>
      </c>
      <c r="B690" s="229" t="s">
        <v>1077</v>
      </c>
      <c r="C690" s="229" t="s">
        <v>621</v>
      </c>
      <c r="D690" s="229" t="s">
        <v>238</v>
      </c>
      <c r="E690" s="229" t="s">
        <v>151</v>
      </c>
      <c r="F690" s="229">
        <v>34008</v>
      </c>
      <c r="G690" s="229" t="s">
        <v>284</v>
      </c>
      <c r="H690" s="229" t="s">
        <v>315</v>
      </c>
      <c r="I690" s="229" t="s">
        <v>381</v>
      </c>
      <c r="M690" s="229" t="s">
        <v>284</v>
      </c>
    </row>
    <row r="691" spans="1:13" s="229" customFormat="1" ht="17.25" customHeight="1" x14ac:dyDescent="0.2">
      <c r="A691" s="229">
        <v>419121</v>
      </c>
      <c r="B691" s="229" t="s">
        <v>1651</v>
      </c>
      <c r="C691" s="229" t="s">
        <v>805</v>
      </c>
      <c r="D691" s="229" t="s">
        <v>1652</v>
      </c>
      <c r="E691" s="229" t="s">
        <v>152</v>
      </c>
      <c r="F691" s="229">
        <v>31498</v>
      </c>
      <c r="G691" s="229" t="s">
        <v>2734</v>
      </c>
      <c r="H691" s="229" t="s">
        <v>315</v>
      </c>
      <c r="I691" s="229" t="s">
        <v>381</v>
      </c>
      <c r="M691" s="229" t="s">
        <v>303</v>
      </c>
    </row>
    <row r="692" spans="1:13" s="229" customFormat="1" ht="17.25" customHeight="1" x14ac:dyDescent="0.2">
      <c r="A692" s="229">
        <v>419134</v>
      </c>
      <c r="B692" s="229" t="s">
        <v>1112</v>
      </c>
      <c r="C692" s="229" t="s">
        <v>591</v>
      </c>
      <c r="D692" s="229" t="s">
        <v>233</v>
      </c>
      <c r="E692" s="229" t="s">
        <v>152</v>
      </c>
      <c r="F692" s="229">
        <v>34335</v>
      </c>
      <c r="G692" s="229" t="s">
        <v>293</v>
      </c>
      <c r="H692" s="229" t="s">
        <v>315</v>
      </c>
      <c r="I692" s="229" t="s">
        <v>381</v>
      </c>
      <c r="M692" s="229" t="s">
        <v>300</v>
      </c>
    </row>
    <row r="693" spans="1:13" s="229" customFormat="1" ht="17.25" customHeight="1" x14ac:dyDescent="0.2">
      <c r="A693" s="229">
        <v>419138</v>
      </c>
      <c r="B693" s="229" t="s">
        <v>470</v>
      </c>
      <c r="C693" s="229" t="s">
        <v>94</v>
      </c>
      <c r="D693" s="229" t="s">
        <v>244</v>
      </c>
      <c r="E693" s="229" t="s">
        <v>152</v>
      </c>
      <c r="F693" s="229">
        <v>33283</v>
      </c>
      <c r="G693" s="229" t="s">
        <v>284</v>
      </c>
      <c r="H693" s="229" t="s">
        <v>315</v>
      </c>
      <c r="I693" s="229" t="s">
        <v>381</v>
      </c>
      <c r="M693" s="229" t="s">
        <v>284</v>
      </c>
    </row>
    <row r="694" spans="1:13" s="229" customFormat="1" ht="17.25" customHeight="1" x14ac:dyDescent="0.2">
      <c r="A694" s="229">
        <v>419144</v>
      </c>
      <c r="B694" s="229" t="s">
        <v>1140</v>
      </c>
      <c r="C694" s="229" t="s">
        <v>75</v>
      </c>
      <c r="D694" s="229" t="s">
        <v>242</v>
      </c>
      <c r="E694" s="229" t="s">
        <v>151</v>
      </c>
      <c r="F694" s="229">
        <v>34060</v>
      </c>
      <c r="G694" s="229" t="s">
        <v>312</v>
      </c>
      <c r="H694" s="229" t="s">
        <v>315</v>
      </c>
      <c r="I694" s="229" t="s">
        <v>381</v>
      </c>
      <c r="M694" s="229" t="s">
        <v>293</v>
      </c>
    </row>
    <row r="695" spans="1:13" s="229" customFormat="1" ht="17.25" customHeight="1" x14ac:dyDescent="0.2">
      <c r="A695" s="229">
        <v>419169</v>
      </c>
      <c r="B695" s="229" t="s">
        <v>2410</v>
      </c>
      <c r="C695" s="229" t="s">
        <v>141</v>
      </c>
      <c r="D695" s="229" t="s">
        <v>690</v>
      </c>
      <c r="E695" s="229" t="s">
        <v>151</v>
      </c>
      <c r="F695" s="229">
        <v>33251</v>
      </c>
      <c r="G695" s="229" t="s">
        <v>306</v>
      </c>
      <c r="H695" s="229" t="s">
        <v>315</v>
      </c>
      <c r="I695" s="229" t="s">
        <v>382</v>
      </c>
      <c r="M695" s="229" t="s">
        <v>293</v>
      </c>
    </row>
    <row r="696" spans="1:13" s="229" customFormat="1" ht="17.25" customHeight="1" x14ac:dyDescent="0.2">
      <c r="A696" s="229">
        <v>419175</v>
      </c>
      <c r="B696" s="229" t="s">
        <v>860</v>
      </c>
      <c r="C696" s="229" t="s">
        <v>740</v>
      </c>
      <c r="D696" s="229" t="s">
        <v>255</v>
      </c>
      <c r="E696" s="229" t="s">
        <v>151</v>
      </c>
      <c r="F696" s="229">
        <v>34425</v>
      </c>
      <c r="G696" s="229" t="s">
        <v>2592</v>
      </c>
      <c r="H696" s="229" t="s">
        <v>315</v>
      </c>
      <c r="I696" s="229" t="s">
        <v>381</v>
      </c>
      <c r="M696" s="229" t="s">
        <v>293</v>
      </c>
    </row>
    <row r="697" spans="1:13" s="229" customFormat="1" ht="17.25" customHeight="1" x14ac:dyDescent="0.2">
      <c r="A697" s="229">
        <v>419182</v>
      </c>
      <c r="B697" s="229" t="s">
        <v>963</v>
      </c>
      <c r="C697" s="229" t="s">
        <v>641</v>
      </c>
      <c r="D697" s="229" t="s">
        <v>205</v>
      </c>
      <c r="E697" s="229" t="s">
        <v>151</v>
      </c>
      <c r="F697" s="229">
        <v>34785</v>
      </c>
      <c r="G697" s="229" t="s">
        <v>2581</v>
      </c>
      <c r="H697" s="229" t="s">
        <v>315</v>
      </c>
      <c r="I697" s="229" t="s">
        <v>381</v>
      </c>
      <c r="M697" s="229" t="s">
        <v>287</v>
      </c>
    </row>
    <row r="698" spans="1:13" s="229" customFormat="1" ht="17.25" customHeight="1" x14ac:dyDescent="0.2">
      <c r="A698" s="229">
        <v>419192</v>
      </c>
      <c r="B698" s="229" t="s">
        <v>1681</v>
      </c>
      <c r="C698" s="229" t="s">
        <v>99</v>
      </c>
      <c r="D698" s="229" t="s">
        <v>242</v>
      </c>
      <c r="E698" s="229" t="s">
        <v>151</v>
      </c>
      <c r="F698" s="229">
        <v>34359</v>
      </c>
      <c r="G698" s="229" t="s">
        <v>2695</v>
      </c>
      <c r="H698" s="229" t="s">
        <v>315</v>
      </c>
      <c r="I698" s="229" t="s">
        <v>381</v>
      </c>
      <c r="M698" s="229" t="s">
        <v>293</v>
      </c>
    </row>
    <row r="699" spans="1:13" s="229" customFormat="1" ht="17.25" customHeight="1" x14ac:dyDescent="0.2">
      <c r="A699" s="229">
        <v>419193</v>
      </c>
      <c r="B699" s="229" t="s">
        <v>2323</v>
      </c>
      <c r="C699" s="229" t="s">
        <v>93</v>
      </c>
      <c r="D699" s="229" t="s">
        <v>219</v>
      </c>
      <c r="E699" s="229" t="s">
        <v>151</v>
      </c>
      <c r="F699" s="229">
        <v>35439</v>
      </c>
      <c r="G699" s="229" t="s">
        <v>284</v>
      </c>
      <c r="H699" s="229" t="s">
        <v>315</v>
      </c>
      <c r="I699" s="229" t="s">
        <v>382</v>
      </c>
      <c r="M699" s="229" t="s">
        <v>309</v>
      </c>
    </row>
    <row r="700" spans="1:13" s="229" customFormat="1" ht="17.25" customHeight="1" x14ac:dyDescent="0.2">
      <c r="A700" s="229">
        <v>419196</v>
      </c>
      <c r="B700" s="229" t="s">
        <v>1168</v>
      </c>
      <c r="C700" s="229" t="s">
        <v>392</v>
      </c>
      <c r="D700" s="229" t="s">
        <v>242</v>
      </c>
      <c r="E700" s="229" t="s">
        <v>151</v>
      </c>
      <c r="F700" s="229">
        <v>34730</v>
      </c>
      <c r="G700" s="229" t="s">
        <v>2560</v>
      </c>
      <c r="H700" s="229" t="s">
        <v>315</v>
      </c>
      <c r="I700" s="229" t="s">
        <v>381</v>
      </c>
      <c r="M700" s="229" t="s">
        <v>293</v>
      </c>
    </row>
    <row r="701" spans="1:13" s="229" customFormat="1" ht="17.25" customHeight="1" x14ac:dyDescent="0.2">
      <c r="A701" s="229">
        <v>419198</v>
      </c>
      <c r="B701" s="229" t="s">
        <v>2489</v>
      </c>
      <c r="C701" s="229" t="s">
        <v>73</v>
      </c>
      <c r="D701" s="229" t="s">
        <v>570</v>
      </c>
      <c r="E701" s="229" t="s">
        <v>151</v>
      </c>
      <c r="F701" s="229">
        <v>34700</v>
      </c>
      <c r="G701" s="229" t="s">
        <v>2626</v>
      </c>
      <c r="H701" s="229" t="s">
        <v>315</v>
      </c>
      <c r="I701" s="229" t="s">
        <v>382</v>
      </c>
      <c r="M701" s="229" t="s">
        <v>293</v>
      </c>
    </row>
    <row r="702" spans="1:13" s="229" customFormat="1" ht="17.25" customHeight="1" x14ac:dyDescent="0.2">
      <c r="A702" s="229">
        <v>419245</v>
      </c>
      <c r="B702" s="229" t="s">
        <v>1263</v>
      </c>
      <c r="C702" s="229" t="s">
        <v>912</v>
      </c>
      <c r="D702" s="229" t="s">
        <v>140</v>
      </c>
      <c r="E702" s="229" t="s">
        <v>151</v>
      </c>
      <c r="F702" s="229">
        <v>33980</v>
      </c>
      <c r="G702" s="229" t="s">
        <v>2681</v>
      </c>
      <c r="H702" s="229" t="s">
        <v>315</v>
      </c>
      <c r="I702" s="229" t="s">
        <v>381</v>
      </c>
      <c r="M702" s="229" t="s">
        <v>289</v>
      </c>
    </row>
    <row r="703" spans="1:13" s="229" customFormat="1" ht="17.25" customHeight="1" x14ac:dyDescent="0.2">
      <c r="A703" s="229">
        <v>419249</v>
      </c>
      <c r="B703" s="229" t="s">
        <v>999</v>
      </c>
      <c r="C703" s="229" t="s">
        <v>73</v>
      </c>
      <c r="D703" s="229" t="s">
        <v>227</v>
      </c>
      <c r="E703" s="229" t="s">
        <v>152</v>
      </c>
      <c r="F703" s="229">
        <v>33970</v>
      </c>
      <c r="G703" s="229" t="s">
        <v>2696</v>
      </c>
      <c r="H703" s="229" t="s">
        <v>315</v>
      </c>
      <c r="I703" s="229" t="s">
        <v>381</v>
      </c>
      <c r="M703" s="229" t="s">
        <v>293</v>
      </c>
    </row>
    <row r="704" spans="1:13" s="229" customFormat="1" ht="17.25" customHeight="1" x14ac:dyDescent="0.2">
      <c r="A704" s="229">
        <v>419257</v>
      </c>
      <c r="B704" s="229" t="s">
        <v>1713</v>
      </c>
      <c r="C704" s="229" t="s">
        <v>480</v>
      </c>
      <c r="D704" s="229" t="s">
        <v>1714</v>
      </c>
      <c r="E704" s="229" t="s">
        <v>152</v>
      </c>
      <c r="F704" s="229">
        <v>31793</v>
      </c>
      <c r="G704" s="229" t="s">
        <v>284</v>
      </c>
      <c r="H704" s="229" t="s">
        <v>315</v>
      </c>
      <c r="I704" s="229" t="s">
        <v>381</v>
      </c>
      <c r="M704" s="229" t="s">
        <v>284</v>
      </c>
    </row>
    <row r="705" spans="1:13" s="229" customFormat="1" ht="17.25" customHeight="1" x14ac:dyDescent="0.2">
      <c r="A705" s="229">
        <v>419258</v>
      </c>
      <c r="B705" s="229" t="s">
        <v>1111</v>
      </c>
      <c r="C705" s="229" t="s">
        <v>405</v>
      </c>
      <c r="D705" s="229" t="s">
        <v>472</v>
      </c>
      <c r="E705" s="229" t="s">
        <v>152</v>
      </c>
      <c r="F705" s="229">
        <v>31074</v>
      </c>
      <c r="G705" s="229" t="s">
        <v>291</v>
      </c>
      <c r="H705" s="229" t="s">
        <v>315</v>
      </c>
      <c r="I705" s="229" t="s">
        <v>381</v>
      </c>
      <c r="M705" s="229" t="s">
        <v>293</v>
      </c>
    </row>
    <row r="706" spans="1:13" s="229" customFormat="1" ht="17.25" customHeight="1" x14ac:dyDescent="0.2">
      <c r="A706" s="229">
        <v>419293</v>
      </c>
      <c r="B706" s="229" t="s">
        <v>1730</v>
      </c>
      <c r="C706" s="229" t="s">
        <v>76</v>
      </c>
      <c r="D706" s="229" t="s">
        <v>804</v>
      </c>
      <c r="E706" s="229" t="s">
        <v>152</v>
      </c>
      <c r="F706" s="229">
        <v>34335</v>
      </c>
      <c r="G706" s="229" t="s">
        <v>295</v>
      </c>
      <c r="H706" s="229" t="s">
        <v>316</v>
      </c>
      <c r="I706" s="229" t="s">
        <v>381</v>
      </c>
      <c r="M706" s="229" t="s">
        <v>274</v>
      </c>
    </row>
    <row r="707" spans="1:13" s="229" customFormat="1" ht="17.25" customHeight="1" x14ac:dyDescent="0.2">
      <c r="A707" s="229">
        <v>419301</v>
      </c>
      <c r="B707" s="229" t="s">
        <v>449</v>
      </c>
      <c r="C707" s="229" t="s">
        <v>450</v>
      </c>
      <c r="D707" s="229" t="s">
        <v>421</v>
      </c>
      <c r="E707" s="229" t="s">
        <v>152</v>
      </c>
      <c r="F707" s="229">
        <v>35452</v>
      </c>
      <c r="G707" s="229" t="s">
        <v>284</v>
      </c>
      <c r="H707" s="229" t="s">
        <v>315</v>
      </c>
      <c r="I707" s="229" t="s">
        <v>381</v>
      </c>
      <c r="M707" s="229" t="s">
        <v>284</v>
      </c>
    </row>
    <row r="708" spans="1:13" s="229" customFormat="1" ht="17.25" customHeight="1" x14ac:dyDescent="0.2">
      <c r="A708" s="229">
        <v>419302</v>
      </c>
      <c r="B708" s="229" t="s">
        <v>1431</v>
      </c>
      <c r="C708" s="229" t="s">
        <v>743</v>
      </c>
      <c r="D708" s="229" t="s">
        <v>1432</v>
      </c>
      <c r="E708" s="229" t="s">
        <v>152</v>
      </c>
      <c r="F708" s="229">
        <v>35549</v>
      </c>
      <c r="G708" s="229" t="s">
        <v>284</v>
      </c>
      <c r="H708" s="229" t="s">
        <v>315</v>
      </c>
      <c r="I708" s="229" t="s">
        <v>381</v>
      </c>
      <c r="M708" s="229" t="s">
        <v>284</v>
      </c>
    </row>
    <row r="709" spans="1:13" s="229" customFormat="1" ht="17.25" customHeight="1" x14ac:dyDescent="0.2">
      <c r="A709" s="229">
        <v>419306</v>
      </c>
      <c r="B709" s="229" t="s">
        <v>1671</v>
      </c>
      <c r="C709" s="229" t="s">
        <v>71</v>
      </c>
      <c r="D709" s="229" t="s">
        <v>1672</v>
      </c>
      <c r="E709" s="229" t="s">
        <v>152</v>
      </c>
      <c r="F709" s="229">
        <v>29453</v>
      </c>
      <c r="G709" s="229" t="s">
        <v>2736</v>
      </c>
      <c r="H709" s="229" t="s">
        <v>315</v>
      </c>
      <c r="I709" s="229" t="s">
        <v>381</v>
      </c>
      <c r="M709" s="229" t="s">
        <v>293</v>
      </c>
    </row>
    <row r="710" spans="1:13" s="229" customFormat="1" ht="17.25" customHeight="1" x14ac:dyDescent="0.2">
      <c r="A710" s="229">
        <v>419308</v>
      </c>
      <c r="B710" s="229" t="s">
        <v>797</v>
      </c>
      <c r="C710" s="229" t="s">
        <v>71</v>
      </c>
      <c r="D710" s="229" t="s">
        <v>755</v>
      </c>
      <c r="E710" s="229" t="s">
        <v>151</v>
      </c>
      <c r="F710" s="229">
        <v>34233</v>
      </c>
      <c r="G710" s="229" t="s">
        <v>284</v>
      </c>
      <c r="H710" s="229" t="s">
        <v>315</v>
      </c>
      <c r="I710" s="229" t="s">
        <v>381</v>
      </c>
      <c r="M710" s="229" t="s">
        <v>300</v>
      </c>
    </row>
    <row r="711" spans="1:13" s="229" customFormat="1" ht="17.25" customHeight="1" x14ac:dyDescent="0.2">
      <c r="A711" s="229">
        <v>419309</v>
      </c>
      <c r="B711" s="229" t="s">
        <v>689</v>
      </c>
      <c r="C711" s="229" t="s">
        <v>457</v>
      </c>
      <c r="D711" s="229" t="s">
        <v>1750</v>
      </c>
      <c r="E711" s="229" t="s">
        <v>151</v>
      </c>
      <c r="F711" s="229">
        <v>34344</v>
      </c>
      <c r="G711" s="229" t="s">
        <v>288</v>
      </c>
      <c r="H711" s="229" t="s">
        <v>315</v>
      </c>
      <c r="I711" s="229" t="s">
        <v>381</v>
      </c>
      <c r="M711" s="229" t="s">
        <v>293</v>
      </c>
    </row>
    <row r="712" spans="1:13" s="229" customFormat="1" ht="17.25" customHeight="1" x14ac:dyDescent="0.2">
      <c r="A712" s="229">
        <v>419314</v>
      </c>
      <c r="B712" s="229" t="s">
        <v>1235</v>
      </c>
      <c r="C712" s="229" t="s">
        <v>725</v>
      </c>
      <c r="D712" s="229" t="s">
        <v>518</v>
      </c>
      <c r="E712" s="229" t="s">
        <v>151</v>
      </c>
      <c r="F712" s="229">
        <v>34496</v>
      </c>
      <c r="G712" s="229" t="s">
        <v>284</v>
      </c>
      <c r="H712" s="229" t="s">
        <v>315</v>
      </c>
      <c r="I712" s="229" t="s">
        <v>381</v>
      </c>
      <c r="M712" s="229" t="s">
        <v>284</v>
      </c>
    </row>
    <row r="713" spans="1:13" s="229" customFormat="1" ht="17.25" customHeight="1" x14ac:dyDescent="0.2">
      <c r="A713" s="229">
        <v>419321</v>
      </c>
      <c r="B713" s="229" t="s">
        <v>1505</v>
      </c>
      <c r="C713" s="229" t="s">
        <v>1506</v>
      </c>
      <c r="D713" s="229" t="s">
        <v>630</v>
      </c>
      <c r="E713" s="229" t="s">
        <v>151</v>
      </c>
      <c r="F713" s="229">
        <v>34610</v>
      </c>
      <c r="G713" s="229" t="s">
        <v>284</v>
      </c>
      <c r="H713" s="229" t="s">
        <v>315</v>
      </c>
      <c r="I713" s="229" t="s">
        <v>381</v>
      </c>
      <c r="M713" s="229" t="s">
        <v>314</v>
      </c>
    </row>
    <row r="714" spans="1:13" s="229" customFormat="1" ht="17.25" customHeight="1" x14ac:dyDescent="0.2">
      <c r="A714" s="229">
        <v>419323</v>
      </c>
      <c r="B714" s="229" t="s">
        <v>1610</v>
      </c>
      <c r="C714" s="229" t="s">
        <v>936</v>
      </c>
      <c r="D714" s="229" t="s">
        <v>257</v>
      </c>
      <c r="E714" s="229" t="s">
        <v>151</v>
      </c>
      <c r="F714" s="229">
        <v>34482</v>
      </c>
      <c r="G714" s="229" t="s">
        <v>294</v>
      </c>
      <c r="H714" s="229" t="s">
        <v>315</v>
      </c>
      <c r="I714" s="229" t="s">
        <v>381</v>
      </c>
      <c r="M714" s="229" t="s">
        <v>293</v>
      </c>
    </row>
    <row r="715" spans="1:13" s="229" customFormat="1" ht="17.25" customHeight="1" x14ac:dyDescent="0.2">
      <c r="A715" s="229">
        <v>419333</v>
      </c>
      <c r="B715" s="229" t="s">
        <v>1680</v>
      </c>
      <c r="C715" s="229" t="s">
        <v>77</v>
      </c>
      <c r="D715" s="229" t="s">
        <v>247</v>
      </c>
      <c r="E715" s="229" t="s">
        <v>152</v>
      </c>
      <c r="F715" s="229">
        <v>32806</v>
      </c>
      <c r="G715" s="229" t="s">
        <v>306</v>
      </c>
      <c r="H715" s="229" t="s">
        <v>316</v>
      </c>
      <c r="I715" s="229" t="s">
        <v>381</v>
      </c>
      <c r="M715" s="229" t="s">
        <v>274</v>
      </c>
    </row>
    <row r="716" spans="1:13" s="229" customFormat="1" ht="17.25" customHeight="1" x14ac:dyDescent="0.2">
      <c r="A716" s="229">
        <v>419340</v>
      </c>
      <c r="B716" s="229" t="s">
        <v>1749</v>
      </c>
      <c r="C716" s="229" t="s">
        <v>626</v>
      </c>
      <c r="D716" s="229" t="s">
        <v>592</v>
      </c>
      <c r="E716" s="229" t="s">
        <v>152</v>
      </c>
      <c r="F716" s="229">
        <v>31781</v>
      </c>
      <c r="G716" s="229" t="s">
        <v>284</v>
      </c>
      <c r="H716" s="229" t="s">
        <v>315</v>
      </c>
      <c r="I716" s="229" t="s">
        <v>381</v>
      </c>
      <c r="M716" s="229" t="s">
        <v>284</v>
      </c>
    </row>
    <row r="717" spans="1:13" s="229" customFormat="1" ht="17.25" customHeight="1" x14ac:dyDescent="0.2">
      <c r="A717" s="229">
        <v>419344</v>
      </c>
      <c r="B717" s="229" t="s">
        <v>2470</v>
      </c>
      <c r="C717" s="229" t="s">
        <v>92</v>
      </c>
      <c r="D717" s="229" t="s">
        <v>809</v>
      </c>
      <c r="E717" s="229" t="s">
        <v>152</v>
      </c>
      <c r="F717" s="229">
        <v>34425</v>
      </c>
      <c r="G717" s="229" t="s">
        <v>284</v>
      </c>
      <c r="H717" s="229" t="s">
        <v>315</v>
      </c>
      <c r="I717" s="229" t="s">
        <v>382</v>
      </c>
      <c r="M717" s="229" t="s">
        <v>284</v>
      </c>
    </row>
    <row r="718" spans="1:13" s="229" customFormat="1" ht="17.25" customHeight="1" x14ac:dyDescent="0.2">
      <c r="A718" s="229">
        <v>419348</v>
      </c>
      <c r="B718" s="229" t="s">
        <v>1828</v>
      </c>
      <c r="C718" s="229" t="s">
        <v>392</v>
      </c>
      <c r="D718" s="229" t="s">
        <v>544</v>
      </c>
      <c r="E718" s="229" t="s">
        <v>151</v>
      </c>
      <c r="F718" s="229">
        <v>34115</v>
      </c>
      <c r="G718" s="229" t="s">
        <v>284</v>
      </c>
      <c r="H718" s="229" t="s">
        <v>316</v>
      </c>
      <c r="I718" s="229" t="s">
        <v>381</v>
      </c>
      <c r="M718" s="229" t="s">
        <v>274</v>
      </c>
    </row>
    <row r="719" spans="1:13" s="229" customFormat="1" ht="17.25" customHeight="1" x14ac:dyDescent="0.2">
      <c r="A719" s="229">
        <v>419364</v>
      </c>
      <c r="B719" s="229" t="s">
        <v>1746</v>
      </c>
      <c r="C719" s="229" t="s">
        <v>1747</v>
      </c>
      <c r="D719" s="229" t="s">
        <v>1748</v>
      </c>
      <c r="E719" s="229" t="s">
        <v>151</v>
      </c>
      <c r="F719" s="229">
        <v>34348</v>
      </c>
      <c r="G719" s="229" t="s">
        <v>2628</v>
      </c>
      <c r="H719" s="229" t="s">
        <v>315</v>
      </c>
      <c r="I719" s="229" t="s">
        <v>381</v>
      </c>
      <c r="M719" s="229" t="s">
        <v>303</v>
      </c>
    </row>
    <row r="720" spans="1:13" s="229" customFormat="1" ht="17.25" customHeight="1" x14ac:dyDescent="0.2">
      <c r="A720" s="229">
        <v>419366</v>
      </c>
      <c r="B720" s="229" t="s">
        <v>440</v>
      </c>
      <c r="C720" s="229" t="s">
        <v>120</v>
      </c>
      <c r="D720" s="229" t="s">
        <v>441</v>
      </c>
      <c r="E720" s="229" t="s">
        <v>151</v>
      </c>
      <c r="F720" s="229">
        <v>34671</v>
      </c>
      <c r="G720" s="229" t="s">
        <v>298</v>
      </c>
      <c r="H720" s="229" t="s">
        <v>315</v>
      </c>
      <c r="I720" s="229" t="s">
        <v>381</v>
      </c>
      <c r="M720" s="229" t="s">
        <v>298</v>
      </c>
    </row>
    <row r="721" spans="1:13" s="229" customFormat="1" ht="17.25" customHeight="1" x14ac:dyDescent="0.2">
      <c r="A721" s="229">
        <v>419382</v>
      </c>
      <c r="B721" s="229" t="s">
        <v>1763</v>
      </c>
      <c r="C721" s="229" t="s">
        <v>546</v>
      </c>
      <c r="D721" s="229" t="s">
        <v>214</v>
      </c>
      <c r="E721" s="229" t="s">
        <v>151</v>
      </c>
      <c r="F721" s="229">
        <v>34648</v>
      </c>
      <c r="G721" s="229" t="s">
        <v>284</v>
      </c>
      <c r="H721" s="229" t="s">
        <v>315</v>
      </c>
      <c r="I721" s="229" t="s">
        <v>381</v>
      </c>
      <c r="M721" s="229" t="s">
        <v>284</v>
      </c>
    </row>
    <row r="722" spans="1:13" s="229" customFormat="1" ht="17.25" customHeight="1" x14ac:dyDescent="0.2">
      <c r="A722" s="229">
        <v>419395</v>
      </c>
      <c r="B722" s="229" t="s">
        <v>1827</v>
      </c>
      <c r="C722" s="229" t="s">
        <v>73</v>
      </c>
      <c r="D722" s="229" t="s">
        <v>271</v>
      </c>
      <c r="E722" s="229" t="s">
        <v>151</v>
      </c>
      <c r="F722" s="229">
        <v>35011</v>
      </c>
      <c r="G722" s="229" t="s">
        <v>284</v>
      </c>
      <c r="H722" s="229" t="s">
        <v>315</v>
      </c>
      <c r="I722" s="229" t="s">
        <v>381</v>
      </c>
      <c r="M722" s="229" t="s">
        <v>293</v>
      </c>
    </row>
    <row r="723" spans="1:13" s="229" customFormat="1" ht="17.25" customHeight="1" x14ac:dyDescent="0.2">
      <c r="A723" s="229">
        <v>419400</v>
      </c>
      <c r="B723" s="229" t="s">
        <v>1826</v>
      </c>
      <c r="C723" s="229" t="s">
        <v>71</v>
      </c>
      <c r="D723" s="229" t="s">
        <v>213</v>
      </c>
      <c r="E723" s="229" t="s">
        <v>152</v>
      </c>
      <c r="F723" s="229">
        <v>34543</v>
      </c>
      <c r="G723" s="229" t="s">
        <v>293</v>
      </c>
      <c r="H723" s="229" t="s">
        <v>315</v>
      </c>
      <c r="I723" s="229" t="s">
        <v>381</v>
      </c>
      <c r="M723" s="229" t="s">
        <v>309</v>
      </c>
    </row>
    <row r="724" spans="1:13" s="229" customFormat="1" ht="17.25" customHeight="1" x14ac:dyDescent="0.2">
      <c r="A724" s="229">
        <v>419405</v>
      </c>
      <c r="B724" s="229" t="s">
        <v>1825</v>
      </c>
      <c r="C724" s="229" t="s">
        <v>104</v>
      </c>
      <c r="D724" s="229" t="s">
        <v>259</v>
      </c>
      <c r="E724" s="229" t="s">
        <v>152</v>
      </c>
      <c r="F724" s="229">
        <v>34408</v>
      </c>
      <c r="G724" s="229" t="s">
        <v>284</v>
      </c>
      <c r="H724" s="229" t="s">
        <v>315</v>
      </c>
      <c r="I724" s="229" t="s">
        <v>381</v>
      </c>
      <c r="M724" s="229" t="s">
        <v>284</v>
      </c>
    </row>
    <row r="725" spans="1:13" s="229" customFormat="1" ht="17.25" customHeight="1" x14ac:dyDescent="0.2">
      <c r="A725" s="229">
        <v>419415</v>
      </c>
      <c r="B725" s="229" t="s">
        <v>1310</v>
      </c>
      <c r="C725" s="229" t="s">
        <v>490</v>
      </c>
      <c r="D725" s="229" t="s">
        <v>1311</v>
      </c>
      <c r="E725" s="229" t="s">
        <v>151</v>
      </c>
      <c r="F725" s="229">
        <v>35667</v>
      </c>
      <c r="G725" s="229" t="s">
        <v>2572</v>
      </c>
      <c r="H725" s="229" t="s">
        <v>315</v>
      </c>
      <c r="I725" s="229" t="s">
        <v>381</v>
      </c>
      <c r="M725" s="229" t="s">
        <v>303</v>
      </c>
    </row>
    <row r="726" spans="1:13" s="229" customFormat="1" ht="17.25" customHeight="1" x14ac:dyDescent="0.2">
      <c r="A726" s="229">
        <v>419436</v>
      </c>
      <c r="B726" s="229" t="s">
        <v>1824</v>
      </c>
      <c r="C726" s="229" t="s">
        <v>122</v>
      </c>
      <c r="D726" s="229" t="s">
        <v>237</v>
      </c>
      <c r="E726" s="229" t="s">
        <v>152</v>
      </c>
      <c r="F726" s="229">
        <v>33902</v>
      </c>
      <c r="G726" s="229" t="s">
        <v>297</v>
      </c>
      <c r="H726" s="229" t="s">
        <v>315</v>
      </c>
      <c r="I726" s="229" t="s">
        <v>381</v>
      </c>
      <c r="M726" s="229" t="s">
        <v>289</v>
      </c>
    </row>
    <row r="727" spans="1:13" s="229" customFormat="1" ht="17.25" customHeight="1" x14ac:dyDescent="0.2">
      <c r="A727" s="229">
        <v>419457</v>
      </c>
      <c r="B727" s="229" t="s">
        <v>1729</v>
      </c>
      <c r="C727" s="229" t="s">
        <v>899</v>
      </c>
      <c r="D727" s="229" t="s">
        <v>262</v>
      </c>
      <c r="E727" s="229" t="s">
        <v>151</v>
      </c>
      <c r="F727" s="229">
        <v>27329</v>
      </c>
      <c r="G727" s="229" t="s">
        <v>284</v>
      </c>
      <c r="H727" s="229" t="s">
        <v>315</v>
      </c>
      <c r="I727" s="229" t="s">
        <v>381</v>
      </c>
      <c r="M727" s="229" t="s">
        <v>284</v>
      </c>
    </row>
    <row r="728" spans="1:13" s="229" customFormat="1" ht="17.25" customHeight="1" x14ac:dyDescent="0.2">
      <c r="A728" s="229">
        <v>419463</v>
      </c>
      <c r="B728" s="229" t="s">
        <v>1694</v>
      </c>
      <c r="C728" s="229" t="s">
        <v>1695</v>
      </c>
      <c r="D728" s="229" t="s">
        <v>630</v>
      </c>
      <c r="E728" s="229" t="s">
        <v>151</v>
      </c>
      <c r="F728" s="229">
        <v>34505</v>
      </c>
      <c r="G728" s="229" t="s">
        <v>284</v>
      </c>
      <c r="H728" s="229" t="s">
        <v>315</v>
      </c>
      <c r="I728" s="229" t="s">
        <v>381</v>
      </c>
      <c r="M728" s="229" t="s">
        <v>284</v>
      </c>
    </row>
    <row r="729" spans="1:13" s="229" customFormat="1" ht="17.25" customHeight="1" x14ac:dyDescent="0.2">
      <c r="A729" s="229">
        <v>419474</v>
      </c>
      <c r="B729" s="229" t="s">
        <v>456</v>
      </c>
      <c r="C729" s="229" t="s">
        <v>71</v>
      </c>
      <c r="D729" s="229" t="s">
        <v>222</v>
      </c>
      <c r="E729" s="229" t="s">
        <v>151</v>
      </c>
      <c r="F729" s="229">
        <v>35065</v>
      </c>
      <c r="G729" s="229" t="s">
        <v>2566</v>
      </c>
      <c r="H729" s="229" t="s">
        <v>315</v>
      </c>
      <c r="I729" s="229" t="s">
        <v>381</v>
      </c>
      <c r="M729" s="229" t="s">
        <v>309</v>
      </c>
    </row>
    <row r="730" spans="1:13" s="229" customFormat="1" ht="17.25" customHeight="1" x14ac:dyDescent="0.2">
      <c r="A730" s="229">
        <v>419480</v>
      </c>
      <c r="B730" s="229" t="s">
        <v>2459</v>
      </c>
      <c r="C730" s="229" t="s">
        <v>113</v>
      </c>
      <c r="D730" s="229" t="s">
        <v>2460</v>
      </c>
      <c r="E730" s="229" t="s">
        <v>152</v>
      </c>
      <c r="F730" s="229">
        <v>34521</v>
      </c>
      <c r="G730" s="229" t="s">
        <v>2694</v>
      </c>
      <c r="H730" s="229" t="s">
        <v>315</v>
      </c>
      <c r="I730" s="229" t="s">
        <v>382</v>
      </c>
      <c r="M730" s="229" t="s">
        <v>293</v>
      </c>
    </row>
    <row r="731" spans="1:13" s="229" customFormat="1" ht="17.25" customHeight="1" x14ac:dyDescent="0.2">
      <c r="A731" s="229">
        <v>419493</v>
      </c>
      <c r="B731" s="229" t="s">
        <v>2321</v>
      </c>
      <c r="C731" s="229" t="s">
        <v>598</v>
      </c>
      <c r="D731" s="229" t="s">
        <v>2322</v>
      </c>
      <c r="E731" s="229" t="s">
        <v>152</v>
      </c>
      <c r="F731" s="229">
        <v>31732</v>
      </c>
      <c r="G731" s="229" t="s">
        <v>284</v>
      </c>
      <c r="H731" s="229" t="s">
        <v>316</v>
      </c>
      <c r="I731" s="229" t="s">
        <v>382</v>
      </c>
      <c r="M731" s="229" t="s">
        <v>274</v>
      </c>
    </row>
    <row r="732" spans="1:13" s="229" customFormat="1" ht="17.25" customHeight="1" x14ac:dyDescent="0.2">
      <c r="A732" s="229">
        <v>419500</v>
      </c>
      <c r="B732" s="229" t="s">
        <v>1212</v>
      </c>
      <c r="C732" s="229" t="s">
        <v>1213</v>
      </c>
      <c r="D732" s="229" t="s">
        <v>1214</v>
      </c>
      <c r="E732" s="229" t="s">
        <v>151</v>
      </c>
      <c r="F732" s="229">
        <v>31173</v>
      </c>
      <c r="G732" s="229" t="s">
        <v>284</v>
      </c>
      <c r="H732" s="229" t="s">
        <v>315</v>
      </c>
      <c r="I732" s="229" t="s">
        <v>381</v>
      </c>
      <c r="M732" s="229" t="s">
        <v>309</v>
      </c>
    </row>
    <row r="733" spans="1:13" s="229" customFormat="1" ht="17.25" customHeight="1" x14ac:dyDescent="0.2">
      <c r="A733" s="229">
        <v>419501</v>
      </c>
      <c r="B733" s="229" t="s">
        <v>1636</v>
      </c>
      <c r="C733" s="229" t="s">
        <v>471</v>
      </c>
      <c r="D733" s="229" t="s">
        <v>1637</v>
      </c>
      <c r="E733" s="229" t="s">
        <v>152</v>
      </c>
      <c r="F733" s="229">
        <v>29071</v>
      </c>
      <c r="G733" s="229" t="s">
        <v>2568</v>
      </c>
      <c r="H733" s="229" t="s">
        <v>315</v>
      </c>
      <c r="I733" s="229" t="s">
        <v>381</v>
      </c>
      <c r="M733" s="229" t="s">
        <v>293</v>
      </c>
    </row>
    <row r="734" spans="1:13" s="229" customFormat="1" ht="17.25" customHeight="1" x14ac:dyDescent="0.2">
      <c r="A734" s="229">
        <v>419524</v>
      </c>
      <c r="B734" s="229" t="s">
        <v>462</v>
      </c>
      <c r="C734" s="229" t="s">
        <v>463</v>
      </c>
      <c r="D734" s="229" t="s">
        <v>224</v>
      </c>
      <c r="E734" s="229" t="s">
        <v>152</v>
      </c>
      <c r="F734" s="229">
        <v>34942</v>
      </c>
      <c r="G734" s="229" t="s">
        <v>284</v>
      </c>
      <c r="H734" s="229" t="s">
        <v>315</v>
      </c>
      <c r="I734" s="229" t="s">
        <v>381</v>
      </c>
      <c r="M734" s="229" t="s">
        <v>284</v>
      </c>
    </row>
    <row r="735" spans="1:13" s="229" customFormat="1" ht="17.25" customHeight="1" x14ac:dyDescent="0.2">
      <c r="A735" s="229">
        <v>419533</v>
      </c>
      <c r="B735" s="229" t="s">
        <v>1261</v>
      </c>
      <c r="C735" s="229" t="s">
        <v>611</v>
      </c>
      <c r="D735" s="229" t="s">
        <v>1262</v>
      </c>
      <c r="E735" s="229" t="s">
        <v>152</v>
      </c>
      <c r="F735" s="229">
        <v>30682</v>
      </c>
      <c r="G735" s="229" t="s">
        <v>284</v>
      </c>
      <c r="H735" s="229" t="s">
        <v>315</v>
      </c>
      <c r="I735" s="229" t="s">
        <v>381</v>
      </c>
      <c r="M735" s="229" t="s">
        <v>302</v>
      </c>
    </row>
    <row r="736" spans="1:13" s="229" customFormat="1" ht="17.25" customHeight="1" x14ac:dyDescent="0.2">
      <c r="A736" s="229">
        <v>419540</v>
      </c>
      <c r="B736" s="229" t="s">
        <v>1076</v>
      </c>
      <c r="C736" s="229" t="s">
        <v>129</v>
      </c>
      <c r="D736" s="229" t="s">
        <v>235</v>
      </c>
      <c r="E736" s="229" t="s">
        <v>151</v>
      </c>
      <c r="F736" s="229">
        <v>34700</v>
      </c>
      <c r="G736" s="229" t="s">
        <v>284</v>
      </c>
      <c r="H736" s="229" t="s">
        <v>315</v>
      </c>
      <c r="I736" s="229" t="s">
        <v>381</v>
      </c>
      <c r="M736" s="229" t="s">
        <v>284</v>
      </c>
    </row>
    <row r="737" spans="1:13" s="229" customFormat="1" ht="17.25" customHeight="1" x14ac:dyDescent="0.2">
      <c r="A737" s="229">
        <v>419551</v>
      </c>
      <c r="B737" s="229" t="s">
        <v>2479</v>
      </c>
      <c r="C737" s="229" t="s">
        <v>80</v>
      </c>
      <c r="D737" s="229" t="s">
        <v>212</v>
      </c>
      <c r="E737" s="229" t="s">
        <v>152</v>
      </c>
      <c r="F737" s="229">
        <v>34875</v>
      </c>
      <c r="G737" s="229" t="s">
        <v>284</v>
      </c>
      <c r="H737" s="229" t="s">
        <v>315</v>
      </c>
      <c r="I737" s="229" t="s">
        <v>382</v>
      </c>
      <c r="M737" s="229" t="s">
        <v>284</v>
      </c>
    </row>
    <row r="738" spans="1:13" s="229" customFormat="1" ht="17.25" customHeight="1" x14ac:dyDescent="0.2">
      <c r="A738" s="229">
        <v>419556</v>
      </c>
      <c r="B738" s="229" t="s">
        <v>2320</v>
      </c>
      <c r="C738" s="229" t="s">
        <v>73</v>
      </c>
      <c r="D738" s="229" t="s">
        <v>687</v>
      </c>
      <c r="E738" s="229" t="s">
        <v>152</v>
      </c>
      <c r="F738" s="229">
        <v>35796</v>
      </c>
      <c r="G738" s="229" t="s">
        <v>2693</v>
      </c>
      <c r="H738" s="229" t="s">
        <v>315</v>
      </c>
      <c r="I738" s="229" t="s">
        <v>382</v>
      </c>
      <c r="M738" s="229" t="s">
        <v>314</v>
      </c>
    </row>
    <row r="739" spans="1:13" s="229" customFormat="1" ht="17.25" customHeight="1" x14ac:dyDescent="0.2">
      <c r="A739" s="229">
        <v>419559</v>
      </c>
      <c r="B739" s="229" t="s">
        <v>1773</v>
      </c>
      <c r="C739" s="229" t="s">
        <v>573</v>
      </c>
      <c r="D739" s="229" t="s">
        <v>406</v>
      </c>
      <c r="E739" s="229" t="s">
        <v>152</v>
      </c>
      <c r="F739" s="229">
        <v>34661</v>
      </c>
      <c r="G739" s="229" t="s">
        <v>304</v>
      </c>
      <c r="H739" s="229" t="s">
        <v>2684</v>
      </c>
      <c r="I739" s="229" t="s">
        <v>381</v>
      </c>
      <c r="M739" s="229" t="s">
        <v>274</v>
      </c>
    </row>
    <row r="740" spans="1:13" s="229" customFormat="1" ht="17.25" customHeight="1" x14ac:dyDescent="0.2">
      <c r="A740" s="229">
        <v>419563</v>
      </c>
      <c r="B740" s="229" t="s">
        <v>1211</v>
      </c>
      <c r="C740" s="229" t="s">
        <v>92</v>
      </c>
      <c r="D740" s="229" t="s">
        <v>221</v>
      </c>
      <c r="E740" s="229" t="s">
        <v>152</v>
      </c>
      <c r="F740" s="229">
        <v>34501</v>
      </c>
      <c r="G740" s="229" t="s">
        <v>284</v>
      </c>
      <c r="H740" s="229" t="s">
        <v>315</v>
      </c>
      <c r="I740" s="229" t="s">
        <v>381</v>
      </c>
      <c r="M740" s="229" t="s">
        <v>284</v>
      </c>
    </row>
    <row r="741" spans="1:13" s="229" customFormat="1" ht="17.25" customHeight="1" x14ac:dyDescent="0.2">
      <c r="A741" s="229">
        <v>419564</v>
      </c>
      <c r="B741" s="229" t="s">
        <v>1260</v>
      </c>
      <c r="C741" s="229" t="s">
        <v>610</v>
      </c>
      <c r="D741" s="229" t="s">
        <v>260</v>
      </c>
      <c r="E741" s="229" t="s">
        <v>152</v>
      </c>
      <c r="F741" s="229">
        <v>29659</v>
      </c>
      <c r="G741" s="229" t="s">
        <v>2572</v>
      </c>
      <c r="H741" s="229" t="s">
        <v>315</v>
      </c>
      <c r="I741" s="229" t="s">
        <v>381</v>
      </c>
      <c r="M741" s="229" t="s">
        <v>293</v>
      </c>
    </row>
    <row r="742" spans="1:13" s="229" customFormat="1" ht="17.25" customHeight="1" x14ac:dyDescent="0.2">
      <c r="A742" s="229">
        <v>419567</v>
      </c>
      <c r="B742" s="229" t="s">
        <v>1762</v>
      </c>
      <c r="C742" s="229" t="s">
        <v>251</v>
      </c>
      <c r="D742" s="229" t="s">
        <v>760</v>
      </c>
      <c r="E742" s="229" t="s">
        <v>152</v>
      </c>
      <c r="F742" s="229">
        <v>34479</v>
      </c>
      <c r="G742" s="229" t="s">
        <v>284</v>
      </c>
      <c r="H742" s="229" t="s">
        <v>315</v>
      </c>
      <c r="I742" s="229" t="s">
        <v>381</v>
      </c>
      <c r="M742" s="229" t="s">
        <v>284</v>
      </c>
    </row>
    <row r="743" spans="1:13" s="229" customFormat="1" ht="17.25" customHeight="1" x14ac:dyDescent="0.2">
      <c r="A743" s="229">
        <v>419575</v>
      </c>
      <c r="B743" s="229" t="s">
        <v>998</v>
      </c>
      <c r="C743" s="229" t="s">
        <v>392</v>
      </c>
      <c r="D743" s="229" t="s">
        <v>648</v>
      </c>
      <c r="E743" s="229" t="s">
        <v>152</v>
      </c>
      <c r="F743" s="229">
        <v>32546</v>
      </c>
      <c r="G743" s="229" t="s">
        <v>284</v>
      </c>
      <c r="H743" s="229" t="s">
        <v>315</v>
      </c>
      <c r="I743" s="229" t="s">
        <v>381</v>
      </c>
      <c r="M743" s="229" t="s">
        <v>284</v>
      </c>
    </row>
    <row r="744" spans="1:13" s="229" customFormat="1" ht="17.25" customHeight="1" x14ac:dyDescent="0.2">
      <c r="A744" s="229">
        <v>419576</v>
      </c>
      <c r="B744" s="229" t="s">
        <v>1503</v>
      </c>
      <c r="C744" s="229" t="s">
        <v>67</v>
      </c>
      <c r="D744" s="229" t="s">
        <v>1504</v>
      </c>
      <c r="E744" s="229" t="s">
        <v>152</v>
      </c>
      <c r="F744" s="229">
        <v>35347</v>
      </c>
      <c r="G744" s="229" t="s">
        <v>284</v>
      </c>
      <c r="H744" s="229" t="s">
        <v>316</v>
      </c>
      <c r="I744" s="229" t="s">
        <v>381</v>
      </c>
      <c r="M744" s="229" t="s">
        <v>274</v>
      </c>
    </row>
    <row r="745" spans="1:13" s="229" customFormat="1" ht="17.25" customHeight="1" x14ac:dyDescent="0.2">
      <c r="A745" s="229">
        <v>419580</v>
      </c>
      <c r="B745" s="229" t="s">
        <v>2442</v>
      </c>
      <c r="C745" s="229" t="s">
        <v>887</v>
      </c>
      <c r="D745" s="229" t="s">
        <v>236</v>
      </c>
      <c r="E745" s="229" t="s">
        <v>152</v>
      </c>
      <c r="F745" s="229">
        <v>34572</v>
      </c>
      <c r="G745" s="229" t="s">
        <v>284</v>
      </c>
      <c r="H745" s="229" t="s">
        <v>315</v>
      </c>
      <c r="I745" s="229" t="s">
        <v>382</v>
      </c>
      <c r="M745" s="229" t="s">
        <v>284</v>
      </c>
    </row>
    <row r="746" spans="1:13" s="229" customFormat="1" ht="17.25" customHeight="1" x14ac:dyDescent="0.2">
      <c r="A746" s="229">
        <v>419590</v>
      </c>
      <c r="B746" s="229" t="s">
        <v>1823</v>
      </c>
      <c r="C746" s="229" t="s">
        <v>892</v>
      </c>
      <c r="D746" s="229" t="s">
        <v>481</v>
      </c>
      <c r="E746" s="229" t="s">
        <v>151</v>
      </c>
      <c r="F746" s="229">
        <v>32740</v>
      </c>
      <c r="G746" s="229" t="s">
        <v>2740</v>
      </c>
      <c r="H746" s="229" t="s">
        <v>315</v>
      </c>
      <c r="I746" s="229" t="s">
        <v>381</v>
      </c>
      <c r="M746" s="229" t="s">
        <v>313</v>
      </c>
    </row>
    <row r="747" spans="1:13" s="229" customFormat="1" ht="17.25" customHeight="1" x14ac:dyDescent="0.2">
      <c r="A747" s="229">
        <v>419592</v>
      </c>
      <c r="B747" s="229" t="s">
        <v>1471</v>
      </c>
      <c r="C747" s="229" t="s">
        <v>122</v>
      </c>
      <c r="D747" s="229" t="s">
        <v>1472</v>
      </c>
      <c r="E747" s="229" t="s">
        <v>152</v>
      </c>
      <c r="F747" s="229">
        <v>33725</v>
      </c>
      <c r="G747" s="229" t="s">
        <v>2699</v>
      </c>
      <c r="H747" s="229" t="s">
        <v>315</v>
      </c>
      <c r="I747" s="229" t="s">
        <v>381</v>
      </c>
      <c r="M747" s="229" t="s">
        <v>293</v>
      </c>
    </row>
    <row r="748" spans="1:13" s="229" customFormat="1" ht="17.25" customHeight="1" x14ac:dyDescent="0.2">
      <c r="A748" s="229">
        <v>419606</v>
      </c>
      <c r="B748" s="229" t="s">
        <v>1772</v>
      </c>
      <c r="C748" s="229" t="s">
        <v>829</v>
      </c>
      <c r="D748" s="229" t="s">
        <v>609</v>
      </c>
      <c r="E748" s="229" t="s">
        <v>152</v>
      </c>
      <c r="F748" s="229">
        <v>34700</v>
      </c>
      <c r="G748" s="229" t="s">
        <v>2572</v>
      </c>
      <c r="H748" s="229" t="s">
        <v>315</v>
      </c>
      <c r="I748" s="229" t="s">
        <v>381</v>
      </c>
      <c r="M748" s="229" t="s">
        <v>303</v>
      </c>
    </row>
    <row r="749" spans="1:13" s="229" customFormat="1" ht="17.25" customHeight="1" x14ac:dyDescent="0.2">
      <c r="A749" s="229">
        <v>419607</v>
      </c>
      <c r="B749" s="229" t="s">
        <v>967</v>
      </c>
      <c r="C749" s="229" t="s">
        <v>711</v>
      </c>
      <c r="D749" s="229" t="s">
        <v>798</v>
      </c>
      <c r="E749" s="229" t="s">
        <v>152</v>
      </c>
      <c r="F749" s="229">
        <v>32295</v>
      </c>
      <c r="G749" s="229" t="s">
        <v>348</v>
      </c>
      <c r="H749" s="229" t="s">
        <v>2620</v>
      </c>
      <c r="I749" s="229" t="s">
        <v>382</v>
      </c>
      <c r="M749" s="229" t="s">
        <v>274</v>
      </c>
    </row>
    <row r="750" spans="1:13" s="229" customFormat="1" ht="17.25" customHeight="1" x14ac:dyDescent="0.2">
      <c r="A750" s="229">
        <v>419613</v>
      </c>
      <c r="B750" s="229" t="s">
        <v>1634</v>
      </c>
      <c r="C750" s="229" t="s">
        <v>1635</v>
      </c>
      <c r="D750" s="229" t="s">
        <v>843</v>
      </c>
      <c r="E750" s="229" t="s">
        <v>152</v>
      </c>
      <c r="F750" s="229">
        <v>34722</v>
      </c>
      <c r="G750" s="229" t="s">
        <v>284</v>
      </c>
      <c r="H750" s="229" t="s">
        <v>315</v>
      </c>
      <c r="I750" s="229" t="s">
        <v>381</v>
      </c>
      <c r="M750" s="229" t="s">
        <v>284</v>
      </c>
    </row>
    <row r="751" spans="1:13" s="229" customFormat="1" ht="17.25" customHeight="1" x14ac:dyDescent="0.2">
      <c r="A751" s="229">
        <v>419614</v>
      </c>
      <c r="B751" s="229" t="s">
        <v>2420</v>
      </c>
      <c r="C751" s="229" t="s">
        <v>614</v>
      </c>
      <c r="D751" s="229" t="s">
        <v>390</v>
      </c>
      <c r="E751" s="229" t="s">
        <v>152</v>
      </c>
      <c r="F751" s="229">
        <v>35431</v>
      </c>
      <c r="G751" s="229" t="s">
        <v>284</v>
      </c>
      <c r="H751" s="229" t="s">
        <v>315</v>
      </c>
      <c r="I751" s="229" t="s">
        <v>382</v>
      </c>
      <c r="M751" s="229" t="s">
        <v>284</v>
      </c>
    </row>
    <row r="752" spans="1:13" s="229" customFormat="1" ht="17.25" customHeight="1" x14ac:dyDescent="0.2">
      <c r="A752" s="229">
        <v>419632</v>
      </c>
      <c r="B752" s="229" t="s">
        <v>2532</v>
      </c>
      <c r="C752" s="229" t="s">
        <v>93</v>
      </c>
      <c r="D752" s="229" t="s">
        <v>425</v>
      </c>
      <c r="E752" s="229" t="s">
        <v>152</v>
      </c>
      <c r="F752" s="229">
        <v>33683</v>
      </c>
      <c r="G752" s="229" t="s">
        <v>2632</v>
      </c>
      <c r="H752" s="229" t="s">
        <v>315</v>
      </c>
      <c r="I752" s="229" t="s">
        <v>382</v>
      </c>
      <c r="M752" s="229" t="s">
        <v>293</v>
      </c>
    </row>
    <row r="753" spans="1:13" s="229" customFormat="1" ht="17.25" customHeight="1" x14ac:dyDescent="0.2">
      <c r="A753" s="229">
        <v>419638</v>
      </c>
      <c r="B753" s="229" t="s">
        <v>487</v>
      </c>
      <c r="C753" s="229" t="s">
        <v>392</v>
      </c>
      <c r="D753" s="229" t="s">
        <v>231</v>
      </c>
      <c r="E753" s="229" t="s">
        <v>152</v>
      </c>
      <c r="F753" s="229">
        <v>30409</v>
      </c>
      <c r="G753" s="229" t="s">
        <v>284</v>
      </c>
      <c r="H753" s="229" t="s">
        <v>315</v>
      </c>
      <c r="I753" s="229" t="s">
        <v>381</v>
      </c>
      <c r="M753" s="229" t="s">
        <v>293</v>
      </c>
    </row>
    <row r="754" spans="1:13" s="229" customFormat="1" ht="17.25" customHeight="1" x14ac:dyDescent="0.2">
      <c r="A754" s="229">
        <v>419639</v>
      </c>
      <c r="B754" s="229" t="s">
        <v>1234</v>
      </c>
      <c r="C754" s="229" t="s">
        <v>790</v>
      </c>
      <c r="D754" s="229" t="s">
        <v>235</v>
      </c>
      <c r="E754" s="229" t="s">
        <v>152</v>
      </c>
      <c r="F754" s="229">
        <v>35065</v>
      </c>
      <c r="G754" s="229" t="s">
        <v>284</v>
      </c>
      <c r="H754" s="229" t="s">
        <v>315</v>
      </c>
      <c r="I754" s="229" t="s">
        <v>381</v>
      </c>
      <c r="M754" s="229" t="s">
        <v>284</v>
      </c>
    </row>
    <row r="755" spans="1:13" s="229" customFormat="1" ht="17.25" customHeight="1" x14ac:dyDescent="0.2">
      <c r="A755" s="229">
        <v>419640</v>
      </c>
      <c r="B755" s="229" t="s">
        <v>2419</v>
      </c>
      <c r="C755" s="229" t="s">
        <v>547</v>
      </c>
      <c r="D755" s="229" t="s">
        <v>231</v>
      </c>
      <c r="E755" s="229" t="s">
        <v>152</v>
      </c>
      <c r="F755" s="229">
        <v>34583</v>
      </c>
      <c r="G755" s="229" t="s">
        <v>284</v>
      </c>
      <c r="H755" s="229" t="s">
        <v>315</v>
      </c>
      <c r="I755" s="229" t="s">
        <v>382</v>
      </c>
      <c r="M755" s="229" t="s">
        <v>284</v>
      </c>
    </row>
    <row r="756" spans="1:13" s="229" customFormat="1" ht="17.25" customHeight="1" x14ac:dyDescent="0.2">
      <c r="A756" s="229">
        <v>419645</v>
      </c>
      <c r="B756" s="229" t="s">
        <v>2458</v>
      </c>
      <c r="C756" s="229" t="s">
        <v>120</v>
      </c>
      <c r="D756" s="229" t="s">
        <v>659</v>
      </c>
      <c r="E756" s="229" t="s">
        <v>152</v>
      </c>
      <c r="F756" s="229">
        <v>35065</v>
      </c>
      <c r="G756" s="229" t="s">
        <v>284</v>
      </c>
      <c r="H756" s="229" t="s">
        <v>315</v>
      </c>
      <c r="I756" s="229" t="s">
        <v>382</v>
      </c>
      <c r="M756" s="229" t="s">
        <v>284</v>
      </c>
    </row>
    <row r="757" spans="1:13" s="229" customFormat="1" ht="17.25" customHeight="1" x14ac:dyDescent="0.2">
      <c r="A757" s="229">
        <v>419646</v>
      </c>
      <c r="B757" s="229" t="s">
        <v>2318</v>
      </c>
      <c r="C757" s="229" t="s">
        <v>2319</v>
      </c>
      <c r="D757" s="229" t="s">
        <v>210</v>
      </c>
      <c r="E757" s="229" t="s">
        <v>152</v>
      </c>
      <c r="F757" s="229">
        <v>34455</v>
      </c>
      <c r="G757" s="229" t="s">
        <v>284</v>
      </c>
      <c r="H757" s="229" t="s">
        <v>315</v>
      </c>
      <c r="I757" s="229" t="s">
        <v>382</v>
      </c>
      <c r="M757" s="229" t="s">
        <v>284</v>
      </c>
    </row>
    <row r="758" spans="1:13" s="229" customFormat="1" ht="17.25" customHeight="1" x14ac:dyDescent="0.2">
      <c r="A758" s="229">
        <v>419652</v>
      </c>
      <c r="B758" s="229" t="s">
        <v>1761</v>
      </c>
      <c r="C758" s="229" t="s">
        <v>127</v>
      </c>
      <c r="D758" s="229" t="s">
        <v>261</v>
      </c>
      <c r="E758" s="229" t="s">
        <v>152</v>
      </c>
      <c r="F758" s="229">
        <v>33970</v>
      </c>
      <c r="G758" s="229" t="s">
        <v>284</v>
      </c>
      <c r="H758" s="229" t="s">
        <v>315</v>
      </c>
      <c r="I758" s="229" t="s">
        <v>381</v>
      </c>
      <c r="M758" s="229" t="s">
        <v>284</v>
      </c>
    </row>
    <row r="759" spans="1:13" s="229" customFormat="1" ht="17.25" customHeight="1" x14ac:dyDescent="0.2">
      <c r="A759" s="229">
        <v>419664</v>
      </c>
      <c r="B759" s="229" t="s">
        <v>1545</v>
      </c>
      <c r="C759" s="229" t="s">
        <v>87</v>
      </c>
      <c r="D759" s="229" t="s">
        <v>564</v>
      </c>
      <c r="E759" s="229" t="s">
        <v>152</v>
      </c>
      <c r="F759" s="229">
        <v>30507</v>
      </c>
      <c r="G759" s="229" t="s">
        <v>293</v>
      </c>
      <c r="H759" s="229" t="s">
        <v>315</v>
      </c>
      <c r="I759" s="229" t="s">
        <v>381</v>
      </c>
      <c r="M759" s="229" t="s">
        <v>287</v>
      </c>
    </row>
    <row r="760" spans="1:13" s="229" customFormat="1" ht="17.25" customHeight="1" x14ac:dyDescent="0.2">
      <c r="A760" s="229">
        <v>419672</v>
      </c>
      <c r="B760" s="229" t="s">
        <v>1609</v>
      </c>
      <c r="C760" s="229" t="s">
        <v>113</v>
      </c>
      <c r="D760" s="229" t="s">
        <v>228</v>
      </c>
      <c r="E760" s="229" t="s">
        <v>152</v>
      </c>
      <c r="F760" s="229">
        <v>35247</v>
      </c>
      <c r="G760" s="229" t="s">
        <v>284</v>
      </c>
      <c r="H760" s="229" t="s">
        <v>315</v>
      </c>
      <c r="I760" s="229" t="s">
        <v>381</v>
      </c>
      <c r="M760" s="229" t="s">
        <v>284</v>
      </c>
    </row>
    <row r="761" spans="1:13" s="229" customFormat="1" ht="17.25" customHeight="1" x14ac:dyDescent="0.2">
      <c r="A761" s="229">
        <v>419685</v>
      </c>
      <c r="B761" s="229" t="s">
        <v>2317</v>
      </c>
      <c r="C761" s="229" t="s">
        <v>555</v>
      </c>
      <c r="D761" s="229" t="s">
        <v>425</v>
      </c>
      <c r="E761" s="229" t="s">
        <v>152</v>
      </c>
      <c r="F761" s="229">
        <v>34662</v>
      </c>
      <c r="G761" s="229" t="s">
        <v>284</v>
      </c>
      <c r="H761" s="229" t="s">
        <v>315</v>
      </c>
      <c r="I761" s="229" t="s">
        <v>382</v>
      </c>
      <c r="M761" s="229" t="s">
        <v>293</v>
      </c>
    </row>
    <row r="762" spans="1:13" s="229" customFormat="1" ht="17.25" customHeight="1" x14ac:dyDescent="0.2">
      <c r="A762" s="229">
        <v>419693</v>
      </c>
      <c r="B762" s="229" t="s">
        <v>1667</v>
      </c>
      <c r="C762" s="229" t="s">
        <v>74</v>
      </c>
      <c r="D762" s="229" t="s">
        <v>209</v>
      </c>
      <c r="E762" s="229" t="s">
        <v>152</v>
      </c>
      <c r="F762" s="229">
        <v>34714</v>
      </c>
      <c r="G762" s="229" t="s">
        <v>284</v>
      </c>
      <c r="H762" s="229" t="s">
        <v>315</v>
      </c>
      <c r="I762" s="229" t="s">
        <v>381</v>
      </c>
      <c r="M762" s="229" t="s">
        <v>284</v>
      </c>
    </row>
    <row r="763" spans="1:13" s="229" customFormat="1" ht="17.25" customHeight="1" x14ac:dyDescent="0.2">
      <c r="A763" s="229">
        <v>419698</v>
      </c>
      <c r="B763" s="229" t="s">
        <v>1167</v>
      </c>
      <c r="C763" s="229" t="s">
        <v>73</v>
      </c>
      <c r="D763" s="229" t="s">
        <v>213</v>
      </c>
      <c r="E763" s="229" t="s">
        <v>152</v>
      </c>
      <c r="F763" s="229">
        <v>32366</v>
      </c>
      <c r="G763" s="229" t="s">
        <v>284</v>
      </c>
      <c r="H763" s="229" t="s">
        <v>315</v>
      </c>
      <c r="I763" s="229" t="s">
        <v>381</v>
      </c>
      <c r="M763" s="229" t="s">
        <v>284</v>
      </c>
    </row>
    <row r="764" spans="1:13" s="229" customFormat="1" ht="17.25" customHeight="1" x14ac:dyDescent="0.2">
      <c r="A764" s="229">
        <v>419699</v>
      </c>
      <c r="B764" s="229" t="s">
        <v>1821</v>
      </c>
      <c r="C764" s="229" t="s">
        <v>1822</v>
      </c>
      <c r="D764" s="229" t="s">
        <v>1317</v>
      </c>
      <c r="E764" s="229" t="s">
        <v>152</v>
      </c>
      <c r="F764" s="229">
        <v>34194</v>
      </c>
      <c r="G764" s="229" t="s">
        <v>307</v>
      </c>
      <c r="H764" s="229" t="s">
        <v>315</v>
      </c>
      <c r="I764" s="229" t="s">
        <v>381</v>
      </c>
      <c r="M764" s="229" t="s">
        <v>297</v>
      </c>
    </row>
    <row r="765" spans="1:13" s="229" customFormat="1" ht="17.25" customHeight="1" x14ac:dyDescent="0.2">
      <c r="A765" s="229">
        <v>419706</v>
      </c>
      <c r="B765" s="229" t="s">
        <v>1633</v>
      </c>
      <c r="C765" s="229" t="s">
        <v>73</v>
      </c>
      <c r="D765" s="229" t="s">
        <v>207</v>
      </c>
      <c r="E765" s="229" t="s">
        <v>152</v>
      </c>
      <c r="F765" s="229">
        <v>34700</v>
      </c>
      <c r="G765" s="229" t="s">
        <v>284</v>
      </c>
      <c r="H765" s="229" t="s">
        <v>315</v>
      </c>
      <c r="I765" s="229" t="s">
        <v>381</v>
      </c>
      <c r="M765" s="229" t="s">
        <v>284</v>
      </c>
    </row>
    <row r="766" spans="1:13" s="229" customFormat="1" ht="17.25" customHeight="1" x14ac:dyDescent="0.2">
      <c r="A766" s="229">
        <v>419717</v>
      </c>
      <c r="B766" s="229" t="s">
        <v>1259</v>
      </c>
      <c r="C766" s="229" t="s">
        <v>430</v>
      </c>
      <c r="D766" s="229" t="s">
        <v>645</v>
      </c>
      <c r="E766" s="229" t="s">
        <v>151</v>
      </c>
      <c r="F766" s="229">
        <v>32253</v>
      </c>
      <c r="G766" s="229" t="s">
        <v>284</v>
      </c>
      <c r="H766" s="229" t="s">
        <v>315</v>
      </c>
      <c r="I766" s="229" t="s">
        <v>381</v>
      </c>
      <c r="M766" s="229" t="s">
        <v>284</v>
      </c>
    </row>
    <row r="767" spans="1:13" s="229" customFormat="1" ht="17.25" customHeight="1" x14ac:dyDescent="0.2">
      <c r="A767" s="229">
        <v>419741</v>
      </c>
      <c r="B767" s="229" t="s">
        <v>1728</v>
      </c>
      <c r="C767" s="229" t="s">
        <v>84</v>
      </c>
      <c r="D767" s="229" t="s">
        <v>232</v>
      </c>
      <c r="E767" s="229" t="s">
        <v>151</v>
      </c>
      <c r="F767" s="229">
        <v>34337</v>
      </c>
      <c r="G767" s="229" t="s">
        <v>2563</v>
      </c>
      <c r="H767" s="229" t="s">
        <v>315</v>
      </c>
      <c r="I767" s="229" t="s">
        <v>381</v>
      </c>
      <c r="M767" s="229" t="s">
        <v>293</v>
      </c>
    </row>
    <row r="768" spans="1:13" s="229" customFormat="1" ht="17.25" customHeight="1" x14ac:dyDescent="0.2">
      <c r="A768" s="229">
        <v>419744</v>
      </c>
      <c r="B768" s="229" t="s">
        <v>1430</v>
      </c>
      <c r="C768" s="229" t="s">
        <v>573</v>
      </c>
      <c r="D768" s="229" t="s">
        <v>239</v>
      </c>
      <c r="E768" s="229" t="s">
        <v>152</v>
      </c>
      <c r="F768" s="229">
        <v>33673</v>
      </c>
      <c r="G768" s="229" t="s">
        <v>284</v>
      </c>
      <c r="H768" s="229" t="s">
        <v>315</v>
      </c>
      <c r="I768" s="229" t="s">
        <v>381</v>
      </c>
      <c r="M768" s="229" t="s">
        <v>284</v>
      </c>
    </row>
    <row r="769" spans="1:13" s="229" customFormat="1" ht="17.25" customHeight="1" x14ac:dyDescent="0.2">
      <c r="A769" s="229">
        <v>419748</v>
      </c>
      <c r="B769" s="229" t="s">
        <v>1820</v>
      </c>
      <c r="C769" s="229" t="s">
        <v>93</v>
      </c>
      <c r="D769" s="229" t="s">
        <v>224</v>
      </c>
      <c r="E769" s="229" t="s">
        <v>152</v>
      </c>
      <c r="F769" s="229">
        <v>29108</v>
      </c>
      <c r="G769" s="229" t="s">
        <v>284</v>
      </c>
      <c r="H769" s="229" t="s">
        <v>315</v>
      </c>
      <c r="I769" s="229" t="s">
        <v>381</v>
      </c>
      <c r="M769" s="229" t="s">
        <v>309</v>
      </c>
    </row>
    <row r="770" spans="1:13" s="229" customFormat="1" ht="17.25" customHeight="1" x14ac:dyDescent="0.2">
      <c r="A770" s="229">
        <v>419757</v>
      </c>
      <c r="B770" s="229" t="s">
        <v>1109</v>
      </c>
      <c r="C770" s="229" t="s">
        <v>1110</v>
      </c>
      <c r="D770" s="229" t="s">
        <v>242</v>
      </c>
      <c r="E770" s="229" t="s">
        <v>151</v>
      </c>
      <c r="F770" s="229">
        <v>28235</v>
      </c>
      <c r="G770" s="229" t="s">
        <v>284</v>
      </c>
      <c r="H770" s="229" t="s">
        <v>315</v>
      </c>
      <c r="I770" s="229" t="s">
        <v>381</v>
      </c>
      <c r="M770" s="229" t="s">
        <v>293</v>
      </c>
    </row>
    <row r="771" spans="1:13" s="229" customFormat="1" ht="17.25" customHeight="1" x14ac:dyDescent="0.2">
      <c r="A771" s="229">
        <v>419785</v>
      </c>
      <c r="B771" s="229" t="s">
        <v>1354</v>
      </c>
      <c r="C771" s="229" t="s">
        <v>73</v>
      </c>
      <c r="D771" s="229" t="s">
        <v>512</v>
      </c>
      <c r="E771" s="229" t="s">
        <v>151</v>
      </c>
      <c r="F771" s="229">
        <v>34784</v>
      </c>
      <c r="G771" s="229" t="s">
        <v>2592</v>
      </c>
      <c r="H771" s="229" t="s">
        <v>315</v>
      </c>
      <c r="I771" s="229" t="s">
        <v>381</v>
      </c>
      <c r="M771" s="229" t="s">
        <v>293</v>
      </c>
    </row>
    <row r="772" spans="1:13" s="229" customFormat="1" ht="17.25" customHeight="1" x14ac:dyDescent="0.2">
      <c r="A772" s="229">
        <v>419788</v>
      </c>
      <c r="B772" s="229" t="s">
        <v>2457</v>
      </c>
      <c r="C772" s="229" t="s">
        <v>104</v>
      </c>
      <c r="D772" s="229" t="s">
        <v>421</v>
      </c>
      <c r="E772" s="229" t="s">
        <v>151</v>
      </c>
      <c r="F772" s="229">
        <v>34843</v>
      </c>
      <c r="G772" s="229" t="s">
        <v>2578</v>
      </c>
      <c r="H772" s="229" t="s">
        <v>315</v>
      </c>
      <c r="I772" s="229" t="s">
        <v>382</v>
      </c>
      <c r="M772" s="229" t="s">
        <v>284</v>
      </c>
    </row>
    <row r="773" spans="1:13" s="229" customFormat="1" ht="17.25" customHeight="1" x14ac:dyDescent="0.2">
      <c r="A773" s="229">
        <v>419791</v>
      </c>
      <c r="B773" s="229" t="s">
        <v>1760</v>
      </c>
      <c r="C773" s="229" t="s">
        <v>73</v>
      </c>
      <c r="D773" s="229" t="s">
        <v>628</v>
      </c>
      <c r="E773" s="229" t="s">
        <v>151</v>
      </c>
      <c r="F773" s="229">
        <v>34761</v>
      </c>
      <c r="G773" s="229" t="s">
        <v>284</v>
      </c>
      <c r="H773" s="229" t="s">
        <v>315</v>
      </c>
      <c r="I773" s="229" t="s">
        <v>381</v>
      </c>
      <c r="M773" s="229" t="s">
        <v>284</v>
      </c>
    </row>
    <row r="774" spans="1:13" s="229" customFormat="1" ht="17.25" customHeight="1" x14ac:dyDescent="0.2">
      <c r="A774" s="229">
        <v>419794</v>
      </c>
      <c r="B774" s="229" t="s">
        <v>1353</v>
      </c>
      <c r="C774" s="229" t="s">
        <v>1237</v>
      </c>
      <c r="D774" s="229" t="s">
        <v>212</v>
      </c>
      <c r="E774" s="229" t="s">
        <v>151</v>
      </c>
      <c r="F774" s="229">
        <v>34576</v>
      </c>
      <c r="G774" s="229" t="s">
        <v>284</v>
      </c>
      <c r="H774" s="229" t="s">
        <v>315</v>
      </c>
      <c r="I774" s="229" t="s">
        <v>381</v>
      </c>
      <c r="M774" s="229" t="s">
        <v>284</v>
      </c>
    </row>
    <row r="775" spans="1:13" s="229" customFormat="1" ht="17.25" customHeight="1" x14ac:dyDescent="0.2">
      <c r="A775" s="229">
        <v>419802</v>
      </c>
      <c r="B775" s="229" t="s">
        <v>2292</v>
      </c>
      <c r="C775" s="229" t="s">
        <v>104</v>
      </c>
      <c r="D775" s="229" t="s">
        <v>404</v>
      </c>
      <c r="E775" s="229" t="s">
        <v>151</v>
      </c>
      <c r="F775" s="229">
        <v>35019</v>
      </c>
      <c r="G775" s="229" t="s">
        <v>307</v>
      </c>
      <c r="H775" s="229" t="s">
        <v>315</v>
      </c>
      <c r="I775" s="229" t="s">
        <v>381</v>
      </c>
      <c r="M775" s="229" t="s">
        <v>293</v>
      </c>
    </row>
    <row r="776" spans="1:13" s="229" customFormat="1" ht="17.25" customHeight="1" x14ac:dyDescent="0.2">
      <c r="A776" s="229">
        <v>419818</v>
      </c>
      <c r="B776" s="229" t="s">
        <v>1210</v>
      </c>
      <c r="C776" s="229" t="s">
        <v>624</v>
      </c>
      <c r="D776" s="229" t="s">
        <v>656</v>
      </c>
      <c r="E776" s="229" t="s">
        <v>152</v>
      </c>
      <c r="F776" s="229">
        <v>35251</v>
      </c>
      <c r="G776" s="229" t="s">
        <v>284</v>
      </c>
      <c r="H776" s="229" t="s">
        <v>315</v>
      </c>
      <c r="I776" s="229" t="s">
        <v>381</v>
      </c>
      <c r="M776" s="229" t="s">
        <v>284</v>
      </c>
    </row>
    <row r="777" spans="1:13" s="229" customFormat="1" ht="17.25" customHeight="1" x14ac:dyDescent="0.2">
      <c r="A777" s="229">
        <v>419821</v>
      </c>
      <c r="B777" s="229" t="s">
        <v>1139</v>
      </c>
      <c r="C777" s="229" t="s">
        <v>598</v>
      </c>
      <c r="D777" s="229" t="s">
        <v>723</v>
      </c>
      <c r="E777" s="229" t="s">
        <v>152</v>
      </c>
      <c r="F777" s="229">
        <v>32234</v>
      </c>
      <c r="G777" s="229" t="s">
        <v>284</v>
      </c>
      <c r="H777" s="229" t="s">
        <v>315</v>
      </c>
      <c r="I777" s="229" t="s">
        <v>381</v>
      </c>
      <c r="M777" s="229" t="s">
        <v>300</v>
      </c>
    </row>
    <row r="778" spans="1:13" s="229" customFormat="1" ht="17.25" customHeight="1" x14ac:dyDescent="0.2">
      <c r="A778" s="229">
        <v>419823</v>
      </c>
      <c r="B778" s="229" t="s">
        <v>1776</v>
      </c>
      <c r="C778" s="229" t="s">
        <v>389</v>
      </c>
      <c r="D778" s="229" t="s">
        <v>236</v>
      </c>
      <c r="E778" s="229" t="s">
        <v>152</v>
      </c>
      <c r="F778" s="229">
        <v>27673</v>
      </c>
      <c r="G778" s="229" t="s">
        <v>297</v>
      </c>
      <c r="H778" s="229" t="s">
        <v>315</v>
      </c>
      <c r="I778" s="229" t="s">
        <v>381</v>
      </c>
      <c r="M778" s="229" t="s">
        <v>284</v>
      </c>
    </row>
    <row r="779" spans="1:13" s="229" customFormat="1" ht="17.25" customHeight="1" x14ac:dyDescent="0.2">
      <c r="A779" s="229">
        <v>419840</v>
      </c>
      <c r="B779" s="229" t="s">
        <v>2316</v>
      </c>
      <c r="C779" s="229" t="s">
        <v>794</v>
      </c>
      <c r="D779" s="229" t="s">
        <v>204</v>
      </c>
      <c r="E779" s="229" t="s">
        <v>152</v>
      </c>
      <c r="F779" s="229">
        <v>32518</v>
      </c>
      <c r="G779" s="229" t="s">
        <v>284</v>
      </c>
      <c r="H779" s="229" t="s">
        <v>315</v>
      </c>
      <c r="I779" s="229" t="s">
        <v>382</v>
      </c>
      <c r="M779" s="229" t="s">
        <v>284</v>
      </c>
    </row>
    <row r="780" spans="1:13" s="229" customFormat="1" ht="17.25" customHeight="1" x14ac:dyDescent="0.2">
      <c r="A780" s="229">
        <v>419841</v>
      </c>
      <c r="B780" s="229" t="s">
        <v>1693</v>
      </c>
      <c r="C780" s="229" t="s">
        <v>116</v>
      </c>
      <c r="D780" s="229" t="s">
        <v>229</v>
      </c>
      <c r="E780" s="229" t="s">
        <v>152</v>
      </c>
      <c r="F780" s="229">
        <v>34912</v>
      </c>
      <c r="G780" s="229" t="s">
        <v>284</v>
      </c>
      <c r="H780" s="229" t="s">
        <v>315</v>
      </c>
      <c r="I780" s="229" t="s">
        <v>381</v>
      </c>
      <c r="M780" s="229" t="s">
        <v>284</v>
      </c>
    </row>
    <row r="781" spans="1:13" s="229" customFormat="1" ht="17.25" customHeight="1" x14ac:dyDescent="0.2">
      <c r="A781" s="229">
        <v>419854</v>
      </c>
      <c r="B781" s="229" t="s">
        <v>1193</v>
      </c>
      <c r="C781" s="229" t="s">
        <v>846</v>
      </c>
      <c r="D781" s="229" t="s">
        <v>796</v>
      </c>
      <c r="E781" s="229" t="s">
        <v>151</v>
      </c>
      <c r="F781" s="229">
        <v>34510</v>
      </c>
      <c r="G781" s="229" t="s">
        <v>2711</v>
      </c>
      <c r="H781" s="229" t="s">
        <v>315</v>
      </c>
      <c r="I781" s="229" t="s">
        <v>381</v>
      </c>
      <c r="M781" s="229" t="s">
        <v>285</v>
      </c>
    </row>
    <row r="782" spans="1:13" s="229" customFormat="1" ht="17.25" customHeight="1" x14ac:dyDescent="0.2">
      <c r="A782" s="229">
        <v>419856</v>
      </c>
      <c r="B782" s="229" t="s">
        <v>2347</v>
      </c>
      <c r="C782" s="229" t="s">
        <v>73</v>
      </c>
      <c r="D782" s="229" t="s">
        <v>252</v>
      </c>
      <c r="E782" s="229" t="s">
        <v>151</v>
      </c>
      <c r="F782" s="229">
        <v>34902</v>
      </c>
      <c r="G782" s="229" t="s">
        <v>307</v>
      </c>
      <c r="H782" s="229" t="s">
        <v>315</v>
      </c>
      <c r="I782" s="229" t="s">
        <v>382</v>
      </c>
      <c r="M782" s="229" t="s">
        <v>293</v>
      </c>
    </row>
    <row r="783" spans="1:13" s="229" customFormat="1" ht="17.25" customHeight="1" x14ac:dyDescent="0.2">
      <c r="A783" s="229">
        <v>419871</v>
      </c>
      <c r="B783" s="229" t="s">
        <v>1286</v>
      </c>
      <c r="C783" s="229" t="s">
        <v>694</v>
      </c>
      <c r="D783" s="229" t="s">
        <v>253</v>
      </c>
      <c r="E783" s="229" t="s">
        <v>151</v>
      </c>
      <c r="F783" s="229">
        <v>34700</v>
      </c>
      <c r="G783" s="229" t="s">
        <v>284</v>
      </c>
      <c r="H783" s="229" t="s">
        <v>315</v>
      </c>
      <c r="I783" s="229" t="s">
        <v>381</v>
      </c>
      <c r="M783" s="229" t="s">
        <v>284</v>
      </c>
    </row>
    <row r="784" spans="1:13" s="229" customFormat="1" ht="17.25" customHeight="1" x14ac:dyDescent="0.2">
      <c r="A784" s="229">
        <v>419876</v>
      </c>
      <c r="B784" s="229" t="s">
        <v>1352</v>
      </c>
      <c r="C784" s="229" t="s">
        <v>852</v>
      </c>
      <c r="D784" s="229" t="s">
        <v>235</v>
      </c>
      <c r="E784" s="229" t="s">
        <v>151</v>
      </c>
      <c r="F784" s="229">
        <v>34895</v>
      </c>
      <c r="G784" s="229" t="s">
        <v>284</v>
      </c>
      <c r="H784" s="229" t="s">
        <v>315</v>
      </c>
      <c r="I784" s="229" t="s">
        <v>381</v>
      </c>
      <c r="M784" s="229" t="s">
        <v>284</v>
      </c>
    </row>
    <row r="785" spans="1:13" s="229" customFormat="1" ht="17.25" customHeight="1" x14ac:dyDescent="0.2">
      <c r="A785" s="229">
        <v>419878</v>
      </c>
      <c r="B785" s="229" t="s">
        <v>997</v>
      </c>
      <c r="C785" s="229" t="s">
        <v>738</v>
      </c>
      <c r="D785" s="229" t="s">
        <v>890</v>
      </c>
      <c r="E785" s="229" t="s">
        <v>151</v>
      </c>
      <c r="F785" s="229">
        <v>35074</v>
      </c>
      <c r="G785" s="229" t="s">
        <v>284</v>
      </c>
      <c r="H785" s="229" t="s">
        <v>315</v>
      </c>
      <c r="I785" s="229" t="s">
        <v>381</v>
      </c>
      <c r="M785" s="229" t="s">
        <v>284</v>
      </c>
    </row>
    <row r="786" spans="1:13" s="229" customFormat="1" ht="17.25" customHeight="1" x14ac:dyDescent="0.2">
      <c r="A786" s="229">
        <v>419879</v>
      </c>
      <c r="B786" s="229" t="s">
        <v>1819</v>
      </c>
      <c r="C786" s="229" t="s">
        <v>73</v>
      </c>
      <c r="D786" s="229" t="s">
        <v>664</v>
      </c>
      <c r="E786" s="229" t="s">
        <v>151</v>
      </c>
      <c r="F786" s="229">
        <v>33989</v>
      </c>
      <c r="G786" s="229" t="s">
        <v>284</v>
      </c>
      <c r="H786" s="229" t="s">
        <v>315</v>
      </c>
      <c r="I786" s="229" t="s">
        <v>381</v>
      </c>
      <c r="M786" s="229" t="s">
        <v>293</v>
      </c>
    </row>
    <row r="787" spans="1:13" s="229" customFormat="1" ht="17.25" customHeight="1" x14ac:dyDescent="0.2">
      <c r="A787" s="229">
        <v>419883</v>
      </c>
      <c r="B787" s="229" t="s">
        <v>2415</v>
      </c>
      <c r="C787" s="229" t="s">
        <v>77</v>
      </c>
      <c r="D787" s="229" t="s">
        <v>590</v>
      </c>
      <c r="E787" s="229" t="s">
        <v>151</v>
      </c>
      <c r="F787" s="229">
        <v>34226</v>
      </c>
      <c r="G787" s="229" t="s">
        <v>284</v>
      </c>
      <c r="H787" s="229" t="s">
        <v>315</v>
      </c>
      <c r="I787" s="229" t="s">
        <v>382</v>
      </c>
      <c r="M787" s="229" t="s">
        <v>284</v>
      </c>
    </row>
    <row r="788" spans="1:13" s="229" customFormat="1" ht="17.25" customHeight="1" x14ac:dyDescent="0.2">
      <c r="A788" s="229">
        <v>419897</v>
      </c>
      <c r="B788" s="229" t="s">
        <v>532</v>
      </c>
      <c r="C788" s="229" t="s">
        <v>90</v>
      </c>
      <c r="D788" s="229" t="s">
        <v>237</v>
      </c>
      <c r="E788" s="229" t="s">
        <v>152</v>
      </c>
      <c r="F788" s="229">
        <v>35037</v>
      </c>
      <c r="G788" s="229" t="s">
        <v>284</v>
      </c>
      <c r="H788" s="229" t="s">
        <v>315</v>
      </c>
      <c r="I788" s="229" t="s">
        <v>381</v>
      </c>
      <c r="M788" s="229" t="s">
        <v>284</v>
      </c>
    </row>
    <row r="789" spans="1:13" s="229" customFormat="1" ht="17.25" customHeight="1" x14ac:dyDescent="0.2">
      <c r="A789" s="229">
        <v>419900</v>
      </c>
      <c r="B789" s="229" t="s">
        <v>1532</v>
      </c>
      <c r="C789" s="229" t="s">
        <v>633</v>
      </c>
      <c r="D789" s="229" t="s">
        <v>211</v>
      </c>
      <c r="E789" s="229" t="s">
        <v>152</v>
      </c>
      <c r="F789" s="229">
        <v>33033</v>
      </c>
      <c r="G789" s="229" t="s">
        <v>284</v>
      </c>
      <c r="H789" s="229" t="s">
        <v>315</v>
      </c>
      <c r="I789" s="229" t="s">
        <v>381</v>
      </c>
      <c r="M789" s="229" t="s">
        <v>284</v>
      </c>
    </row>
    <row r="790" spans="1:13" s="229" customFormat="1" ht="17.25" customHeight="1" x14ac:dyDescent="0.2">
      <c r="A790" s="229">
        <v>419909</v>
      </c>
      <c r="B790" s="229" t="s">
        <v>1632</v>
      </c>
      <c r="C790" s="229" t="s">
        <v>73</v>
      </c>
      <c r="D790" s="229" t="s">
        <v>98</v>
      </c>
      <c r="E790" s="229" t="s">
        <v>151</v>
      </c>
      <c r="F790" s="229">
        <v>34643</v>
      </c>
      <c r="G790" s="229" t="s">
        <v>284</v>
      </c>
      <c r="H790" s="229" t="s">
        <v>315</v>
      </c>
      <c r="I790" s="229" t="s">
        <v>381</v>
      </c>
      <c r="M790" s="229" t="s">
        <v>293</v>
      </c>
    </row>
    <row r="791" spans="1:13" s="229" customFormat="1" ht="17.25" customHeight="1" x14ac:dyDescent="0.2">
      <c r="A791" s="229">
        <v>419912</v>
      </c>
      <c r="B791" s="229" t="s">
        <v>2374</v>
      </c>
      <c r="C791" s="229" t="s">
        <v>92</v>
      </c>
      <c r="D791" s="229" t="s">
        <v>884</v>
      </c>
      <c r="E791" s="229" t="s">
        <v>151</v>
      </c>
      <c r="F791" s="229">
        <v>34700</v>
      </c>
      <c r="G791" s="229" t="s">
        <v>267</v>
      </c>
      <c r="H791" s="229" t="s">
        <v>315</v>
      </c>
      <c r="I791" s="229" t="s">
        <v>382</v>
      </c>
      <c r="M791" s="229" t="s">
        <v>289</v>
      </c>
    </row>
    <row r="792" spans="1:13" s="229" customFormat="1" ht="17.25" customHeight="1" x14ac:dyDescent="0.2">
      <c r="A792" s="229">
        <v>419918</v>
      </c>
      <c r="B792" s="229" t="s">
        <v>1470</v>
      </c>
      <c r="C792" s="229" t="s">
        <v>73</v>
      </c>
      <c r="D792" s="229" t="s">
        <v>210</v>
      </c>
      <c r="E792" s="229" t="s">
        <v>151</v>
      </c>
      <c r="F792" s="229">
        <v>35796</v>
      </c>
      <c r="G792" s="229" t="s">
        <v>284</v>
      </c>
      <c r="H792" s="229" t="s">
        <v>315</v>
      </c>
      <c r="I792" s="229" t="s">
        <v>381</v>
      </c>
      <c r="M792" s="229" t="s">
        <v>284</v>
      </c>
    </row>
    <row r="793" spans="1:13" s="229" customFormat="1" ht="17.25" customHeight="1" x14ac:dyDescent="0.2">
      <c r="A793" s="229">
        <v>419923</v>
      </c>
      <c r="B793" s="229" t="s">
        <v>1818</v>
      </c>
      <c r="C793" s="229" t="s">
        <v>91</v>
      </c>
      <c r="D793" s="229" t="s">
        <v>815</v>
      </c>
      <c r="E793" s="229" t="s">
        <v>151</v>
      </c>
      <c r="F793" s="229">
        <v>34379</v>
      </c>
      <c r="G793" s="229" t="s">
        <v>299</v>
      </c>
      <c r="H793" s="229" t="s">
        <v>315</v>
      </c>
      <c r="I793" s="229" t="s">
        <v>381</v>
      </c>
      <c r="M793" s="229" t="s">
        <v>293</v>
      </c>
    </row>
    <row r="794" spans="1:13" s="229" customFormat="1" ht="17.25" customHeight="1" x14ac:dyDescent="0.2">
      <c r="A794" s="229">
        <v>419927</v>
      </c>
      <c r="B794" s="229" t="s">
        <v>1055</v>
      </c>
      <c r="C794" s="229" t="s">
        <v>92</v>
      </c>
      <c r="D794" s="229" t="s">
        <v>256</v>
      </c>
      <c r="E794" s="229" t="s">
        <v>152</v>
      </c>
      <c r="F794" s="229">
        <v>33409</v>
      </c>
      <c r="G794" s="229" t="s">
        <v>2616</v>
      </c>
      <c r="H794" s="229" t="s">
        <v>315</v>
      </c>
      <c r="I794" s="229" t="s">
        <v>381</v>
      </c>
      <c r="M794" s="229" t="s">
        <v>293</v>
      </c>
    </row>
    <row r="795" spans="1:13" s="229" customFormat="1" ht="17.25" customHeight="1" x14ac:dyDescent="0.2">
      <c r="A795" s="229">
        <v>419930</v>
      </c>
      <c r="B795" s="229" t="s">
        <v>1531</v>
      </c>
      <c r="C795" s="229" t="s">
        <v>100</v>
      </c>
      <c r="D795" s="229" t="s">
        <v>246</v>
      </c>
      <c r="E795" s="229" t="s">
        <v>151</v>
      </c>
      <c r="F795" s="229">
        <v>33091</v>
      </c>
      <c r="G795" s="229" t="s">
        <v>284</v>
      </c>
      <c r="H795" s="229" t="s">
        <v>315</v>
      </c>
      <c r="I795" s="229" t="s">
        <v>381</v>
      </c>
      <c r="M795" s="229" t="s">
        <v>303</v>
      </c>
    </row>
    <row r="796" spans="1:13" s="229" customFormat="1" ht="17.25" customHeight="1" x14ac:dyDescent="0.2">
      <c r="A796" s="229">
        <v>419938</v>
      </c>
      <c r="B796" s="229" t="s">
        <v>1456</v>
      </c>
      <c r="C796" s="229" t="s">
        <v>92</v>
      </c>
      <c r="D796" s="229" t="s">
        <v>411</v>
      </c>
      <c r="E796" s="229" t="s">
        <v>151</v>
      </c>
      <c r="F796" s="229">
        <v>34896</v>
      </c>
      <c r="G796" s="229" t="s">
        <v>2572</v>
      </c>
      <c r="H796" s="229" t="s">
        <v>315</v>
      </c>
      <c r="I796" s="229" t="s">
        <v>381</v>
      </c>
      <c r="M796" s="229" t="s">
        <v>293</v>
      </c>
    </row>
    <row r="797" spans="1:13" s="229" customFormat="1" ht="17.25" customHeight="1" x14ac:dyDescent="0.2">
      <c r="A797" s="229">
        <v>419948</v>
      </c>
      <c r="B797" s="229" t="s">
        <v>1555</v>
      </c>
      <c r="C797" s="229" t="s">
        <v>73</v>
      </c>
      <c r="D797" s="229" t="s">
        <v>225</v>
      </c>
      <c r="E797" s="229" t="s">
        <v>152</v>
      </c>
      <c r="F797" s="229">
        <v>35084</v>
      </c>
      <c r="G797" s="229" t="s">
        <v>284</v>
      </c>
      <c r="H797" s="229" t="s">
        <v>315</v>
      </c>
      <c r="I797" s="229" t="s">
        <v>381</v>
      </c>
      <c r="M797" s="229" t="s">
        <v>284</v>
      </c>
    </row>
    <row r="798" spans="1:13" s="229" customFormat="1" ht="17.25" customHeight="1" x14ac:dyDescent="0.2">
      <c r="A798" s="229">
        <v>419962</v>
      </c>
      <c r="B798" s="229" t="s">
        <v>996</v>
      </c>
      <c r="C798" s="229" t="s">
        <v>750</v>
      </c>
      <c r="D798" s="229" t="s">
        <v>590</v>
      </c>
      <c r="E798" s="229" t="s">
        <v>151</v>
      </c>
      <c r="F798" s="229">
        <v>31778</v>
      </c>
      <c r="G798" s="229" t="s">
        <v>284</v>
      </c>
      <c r="H798" s="229" t="s">
        <v>315</v>
      </c>
      <c r="I798" s="229" t="s">
        <v>381</v>
      </c>
      <c r="M798" s="229" t="s">
        <v>284</v>
      </c>
    </row>
    <row r="799" spans="1:13" s="229" customFormat="1" ht="17.25" customHeight="1" x14ac:dyDescent="0.2">
      <c r="A799" s="229">
        <v>419967</v>
      </c>
      <c r="B799" s="229" t="s">
        <v>2531</v>
      </c>
      <c r="C799" s="229" t="s">
        <v>91</v>
      </c>
      <c r="D799" s="229" t="s">
        <v>133</v>
      </c>
      <c r="E799" s="229" t="s">
        <v>152</v>
      </c>
      <c r="F799" s="229">
        <v>34627</v>
      </c>
      <c r="G799" s="229" t="s">
        <v>284</v>
      </c>
      <c r="H799" s="229" t="s">
        <v>315</v>
      </c>
      <c r="I799" s="229" t="s">
        <v>382</v>
      </c>
      <c r="M799" s="229" t="s">
        <v>284</v>
      </c>
    </row>
    <row r="800" spans="1:13" s="229" customFormat="1" ht="17.25" customHeight="1" x14ac:dyDescent="0.2">
      <c r="A800" s="229">
        <v>419968</v>
      </c>
      <c r="B800" s="229" t="s">
        <v>1650</v>
      </c>
      <c r="C800" s="229" t="s">
        <v>96</v>
      </c>
      <c r="D800" s="229" t="s">
        <v>244</v>
      </c>
      <c r="E800" s="229" t="s">
        <v>152</v>
      </c>
      <c r="F800" s="229">
        <v>35235</v>
      </c>
      <c r="G800" s="229" t="s">
        <v>284</v>
      </c>
      <c r="H800" s="229" t="s">
        <v>315</v>
      </c>
      <c r="I800" s="229" t="s">
        <v>381</v>
      </c>
      <c r="M800" s="229" t="s">
        <v>284</v>
      </c>
    </row>
    <row r="801" spans="1:13" s="229" customFormat="1" ht="17.25" customHeight="1" x14ac:dyDescent="0.2">
      <c r="A801" s="229">
        <v>419969</v>
      </c>
      <c r="B801" s="229" t="s">
        <v>1692</v>
      </c>
      <c r="C801" s="229" t="s">
        <v>73</v>
      </c>
      <c r="D801" s="229" t="s">
        <v>932</v>
      </c>
      <c r="E801" s="229" t="s">
        <v>152</v>
      </c>
      <c r="F801" s="229">
        <v>28236</v>
      </c>
      <c r="G801" s="229" t="s">
        <v>2640</v>
      </c>
      <c r="H801" s="229" t="s">
        <v>316</v>
      </c>
      <c r="I801" s="229" t="s">
        <v>381</v>
      </c>
      <c r="M801" s="229" t="s">
        <v>274</v>
      </c>
    </row>
    <row r="802" spans="1:13" s="229" customFormat="1" ht="17.25" customHeight="1" x14ac:dyDescent="0.2">
      <c r="A802" s="229">
        <v>419973</v>
      </c>
      <c r="B802" s="229" t="s">
        <v>1397</v>
      </c>
      <c r="C802" s="229" t="s">
        <v>91</v>
      </c>
      <c r="D802" s="229" t="s">
        <v>244</v>
      </c>
      <c r="E802" s="229" t="s">
        <v>152</v>
      </c>
      <c r="F802" s="229">
        <v>33970</v>
      </c>
      <c r="G802" s="229" t="s">
        <v>284</v>
      </c>
      <c r="H802" s="229" t="s">
        <v>315</v>
      </c>
      <c r="I802" s="229" t="s">
        <v>381</v>
      </c>
      <c r="M802" s="229" t="s">
        <v>284</v>
      </c>
    </row>
    <row r="803" spans="1:13" s="229" customFormat="1" ht="17.25" customHeight="1" x14ac:dyDescent="0.2">
      <c r="A803" s="229">
        <v>419978</v>
      </c>
      <c r="B803" s="229" t="s">
        <v>461</v>
      </c>
      <c r="C803" s="229" t="s">
        <v>73</v>
      </c>
      <c r="D803" s="229" t="s">
        <v>261</v>
      </c>
      <c r="E803" s="229" t="s">
        <v>152</v>
      </c>
      <c r="F803" s="229">
        <v>35796</v>
      </c>
      <c r="G803" s="229" t="s">
        <v>284</v>
      </c>
      <c r="H803" s="229" t="s">
        <v>315</v>
      </c>
      <c r="I803" s="229" t="s">
        <v>381</v>
      </c>
      <c r="M803" s="229" t="s">
        <v>284</v>
      </c>
    </row>
    <row r="804" spans="1:13" s="229" customFormat="1" ht="17.25" customHeight="1" x14ac:dyDescent="0.2">
      <c r="A804" s="229">
        <v>419982</v>
      </c>
      <c r="B804" s="229" t="s">
        <v>1138</v>
      </c>
      <c r="C804" s="229" t="s">
        <v>644</v>
      </c>
      <c r="D804" s="229" t="s">
        <v>957</v>
      </c>
      <c r="E804" s="229" t="s">
        <v>152</v>
      </c>
      <c r="F804" s="229">
        <v>33756</v>
      </c>
      <c r="G804" s="229" t="s">
        <v>2634</v>
      </c>
      <c r="H804" s="229" t="s">
        <v>315</v>
      </c>
      <c r="I804" s="229" t="s">
        <v>381</v>
      </c>
      <c r="M804" s="229" t="s">
        <v>293</v>
      </c>
    </row>
    <row r="805" spans="1:13" s="229" customFormat="1" ht="17.25" customHeight="1" x14ac:dyDescent="0.2">
      <c r="A805" s="229">
        <v>419986</v>
      </c>
      <c r="B805" s="229" t="s">
        <v>1691</v>
      </c>
      <c r="C805" s="229" t="s">
        <v>75</v>
      </c>
      <c r="D805" s="229" t="s">
        <v>777</v>
      </c>
      <c r="E805" s="229" t="s">
        <v>152</v>
      </c>
      <c r="F805" s="229">
        <v>35796</v>
      </c>
      <c r="G805" s="229" t="s">
        <v>284</v>
      </c>
      <c r="H805" s="229" t="s">
        <v>315</v>
      </c>
      <c r="I805" s="229" t="s">
        <v>381</v>
      </c>
      <c r="M805" s="229" t="s">
        <v>284</v>
      </c>
    </row>
    <row r="806" spans="1:13" s="229" customFormat="1" ht="17.25" customHeight="1" x14ac:dyDescent="0.2">
      <c r="A806" s="229">
        <v>420000</v>
      </c>
      <c r="B806" s="229" t="s">
        <v>1308</v>
      </c>
      <c r="C806" s="229" t="s">
        <v>392</v>
      </c>
      <c r="D806" s="229" t="s">
        <v>1309</v>
      </c>
      <c r="E806" s="229" t="s">
        <v>152</v>
      </c>
      <c r="F806" s="229">
        <v>32350</v>
      </c>
      <c r="G806" s="229" t="s">
        <v>293</v>
      </c>
      <c r="H806" s="229" t="s">
        <v>316</v>
      </c>
      <c r="I806" s="229" t="s">
        <v>381</v>
      </c>
      <c r="M806" s="229" t="s">
        <v>274</v>
      </c>
    </row>
    <row r="807" spans="1:13" s="229" customFormat="1" ht="17.25" customHeight="1" x14ac:dyDescent="0.2">
      <c r="A807" s="229">
        <v>420009</v>
      </c>
      <c r="B807" s="229" t="s">
        <v>1572</v>
      </c>
      <c r="C807" s="229" t="s">
        <v>750</v>
      </c>
      <c r="D807" s="229" t="s">
        <v>263</v>
      </c>
      <c r="E807" s="229" t="s">
        <v>151</v>
      </c>
      <c r="F807" s="229">
        <v>34843</v>
      </c>
      <c r="G807" s="229" t="s">
        <v>284</v>
      </c>
      <c r="H807" s="229" t="s">
        <v>315</v>
      </c>
      <c r="I807" s="229" t="s">
        <v>381</v>
      </c>
      <c r="M807" s="229" t="s">
        <v>284</v>
      </c>
    </row>
    <row r="808" spans="1:13" s="229" customFormat="1" ht="17.25" customHeight="1" x14ac:dyDescent="0.2">
      <c r="A808" s="229">
        <v>420015</v>
      </c>
      <c r="B808" s="229" t="s">
        <v>1414</v>
      </c>
      <c r="C808" s="229" t="s">
        <v>559</v>
      </c>
      <c r="D808" s="229" t="s">
        <v>386</v>
      </c>
      <c r="E808" s="229" t="s">
        <v>151</v>
      </c>
      <c r="F808" s="229">
        <v>35525</v>
      </c>
      <c r="G808" s="229" t="s">
        <v>284</v>
      </c>
      <c r="H808" s="229" t="s">
        <v>315</v>
      </c>
      <c r="I808" s="229" t="s">
        <v>381</v>
      </c>
      <c r="M808" s="229" t="s">
        <v>293</v>
      </c>
    </row>
    <row r="809" spans="1:13" s="229" customFormat="1" ht="17.25" customHeight="1" x14ac:dyDescent="0.2">
      <c r="A809" s="229">
        <v>420017</v>
      </c>
      <c r="B809" s="229" t="s">
        <v>1396</v>
      </c>
      <c r="C809" s="229" t="s">
        <v>593</v>
      </c>
      <c r="D809" s="229" t="s">
        <v>683</v>
      </c>
      <c r="E809" s="229" t="s">
        <v>151</v>
      </c>
      <c r="F809" s="229">
        <v>35066</v>
      </c>
      <c r="G809" s="229" t="s">
        <v>284</v>
      </c>
      <c r="H809" s="229" t="s">
        <v>315</v>
      </c>
      <c r="I809" s="229" t="s">
        <v>381</v>
      </c>
      <c r="M809" s="229" t="s">
        <v>284</v>
      </c>
    </row>
    <row r="810" spans="1:13" s="229" customFormat="1" ht="17.25" customHeight="1" x14ac:dyDescent="0.2">
      <c r="A810" s="229">
        <v>420030</v>
      </c>
      <c r="B810" s="229" t="s">
        <v>995</v>
      </c>
      <c r="C810" s="229" t="s">
        <v>669</v>
      </c>
      <c r="D810" s="229" t="s">
        <v>683</v>
      </c>
      <c r="E810" s="229" t="s">
        <v>151</v>
      </c>
      <c r="F810" s="229">
        <v>34848</v>
      </c>
      <c r="G810" s="229" t="s">
        <v>2598</v>
      </c>
      <c r="H810" s="229" t="s">
        <v>315</v>
      </c>
      <c r="I810" s="229" t="s">
        <v>381</v>
      </c>
      <c r="M810" s="229" t="s">
        <v>287</v>
      </c>
    </row>
    <row r="811" spans="1:13" s="229" customFormat="1" ht="17.25" customHeight="1" x14ac:dyDescent="0.2">
      <c r="A811" s="229">
        <v>420038</v>
      </c>
      <c r="B811" s="229" t="s">
        <v>1075</v>
      </c>
      <c r="C811" s="229" t="s">
        <v>439</v>
      </c>
      <c r="D811" s="229" t="s">
        <v>206</v>
      </c>
      <c r="E811" s="229" t="s">
        <v>151</v>
      </c>
      <c r="F811" s="229">
        <v>30711</v>
      </c>
      <c r="G811" s="229" t="s">
        <v>284</v>
      </c>
      <c r="H811" s="229" t="s">
        <v>315</v>
      </c>
      <c r="I811" s="229" t="s">
        <v>381</v>
      </c>
      <c r="M811" s="229" t="s">
        <v>284</v>
      </c>
    </row>
    <row r="812" spans="1:13" s="229" customFormat="1" ht="17.25" customHeight="1" x14ac:dyDescent="0.2">
      <c r="A812" s="229">
        <v>420040</v>
      </c>
      <c r="B812" s="229" t="s">
        <v>403</v>
      </c>
      <c r="C812" s="229" t="s">
        <v>750</v>
      </c>
      <c r="D812" s="229" t="s">
        <v>206</v>
      </c>
      <c r="E812" s="229" t="s">
        <v>151</v>
      </c>
      <c r="F812" s="229">
        <v>34339</v>
      </c>
      <c r="G812" s="229" t="s">
        <v>284</v>
      </c>
      <c r="H812" s="229" t="s">
        <v>315</v>
      </c>
      <c r="I812" s="229" t="s">
        <v>382</v>
      </c>
      <c r="M812" s="229" t="s">
        <v>284</v>
      </c>
    </row>
    <row r="813" spans="1:13" s="229" customFormat="1" ht="17.25" customHeight="1" x14ac:dyDescent="0.2">
      <c r="A813" s="229">
        <v>420043</v>
      </c>
      <c r="B813" s="229" t="s">
        <v>865</v>
      </c>
      <c r="C813" s="229" t="s">
        <v>696</v>
      </c>
      <c r="D813" s="229" t="s">
        <v>206</v>
      </c>
      <c r="E813" s="229" t="s">
        <v>151</v>
      </c>
      <c r="F813" s="229">
        <v>35796</v>
      </c>
      <c r="G813" s="229" t="s">
        <v>284</v>
      </c>
      <c r="H813" s="229" t="s">
        <v>315</v>
      </c>
      <c r="I813" s="229" t="s">
        <v>381</v>
      </c>
      <c r="M813" s="229" t="s">
        <v>284</v>
      </c>
    </row>
    <row r="814" spans="1:13" s="229" customFormat="1" ht="17.25" customHeight="1" x14ac:dyDescent="0.2">
      <c r="A814" s="229">
        <v>420049</v>
      </c>
      <c r="B814" s="229" t="s">
        <v>1623</v>
      </c>
      <c r="C814" s="229" t="s">
        <v>517</v>
      </c>
      <c r="D814" s="229" t="s">
        <v>224</v>
      </c>
      <c r="E814" s="229" t="s">
        <v>151</v>
      </c>
      <c r="F814" s="229">
        <v>33604</v>
      </c>
      <c r="G814" s="229" t="s">
        <v>297</v>
      </c>
      <c r="H814" s="229" t="s">
        <v>315</v>
      </c>
      <c r="I814" s="229" t="s">
        <v>381</v>
      </c>
      <c r="M814" s="229" t="s">
        <v>297</v>
      </c>
    </row>
    <row r="815" spans="1:13" s="229" customFormat="1" ht="17.25" customHeight="1" x14ac:dyDescent="0.2">
      <c r="A815" s="229">
        <v>420050</v>
      </c>
      <c r="B815" s="229" t="s">
        <v>1490</v>
      </c>
      <c r="C815" s="229" t="s">
        <v>805</v>
      </c>
      <c r="D815" s="229" t="s">
        <v>428</v>
      </c>
      <c r="E815" s="229" t="s">
        <v>151</v>
      </c>
      <c r="F815" s="229">
        <v>34700</v>
      </c>
      <c r="G815" s="229" t="s">
        <v>2636</v>
      </c>
      <c r="H815" s="229" t="s">
        <v>315</v>
      </c>
      <c r="I815" s="229" t="s">
        <v>381</v>
      </c>
      <c r="M815" s="229" t="s">
        <v>287</v>
      </c>
    </row>
    <row r="816" spans="1:13" s="229" customFormat="1" ht="17.25" customHeight="1" x14ac:dyDescent="0.2">
      <c r="A816" s="229">
        <v>420060</v>
      </c>
      <c r="B816" s="229" t="s">
        <v>2488</v>
      </c>
      <c r="C816" s="229" t="s">
        <v>106</v>
      </c>
      <c r="D816" s="229" t="s">
        <v>98</v>
      </c>
      <c r="E816" s="229" t="s">
        <v>151</v>
      </c>
      <c r="F816" s="229">
        <v>35580</v>
      </c>
      <c r="G816" s="229" t="s">
        <v>284</v>
      </c>
      <c r="H816" s="229" t="s">
        <v>315</v>
      </c>
      <c r="I816" s="229" t="s">
        <v>382</v>
      </c>
      <c r="M816" s="229" t="s">
        <v>284</v>
      </c>
    </row>
    <row r="817" spans="1:13" s="229" customFormat="1" ht="17.25" customHeight="1" x14ac:dyDescent="0.2">
      <c r="A817" s="229">
        <v>420061</v>
      </c>
      <c r="B817" s="229" t="s">
        <v>1306</v>
      </c>
      <c r="C817" s="229" t="s">
        <v>1307</v>
      </c>
      <c r="D817" s="229" t="s">
        <v>949</v>
      </c>
      <c r="E817" s="229" t="s">
        <v>151</v>
      </c>
      <c r="F817" s="229">
        <v>34884</v>
      </c>
      <c r="G817" s="229" t="s">
        <v>284</v>
      </c>
      <c r="H817" s="229" t="s">
        <v>315</v>
      </c>
      <c r="I817" s="229" t="s">
        <v>381</v>
      </c>
      <c r="M817" s="229" t="s">
        <v>284</v>
      </c>
    </row>
    <row r="818" spans="1:13" s="229" customFormat="1" ht="17.25" customHeight="1" x14ac:dyDescent="0.2">
      <c r="A818" s="229">
        <v>420066</v>
      </c>
      <c r="B818" s="229" t="s">
        <v>1208</v>
      </c>
      <c r="C818" s="229" t="s">
        <v>1209</v>
      </c>
      <c r="D818" s="229" t="s">
        <v>262</v>
      </c>
      <c r="E818" s="229" t="s">
        <v>151</v>
      </c>
      <c r="F818" s="229">
        <v>25574</v>
      </c>
      <c r="G818" s="229" t="s">
        <v>284</v>
      </c>
      <c r="H818" s="229" t="s">
        <v>315</v>
      </c>
      <c r="I818" s="229" t="s">
        <v>381</v>
      </c>
      <c r="M818" s="229" t="s">
        <v>284</v>
      </c>
    </row>
    <row r="819" spans="1:13" s="229" customFormat="1" ht="17.25" customHeight="1" x14ac:dyDescent="0.2">
      <c r="A819" s="229">
        <v>420072</v>
      </c>
      <c r="B819" s="229" t="s">
        <v>1258</v>
      </c>
      <c r="C819" s="229" t="s">
        <v>679</v>
      </c>
      <c r="D819" s="229" t="s">
        <v>843</v>
      </c>
      <c r="E819" s="229" t="s">
        <v>151</v>
      </c>
      <c r="F819" s="229">
        <v>34928</v>
      </c>
      <c r="G819" s="229" t="s">
        <v>284</v>
      </c>
      <c r="H819" s="229" t="s">
        <v>315</v>
      </c>
      <c r="I819" s="229" t="s">
        <v>381</v>
      </c>
      <c r="M819" s="229" t="s">
        <v>284</v>
      </c>
    </row>
    <row r="820" spans="1:13" s="229" customFormat="1" ht="17.25" customHeight="1" x14ac:dyDescent="0.2">
      <c r="A820" s="229">
        <v>420077</v>
      </c>
      <c r="B820" s="229" t="s">
        <v>994</v>
      </c>
      <c r="C820" s="229" t="s">
        <v>114</v>
      </c>
      <c r="D820" s="229" t="s">
        <v>270</v>
      </c>
      <c r="E820" s="229" t="s">
        <v>151</v>
      </c>
      <c r="F820" s="229">
        <v>35643</v>
      </c>
      <c r="G820" s="229" t="s">
        <v>2677</v>
      </c>
      <c r="H820" s="229" t="s">
        <v>315</v>
      </c>
      <c r="I820" s="229" t="s">
        <v>381</v>
      </c>
      <c r="M820" s="229" t="s">
        <v>293</v>
      </c>
    </row>
    <row r="821" spans="1:13" s="229" customFormat="1" ht="17.25" customHeight="1" x14ac:dyDescent="0.2">
      <c r="A821" s="229">
        <v>420101</v>
      </c>
      <c r="B821" s="229" t="s">
        <v>2529</v>
      </c>
      <c r="C821" s="229" t="s">
        <v>77</v>
      </c>
      <c r="D821" s="229" t="s">
        <v>2530</v>
      </c>
      <c r="E821" s="229" t="s">
        <v>151</v>
      </c>
      <c r="F821" s="229">
        <v>34700</v>
      </c>
      <c r="G821" s="229" t="s">
        <v>284</v>
      </c>
      <c r="H821" s="229" t="s">
        <v>315</v>
      </c>
      <c r="I821" s="229" t="s">
        <v>382</v>
      </c>
      <c r="M821" s="229" t="s">
        <v>293</v>
      </c>
    </row>
    <row r="822" spans="1:13" s="229" customFormat="1" ht="17.25" customHeight="1" x14ac:dyDescent="0.2">
      <c r="A822" s="229">
        <v>420102</v>
      </c>
      <c r="B822" s="229" t="s">
        <v>2368</v>
      </c>
      <c r="C822" s="229" t="s">
        <v>780</v>
      </c>
      <c r="D822" s="229" t="s">
        <v>225</v>
      </c>
      <c r="E822" s="229" t="s">
        <v>151</v>
      </c>
      <c r="F822" s="229">
        <v>34700</v>
      </c>
      <c r="G822" s="229" t="s">
        <v>284</v>
      </c>
      <c r="H822" s="229" t="s">
        <v>315</v>
      </c>
      <c r="I822" s="229" t="s">
        <v>382</v>
      </c>
      <c r="M822" s="229" t="s">
        <v>284</v>
      </c>
    </row>
    <row r="823" spans="1:13" s="229" customFormat="1" ht="17.25" customHeight="1" x14ac:dyDescent="0.2">
      <c r="A823" s="229">
        <v>420111</v>
      </c>
      <c r="B823" s="229" t="s">
        <v>1469</v>
      </c>
      <c r="C823" s="229" t="s">
        <v>779</v>
      </c>
      <c r="D823" s="229" t="s">
        <v>204</v>
      </c>
      <c r="E823" s="229" t="s">
        <v>151</v>
      </c>
      <c r="F823" s="229">
        <v>34825</v>
      </c>
      <c r="G823" s="229" t="s">
        <v>284</v>
      </c>
      <c r="H823" s="229" t="s">
        <v>315</v>
      </c>
      <c r="I823" s="229" t="s">
        <v>381</v>
      </c>
      <c r="M823" s="229" t="s">
        <v>284</v>
      </c>
    </row>
    <row r="824" spans="1:13" s="229" customFormat="1" ht="17.25" customHeight="1" x14ac:dyDescent="0.2">
      <c r="A824" s="229">
        <v>420117</v>
      </c>
      <c r="B824" s="229" t="s">
        <v>1649</v>
      </c>
      <c r="C824" s="229" t="s">
        <v>514</v>
      </c>
      <c r="D824" s="229" t="s">
        <v>225</v>
      </c>
      <c r="E824" s="229" t="s">
        <v>151</v>
      </c>
      <c r="F824" s="229">
        <v>34634</v>
      </c>
      <c r="G824" s="229" t="s">
        <v>284</v>
      </c>
      <c r="H824" s="229" t="s">
        <v>315</v>
      </c>
      <c r="I824" s="229" t="s">
        <v>381</v>
      </c>
      <c r="M824" s="229" t="s">
        <v>284</v>
      </c>
    </row>
    <row r="825" spans="1:13" s="229" customFormat="1" ht="17.25" customHeight="1" x14ac:dyDescent="0.2">
      <c r="A825" s="229">
        <v>420118</v>
      </c>
      <c r="B825" s="229" t="s">
        <v>1690</v>
      </c>
      <c r="C825" s="229" t="s">
        <v>737</v>
      </c>
      <c r="D825" s="229" t="s">
        <v>481</v>
      </c>
      <c r="E825" s="229" t="s">
        <v>151</v>
      </c>
      <c r="F825" s="229">
        <v>35083</v>
      </c>
      <c r="G825" s="229" t="s">
        <v>284</v>
      </c>
      <c r="H825" s="229" t="s">
        <v>315</v>
      </c>
      <c r="I825" s="229" t="s">
        <v>381</v>
      </c>
      <c r="M825" s="229" t="s">
        <v>309</v>
      </c>
    </row>
    <row r="826" spans="1:13" s="229" customFormat="1" ht="17.25" customHeight="1" x14ac:dyDescent="0.2">
      <c r="A826" s="229">
        <v>420119</v>
      </c>
      <c r="B826" s="229" t="s">
        <v>1455</v>
      </c>
      <c r="C826" s="229" t="s">
        <v>698</v>
      </c>
      <c r="D826" s="229" t="s">
        <v>250</v>
      </c>
      <c r="E826" s="229" t="s">
        <v>151</v>
      </c>
      <c r="F826" s="229">
        <v>34335</v>
      </c>
      <c r="G826" s="229" t="s">
        <v>349</v>
      </c>
      <c r="H826" s="229" t="s">
        <v>315</v>
      </c>
      <c r="I826" s="229" t="s">
        <v>381</v>
      </c>
      <c r="M826" s="229" t="s">
        <v>293</v>
      </c>
    </row>
    <row r="827" spans="1:13" s="229" customFormat="1" ht="17.25" customHeight="1" x14ac:dyDescent="0.2">
      <c r="A827" s="229">
        <v>420123</v>
      </c>
      <c r="B827" s="229" t="s">
        <v>1530</v>
      </c>
      <c r="C827" s="229" t="s">
        <v>74</v>
      </c>
      <c r="D827" s="229" t="s">
        <v>404</v>
      </c>
      <c r="E827" s="229" t="s">
        <v>151</v>
      </c>
      <c r="F827" s="229">
        <v>35642</v>
      </c>
      <c r="G827" s="229" t="s">
        <v>284</v>
      </c>
      <c r="H827" s="229" t="s">
        <v>315</v>
      </c>
      <c r="I827" s="229" t="s">
        <v>381</v>
      </c>
      <c r="M827" s="229" t="s">
        <v>284</v>
      </c>
    </row>
    <row r="828" spans="1:13" s="229" customFormat="1" ht="17.25" customHeight="1" x14ac:dyDescent="0.2">
      <c r="A828" s="229">
        <v>420126</v>
      </c>
      <c r="B828" s="229" t="s">
        <v>959</v>
      </c>
      <c r="C828" s="229" t="s">
        <v>767</v>
      </c>
      <c r="D828" s="229" t="s">
        <v>592</v>
      </c>
      <c r="E828" s="229" t="s">
        <v>151</v>
      </c>
      <c r="F828" s="229">
        <v>34179</v>
      </c>
      <c r="G828" s="229" t="s">
        <v>2572</v>
      </c>
      <c r="H828" s="229" t="s">
        <v>316</v>
      </c>
      <c r="I828" s="229" t="s">
        <v>381</v>
      </c>
      <c r="M828" s="229" t="s">
        <v>274</v>
      </c>
    </row>
    <row r="829" spans="1:13" s="229" customFormat="1" ht="17.25" customHeight="1" x14ac:dyDescent="0.2">
      <c r="A829" s="229">
        <v>420134</v>
      </c>
      <c r="B829" s="229" t="s">
        <v>1917</v>
      </c>
      <c r="C829" s="229" t="s">
        <v>71</v>
      </c>
      <c r="D829" s="229" t="s">
        <v>615</v>
      </c>
      <c r="E829" s="229" t="s">
        <v>151</v>
      </c>
      <c r="F829" s="229">
        <v>34335</v>
      </c>
      <c r="G829" s="229" t="s">
        <v>349</v>
      </c>
      <c r="H829" s="229" t="s">
        <v>315</v>
      </c>
      <c r="I829" s="229" t="s">
        <v>381</v>
      </c>
      <c r="M829" s="229" t="s">
        <v>284</v>
      </c>
    </row>
    <row r="830" spans="1:13" s="229" customFormat="1" ht="17.25" customHeight="1" x14ac:dyDescent="0.2">
      <c r="A830" s="229">
        <v>420148</v>
      </c>
      <c r="B830" s="229" t="s">
        <v>2196</v>
      </c>
      <c r="C830" s="229" t="s">
        <v>625</v>
      </c>
      <c r="D830" s="229" t="s">
        <v>242</v>
      </c>
      <c r="E830" s="229" t="s">
        <v>151</v>
      </c>
      <c r="F830" s="229">
        <v>34362</v>
      </c>
      <c r="G830" s="229" t="s">
        <v>284</v>
      </c>
      <c r="H830" s="229" t="s">
        <v>315</v>
      </c>
      <c r="I830" s="229" t="s">
        <v>381</v>
      </c>
      <c r="M830" s="229" t="s">
        <v>284</v>
      </c>
    </row>
    <row r="831" spans="1:13" s="229" customFormat="1" ht="17.25" customHeight="1" x14ac:dyDescent="0.2">
      <c r="A831" s="229">
        <v>420166</v>
      </c>
      <c r="B831" s="229" t="s">
        <v>2213</v>
      </c>
      <c r="C831" s="229" t="s">
        <v>607</v>
      </c>
      <c r="D831" s="229" t="s">
        <v>645</v>
      </c>
      <c r="E831" s="229" t="s">
        <v>151</v>
      </c>
      <c r="F831" s="229">
        <v>32874</v>
      </c>
      <c r="G831" s="229" t="s">
        <v>284</v>
      </c>
      <c r="H831" s="229" t="s">
        <v>315</v>
      </c>
      <c r="I831" s="229" t="s">
        <v>381</v>
      </c>
      <c r="M831" s="229" t="s">
        <v>284</v>
      </c>
    </row>
    <row r="832" spans="1:13" s="229" customFormat="1" ht="17.25" customHeight="1" x14ac:dyDescent="0.2">
      <c r="A832" s="229">
        <v>420175</v>
      </c>
      <c r="B832" s="229" t="s">
        <v>2407</v>
      </c>
      <c r="C832" s="229" t="s">
        <v>130</v>
      </c>
      <c r="D832" s="229" t="s">
        <v>728</v>
      </c>
      <c r="E832" s="229" t="s">
        <v>151</v>
      </c>
      <c r="F832" s="229">
        <v>34779</v>
      </c>
      <c r="G832" s="229" t="s">
        <v>284</v>
      </c>
      <c r="H832" s="229" t="s">
        <v>315</v>
      </c>
      <c r="I832" s="229" t="s">
        <v>382</v>
      </c>
      <c r="M832" s="229" t="s">
        <v>284</v>
      </c>
    </row>
    <row r="833" spans="1:13" s="229" customFormat="1" ht="17.25" customHeight="1" x14ac:dyDescent="0.2">
      <c r="A833" s="229">
        <v>420182</v>
      </c>
      <c r="B833" s="229" t="s">
        <v>2293</v>
      </c>
      <c r="C833" s="229" t="s">
        <v>84</v>
      </c>
      <c r="D833" s="229" t="s">
        <v>270</v>
      </c>
      <c r="E833" s="229" t="s">
        <v>151</v>
      </c>
      <c r="F833" s="229">
        <v>34700</v>
      </c>
      <c r="G833" s="229" t="s">
        <v>284</v>
      </c>
      <c r="H833" s="229" t="s">
        <v>315</v>
      </c>
      <c r="I833" s="229" t="s">
        <v>381</v>
      </c>
      <c r="M833" s="229" t="s">
        <v>284</v>
      </c>
    </row>
    <row r="834" spans="1:13" s="229" customFormat="1" ht="17.25" customHeight="1" x14ac:dyDescent="0.2">
      <c r="A834" s="229">
        <v>420195</v>
      </c>
      <c r="B834" s="229" t="s">
        <v>2493</v>
      </c>
      <c r="C834" s="229" t="s">
        <v>848</v>
      </c>
      <c r="D834" s="229" t="s">
        <v>260</v>
      </c>
      <c r="E834" s="229" t="s">
        <v>151</v>
      </c>
      <c r="F834" s="229">
        <v>34773</v>
      </c>
      <c r="G834" s="229" t="s">
        <v>284</v>
      </c>
      <c r="H834" s="229" t="s">
        <v>315</v>
      </c>
      <c r="I834" s="229" t="s">
        <v>382</v>
      </c>
      <c r="M834" s="229" t="s">
        <v>293</v>
      </c>
    </row>
    <row r="835" spans="1:13" s="229" customFormat="1" ht="17.25" customHeight="1" x14ac:dyDescent="0.2">
      <c r="A835" s="229">
        <v>420196</v>
      </c>
      <c r="B835" s="229" t="s">
        <v>1337</v>
      </c>
      <c r="C835" s="229" t="s">
        <v>576</v>
      </c>
      <c r="D835" s="229" t="s">
        <v>1059</v>
      </c>
      <c r="E835" s="229" t="s">
        <v>151</v>
      </c>
      <c r="F835" s="229">
        <v>33989</v>
      </c>
      <c r="G835" s="229" t="s">
        <v>284</v>
      </c>
      <c r="H835" s="229" t="s">
        <v>315</v>
      </c>
      <c r="I835" s="229" t="s">
        <v>381</v>
      </c>
      <c r="M835" s="229" t="s">
        <v>284</v>
      </c>
    </row>
    <row r="836" spans="1:13" s="229" customFormat="1" ht="17.25" customHeight="1" x14ac:dyDescent="0.2">
      <c r="A836" s="229">
        <v>420200</v>
      </c>
      <c r="B836" s="229" t="s">
        <v>2425</v>
      </c>
      <c r="C836" s="229" t="s">
        <v>77</v>
      </c>
      <c r="D836" s="229" t="s">
        <v>2426</v>
      </c>
      <c r="E836" s="229" t="s">
        <v>151</v>
      </c>
      <c r="F836" s="229">
        <v>35431</v>
      </c>
      <c r="G836" s="229" t="s">
        <v>2633</v>
      </c>
      <c r="H836" s="229" t="s">
        <v>315</v>
      </c>
      <c r="I836" s="229" t="s">
        <v>382</v>
      </c>
      <c r="M836" s="229" t="s">
        <v>314</v>
      </c>
    </row>
    <row r="837" spans="1:13" s="229" customFormat="1" ht="17.25" customHeight="1" x14ac:dyDescent="0.2">
      <c r="A837" s="229">
        <v>420203</v>
      </c>
      <c r="B837" s="229" t="s">
        <v>2401</v>
      </c>
      <c r="C837" s="229" t="s">
        <v>73</v>
      </c>
      <c r="D837" s="229" t="s">
        <v>421</v>
      </c>
      <c r="E837" s="229" t="s">
        <v>151</v>
      </c>
      <c r="F837" s="229">
        <v>35570</v>
      </c>
      <c r="G837" s="229" t="s">
        <v>284</v>
      </c>
      <c r="H837" s="229" t="s">
        <v>315</v>
      </c>
      <c r="I837" s="229" t="s">
        <v>382</v>
      </c>
      <c r="M837" s="229" t="s">
        <v>284</v>
      </c>
    </row>
    <row r="838" spans="1:13" s="229" customFormat="1" ht="17.25" customHeight="1" x14ac:dyDescent="0.2">
      <c r="A838" s="229">
        <v>420217</v>
      </c>
      <c r="B838" s="229" t="s">
        <v>1413</v>
      </c>
      <c r="C838" s="229" t="s">
        <v>750</v>
      </c>
      <c r="D838" s="229" t="s">
        <v>250</v>
      </c>
      <c r="E838" s="229" t="s">
        <v>151</v>
      </c>
      <c r="F838" s="229">
        <v>34121</v>
      </c>
      <c r="G838" s="229" t="s">
        <v>284</v>
      </c>
      <c r="H838" s="229" t="s">
        <v>315</v>
      </c>
      <c r="I838" s="229" t="s">
        <v>381</v>
      </c>
      <c r="M838" s="229" t="s">
        <v>284</v>
      </c>
    </row>
    <row r="839" spans="1:13" s="229" customFormat="1" ht="17.25" customHeight="1" x14ac:dyDescent="0.2">
      <c r="A839" s="229">
        <v>420219</v>
      </c>
      <c r="B839" s="229" t="s">
        <v>1631</v>
      </c>
      <c r="C839" s="229" t="s">
        <v>105</v>
      </c>
      <c r="D839" s="229" t="s">
        <v>650</v>
      </c>
      <c r="E839" s="229" t="s">
        <v>151</v>
      </c>
      <c r="F839" s="229">
        <v>34602</v>
      </c>
      <c r="G839" s="229" t="s">
        <v>284</v>
      </c>
      <c r="H839" s="229" t="s">
        <v>315</v>
      </c>
      <c r="I839" s="229" t="s">
        <v>381</v>
      </c>
      <c r="M839" s="229" t="s">
        <v>284</v>
      </c>
    </row>
    <row r="840" spans="1:13" s="229" customFormat="1" ht="17.25" customHeight="1" x14ac:dyDescent="0.2">
      <c r="A840" s="229">
        <v>420223</v>
      </c>
      <c r="B840" s="229" t="s">
        <v>1758</v>
      </c>
      <c r="C840" s="229" t="s">
        <v>92</v>
      </c>
      <c r="D840" s="229" t="s">
        <v>1759</v>
      </c>
      <c r="E840" s="229" t="s">
        <v>151</v>
      </c>
      <c r="F840" s="229">
        <v>34944</v>
      </c>
      <c r="G840" s="229" t="s">
        <v>284</v>
      </c>
      <c r="H840" s="229" t="s">
        <v>315</v>
      </c>
      <c r="I840" s="229" t="s">
        <v>381</v>
      </c>
      <c r="M840" s="229" t="s">
        <v>313</v>
      </c>
    </row>
    <row r="841" spans="1:13" s="229" customFormat="1" ht="17.25" customHeight="1" x14ac:dyDescent="0.2">
      <c r="A841" s="229">
        <v>420227</v>
      </c>
      <c r="B841" s="229" t="s">
        <v>2478</v>
      </c>
      <c r="C841" s="229" t="s">
        <v>771</v>
      </c>
      <c r="D841" s="229" t="s">
        <v>253</v>
      </c>
      <c r="E841" s="229" t="s">
        <v>151</v>
      </c>
      <c r="F841" s="229">
        <v>35497</v>
      </c>
      <c r="G841" s="229" t="s">
        <v>284</v>
      </c>
      <c r="H841" s="229" t="s">
        <v>315</v>
      </c>
      <c r="I841" s="229" t="s">
        <v>382</v>
      </c>
      <c r="M841" s="229" t="s">
        <v>284</v>
      </c>
    </row>
    <row r="842" spans="1:13" s="229" customFormat="1" ht="17.25" customHeight="1" x14ac:dyDescent="0.2">
      <c r="A842" s="229">
        <v>420228</v>
      </c>
      <c r="B842" s="229" t="s">
        <v>1489</v>
      </c>
      <c r="C842" s="229" t="s">
        <v>694</v>
      </c>
      <c r="D842" s="229" t="s">
        <v>768</v>
      </c>
      <c r="E842" s="229" t="s">
        <v>151</v>
      </c>
      <c r="F842" s="229">
        <v>35431</v>
      </c>
      <c r="G842" s="229" t="s">
        <v>284</v>
      </c>
      <c r="H842" s="229" t="s">
        <v>316</v>
      </c>
      <c r="I842" s="229" t="s">
        <v>381</v>
      </c>
      <c r="M842" s="229" t="s">
        <v>274</v>
      </c>
    </row>
    <row r="843" spans="1:13" s="229" customFormat="1" ht="17.25" customHeight="1" x14ac:dyDescent="0.2">
      <c r="A843" s="229">
        <v>420233</v>
      </c>
      <c r="B843" s="229" t="s">
        <v>1166</v>
      </c>
      <c r="C843" s="229" t="s">
        <v>75</v>
      </c>
      <c r="D843" s="229" t="s">
        <v>242</v>
      </c>
      <c r="E843" s="229" t="s">
        <v>151</v>
      </c>
      <c r="F843" s="229">
        <v>34394</v>
      </c>
      <c r="G843" s="229" t="s">
        <v>2710</v>
      </c>
      <c r="H843" s="229" t="s">
        <v>315</v>
      </c>
      <c r="I843" s="229" t="s">
        <v>381</v>
      </c>
      <c r="M843" s="229" t="s">
        <v>314</v>
      </c>
    </row>
    <row r="844" spans="1:13" s="229" customFormat="1" ht="17.25" customHeight="1" x14ac:dyDescent="0.2">
      <c r="A844" s="229">
        <v>420239</v>
      </c>
      <c r="B844" s="229" t="s">
        <v>758</v>
      </c>
      <c r="C844" s="229" t="s">
        <v>92</v>
      </c>
      <c r="D844" s="229" t="s">
        <v>263</v>
      </c>
      <c r="E844" s="229" t="s">
        <v>152</v>
      </c>
      <c r="F844" s="229">
        <v>35065</v>
      </c>
      <c r="G844" s="229" t="s">
        <v>284</v>
      </c>
      <c r="H844" s="229" t="s">
        <v>315</v>
      </c>
      <c r="I844" s="229" t="s">
        <v>381</v>
      </c>
      <c r="M844" s="229" t="s">
        <v>284</v>
      </c>
    </row>
    <row r="845" spans="1:13" s="229" customFormat="1" ht="17.25" customHeight="1" x14ac:dyDescent="0.2">
      <c r="A845" s="229">
        <v>420247</v>
      </c>
      <c r="B845" s="229" t="s">
        <v>1429</v>
      </c>
      <c r="C845" s="229" t="s">
        <v>74</v>
      </c>
      <c r="D845" s="229" t="s">
        <v>242</v>
      </c>
      <c r="E845" s="229" t="s">
        <v>151</v>
      </c>
      <c r="F845" s="229">
        <v>29456</v>
      </c>
      <c r="G845" s="229" t="s">
        <v>298</v>
      </c>
      <c r="H845" s="229" t="s">
        <v>315</v>
      </c>
      <c r="I845" s="229" t="s">
        <v>381</v>
      </c>
      <c r="M845" s="229" t="s">
        <v>298</v>
      </c>
    </row>
    <row r="846" spans="1:13" s="229" customFormat="1" ht="17.25" customHeight="1" x14ac:dyDescent="0.2">
      <c r="A846" s="229">
        <v>420248</v>
      </c>
      <c r="B846" s="229" t="s">
        <v>2314</v>
      </c>
      <c r="C846" s="229" t="s">
        <v>497</v>
      </c>
      <c r="D846" s="229" t="s">
        <v>2315</v>
      </c>
      <c r="E846" s="229" t="s">
        <v>151</v>
      </c>
      <c r="F846" s="229">
        <v>34700</v>
      </c>
      <c r="G846" s="229" t="s">
        <v>290</v>
      </c>
      <c r="H846" s="229" t="s">
        <v>315</v>
      </c>
      <c r="I846" s="229" t="s">
        <v>382</v>
      </c>
      <c r="M846" s="229" t="s">
        <v>293</v>
      </c>
    </row>
    <row r="847" spans="1:13" s="229" customFormat="1" ht="17.25" customHeight="1" x14ac:dyDescent="0.2">
      <c r="A847" s="229">
        <v>420264</v>
      </c>
      <c r="B847" s="229" t="s">
        <v>1607</v>
      </c>
      <c r="C847" s="229" t="s">
        <v>1608</v>
      </c>
      <c r="D847" s="229" t="s">
        <v>250</v>
      </c>
      <c r="E847" s="229" t="s">
        <v>151</v>
      </c>
      <c r="F847" s="229">
        <v>35610</v>
      </c>
      <c r="G847" s="229" t="s">
        <v>284</v>
      </c>
      <c r="H847" s="229" t="s">
        <v>315</v>
      </c>
      <c r="I847" s="229" t="s">
        <v>381</v>
      </c>
      <c r="M847" s="229" t="s">
        <v>284</v>
      </c>
    </row>
    <row r="848" spans="1:13" s="229" customFormat="1" ht="17.25" customHeight="1" x14ac:dyDescent="0.2">
      <c r="A848" s="229">
        <v>420279</v>
      </c>
      <c r="B848" s="229" t="s">
        <v>1712</v>
      </c>
      <c r="C848" s="229" t="s">
        <v>639</v>
      </c>
      <c r="D848" s="229" t="s">
        <v>261</v>
      </c>
      <c r="E848" s="229" t="s">
        <v>152</v>
      </c>
      <c r="F848" s="229">
        <v>34335</v>
      </c>
      <c r="G848" s="229" t="s">
        <v>284</v>
      </c>
      <c r="H848" s="229" t="s">
        <v>315</v>
      </c>
      <c r="I848" s="229" t="s">
        <v>381</v>
      </c>
      <c r="M848" s="229" t="s">
        <v>284</v>
      </c>
    </row>
    <row r="849" spans="1:13" s="229" customFormat="1" ht="17.25" customHeight="1" x14ac:dyDescent="0.2">
      <c r="A849" s="229">
        <v>420282</v>
      </c>
      <c r="B849" s="229" t="s">
        <v>1428</v>
      </c>
      <c r="C849" s="229" t="s">
        <v>869</v>
      </c>
      <c r="D849" s="229" t="s">
        <v>236</v>
      </c>
      <c r="E849" s="229" t="s">
        <v>152</v>
      </c>
      <c r="F849" s="229">
        <v>34004</v>
      </c>
      <c r="G849" s="229" t="s">
        <v>303</v>
      </c>
      <c r="H849" s="229" t="s">
        <v>315</v>
      </c>
      <c r="I849" s="229" t="s">
        <v>381</v>
      </c>
      <c r="M849" s="229" t="s">
        <v>303</v>
      </c>
    </row>
    <row r="850" spans="1:13" s="229" customFormat="1" ht="17.25" customHeight="1" x14ac:dyDescent="0.2">
      <c r="A850" s="229">
        <v>420287</v>
      </c>
      <c r="B850" s="229" t="s">
        <v>2391</v>
      </c>
      <c r="C850" s="229" t="s">
        <v>99</v>
      </c>
      <c r="D850" s="229" t="s">
        <v>941</v>
      </c>
      <c r="E850" s="229" t="s">
        <v>151</v>
      </c>
      <c r="F850" s="229">
        <v>35289</v>
      </c>
      <c r="G850" s="229" t="s">
        <v>2562</v>
      </c>
      <c r="H850" s="229" t="s">
        <v>315</v>
      </c>
      <c r="I850" s="229" t="s">
        <v>382</v>
      </c>
      <c r="M850" s="229" t="s">
        <v>293</v>
      </c>
    </row>
    <row r="851" spans="1:13" s="229" customFormat="1" ht="17.25" customHeight="1" x14ac:dyDescent="0.2">
      <c r="A851" s="229">
        <v>420298</v>
      </c>
      <c r="B851" s="229" t="s">
        <v>2373</v>
      </c>
      <c r="C851" s="229" t="s">
        <v>74</v>
      </c>
      <c r="D851" s="229" t="s">
        <v>212</v>
      </c>
      <c r="E851" s="229" t="s">
        <v>151</v>
      </c>
      <c r="F851" s="229">
        <v>35038</v>
      </c>
      <c r="G851" s="229" t="s">
        <v>284</v>
      </c>
      <c r="H851" s="229" t="s">
        <v>315</v>
      </c>
      <c r="I851" s="229" t="s">
        <v>382</v>
      </c>
      <c r="M851" s="229" t="s">
        <v>284</v>
      </c>
    </row>
    <row r="852" spans="1:13" s="229" customFormat="1" ht="17.25" customHeight="1" x14ac:dyDescent="0.2">
      <c r="A852" s="229">
        <v>420308</v>
      </c>
      <c r="B852" s="229" t="s">
        <v>2452</v>
      </c>
      <c r="C852" s="229" t="s">
        <v>918</v>
      </c>
      <c r="D852" s="229" t="s">
        <v>270</v>
      </c>
      <c r="E852" s="229" t="s">
        <v>152</v>
      </c>
      <c r="F852" s="229">
        <v>34752</v>
      </c>
      <c r="G852" s="229" t="s">
        <v>284</v>
      </c>
      <c r="H852" s="229" t="s">
        <v>317</v>
      </c>
      <c r="I852" s="229" t="s">
        <v>382</v>
      </c>
      <c r="M852" s="229" t="s">
        <v>274</v>
      </c>
    </row>
    <row r="853" spans="1:13" s="229" customFormat="1" ht="17.25" customHeight="1" x14ac:dyDescent="0.2">
      <c r="A853" s="229">
        <v>420319</v>
      </c>
      <c r="B853" s="229" t="s">
        <v>1727</v>
      </c>
      <c r="C853" s="229" t="s">
        <v>73</v>
      </c>
      <c r="D853" s="229" t="s">
        <v>242</v>
      </c>
      <c r="E853" s="229" t="s">
        <v>152</v>
      </c>
      <c r="F853" s="229">
        <v>32802</v>
      </c>
      <c r="G853" s="229" t="s">
        <v>284</v>
      </c>
      <c r="H853" s="229" t="s">
        <v>315</v>
      </c>
      <c r="I853" s="229" t="s">
        <v>381</v>
      </c>
      <c r="M853" s="229" t="s">
        <v>293</v>
      </c>
    </row>
    <row r="854" spans="1:13" s="229" customFormat="1" ht="17.25" customHeight="1" x14ac:dyDescent="0.2">
      <c r="A854" s="229">
        <v>420323</v>
      </c>
      <c r="B854" s="229" t="s">
        <v>1630</v>
      </c>
      <c r="C854" s="229" t="s">
        <v>547</v>
      </c>
      <c r="D854" s="229" t="s">
        <v>705</v>
      </c>
      <c r="E854" s="229" t="s">
        <v>152</v>
      </c>
      <c r="F854" s="229">
        <v>34700</v>
      </c>
      <c r="G854" s="229" t="s">
        <v>284</v>
      </c>
      <c r="H854" s="229" t="s">
        <v>315</v>
      </c>
      <c r="I854" s="229" t="s">
        <v>381</v>
      </c>
      <c r="M854" s="229" t="s">
        <v>284</v>
      </c>
    </row>
    <row r="855" spans="1:13" s="229" customFormat="1" ht="17.25" customHeight="1" x14ac:dyDescent="0.2">
      <c r="A855" s="229">
        <v>420336</v>
      </c>
      <c r="B855" s="229" t="s">
        <v>2353</v>
      </c>
      <c r="C855" s="229" t="s">
        <v>747</v>
      </c>
      <c r="D855" s="229" t="s">
        <v>223</v>
      </c>
      <c r="E855" s="229" t="s">
        <v>152</v>
      </c>
      <c r="F855" s="229">
        <v>31162</v>
      </c>
      <c r="G855" s="229" t="s">
        <v>284</v>
      </c>
      <c r="H855" s="229" t="s">
        <v>315</v>
      </c>
      <c r="I855" s="229" t="s">
        <v>382</v>
      </c>
      <c r="M855" s="229" t="s">
        <v>284</v>
      </c>
    </row>
    <row r="856" spans="1:13" s="229" customFormat="1" ht="17.25" customHeight="1" x14ac:dyDescent="0.2">
      <c r="A856" s="229">
        <v>420339</v>
      </c>
      <c r="B856" s="229" t="s">
        <v>2484</v>
      </c>
      <c r="C856" s="229" t="s">
        <v>73</v>
      </c>
      <c r="D856" s="229" t="s">
        <v>683</v>
      </c>
      <c r="E856" s="229" t="s">
        <v>152</v>
      </c>
      <c r="F856" s="229">
        <v>34792</v>
      </c>
      <c r="G856" s="229" t="s">
        <v>284</v>
      </c>
      <c r="H856" s="229" t="s">
        <v>315</v>
      </c>
      <c r="I856" s="229" t="s">
        <v>382</v>
      </c>
      <c r="M856" s="229" t="s">
        <v>284</v>
      </c>
    </row>
    <row r="857" spans="1:13" s="229" customFormat="1" ht="17.25" customHeight="1" x14ac:dyDescent="0.2">
      <c r="A857" s="229">
        <v>420343</v>
      </c>
      <c r="B857" s="229" t="s">
        <v>2352</v>
      </c>
      <c r="C857" s="229" t="s">
        <v>711</v>
      </c>
      <c r="D857" s="229" t="s">
        <v>235</v>
      </c>
      <c r="E857" s="229" t="s">
        <v>152</v>
      </c>
      <c r="F857" s="229">
        <v>30967</v>
      </c>
      <c r="G857" s="229" t="s">
        <v>284</v>
      </c>
      <c r="H857" s="229" t="s">
        <v>315</v>
      </c>
      <c r="I857" s="229" t="s">
        <v>382</v>
      </c>
      <c r="M857" s="229" t="s">
        <v>284</v>
      </c>
    </row>
    <row r="858" spans="1:13" s="229" customFormat="1" ht="17.25" customHeight="1" x14ac:dyDescent="0.2">
      <c r="A858" s="229">
        <v>420351</v>
      </c>
      <c r="B858" s="229" t="s">
        <v>1745</v>
      </c>
      <c r="C858" s="229" t="s">
        <v>87</v>
      </c>
      <c r="D858" s="229" t="s">
        <v>133</v>
      </c>
      <c r="E858" s="229" t="s">
        <v>152</v>
      </c>
      <c r="F858" s="229">
        <v>34788</v>
      </c>
      <c r="G858" s="229" t="s">
        <v>284</v>
      </c>
      <c r="H858" s="229" t="s">
        <v>315</v>
      </c>
      <c r="I858" s="229" t="s">
        <v>381</v>
      </c>
      <c r="M858" s="229" t="s">
        <v>284</v>
      </c>
    </row>
    <row r="859" spans="1:13" s="229" customFormat="1" ht="17.25" customHeight="1" x14ac:dyDescent="0.2">
      <c r="A859" s="229">
        <v>420354</v>
      </c>
      <c r="B859" s="229" t="s">
        <v>2313</v>
      </c>
      <c r="C859" s="229" t="s">
        <v>898</v>
      </c>
      <c r="D859" s="229" t="s">
        <v>243</v>
      </c>
      <c r="E859" s="229" t="s">
        <v>152</v>
      </c>
      <c r="F859" s="229">
        <v>35231</v>
      </c>
      <c r="G859" s="229" t="s">
        <v>284</v>
      </c>
      <c r="H859" s="229" t="s">
        <v>315</v>
      </c>
      <c r="I859" s="229" t="s">
        <v>382</v>
      </c>
      <c r="M859" s="229" t="s">
        <v>284</v>
      </c>
    </row>
    <row r="860" spans="1:13" s="229" customFormat="1" ht="17.25" customHeight="1" x14ac:dyDescent="0.2">
      <c r="A860" s="229">
        <v>420355</v>
      </c>
      <c r="B860" s="229" t="s">
        <v>2371</v>
      </c>
      <c r="C860" s="229" t="s">
        <v>555</v>
      </c>
      <c r="D860" s="229" t="s">
        <v>2372</v>
      </c>
      <c r="E860" s="229" t="s">
        <v>152</v>
      </c>
      <c r="F860" s="229">
        <v>31779</v>
      </c>
      <c r="G860" s="229" t="s">
        <v>302</v>
      </c>
      <c r="H860" s="229" t="s">
        <v>315</v>
      </c>
      <c r="I860" s="229" t="s">
        <v>382</v>
      </c>
      <c r="M860" s="229" t="s">
        <v>302</v>
      </c>
    </row>
    <row r="861" spans="1:13" s="229" customFormat="1" ht="17.25" customHeight="1" x14ac:dyDescent="0.2">
      <c r="A861" s="229">
        <v>420359</v>
      </c>
      <c r="B861" s="229" t="s">
        <v>993</v>
      </c>
      <c r="C861" s="229" t="s">
        <v>73</v>
      </c>
      <c r="D861" s="229" t="s">
        <v>218</v>
      </c>
      <c r="E861" s="229" t="s">
        <v>152</v>
      </c>
      <c r="F861" s="229">
        <v>34846</v>
      </c>
      <c r="G861" s="229" t="s">
        <v>284</v>
      </c>
      <c r="H861" s="229" t="s">
        <v>315</v>
      </c>
      <c r="I861" s="229" t="s">
        <v>381</v>
      </c>
      <c r="M861" s="229" t="s">
        <v>284</v>
      </c>
    </row>
    <row r="862" spans="1:13" s="229" customFormat="1" ht="17.25" customHeight="1" x14ac:dyDescent="0.2">
      <c r="A862" s="229">
        <v>420363</v>
      </c>
      <c r="B862" s="229" t="s">
        <v>2487</v>
      </c>
      <c r="C862" s="229" t="s">
        <v>839</v>
      </c>
      <c r="D862" s="229" t="s">
        <v>229</v>
      </c>
      <c r="E862" s="229" t="s">
        <v>152</v>
      </c>
      <c r="F862" s="229">
        <v>35128</v>
      </c>
      <c r="G862" s="229" t="s">
        <v>284</v>
      </c>
      <c r="H862" s="229" t="s">
        <v>317</v>
      </c>
      <c r="I862" s="229" t="s">
        <v>382</v>
      </c>
      <c r="M862" s="229" t="s">
        <v>274</v>
      </c>
    </row>
    <row r="863" spans="1:13" s="229" customFormat="1" ht="17.25" customHeight="1" x14ac:dyDescent="0.2">
      <c r="A863" s="229">
        <v>420388</v>
      </c>
      <c r="B863" s="229" t="s">
        <v>438</v>
      </c>
      <c r="C863" s="229" t="s">
        <v>439</v>
      </c>
      <c r="D863" s="229" t="s">
        <v>244</v>
      </c>
      <c r="E863" s="229" t="s">
        <v>152</v>
      </c>
      <c r="F863" s="229">
        <v>34956</v>
      </c>
      <c r="G863" s="229" t="s">
        <v>284</v>
      </c>
      <c r="H863" s="229" t="s">
        <v>315</v>
      </c>
      <c r="I863" s="229" t="s">
        <v>381</v>
      </c>
      <c r="M863" s="229" t="s">
        <v>284</v>
      </c>
    </row>
    <row r="864" spans="1:13" s="229" customFormat="1" ht="17.25" customHeight="1" x14ac:dyDescent="0.2">
      <c r="A864" s="229">
        <v>420389</v>
      </c>
      <c r="B864" s="229" t="s">
        <v>1816</v>
      </c>
      <c r="C864" s="229" t="s">
        <v>104</v>
      </c>
      <c r="D864" s="229" t="s">
        <v>1817</v>
      </c>
      <c r="E864" s="229" t="s">
        <v>152</v>
      </c>
      <c r="F864" s="229">
        <v>31794</v>
      </c>
      <c r="G864" s="229" t="s">
        <v>692</v>
      </c>
      <c r="H864" s="229" t="s">
        <v>315</v>
      </c>
      <c r="I864" s="229" t="s">
        <v>381</v>
      </c>
      <c r="M864" s="229" t="s">
        <v>287</v>
      </c>
    </row>
    <row r="865" spans="1:13" s="229" customFormat="1" ht="17.25" customHeight="1" x14ac:dyDescent="0.2">
      <c r="A865" s="229">
        <v>420394</v>
      </c>
      <c r="B865" s="229" t="s">
        <v>1305</v>
      </c>
      <c r="C865" s="229" t="s">
        <v>93</v>
      </c>
      <c r="D865" s="229" t="s">
        <v>242</v>
      </c>
      <c r="E865" s="229" t="s">
        <v>152</v>
      </c>
      <c r="F865" s="229">
        <v>34437</v>
      </c>
      <c r="G865" s="229" t="s">
        <v>284</v>
      </c>
      <c r="H865" s="229" t="s">
        <v>316</v>
      </c>
      <c r="I865" s="229" t="s">
        <v>381</v>
      </c>
      <c r="M865" s="229" t="s">
        <v>274</v>
      </c>
    </row>
    <row r="866" spans="1:13" s="229" customFormat="1" ht="17.25" customHeight="1" x14ac:dyDescent="0.2">
      <c r="A866" s="229">
        <v>420414</v>
      </c>
      <c r="B866" s="229" t="s">
        <v>1814</v>
      </c>
      <c r="C866" s="229" t="s">
        <v>658</v>
      </c>
      <c r="D866" s="229" t="s">
        <v>1815</v>
      </c>
      <c r="E866" s="229" t="s">
        <v>152</v>
      </c>
      <c r="F866" s="229">
        <v>34010</v>
      </c>
      <c r="G866" s="229" t="s">
        <v>299</v>
      </c>
      <c r="H866" s="229" t="s">
        <v>315</v>
      </c>
      <c r="I866" s="229" t="s">
        <v>381</v>
      </c>
      <c r="M866" s="229" t="s">
        <v>293</v>
      </c>
    </row>
    <row r="867" spans="1:13" s="229" customFormat="1" ht="17.25" customHeight="1" x14ac:dyDescent="0.2">
      <c r="A867" s="229">
        <v>420428</v>
      </c>
      <c r="B867" s="229" t="s">
        <v>2358</v>
      </c>
      <c r="C867" s="229" t="s">
        <v>602</v>
      </c>
      <c r="D867" s="229" t="s">
        <v>2359</v>
      </c>
      <c r="E867" s="229" t="s">
        <v>151</v>
      </c>
      <c r="F867" s="229">
        <v>34099</v>
      </c>
      <c r="G867" s="229" t="s">
        <v>303</v>
      </c>
      <c r="H867" s="229" t="s">
        <v>315</v>
      </c>
      <c r="I867" s="229" t="s">
        <v>382</v>
      </c>
      <c r="M867" s="229" t="s">
        <v>303</v>
      </c>
    </row>
    <row r="868" spans="1:13" s="229" customFormat="1" ht="17.25" customHeight="1" x14ac:dyDescent="0.2">
      <c r="A868" s="229">
        <v>420429</v>
      </c>
      <c r="B868" s="229" t="s">
        <v>1554</v>
      </c>
      <c r="C868" s="229" t="s">
        <v>95</v>
      </c>
      <c r="D868" s="229" t="s">
        <v>396</v>
      </c>
      <c r="E868" s="229" t="s">
        <v>151</v>
      </c>
      <c r="F868" s="229">
        <v>33970</v>
      </c>
      <c r="G868" s="229" t="s">
        <v>2572</v>
      </c>
      <c r="H868" s="229" t="s">
        <v>316</v>
      </c>
      <c r="I868" s="229" t="s">
        <v>381</v>
      </c>
      <c r="M868" s="229" t="s">
        <v>274</v>
      </c>
    </row>
    <row r="869" spans="1:13" s="229" customFormat="1" ht="17.25" customHeight="1" x14ac:dyDescent="0.2">
      <c r="A869" s="229">
        <v>420449</v>
      </c>
      <c r="B869" s="229" t="s">
        <v>1606</v>
      </c>
      <c r="C869" s="229" t="s">
        <v>73</v>
      </c>
      <c r="D869" s="229" t="s">
        <v>915</v>
      </c>
      <c r="E869" s="229" t="s">
        <v>151</v>
      </c>
      <c r="F869" s="229">
        <v>35083</v>
      </c>
      <c r="G869" s="229" t="s">
        <v>305</v>
      </c>
      <c r="H869" s="229" t="s">
        <v>316</v>
      </c>
      <c r="I869" s="229" t="s">
        <v>381</v>
      </c>
      <c r="M869" s="229" t="s">
        <v>274</v>
      </c>
    </row>
    <row r="870" spans="1:13" s="229" customFormat="1" ht="17.25" customHeight="1" x14ac:dyDescent="0.2">
      <c r="A870" s="229">
        <v>420450</v>
      </c>
      <c r="B870" s="229" t="s">
        <v>1207</v>
      </c>
      <c r="C870" s="229" t="s">
        <v>698</v>
      </c>
      <c r="D870" s="229" t="s">
        <v>242</v>
      </c>
      <c r="E870" s="229" t="s">
        <v>151</v>
      </c>
      <c r="F870" s="229">
        <v>34725</v>
      </c>
      <c r="G870" s="229" t="s">
        <v>284</v>
      </c>
      <c r="H870" s="229" t="s">
        <v>315</v>
      </c>
      <c r="I870" s="229" t="s">
        <v>381</v>
      </c>
      <c r="M870" s="229" t="s">
        <v>293</v>
      </c>
    </row>
    <row r="871" spans="1:13" s="229" customFormat="1" ht="17.25" customHeight="1" x14ac:dyDescent="0.2">
      <c r="A871" s="229">
        <v>420454</v>
      </c>
      <c r="B871" s="229" t="s">
        <v>1571</v>
      </c>
      <c r="C871" s="229" t="s">
        <v>813</v>
      </c>
      <c r="D871" s="229" t="s">
        <v>207</v>
      </c>
      <c r="E871" s="229" t="s">
        <v>151</v>
      </c>
      <c r="F871" s="229">
        <v>34966</v>
      </c>
      <c r="G871" s="229" t="s">
        <v>2648</v>
      </c>
      <c r="H871" s="229" t="s">
        <v>315</v>
      </c>
      <c r="I871" s="229" t="s">
        <v>381</v>
      </c>
      <c r="M871" s="229" t="s">
        <v>303</v>
      </c>
    </row>
    <row r="872" spans="1:13" s="229" customFormat="1" ht="17.25" customHeight="1" x14ac:dyDescent="0.2">
      <c r="A872" s="229">
        <v>420456</v>
      </c>
      <c r="B872" s="229" t="s">
        <v>1394</v>
      </c>
      <c r="C872" s="229" t="s">
        <v>105</v>
      </c>
      <c r="D872" s="229" t="s">
        <v>1395</v>
      </c>
      <c r="E872" s="229" t="s">
        <v>151</v>
      </c>
      <c r="F872" s="229">
        <v>34182</v>
      </c>
      <c r="G872" s="229" t="s">
        <v>2724</v>
      </c>
      <c r="H872" s="229" t="s">
        <v>315</v>
      </c>
      <c r="I872" s="229" t="s">
        <v>381</v>
      </c>
      <c r="M872" s="229" t="s">
        <v>303</v>
      </c>
    </row>
    <row r="873" spans="1:13" s="229" customFormat="1" ht="17.25" customHeight="1" x14ac:dyDescent="0.2">
      <c r="A873" s="229">
        <v>420458</v>
      </c>
      <c r="B873" s="229" t="s">
        <v>992</v>
      </c>
      <c r="C873" s="229" t="s">
        <v>740</v>
      </c>
      <c r="D873" s="229" t="s">
        <v>628</v>
      </c>
      <c r="E873" s="229" t="s">
        <v>152</v>
      </c>
      <c r="F873" s="229">
        <v>34608</v>
      </c>
      <c r="G873" s="229" t="s">
        <v>284</v>
      </c>
      <c r="H873" s="229" t="s">
        <v>315</v>
      </c>
      <c r="I873" s="229" t="s">
        <v>381</v>
      </c>
      <c r="M873" s="229" t="s">
        <v>284</v>
      </c>
    </row>
    <row r="874" spans="1:13" s="229" customFormat="1" ht="17.25" customHeight="1" x14ac:dyDescent="0.2">
      <c r="A874" s="229">
        <v>420465</v>
      </c>
      <c r="B874" s="229" t="s">
        <v>835</v>
      </c>
      <c r="C874" s="229" t="s">
        <v>718</v>
      </c>
      <c r="D874" s="229" t="s">
        <v>789</v>
      </c>
      <c r="E874" s="229" t="s">
        <v>151</v>
      </c>
      <c r="F874" s="229">
        <v>30535</v>
      </c>
      <c r="G874" s="229" t="s">
        <v>305</v>
      </c>
      <c r="H874" s="229" t="s">
        <v>316</v>
      </c>
      <c r="I874" s="229" t="s">
        <v>381</v>
      </c>
      <c r="M874" s="229" t="s">
        <v>274</v>
      </c>
    </row>
    <row r="875" spans="1:13" s="229" customFormat="1" ht="17.25" customHeight="1" x14ac:dyDescent="0.2">
      <c r="A875" s="229">
        <v>420471</v>
      </c>
      <c r="B875" s="229" t="s">
        <v>1813</v>
      </c>
      <c r="C875" s="229" t="s">
        <v>406</v>
      </c>
      <c r="D875" s="229" t="s">
        <v>224</v>
      </c>
      <c r="E875" s="229" t="s">
        <v>152</v>
      </c>
      <c r="F875" s="229">
        <v>33811</v>
      </c>
      <c r="G875" s="229" t="s">
        <v>284</v>
      </c>
      <c r="H875" s="229" t="s">
        <v>315</v>
      </c>
      <c r="I875" s="229" t="s">
        <v>381</v>
      </c>
      <c r="M875" s="229" t="s">
        <v>298</v>
      </c>
    </row>
    <row r="876" spans="1:13" s="229" customFormat="1" ht="17.25" customHeight="1" x14ac:dyDescent="0.2">
      <c r="A876" s="229">
        <v>420472</v>
      </c>
      <c r="B876" s="229" t="s">
        <v>1812</v>
      </c>
      <c r="C876" s="229" t="s">
        <v>130</v>
      </c>
      <c r="D876" s="229" t="s">
        <v>211</v>
      </c>
      <c r="E876" s="229" t="s">
        <v>152</v>
      </c>
      <c r="F876" s="229">
        <v>34242</v>
      </c>
      <c r="G876" s="229" t="s">
        <v>284</v>
      </c>
      <c r="H876" s="229" t="s">
        <v>315</v>
      </c>
      <c r="I876" s="229" t="s">
        <v>381</v>
      </c>
      <c r="M876" s="229" t="s">
        <v>284</v>
      </c>
    </row>
    <row r="877" spans="1:13" s="229" customFormat="1" ht="17.25" customHeight="1" x14ac:dyDescent="0.2">
      <c r="A877" s="229">
        <v>420473</v>
      </c>
      <c r="B877" s="229" t="s">
        <v>1726</v>
      </c>
      <c r="C877" s="229" t="s">
        <v>787</v>
      </c>
      <c r="D877" s="229" t="s">
        <v>213</v>
      </c>
      <c r="E877" s="229" t="s">
        <v>151</v>
      </c>
      <c r="F877" s="229">
        <v>34645</v>
      </c>
      <c r="G877" s="229" t="s">
        <v>288</v>
      </c>
      <c r="H877" s="229" t="s">
        <v>315</v>
      </c>
      <c r="I877" s="229" t="s">
        <v>381</v>
      </c>
      <c r="M877" s="229" t="s">
        <v>293</v>
      </c>
    </row>
    <row r="878" spans="1:13" s="229" customFormat="1" ht="17.25" customHeight="1" x14ac:dyDescent="0.2">
      <c r="A878" s="229">
        <v>420474</v>
      </c>
      <c r="B878" s="229" t="s">
        <v>1604</v>
      </c>
      <c r="C878" s="229" t="s">
        <v>1605</v>
      </c>
      <c r="D878" s="229" t="s">
        <v>204</v>
      </c>
      <c r="E878" s="229" t="s">
        <v>151</v>
      </c>
      <c r="F878" s="229">
        <v>34462</v>
      </c>
      <c r="G878" s="229" t="s">
        <v>284</v>
      </c>
      <c r="H878" s="229" t="s">
        <v>315</v>
      </c>
      <c r="I878" s="229" t="s">
        <v>381</v>
      </c>
      <c r="M878" s="229" t="s">
        <v>284</v>
      </c>
    </row>
    <row r="879" spans="1:13" s="229" customFormat="1" ht="17.25" customHeight="1" x14ac:dyDescent="0.2">
      <c r="A879" s="229">
        <v>420475</v>
      </c>
      <c r="B879" s="229" t="s">
        <v>1587</v>
      </c>
      <c r="C879" s="229" t="s">
        <v>91</v>
      </c>
      <c r="D879" s="229" t="s">
        <v>216</v>
      </c>
      <c r="E879" s="229" t="s">
        <v>151</v>
      </c>
      <c r="F879" s="229">
        <v>34066</v>
      </c>
      <c r="G879" s="229" t="s">
        <v>284</v>
      </c>
      <c r="H879" s="229" t="s">
        <v>315</v>
      </c>
      <c r="I879" s="229" t="s">
        <v>381</v>
      </c>
      <c r="M879" s="229" t="s">
        <v>293</v>
      </c>
    </row>
    <row r="880" spans="1:13" s="229" customFormat="1" ht="17.25" customHeight="1" x14ac:dyDescent="0.2">
      <c r="A880" s="229">
        <v>420476</v>
      </c>
      <c r="B880" s="229" t="s">
        <v>942</v>
      </c>
      <c r="C880" s="229" t="s">
        <v>84</v>
      </c>
      <c r="D880" s="229" t="s">
        <v>560</v>
      </c>
      <c r="E880" s="229" t="s">
        <v>152</v>
      </c>
      <c r="F880" s="229">
        <v>31443</v>
      </c>
      <c r="G880" s="229" t="s">
        <v>284</v>
      </c>
      <c r="H880" s="229" t="s">
        <v>315</v>
      </c>
      <c r="I880" s="229" t="s">
        <v>381</v>
      </c>
      <c r="M880" s="229" t="s">
        <v>300</v>
      </c>
    </row>
    <row r="881" spans="1:13" s="229" customFormat="1" ht="17.25" customHeight="1" x14ac:dyDescent="0.2">
      <c r="A881" s="229">
        <v>420477</v>
      </c>
      <c r="B881" s="229" t="s">
        <v>991</v>
      </c>
      <c r="C881" s="229" t="s">
        <v>127</v>
      </c>
      <c r="D881" s="229" t="s">
        <v>257</v>
      </c>
      <c r="E881" s="229" t="s">
        <v>151</v>
      </c>
      <c r="F881" s="229">
        <v>34348</v>
      </c>
      <c r="G881" s="229" t="s">
        <v>284</v>
      </c>
      <c r="H881" s="229" t="s">
        <v>315</v>
      </c>
      <c r="I881" s="229" t="s">
        <v>381</v>
      </c>
      <c r="M881" s="229" t="s">
        <v>284</v>
      </c>
    </row>
    <row r="882" spans="1:13" s="229" customFormat="1" ht="17.25" customHeight="1" x14ac:dyDescent="0.2">
      <c r="A882" s="229">
        <v>420483</v>
      </c>
      <c r="B882" s="229" t="s">
        <v>1811</v>
      </c>
      <c r="C882" s="229" t="s">
        <v>908</v>
      </c>
      <c r="D882" s="229" t="s">
        <v>421</v>
      </c>
      <c r="E882" s="229" t="s">
        <v>152</v>
      </c>
      <c r="F882" s="229">
        <v>33044</v>
      </c>
      <c r="G882" s="229" t="s">
        <v>284</v>
      </c>
      <c r="H882" s="229" t="s">
        <v>315</v>
      </c>
      <c r="I882" s="229" t="s">
        <v>381</v>
      </c>
      <c r="M882" s="229" t="s">
        <v>284</v>
      </c>
    </row>
    <row r="883" spans="1:13" s="229" customFormat="1" ht="17.25" customHeight="1" x14ac:dyDescent="0.2">
      <c r="A883" s="229">
        <v>420493</v>
      </c>
      <c r="B883" s="229" t="s">
        <v>1810</v>
      </c>
      <c r="C883" s="229" t="s">
        <v>392</v>
      </c>
      <c r="D883" s="229" t="s">
        <v>218</v>
      </c>
      <c r="E883" s="229" t="s">
        <v>151</v>
      </c>
      <c r="F883" s="229">
        <v>35070</v>
      </c>
      <c r="G883" s="229" t="s">
        <v>284</v>
      </c>
      <c r="H883" s="229" t="s">
        <v>316</v>
      </c>
      <c r="I883" s="229" t="s">
        <v>381</v>
      </c>
      <c r="M883" s="229" t="s">
        <v>274</v>
      </c>
    </row>
    <row r="884" spans="1:13" s="229" customFormat="1" ht="17.25" customHeight="1" x14ac:dyDescent="0.2">
      <c r="A884" s="229">
        <v>420495</v>
      </c>
      <c r="B884" s="229" t="s">
        <v>1629</v>
      </c>
      <c r="C884" s="229" t="s">
        <v>563</v>
      </c>
      <c r="D884" s="229" t="s">
        <v>557</v>
      </c>
      <c r="E884" s="229" t="s">
        <v>151</v>
      </c>
      <c r="F884" s="229">
        <v>31451</v>
      </c>
      <c r="G884" s="229" t="s">
        <v>284</v>
      </c>
      <c r="H884" s="229" t="s">
        <v>315</v>
      </c>
      <c r="I884" s="229" t="s">
        <v>381</v>
      </c>
      <c r="M884" s="229" t="s">
        <v>284</v>
      </c>
    </row>
    <row r="885" spans="1:13" s="229" customFormat="1" ht="17.25" customHeight="1" x14ac:dyDescent="0.2">
      <c r="A885" s="229">
        <v>420497</v>
      </c>
      <c r="B885" s="229" t="s">
        <v>1757</v>
      </c>
      <c r="C885" s="229" t="s">
        <v>80</v>
      </c>
      <c r="D885" s="229" t="s">
        <v>826</v>
      </c>
      <c r="E885" s="229" t="s">
        <v>151</v>
      </c>
      <c r="F885" s="229">
        <v>34952</v>
      </c>
      <c r="G885" s="229" t="s">
        <v>2738</v>
      </c>
      <c r="H885" s="229" t="s">
        <v>315</v>
      </c>
      <c r="I885" s="229" t="s">
        <v>381</v>
      </c>
      <c r="M885" s="229" t="s">
        <v>287</v>
      </c>
    </row>
    <row r="886" spans="1:13" s="229" customFormat="1" ht="17.25" customHeight="1" x14ac:dyDescent="0.2">
      <c r="A886" s="229">
        <v>420500</v>
      </c>
      <c r="B886" s="229" t="s">
        <v>1809</v>
      </c>
      <c r="C886" s="229" t="s">
        <v>120</v>
      </c>
      <c r="D886" s="229" t="s">
        <v>220</v>
      </c>
      <c r="E886" s="229" t="s">
        <v>152</v>
      </c>
      <c r="F886" s="229">
        <v>34346</v>
      </c>
      <c r="G886" s="229" t="s">
        <v>284</v>
      </c>
      <c r="H886" s="229" t="s">
        <v>315</v>
      </c>
      <c r="I886" s="229" t="s">
        <v>381</v>
      </c>
      <c r="M886" s="229" t="s">
        <v>284</v>
      </c>
    </row>
    <row r="887" spans="1:13" s="229" customFormat="1" ht="17.25" customHeight="1" x14ac:dyDescent="0.2">
      <c r="A887" s="229">
        <v>420533</v>
      </c>
      <c r="B887" s="229" t="s">
        <v>1351</v>
      </c>
      <c r="C887" s="229" t="s">
        <v>108</v>
      </c>
      <c r="D887" s="229" t="s">
        <v>814</v>
      </c>
      <c r="E887" s="229" t="s">
        <v>151</v>
      </c>
      <c r="F887" s="229">
        <v>35722</v>
      </c>
      <c r="G887" s="229" t="s">
        <v>284</v>
      </c>
      <c r="H887" s="229" t="s">
        <v>315</v>
      </c>
      <c r="I887" s="229" t="s">
        <v>381</v>
      </c>
      <c r="M887" s="229" t="s">
        <v>297</v>
      </c>
    </row>
    <row r="888" spans="1:13" s="229" customFormat="1" ht="17.25" customHeight="1" x14ac:dyDescent="0.2">
      <c r="A888" s="229">
        <v>420534</v>
      </c>
      <c r="B888" s="229" t="s">
        <v>1808</v>
      </c>
      <c r="C888" s="229" t="s">
        <v>718</v>
      </c>
      <c r="D888" s="229" t="s">
        <v>257</v>
      </c>
      <c r="E888" s="229" t="s">
        <v>152</v>
      </c>
      <c r="F888" s="229">
        <v>29155</v>
      </c>
      <c r="G888" s="229" t="s">
        <v>284</v>
      </c>
      <c r="H888" s="229" t="s">
        <v>315</v>
      </c>
      <c r="I888" s="229" t="s">
        <v>381</v>
      </c>
      <c r="M888" s="229" t="s">
        <v>287</v>
      </c>
    </row>
    <row r="889" spans="1:13" s="229" customFormat="1" ht="17.25" customHeight="1" x14ac:dyDescent="0.2">
      <c r="A889" s="229">
        <v>420541</v>
      </c>
      <c r="B889" s="229" t="s">
        <v>2312</v>
      </c>
      <c r="C889" s="229" t="s">
        <v>71</v>
      </c>
      <c r="D889" s="229" t="s">
        <v>645</v>
      </c>
      <c r="E889" s="229" t="s">
        <v>151</v>
      </c>
      <c r="F889" s="229">
        <v>35431</v>
      </c>
      <c r="G889" s="229" t="s">
        <v>284</v>
      </c>
      <c r="H889" s="229" t="s">
        <v>315</v>
      </c>
      <c r="I889" s="229" t="s">
        <v>382</v>
      </c>
      <c r="M889" s="229" t="s">
        <v>284</v>
      </c>
    </row>
    <row r="890" spans="1:13" s="229" customFormat="1" ht="17.25" customHeight="1" x14ac:dyDescent="0.2">
      <c r="A890" s="229">
        <v>420547</v>
      </c>
      <c r="B890" s="229" t="s">
        <v>1502</v>
      </c>
      <c r="C890" s="229" t="s">
        <v>825</v>
      </c>
      <c r="D890" s="229" t="s">
        <v>652</v>
      </c>
      <c r="E890" s="229" t="s">
        <v>151</v>
      </c>
      <c r="F890" s="229">
        <v>33467</v>
      </c>
      <c r="G890" s="229" t="s">
        <v>284</v>
      </c>
      <c r="H890" s="229" t="s">
        <v>315</v>
      </c>
      <c r="I890" s="229" t="s">
        <v>381</v>
      </c>
      <c r="M890" s="229" t="s">
        <v>284</v>
      </c>
    </row>
    <row r="891" spans="1:13" s="229" customFormat="1" ht="17.25" customHeight="1" x14ac:dyDescent="0.2">
      <c r="A891" s="229">
        <v>420554</v>
      </c>
      <c r="B891" s="229" t="s">
        <v>2433</v>
      </c>
      <c r="C891" s="229" t="s">
        <v>510</v>
      </c>
      <c r="D891" s="229" t="s">
        <v>663</v>
      </c>
      <c r="E891" s="229" t="s">
        <v>151</v>
      </c>
      <c r="F891" s="229">
        <v>34339</v>
      </c>
      <c r="G891" s="229" t="s">
        <v>290</v>
      </c>
      <c r="H891" s="229" t="s">
        <v>315</v>
      </c>
      <c r="I891" s="229" t="s">
        <v>382</v>
      </c>
      <c r="M891" s="229" t="s">
        <v>293</v>
      </c>
    </row>
    <row r="892" spans="1:13" s="229" customFormat="1" ht="17.25" customHeight="1" x14ac:dyDescent="0.2">
      <c r="A892" s="229">
        <v>420579</v>
      </c>
      <c r="B892" s="229" t="s">
        <v>2499</v>
      </c>
      <c r="C892" s="229" t="s">
        <v>637</v>
      </c>
      <c r="D892" s="229" t="s">
        <v>2500</v>
      </c>
      <c r="E892" s="229" t="s">
        <v>151</v>
      </c>
      <c r="F892" s="229">
        <v>34828</v>
      </c>
      <c r="G892" s="229" t="s">
        <v>284</v>
      </c>
      <c r="H892" s="229" t="s">
        <v>315</v>
      </c>
      <c r="I892" s="229" t="s">
        <v>382</v>
      </c>
      <c r="M892" s="229" t="s">
        <v>309</v>
      </c>
    </row>
    <row r="893" spans="1:13" s="229" customFormat="1" ht="17.25" customHeight="1" x14ac:dyDescent="0.2">
      <c r="A893" s="229">
        <v>420617</v>
      </c>
      <c r="B893" s="229" t="s">
        <v>990</v>
      </c>
      <c r="C893" s="229" t="s">
        <v>76</v>
      </c>
      <c r="D893" s="229" t="s">
        <v>710</v>
      </c>
      <c r="E893" s="229" t="s">
        <v>151</v>
      </c>
      <c r="F893" s="229">
        <v>34882</v>
      </c>
      <c r="G893" s="229" t="s">
        <v>290</v>
      </c>
      <c r="H893" s="229" t="s">
        <v>315</v>
      </c>
      <c r="I893" s="229" t="s">
        <v>381</v>
      </c>
      <c r="M893" s="229" t="s">
        <v>293</v>
      </c>
    </row>
    <row r="894" spans="1:13" s="229" customFormat="1" ht="17.25" customHeight="1" x14ac:dyDescent="0.2">
      <c r="A894" s="229">
        <v>420640</v>
      </c>
      <c r="B894" s="229" t="s">
        <v>2528</v>
      </c>
      <c r="C894" s="229" t="s">
        <v>89</v>
      </c>
      <c r="D894" s="229" t="s">
        <v>421</v>
      </c>
      <c r="E894" s="229" t="s">
        <v>152</v>
      </c>
      <c r="F894" s="229">
        <v>34545</v>
      </c>
      <c r="G894" s="229" t="s">
        <v>284</v>
      </c>
      <c r="H894" s="229" t="s">
        <v>315</v>
      </c>
      <c r="I894" s="229" t="s">
        <v>382</v>
      </c>
      <c r="M894" s="229" t="s">
        <v>284</v>
      </c>
    </row>
    <row r="895" spans="1:13" s="229" customFormat="1" ht="17.25" customHeight="1" x14ac:dyDescent="0.2">
      <c r="A895" s="229">
        <v>420643</v>
      </c>
      <c r="B895" s="229" t="s">
        <v>1771</v>
      </c>
      <c r="C895" s="229" t="s">
        <v>92</v>
      </c>
      <c r="D895" s="229" t="s">
        <v>886</v>
      </c>
      <c r="E895" s="229" t="s">
        <v>151</v>
      </c>
      <c r="F895" s="229">
        <v>31409</v>
      </c>
      <c r="G895" s="229" t="s">
        <v>2739</v>
      </c>
      <c r="H895" s="229" t="s">
        <v>316</v>
      </c>
      <c r="I895" s="229" t="s">
        <v>381</v>
      </c>
      <c r="M895" s="229" t="s">
        <v>274</v>
      </c>
    </row>
    <row r="896" spans="1:13" s="229" customFormat="1" ht="17.25" customHeight="1" x14ac:dyDescent="0.2">
      <c r="A896" s="229">
        <v>420650</v>
      </c>
      <c r="B896" s="229" t="s">
        <v>2526</v>
      </c>
      <c r="C896" s="229" t="s">
        <v>251</v>
      </c>
      <c r="D896" s="229" t="s">
        <v>2527</v>
      </c>
      <c r="E896" s="229" t="s">
        <v>152</v>
      </c>
      <c r="F896" s="229">
        <v>34700</v>
      </c>
      <c r="G896" s="229" t="s">
        <v>284</v>
      </c>
      <c r="H896" s="229" t="s">
        <v>315</v>
      </c>
      <c r="I896" s="229" t="s">
        <v>382</v>
      </c>
      <c r="M896" s="229" t="s">
        <v>284</v>
      </c>
    </row>
    <row r="897" spans="1:13" s="229" customFormat="1" ht="17.25" customHeight="1" x14ac:dyDescent="0.2">
      <c r="A897" s="229">
        <v>420652</v>
      </c>
      <c r="B897" s="229" t="s">
        <v>1806</v>
      </c>
      <c r="C897" s="229" t="s">
        <v>543</v>
      </c>
      <c r="D897" s="229" t="s">
        <v>1807</v>
      </c>
      <c r="E897" s="229" t="s">
        <v>152</v>
      </c>
      <c r="F897" s="229">
        <v>35086</v>
      </c>
      <c r="G897" s="229" t="s">
        <v>284</v>
      </c>
      <c r="H897" s="229" t="s">
        <v>315</v>
      </c>
      <c r="I897" s="229" t="s">
        <v>381</v>
      </c>
      <c r="M897" s="229" t="s">
        <v>284</v>
      </c>
    </row>
    <row r="898" spans="1:13" s="229" customFormat="1" ht="17.25" customHeight="1" x14ac:dyDescent="0.2">
      <c r="A898" s="229">
        <v>420656</v>
      </c>
      <c r="B898" s="229" t="s">
        <v>989</v>
      </c>
      <c r="C898" s="229" t="s">
        <v>877</v>
      </c>
      <c r="D898" s="229" t="s">
        <v>597</v>
      </c>
      <c r="E898" s="229" t="s">
        <v>152</v>
      </c>
      <c r="F898" s="229">
        <v>36192</v>
      </c>
      <c r="G898" s="229" t="s">
        <v>297</v>
      </c>
      <c r="H898" s="229" t="s">
        <v>315</v>
      </c>
      <c r="I898" s="229" t="s">
        <v>381</v>
      </c>
      <c r="M898" s="229" t="s">
        <v>297</v>
      </c>
    </row>
    <row r="899" spans="1:13" s="229" customFormat="1" ht="17.25" customHeight="1" x14ac:dyDescent="0.2">
      <c r="A899" s="229">
        <v>420657</v>
      </c>
      <c r="B899" s="229" t="s">
        <v>527</v>
      </c>
      <c r="C899" s="229" t="s">
        <v>97</v>
      </c>
      <c r="D899" s="229" t="s">
        <v>230</v>
      </c>
      <c r="E899" s="229" t="s">
        <v>152</v>
      </c>
      <c r="F899" s="229">
        <v>34203</v>
      </c>
      <c r="G899" s="229" t="s">
        <v>284</v>
      </c>
      <c r="H899" s="229" t="s">
        <v>315</v>
      </c>
      <c r="I899" s="229" t="s">
        <v>381</v>
      </c>
      <c r="M899" s="229" t="s">
        <v>293</v>
      </c>
    </row>
    <row r="900" spans="1:13" s="229" customFormat="1" ht="17.25" customHeight="1" x14ac:dyDescent="0.2">
      <c r="A900" s="229">
        <v>420673</v>
      </c>
      <c r="B900" s="229" t="s">
        <v>2474</v>
      </c>
      <c r="C900" s="229" t="s">
        <v>91</v>
      </c>
      <c r="D900" s="229" t="s">
        <v>390</v>
      </c>
      <c r="E900" s="229" t="s">
        <v>152</v>
      </c>
      <c r="F900" s="229">
        <v>34531</v>
      </c>
      <c r="G900" s="229" t="s">
        <v>284</v>
      </c>
      <c r="H900" s="229" t="s">
        <v>315</v>
      </c>
      <c r="I900" s="229" t="s">
        <v>382</v>
      </c>
      <c r="M900" s="229" t="s">
        <v>284</v>
      </c>
    </row>
    <row r="901" spans="1:13" s="229" customFormat="1" ht="17.25" customHeight="1" x14ac:dyDescent="0.2">
      <c r="A901" s="229">
        <v>420674</v>
      </c>
      <c r="B901" s="229" t="s">
        <v>988</v>
      </c>
      <c r="C901" s="229" t="s">
        <v>547</v>
      </c>
      <c r="D901" s="229" t="s">
        <v>260</v>
      </c>
      <c r="E901" s="229" t="s">
        <v>152</v>
      </c>
      <c r="F901" s="229">
        <v>33277</v>
      </c>
      <c r="G901" s="229" t="s">
        <v>284</v>
      </c>
      <c r="H901" s="229" t="s">
        <v>315</v>
      </c>
      <c r="I901" s="229" t="s">
        <v>381</v>
      </c>
      <c r="M901" s="229" t="s">
        <v>284</v>
      </c>
    </row>
    <row r="902" spans="1:13" s="229" customFormat="1" ht="17.25" customHeight="1" x14ac:dyDescent="0.2">
      <c r="A902" s="229">
        <v>420680</v>
      </c>
      <c r="B902" s="229" t="s">
        <v>1257</v>
      </c>
      <c r="C902" s="229" t="s">
        <v>101</v>
      </c>
      <c r="D902" s="229" t="s">
        <v>244</v>
      </c>
      <c r="E902" s="229" t="s">
        <v>152</v>
      </c>
      <c r="F902" s="229">
        <v>35799</v>
      </c>
      <c r="G902" s="229" t="s">
        <v>284</v>
      </c>
      <c r="H902" s="229" t="s">
        <v>315</v>
      </c>
      <c r="I902" s="229" t="s">
        <v>381</v>
      </c>
      <c r="M902" s="229" t="s">
        <v>284</v>
      </c>
    </row>
    <row r="903" spans="1:13" s="229" customFormat="1" ht="17.25" customHeight="1" x14ac:dyDescent="0.2">
      <c r="A903" s="229">
        <v>420689</v>
      </c>
      <c r="B903" s="229" t="s">
        <v>1501</v>
      </c>
      <c r="C903" s="229" t="s">
        <v>141</v>
      </c>
      <c r="D903" s="229" t="s">
        <v>428</v>
      </c>
      <c r="E903" s="229" t="s">
        <v>152</v>
      </c>
      <c r="F903" s="229">
        <v>26134</v>
      </c>
      <c r="G903" s="229" t="s">
        <v>298</v>
      </c>
      <c r="H903" s="229" t="s">
        <v>315</v>
      </c>
      <c r="I903" s="229" t="s">
        <v>381</v>
      </c>
      <c r="M903" s="229" t="s">
        <v>284</v>
      </c>
    </row>
    <row r="904" spans="1:13" s="229" customFormat="1" ht="17.25" customHeight="1" x14ac:dyDescent="0.2">
      <c r="A904" s="229">
        <v>420690</v>
      </c>
      <c r="B904" s="229" t="s">
        <v>2492</v>
      </c>
      <c r="C904" s="229" t="s">
        <v>555</v>
      </c>
      <c r="D904" s="229" t="s">
        <v>336</v>
      </c>
      <c r="E904" s="229" t="s">
        <v>152</v>
      </c>
      <c r="F904" s="229">
        <v>27857</v>
      </c>
      <c r="G904" s="229" t="s">
        <v>2757</v>
      </c>
      <c r="H904" s="229" t="s">
        <v>315</v>
      </c>
      <c r="I904" s="229" t="s">
        <v>382</v>
      </c>
      <c r="M904" s="229" t="s">
        <v>303</v>
      </c>
    </row>
    <row r="905" spans="1:13" s="229" customFormat="1" ht="17.25" customHeight="1" x14ac:dyDescent="0.2">
      <c r="A905" s="229">
        <v>420711</v>
      </c>
      <c r="B905" s="229" t="s">
        <v>1165</v>
      </c>
      <c r="C905" s="229" t="s">
        <v>601</v>
      </c>
      <c r="D905" s="229" t="s">
        <v>215</v>
      </c>
      <c r="E905" s="229" t="s">
        <v>152</v>
      </c>
      <c r="F905" s="229">
        <v>27419</v>
      </c>
      <c r="G905" s="229" t="s">
        <v>2602</v>
      </c>
      <c r="H905" s="229" t="s">
        <v>315</v>
      </c>
      <c r="I905" s="229" t="s">
        <v>381</v>
      </c>
      <c r="M905" s="229" t="s">
        <v>293</v>
      </c>
    </row>
    <row r="906" spans="1:13" s="229" customFormat="1" ht="17.25" customHeight="1" x14ac:dyDescent="0.2">
      <c r="A906" s="229">
        <v>420750</v>
      </c>
      <c r="B906" s="229" t="s">
        <v>1805</v>
      </c>
      <c r="C906" s="229" t="s">
        <v>87</v>
      </c>
      <c r="D906" s="229" t="s">
        <v>221</v>
      </c>
      <c r="E906" s="229" t="s">
        <v>152</v>
      </c>
      <c r="F906" s="229">
        <v>32980</v>
      </c>
      <c r="G906" s="229" t="s">
        <v>284</v>
      </c>
      <c r="H906" s="229" t="s">
        <v>315</v>
      </c>
      <c r="I906" s="229" t="s">
        <v>381</v>
      </c>
      <c r="M906" s="229" t="s">
        <v>284</v>
      </c>
    </row>
    <row r="907" spans="1:13" s="229" customFormat="1" ht="17.25" customHeight="1" x14ac:dyDescent="0.2">
      <c r="A907" s="229">
        <v>420756</v>
      </c>
      <c r="B907" s="229" t="s">
        <v>1206</v>
      </c>
      <c r="C907" s="229" t="s">
        <v>77</v>
      </c>
      <c r="D907" s="229" t="s">
        <v>652</v>
      </c>
      <c r="E907" s="229" t="s">
        <v>152</v>
      </c>
      <c r="F907" s="229">
        <v>30606</v>
      </c>
      <c r="G907" s="229" t="s">
        <v>2686</v>
      </c>
      <c r="H907" s="229" t="s">
        <v>315</v>
      </c>
      <c r="I907" s="229" t="s">
        <v>381</v>
      </c>
      <c r="M907" s="229" t="s">
        <v>302</v>
      </c>
    </row>
    <row r="908" spans="1:13" s="229" customFormat="1" ht="17.25" customHeight="1" x14ac:dyDescent="0.2">
      <c r="A908" s="229">
        <v>420757</v>
      </c>
      <c r="B908" s="229" t="s">
        <v>521</v>
      </c>
      <c r="C908" s="229" t="s">
        <v>118</v>
      </c>
      <c r="D908" s="229" t="s">
        <v>522</v>
      </c>
      <c r="E908" s="229" t="s">
        <v>151</v>
      </c>
      <c r="F908" s="229">
        <v>34985</v>
      </c>
      <c r="G908" s="229" t="s">
        <v>295</v>
      </c>
      <c r="H908" s="229" t="s">
        <v>315</v>
      </c>
      <c r="I908" s="229" t="s">
        <v>381</v>
      </c>
      <c r="M908" s="229" t="s">
        <v>293</v>
      </c>
    </row>
    <row r="909" spans="1:13" s="229" customFormat="1" ht="17.25" customHeight="1" x14ac:dyDescent="0.2">
      <c r="A909" s="229">
        <v>420771</v>
      </c>
      <c r="B909" s="229" t="s">
        <v>1804</v>
      </c>
      <c r="C909" s="229" t="s">
        <v>576</v>
      </c>
      <c r="D909" s="229" t="s">
        <v>650</v>
      </c>
      <c r="E909" s="229" t="s">
        <v>152</v>
      </c>
      <c r="F909" s="229">
        <v>34506</v>
      </c>
      <c r="G909" s="229" t="s">
        <v>284</v>
      </c>
      <c r="H909" s="229" t="s">
        <v>315</v>
      </c>
      <c r="I909" s="229" t="s">
        <v>381</v>
      </c>
      <c r="M909" s="229" t="s">
        <v>284</v>
      </c>
    </row>
    <row r="910" spans="1:13" s="229" customFormat="1" ht="17.25" customHeight="1" x14ac:dyDescent="0.2">
      <c r="A910" s="229">
        <v>420798</v>
      </c>
      <c r="B910" s="229" t="s">
        <v>433</v>
      </c>
      <c r="C910" s="229" t="s">
        <v>73</v>
      </c>
      <c r="D910" s="229" t="s">
        <v>434</v>
      </c>
      <c r="E910" s="229" t="s">
        <v>152</v>
      </c>
      <c r="F910" s="229">
        <v>35431</v>
      </c>
      <c r="G910" s="229" t="s">
        <v>284</v>
      </c>
      <c r="H910" s="229" t="s">
        <v>315</v>
      </c>
      <c r="I910" s="229" t="s">
        <v>381</v>
      </c>
      <c r="M910" s="229" t="s">
        <v>284</v>
      </c>
    </row>
    <row r="911" spans="1:13" s="229" customFormat="1" ht="17.25" customHeight="1" x14ac:dyDescent="0.2">
      <c r="A911" s="229">
        <v>420817</v>
      </c>
      <c r="B911" s="229" t="s">
        <v>2525</v>
      </c>
      <c r="C911" s="229" t="s">
        <v>84</v>
      </c>
      <c r="D911" s="229" t="s">
        <v>666</v>
      </c>
      <c r="E911" s="229" t="s">
        <v>152</v>
      </c>
      <c r="F911" s="229">
        <v>34968</v>
      </c>
      <c r="G911" s="229" t="s">
        <v>284</v>
      </c>
      <c r="H911" s="229" t="s">
        <v>315</v>
      </c>
      <c r="I911" s="229" t="s">
        <v>382</v>
      </c>
      <c r="M911" s="229" t="s">
        <v>284</v>
      </c>
    </row>
    <row r="912" spans="1:13" s="229" customFormat="1" ht="17.25" customHeight="1" x14ac:dyDescent="0.2">
      <c r="A912" s="229">
        <v>420822</v>
      </c>
      <c r="B912" s="229" t="s">
        <v>2311</v>
      </c>
      <c r="C912" s="229" t="s">
        <v>73</v>
      </c>
      <c r="D912" s="229" t="s">
        <v>257</v>
      </c>
      <c r="E912" s="229" t="s">
        <v>152</v>
      </c>
      <c r="F912" s="229">
        <v>36031</v>
      </c>
      <c r="G912" s="229" t="s">
        <v>295</v>
      </c>
      <c r="H912" s="229" t="s">
        <v>315</v>
      </c>
      <c r="I912" s="229" t="s">
        <v>382</v>
      </c>
      <c r="M912" s="229" t="s">
        <v>309</v>
      </c>
    </row>
    <row r="913" spans="1:13" s="229" customFormat="1" ht="17.25" customHeight="1" x14ac:dyDescent="0.2">
      <c r="A913" s="229">
        <v>420840</v>
      </c>
      <c r="B913" s="229" t="s">
        <v>1500</v>
      </c>
      <c r="C913" s="229" t="s">
        <v>96</v>
      </c>
      <c r="D913" s="229" t="s">
        <v>425</v>
      </c>
      <c r="E913" s="229" t="s">
        <v>152</v>
      </c>
      <c r="F913" s="229">
        <v>34335</v>
      </c>
      <c r="G913" s="229" t="s">
        <v>284</v>
      </c>
      <c r="H913" s="229" t="s">
        <v>315</v>
      </c>
      <c r="I913" s="229" t="s">
        <v>381</v>
      </c>
      <c r="M913" s="229" t="s">
        <v>284</v>
      </c>
    </row>
    <row r="914" spans="1:13" s="229" customFormat="1" ht="17.25" customHeight="1" x14ac:dyDescent="0.2">
      <c r="A914" s="229">
        <v>420851</v>
      </c>
      <c r="B914" s="229" t="s">
        <v>2450</v>
      </c>
      <c r="C914" s="229" t="s">
        <v>490</v>
      </c>
      <c r="D914" s="229" t="s">
        <v>2451</v>
      </c>
      <c r="E914" s="229" t="s">
        <v>152</v>
      </c>
      <c r="F914" s="229">
        <v>34579</v>
      </c>
      <c r="G914" s="229" t="s">
        <v>290</v>
      </c>
      <c r="H914" s="229" t="s">
        <v>315</v>
      </c>
      <c r="I914" s="229" t="s">
        <v>382</v>
      </c>
      <c r="M914" s="229" t="s">
        <v>293</v>
      </c>
    </row>
    <row r="915" spans="1:13" s="229" customFormat="1" ht="17.25" customHeight="1" x14ac:dyDescent="0.2">
      <c r="A915" s="229">
        <v>420859</v>
      </c>
      <c r="B915" s="229" t="s">
        <v>1803</v>
      </c>
      <c r="C915" s="229" t="s">
        <v>78</v>
      </c>
      <c r="D915" s="229" t="s">
        <v>225</v>
      </c>
      <c r="E915" s="229" t="s">
        <v>152</v>
      </c>
      <c r="F915" s="229">
        <v>31131</v>
      </c>
      <c r="G915" s="229" t="s">
        <v>2567</v>
      </c>
      <c r="H915" s="229" t="s">
        <v>315</v>
      </c>
      <c r="I915" s="229" t="s">
        <v>381</v>
      </c>
      <c r="M915" s="229" t="s">
        <v>293</v>
      </c>
    </row>
    <row r="916" spans="1:13" s="229" customFormat="1" ht="17.25" customHeight="1" x14ac:dyDescent="0.2">
      <c r="A916" s="229">
        <v>420860</v>
      </c>
      <c r="B916" s="229" t="s">
        <v>1256</v>
      </c>
      <c r="C916" s="229" t="s">
        <v>855</v>
      </c>
      <c r="D916" s="229" t="s">
        <v>585</v>
      </c>
      <c r="E916" s="229" t="s">
        <v>152</v>
      </c>
      <c r="F916" s="229">
        <v>30499</v>
      </c>
      <c r="G916" s="229" t="s">
        <v>2717</v>
      </c>
      <c r="H916" s="229" t="s">
        <v>315</v>
      </c>
      <c r="I916" s="229" t="s">
        <v>381</v>
      </c>
      <c r="M916" s="229" t="s">
        <v>303</v>
      </c>
    </row>
    <row r="917" spans="1:13" s="229" customFormat="1" ht="17.25" customHeight="1" x14ac:dyDescent="0.2">
      <c r="A917" s="229">
        <v>420862</v>
      </c>
      <c r="B917" s="229" t="s">
        <v>2417</v>
      </c>
      <c r="C917" s="229" t="s">
        <v>126</v>
      </c>
      <c r="D917" s="229" t="s">
        <v>2418</v>
      </c>
      <c r="E917" s="229" t="s">
        <v>152</v>
      </c>
      <c r="F917" s="229">
        <v>36161</v>
      </c>
      <c r="G917" s="229" t="s">
        <v>284</v>
      </c>
      <c r="H917" s="229" t="s">
        <v>315</v>
      </c>
      <c r="I917" s="229" t="s">
        <v>382</v>
      </c>
      <c r="M917" s="229" t="s">
        <v>284</v>
      </c>
    </row>
    <row r="918" spans="1:13" s="229" customFormat="1" ht="17.25" customHeight="1" x14ac:dyDescent="0.2">
      <c r="A918" s="229">
        <v>420905</v>
      </c>
      <c r="B918" s="229" t="s">
        <v>498</v>
      </c>
      <c r="C918" s="229" t="s">
        <v>118</v>
      </c>
      <c r="D918" s="229" t="s">
        <v>499</v>
      </c>
      <c r="E918" s="229" t="s">
        <v>152</v>
      </c>
      <c r="F918" s="229">
        <v>35940</v>
      </c>
      <c r="G918" s="229" t="s">
        <v>287</v>
      </c>
      <c r="H918" s="229" t="s">
        <v>315</v>
      </c>
      <c r="I918" s="229" t="s">
        <v>381</v>
      </c>
      <c r="M918" s="229" t="s">
        <v>287</v>
      </c>
    </row>
    <row r="919" spans="1:13" s="229" customFormat="1" ht="17.25" customHeight="1" x14ac:dyDescent="0.2">
      <c r="A919" s="229">
        <v>420909</v>
      </c>
      <c r="B919" s="229" t="s">
        <v>2431</v>
      </c>
      <c r="C919" s="229" t="s">
        <v>678</v>
      </c>
      <c r="D919" s="229" t="s">
        <v>2432</v>
      </c>
      <c r="E919" s="229" t="s">
        <v>152</v>
      </c>
      <c r="F919" s="229">
        <v>34851</v>
      </c>
      <c r="G919" s="229" t="s">
        <v>2755</v>
      </c>
      <c r="H919" s="229" t="s">
        <v>315</v>
      </c>
      <c r="I919" s="229" t="s">
        <v>382</v>
      </c>
      <c r="M919" s="229" t="s">
        <v>298</v>
      </c>
    </row>
    <row r="920" spans="1:13" s="229" customFormat="1" ht="17.25" customHeight="1" x14ac:dyDescent="0.2">
      <c r="A920" s="229">
        <v>420914</v>
      </c>
      <c r="B920" s="229" t="s">
        <v>2440</v>
      </c>
      <c r="C920" s="229" t="s">
        <v>780</v>
      </c>
      <c r="D920" s="229" t="s">
        <v>2441</v>
      </c>
      <c r="E920" s="229" t="s">
        <v>151</v>
      </c>
      <c r="F920" s="229">
        <v>35796</v>
      </c>
      <c r="G920" s="229" t="s">
        <v>284</v>
      </c>
      <c r="H920" s="229" t="s">
        <v>315</v>
      </c>
      <c r="I920" s="229" t="s">
        <v>382</v>
      </c>
      <c r="M920" s="229" t="s">
        <v>284</v>
      </c>
    </row>
    <row r="921" spans="1:13" s="229" customFormat="1" ht="17.25" customHeight="1" x14ac:dyDescent="0.2">
      <c r="A921" s="229">
        <v>420918</v>
      </c>
      <c r="B921" s="229" t="s">
        <v>460</v>
      </c>
      <c r="C921" s="229" t="s">
        <v>77</v>
      </c>
      <c r="D921" s="229" t="s">
        <v>211</v>
      </c>
      <c r="E921" s="229" t="s">
        <v>151</v>
      </c>
      <c r="F921" s="229">
        <v>34700</v>
      </c>
      <c r="G921" s="229" t="s">
        <v>2673</v>
      </c>
      <c r="H921" s="229" t="s">
        <v>315</v>
      </c>
      <c r="I921" s="229" t="s">
        <v>381</v>
      </c>
      <c r="M921" s="229" t="s">
        <v>293</v>
      </c>
    </row>
    <row r="922" spans="1:13" s="229" customFormat="1" ht="17.25" customHeight="1" x14ac:dyDescent="0.2">
      <c r="A922" s="229">
        <v>420919</v>
      </c>
      <c r="B922" s="229" t="s">
        <v>2310</v>
      </c>
      <c r="C922" s="229" t="s">
        <v>71</v>
      </c>
      <c r="D922" s="229" t="s">
        <v>247</v>
      </c>
      <c r="E922" s="229" t="s">
        <v>151</v>
      </c>
      <c r="F922" s="229">
        <v>35443</v>
      </c>
      <c r="G922" s="229" t="s">
        <v>284</v>
      </c>
      <c r="H922" s="229" t="s">
        <v>315</v>
      </c>
      <c r="I922" s="229" t="s">
        <v>382</v>
      </c>
      <c r="M922" s="229" t="s">
        <v>284</v>
      </c>
    </row>
    <row r="923" spans="1:13" s="229" customFormat="1" ht="17.25" customHeight="1" x14ac:dyDescent="0.2">
      <c r="A923" s="229">
        <v>420922</v>
      </c>
      <c r="B923" s="229" t="s">
        <v>2309</v>
      </c>
      <c r="C923" s="229" t="s">
        <v>541</v>
      </c>
      <c r="D923" s="229" t="s">
        <v>952</v>
      </c>
      <c r="E923" s="229" t="s">
        <v>151</v>
      </c>
      <c r="F923" s="229">
        <v>36161</v>
      </c>
      <c r="G923" s="229" t="s">
        <v>284</v>
      </c>
      <c r="H923" s="229" t="s">
        <v>315</v>
      </c>
      <c r="I923" s="229" t="s">
        <v>382</v>
      </c>
      <c r="M923" s="229" t="s">
        <v>284</v>
      </c>
    </row>
    <row r="924" spans="1:13" s="229" customFormat="1" ht="17.25" customHeight="1" x14ac:dyDescent="0.2">
      <c r="A924" s="229">
        <v>420960</v>
      </c>
      <c r="B924" s="229" t="s">
        <v>1074</v>
      </c>
      <c r="C924" s="229" t="s">
        <v>71</v>
      </c>
      <c r="D924" s="229" t="s">
        <v>618</v>
      </c>
      <c r="E924" s="229" t="s">
        <v>152</v>
      </c>
      <c r="F924" s="229">
        <v>30313</v>
      </c>
      <c r="G924" s="229" t="s">
        <v>284</v>
      </c>
      <c r="H924" s="229" t="s">
        <v>315</v>
      </c>
      <c r="I924" s="229" t="s">
        <v>381</v>
      </c>
      <c r="M924" s="229" t="s">
        <v>300</v>
      </c>
    </row>
    <row r="925" spans="1:13" s="229" customFormat="1" ht="17.25" customHeight="1" x14ac:dyDescent="0.2">
      <c r="A925" s="229">
        <v>420995</v>
      </c>
      <c r="B925" s="229" t="s">
        <v>2447</v>
      </c>
      <c r="C925" s="229" t="s">
        <v>127</v>
      </c>
      <c r="D925" s="229" t="s">
        <v>207</v>
      </c>
      <c r="E925" s="229" t="s">
        <v>152</v>
      </c>
      <c r="F925" s="229">
        <v>35889</v>
      </c>
      <c r="G925" s="229" t="s">
        <v>284</v>
      </c>
      <c r="H925" s="229" t="s">
        <v>315</v>
      </c>
      <c r="I925" s="229" t="s">
        <v>382</v>
      </c>
      <c r="M925" s="229" t="s">
        <v>284</v>
      </c>
    </row>
    <row r="926" spans="1:13" s="229" customFormat="1" ht="17.25" customHeight="1" x14ac:dyDescent="0.2">
      <c r="A926" s="229">
        <v>421012</v>
      </c>
      <c r="B926" s="229" t="s">
        <v>1164</v>
      </c>
      <c r="C926" s="229" t="s">
        <v>849</v>
      </c>
      <c r="D926" s="229" t="s">
        <v>254</v>
      </c>
      <c r="E926" s="229" t="s">
        <v>152</v>
      </c>
      <c r="F926" s="229">
        <v>36190</v>
      </c>
      <c r="G926" s="229" t="s">
        <v>284</v>
      </c>
      <c r="H926" s="229" t="s">
        <v>315</v>
      </c>
      <c r="I926" s="229" t="s">
        <v>381</v>
      </c>
      <c r="M926" s="229" t="s">
        <v>284</v>
      </c>
    </row>
    <row r="927" spans="1:13" s="229" customFormat="1" ht="17.25" customHeight="1" x14ac:dyDescent="0.2">
      <c r="A927" s="229">
        <v>421013</v>
      </c>
      <c r="B927" s="229" t="s">
        <v>447</v>
      </c>
      <c r="C927" s="229" t="s">
        <v>109</v>
      </c>
      <c r="D927" s="229" t="s">
        <v>448</v>
      </c>
      <c r="E927" s="229" t="s">
        <v>152</v>
      </c>
      <c r="F927" s="229">
        <v>33608</v>
      </c>
      <c r="G927" s="229" t="s">
        <v>284</v>
      </c>
      <c r="H927" s="229" t="s">
        <v>315</v>
      </c>
      <c r="I927" s="229" t="s">
        <v>381</v>
      </c>
      <c r="M927" s="229" t="s">
        <v>284</v>
      </c>
    </row>
    <row r="928" spans="1:13" s="229" customFormat="1" ht="17.25" customHeight="1" x14ac:dyDescent="0.2">
      <c r="A928" s="229">
        <v>421039</v>
      </c>
      <c r="B928" s="229" t="s">
        <v>2430</v>
      </c>
      <c r="C928" s="229" t="s">
        <v>541</v>
      </c>
      <c r="D928" s="229" t="s">
        <v>704</v>
      </c>
      <c r="E928" s="229" t="s">
        <v>152</v>
      </c>
      <c r="F928" s="229">
        <v>35605</v>
      </c>
      <c r="G928" s="229" t="s">
        <v>284</v>
      </c>
      <c r="H928" s="229" t="s">
        <v>315</v>
      </c>
      <c r="I928" s="229" t="s">
        <v>382</v>
      </c>
      <c r="M928" s="229" t="s">
        <v>284</v>
      </c>
    </row>
    <row r="929" spans="1:13" s="229" customFormat="1" ht="17.25" customHeight="1" x14ac:dyDescent="0.2">
      <c r="A929" s="229">
        <v>421043</v>
      </c>
      <c r="B929" s="229" t="s">
        <v>2409</v>
      </c>
      <c r="C929" s="229" t="s">
        <v>752</v>
      </c>
      <c r="D929" s="229" t="s">
        <v>212</v>
      </c>
      <c r="E929" s="229" t="s">
        <v>152</v>
      </c>
      <c r="F929" s="229">
        <v>35065</v>
      </c>
      <c r="G929" s="229" t="s">
        <v>284</v>
      </c>
      <c r="H929" s="229" t="s">
        <v>315</v>
      </c>
      <c r="I929" s="229" t="s">
        <v>382</v>
      </c>
      <c r="M929" s="229" t="s">
        <v>284</v>
      </c>
    </row>
    <row r="930" spans="1:13" s="229" customFormat="1" ht="17.25" customHeight="1" x14ac:dyDescent="0.2">
      <c r="A930" s="229">
        <v>421052</v>
      </c>
      <c r="B930" s="229" t="s">
        <v>2448</v>
      </c>
      <c r="C930" s="229" t="s">
        <v>913</v>
      </c>
      <c r="D930" s="229" t="s">
        <v>584</v>
      </c>
      <c r="E930" s="229" t="s">
        <v>152</v>
      </c>
      <c r="F930" s="229">
        <v>36008</v>
      </c>
      <c r="G930" s="229" t="s">
        <v>284</v>
      </c>
      <c r="H930" s="229" t="s">
        <v>315</v>
      </c>
      <c r="I930" s="229" t="s">
        <v>382</v>
      </c>
      <c r="M930" s="229" t="s">
        <v>284</v>
      </c>
    </row>
    <row r="931" spans="1:13" s="229" customFormat="1" ht="17.25" customHeight="1" x14ac:dyDescent="0.2">
      <c r="A931" s="229">
        <v>421057</v>
      </c>
      <c r="B931" s="229" t="s">
        <v>2346</v>
      </c>
      <c r="C931" s="229" t="s">
        <v>90</v>
      </c>
      <c r="D931" s="229" t="s">
        <v>261</v>
      </c>
      <c r="E931" s="229" t="s">
        <v>152</v>
      </c>
      <c r="F931" s="229">
        <v>34556</v>
      </c>
      <c r="G931" s="229" t="s">
        <v>2564</v>
      </c>
      <c r="H931" s="229" t="s">
        <v>315</v>
      </c>
      <c r="I931" s="229" t="s">
        <v>382</v>
      </c>
      <c r="M931" s="229" t="s">
        <v>284</v>
      </c>
    </row>
    <row r="932" spans="1:13" s="229" customFormat="1" ht="17.25" customHeight="1" x14ac:dyDescent="0.2">
      <c r="A932" s="229">
        <v>421068</v>
      </c>
      <c r="B932" s="229" t="s">
        <v>1802</v>
      </c>
      <c r="C932" s="229" t="s">
        <v>78</v>
      </c>
      <c r="D932" s="229" t="s">
        <v>407</v>
      </c>
      <c r="E932" s="229" t="s">
        <v>152</v>
      </c>
      <c r="F932" s="229">
        <v>35458</v>
      </c>
      <c r="G932" s="229" t="s">
        <v>284</v>
      </c>
      <c r="H932" s="229" t="s">
        <v>316</v>
      </c>
      <c r="I932" s="229" t="s">
        <v>381</v>
      </c>
      <c r="M932" s="229" t="s">
        <v>274</v>
      </c>
    </row>
    <row r="933" spans="1:13" s="229" customFormat="1" ht="17.25" customHeight="1" x14ac:dyDescent="0.2">
      <c r="A933" s="229">
        <v>421069</v>
      </c>
      <c r="B933" s="229" t="s">
        <v>1665</v>
      </c>
      <c r="C933" s="229" t="s">
        <v>104</v>
      </c>
      <c r="D933" s="229" t="s">
        <v>1666</v>
      </c>
      <c r="E933" s="229" t="s">
        <v>152</v>
      </c>
      <c r="F933" s="229">
        <v>35870</v>
      </c>
      <c r="G933" s="229" t="s">
        <v>284</v>
      </c>
      <c r="H933" s="229" t="s">
        <v>315</v>
      </c>
      <c r="I933" s="229" t="s">
        <v>381</v>
      </c>
      <c r="M933" s="229" t="s">
        <v>284</v>
      </c>
    </row>
    <row r="934" spans="1:13" s="229" customFormat="1" ht="17.25" customHeight="1" x14ac:dyDescent="0.2">
      <c r="A934" s="229">
        <v>421072</v>
      </c>
      <c r="B934" s="229" t="s">
        <v>987</v>
      </c>
      <c r="C934" s="229" t="s">
        <v>91</v>
      </c>
      <c r="D934" s="229" t="s">
        <v>592</v>
      </c>
      <c r="E934" s="229" t="s">
        <v>152</v>
      </c>
      <c r="F934" s="229">
        <v>36161</v>
      </c>
      <c r="H934" s="229" t="s">
        <v>315</v>
      </c>
      <c r="I934" s="229" t="s">
        <v>382</v>
      </c>
      <c r="M934" s="229" t="s">
        <v>284</v>
      </c>
    </row>
    <row r="935" spans="1:13" s="229" customFormat="1" ht="17.25" customHeight="1" x14ac:dyDescent="0.2">
      <c r="A935" s="229">
        <v>421073</v>
      </c>
      <c r="B935" s="229" t="s">
        <v>987</v>
      </c>
      <c r="C935" s="229" t="s">
        <v>131</v>
      </c>
      <c r="D935" s="229" t="s">
        <v>666</v>
      </c>
      <c r="E935" s="229" t="s">
        <v>152</v>
      </c>
      <c r="F935" s="229">
        <v>36164</v>
      </c>
      <c r="G935" s="229" t="s">
        <v>284</v>
      </c>
      <c r="H935" s="229" t="s">
        <v>315</v>
      </c>
      <c r="I935" s="229" t="s">
        <v>381</v>
      </c>
      <c r="M935" s="229" t="s">
        <v>284</v>
      </c>
    </row>
    <row r="936" spans="1:13" s="229" customFormat="1" ht="17.25" customHeight="1" x14ac:dyDescent="0.2">
      <c r="A936" s="229">
        <v>421079</v>
      </c>
      <c r="B936" s="229" t="s">
        <v>985</v>
      </c>
      <c r="C936" s="229" t="s">
        <v>986</v>
      </c>
      <c r="D936" s="229" t="s">
        <v>239</v>
      </c>
      <c r="E936" s="229" t="s">
        <v>152</v>
      </c>
      <c r="F936" s="229">
        <v>36161</v>
      </c>
      <c r="G936" s="229" t="s">
        <v>284</v>
      </c>
      <c r="H936" s="229" t="s">
        <v>315</v>
      </c>
      <c r="I936" s="229" t="s">
        <v>381</v>
      </c>
      <c r="M936" s="229" t="s">
        <v>284</v>
      </c>
    </row>
    <row r="937" spans="1:13" s="229" customFormat="1" ht="17.25" customHeight="1" x14ac:dyDescent="0.2">
      <c r="A937" s="229">
        <v>421081</v>
      </c>
      <c r="B937" s="229" t="s">
        <v>1801</v>
      </c>
      <c r="C937" s="229" t="s">
        <v>831</v>
      </c>
      <c r="D937" s="229" t="s">
        <v>795</v>
      </c>
      <c r="E937" s="229" t="s">
        <v>152</v>
      </c>
      <c r="F937" s="229">
        <v>34508</v>
      </c>
      <c r="G937" s="229" t="s">
        <v>2624</v>
      </c>
      <c r="H937" s="229" t="s">
        <v>315</v>
      </c>
      <c r="I937" s="229" t="s">
        <v>381</v>
      </c>
      <c r="M937" s="229" t="s">
        <v>300</v>
      </c>
    </row>
    <row r="938" spans="1:13" s="229" customFormat="1" ht="17.25" customHeight="1" x14ac:dyDescent="0.2">
      <c r="A938" s="229">
        <v>421103</v>
      </c>
      <c r="B938" s="229" t="s">
        <v>1647</v>
      </c>
      <c r="C938" s="229" t="s">
        <v>558</v>
      </c>
      <c r="D938" s="229" t="s">
        <v>1648</v>
      </c>
      <c r="E938" s="229" t="s">
        <v>152</v>
      </c>
      <c r="F938" s="229">
        <v>35235</v>
      </c>
      <c r="G938" s="229" t="s">
        <v>284</v>
      </c>
      <c r="H938" s="229" t="s">
        <v>315</v>
      </c>
      <c r="I938" s="229" t="s">
        <v>381</v>
      </c>
      <c r="M938" s="229" t="s">
        <v>297</v>
      </c>
    </row>
    <row r="939" spans="1:13" s="229" customFormat="1" ht="17.25" customHeight="1" x14ac:dyDescent="0.2">
      <c r="A939" s="229">
        <v>421114</v>
      </c>
      <c r="B939" s="229" t="s">
        <v>984</v>
      </c>
      <c r="C939" s="229" t="s">
        <v>92</v>
      </c>
      <c r="D939" s="229" t="s">
        <v>260</v>
      </c>
      <c r="E939" s="229" t="s">
        <v>152</v>
      </c>
      <c r="F939" s="229">
        <v>30935</v>
      </c>
      <c r="G939" s="229" t="s">
        <v>284</v>
      </c>
      <c r="H939" s="229" t="s">
        <v>315</v>
      </c>
      <c r="I939" s="229" t="s">
        <v>381</v>
      </c>
      <c r="M939" s="229" t="s">
        <v>284</v>
      </c>
    </row>
    <row r="940" spans="1:13" s="229" customFormat="1" ht="17.25" customHeight="1" x14ac:dyDescent="0.2">
      <c r="A940" s="229">
        <v>421122</v>
      </c>
      <c r="B940" s="229" t="s">
        <v>1379</v>
      </c>
      <c r="C940" s="229" t="s">
        <v>475</v>
      </c>
      <c r="D940" s="229" t="s">
        <v>225</v>
      </c>
      <c r="E940" s="229" t="s">
        <v>152</v>
      </c>
      <c r="F940" s="229">
        <v>35936</v>
      </c>
      <c r="G940" s="229" t="s">
        <v>284</v>
      </c>
      <c r="H940" s="229" t="s">
        <v>315</v>
      </c>
      <c r="I940" s="229" t="s">
        <v>381</v>
      </c>
      <c r="M940" s="229" t="s">
        <v>284</v>
      </c>
    </row>
    <row r="941" spans="1:13" s="229" customFormat="1" ht="17.25" customHeight="1" x14ac:dyDescent="0.2">
      <c r="A941" s="229">
        <v>421126</v>
      </c>
      <c r="B941" s="229" t="s">
        <v>2307</v>
      </c>
      <c r="C941" s="229" t="s">
        <v>73</v>
      </c>
      <c r="D941" s="229" t="s">
        <v>2308</v>
      </c>
      <c r="E941" s="229" t="s">
        <v>152</v>
      </c>
      <c r="F941" s="229">
        <v>34675</v>
      </c>
      <c r="G941" s="229" t="s">
        <v>284</v>
      </c>
      <c r="H941" s="229" t="s">
        <v>315</v>
      </c>
      <c r="I941" s="229" t="s">
        <v>382</v>
      </c>
      <c r="M941" s="229" t="s">
        <v>293</v>
      </c>
    </row>
    <row r="942" spans="1:13" s="229" customFormat="1" ht="17.25" customHeight="1" x14ac:dyDescent="0.2">
      <c r="A942" s="229">
        <v>421131</v>
      </c>
      <c r="B942" s="229" t="s">
        <v>1622</v>
      </c>
      <c r="C942" s="229" t="s">
        <v>114</v>
      </c>
      <c r="D942" s="229" t="s">
        <v>421</v>
      </c>
      <c r="E942" s="229" t="s">
        <v>152</v>
      </c>
      <c r="F942" s="229">
        <v>33172</v>
      </c>
      <c r="G942" s="229" t="s">
        <v>284</v>
      </c>
      <c r="H942" s="229" t="s">
        <v>316</v>
      </c>
      <c r="I942" s="229" t="s">
        <v>381</v>
      </c>
      <c r="M942" s="229" t="s">
        <v>274</v>
      </c>
    </row>
    <row r="943" spans="1:13" s="229" customFormat="1" ht="17.25" customHeight="1" x14ac:dyDescent="0.2">
      <c r="A943" s="229">
        <v>421135</v>
      </c>
      <c r="B943" s="229" t="s">
        <v>983</v>
      </c>
      <c r="C943" s="229" t="s">
        <v>118</v>
      </c>
      <c r="D943" s="229" t="s">
        <v>237</v>
      </c>
      <c r="E943" s="229" t="s">
        <v>151</v>
      </c>
      <c r="F943" s="229">
        <v>34707</v>
      </c>
      <c r="G943" s="229" t="s">
        <v>284</v>
      </c>
      <c r="H943" s="229" t="s">
        <v>315</v>
      </c>
      <c r="I943" s="229" t="s">
        <v>381</v>
      </c>
      <c r="M943" s="229" t="s">
        <v>284</v>
      </c>
    </row>
    <row r="944" spans="1:13" s="229" customFormat="1" ht="17.25" customHeight="1" x14ac:dyDescent="0.2">
      <c r="A944" s="229">
        <v>421142</v>
      </c>
      <c r="B944" s="229" t="s">
        <v>2383</v>
      </c>
      <c r="C944" s="229" t="s">
        <v>2384</v>
      </c>
      <c r="D944" s="229" t="s">
        <v>830</v>
      </c>
      <c r="E944" s="229" t="s">
        <v>152</v>
      </c>
      <c r="F944" s="229">
        <v>28527</v>
      </c>
      <c r="G944" s="229" t="s">
        <v>284</v>
      </c>
      <c r="H944" s="229" t="s">
        <v>315</v>
      </c>
      <c r="I944" s="229" t="s">
        <v>382</v>
      </c>
      <c r="M944" s="229" t="s">
        <v>284</v>
      </c>
    </row>
    <row r="945" spans="1:13" s="229" customFormat="1" ht="17.25" customHeight="1" x14ac:dyDescent="0.2">
      <c r="A945" s="229">
        <v>421145</v>
      </c>
      <c r="B945" s="229" t="s">
        <v>1108</v>
      </c>
      <c r="C945" s="229" t="s">
        <v>641</v>
      </c>
      <c r="D945" s="229" t="s">
        <v>905</v>
      </c>
      <c r="E945" s="229" t="s">
        <v>152</v>
      </c>
      <c r="F945" s="229">
        <v>29307</v>
      </c>
      <c r="G945" s="229" t="s">
        <v>297</v>
      </c>
      <c r="H945" s="229" t="s">
        <v>315</v>
      </c>
      <c r="I945" s="229" t="s">
        <v>381</v>
      </c>
      <c r="M945" s="229" t="s">
        <v>300</v>
      </c>
    </row>
    <row r="946" spans="1:13" s="229" customFormat="1" ht="17.25" customHeight="1" x14ac:dyDescent="0.2">
      <c r="A946" s="229">
        <v>421146</v>
      </c>
      <c r="B946" s="229" t="s">
        <v>1529</v>
      </c>
      <c r="C946" s="229" t="s">
        <v>91</v>
      </c>
      <c r="D946" s="229" t="s">
        <v>255</v>
      </c>
      <c r="E946" s="229" t="s">
        <v>152</v>
      </c>
      <c r="F946" s="229">
        <v>32149</v>
      </c>
      <c r="G946" s="229" t="s">
        <v>284</v>
      </c>
      <c r="H946" s="229" t="s">
        <v>315</v>
      </c>
      <c r="I946" s="229" t="s">
        <v>381</v>
      </c>
      <c r="M946" s="229" t="s">
        <v>284</v>
      </c>
    </row>
    <row r="947" spans="1:13" s="229" customFormat="1" ht="17.25" customHeight="1" x14ac:dyDescent="0.2">
      <c r="A947" s="229">
        <v>421182</v>
      </c>
      <c r="B947" s="229" t="s">
        <v>1349</v>
      </c>
      <c r="C947" s="229" t="s">
        <v>113</v>
      </c>
      <c r="D947" s="229" t="s">
        <v>1350</v>
      </c>
      <c r="E947" s="229" t="s">
        <v>152</v>
      </c>
      <c r="F947" s="229">
        <v>36161</v>
      </c>
      <c r="G947" s="229" t="s">
        <v>284</v>
      </c>
      <c r="H947" s="229" t="s">
        <v>315</v>
      </c>
      <c r="I947" s="229" t="s">
        <v>381</v>
      </c>
      <c r="M947" s="229" t="s">
        <v>284</v>
      </c>
    </row>
    <row r="948" spans="1:13" s="229" customFormat="1" ht="17.25" customHeight="1" x14ac:dyDescent="0.2">
      <c r="A948" s="229">
        <v>421187</v>
      </c>
      <c r="B948" s="229" t="s">
        <v>1585</v>
      </c>
      <c r="C948" s="229" t="s">
        <v>1586</v>
      </c>
      <c r="D948" s="229" t="s">
        <v>421</v>
      </c>
      <c r="E948" s="229" t="s">
        <v>152</v>
      </c>
      <c r="F948" s="229">
        <v>36077</v>
      </c>
      <c r="G948" s="229" t="s">
        <v>288</v>
      </c>
      <c r="H948" s="229" t="s">
        <v>315</v>
      </c>
      <c r="I948" s="229" t="s">
        <v>381</v>
      </c>
      <c r="M948" s="229" t="s">
        <v>293</v>
      </c>
    </row>
    <row r="949" spans="1:13" s="229" customFormat="1" ht="17.25" customHeight="1" x14ac:dyDescent="0.2">
      <c r="A949" s="229">
        <v>421199</v>
      </c>
      <c r="B949" s="229" t="s">
        <v>1800</v>
      </c>
      <c r="C949" s="229" t="s">
        <v>108</v>
      </c>
      <c r="D949" s="229" t="s">
        <v>766</v>
      </c>
      <c r="E949" s="229" t="s">
        <v>152</v>
      </c>
      <c r="F949" s="229">
        <v>34214</v>
      </c>
      <c r="G949" s="229" t="s">
        <v>284</v>
      </c>
      <c r="H949" s="229" t="s">
        <v>315</v>
      </c>
      <c r="I949" s="229" t="s">
        <v>381</v>
      </c>
      <c r="M949" s="229" t="s">
        <v>293</v>
      </c>
    </row>
    <row r="950" spans="1:13" s="229" customFormat="1" ht="17.25" customHeight="1" x14ac:dyDescent="0.2">
      <c r="A950" s="229">
        <v>421204</v>
      </c>
      <c r="B950" s="229" t="s">
        <v>1744</v>
      </c>
      <c r="C950" s="229" t="s">
        <v>701</v>
      </c>
      <c r="D950" s="229" t="s">
        <v>272</v>
      </c>
      <c r="E950" s="229" t="s">
        <v>152</v>
      </c>
      <c r="F950" s="229">
        <v>33970</v>
      </c>
      <c r="G950" s="229" t="s">
        <v>284</v>
      </c>
      <c r="H950" s="229" t="s">
        <v>315</v>
      </c>
      <c r="I950" s="229" t="s">
        <v>381</v>
      </c>
      <c r="M950" s="229" t="s">
        <v>284</v>
      </c>
    </row>
    <row r="951" spans="1:13" s="229" customFormat="1" ht="17.25" customHeight="1" x14ac:dyDescent="0.2">
      <c r="A951" s="229">
        <v>421206</v>
      </c>
      <c r="B951" s="229" t="s">
        <v>525</v>
      </c>
      <c r="C951" s="229" t="s">
        <v>526</v>
      </c>
      <c r="D951" s="229" t="s">
        <v>518</v>
      </c>
      <c r="E951" s="229" t="s">
        <v>152</v>
      </c>
      <c r="F951" s="229">
        <v>34349</v>
      </c>
      <c r="G951" s="229" t="s">
        <v>284</v>
      </c>
      <c r="H951" s="229" t="s">
        <v>315</v>
      </c>
      <c r="I951" s="229" t="s">
        <v>381</v>
      </c>
      <c r="M951" s="229" t="s">
        <v>284</v>
      </c>
    </row>
    <row r="952" spans="1:13" s="229" customFormat="1" ht="17.25" customHeight="1" x14ac:dyDescent="0.2">
      <c r="A952" s="229">
        <v>421207</v>
      </c>
      <c r="B952" s="229" t="s">
        <v>1348</v>
      </c>
      <c r="C952" s="229" t="s">
        <v>547</v>
      </c>
      <c r="D952" s="229" t="s">
        <v>218</v>
      </c>
      <c r="E952" s="229" t="s">
        <v>152</v>
      </c>
      <c r="F952" s="229">
        <v>30696</v>
      </c>
      <c r="G952" s="229" t="s">
        <v>284</v>
      </c>
      <c r="H952" s="229" t="s">
        <v>315</v>
      </c>
      <c r="I952" s="229" t="s">
        <v>381</v>
      </c>
      <c r="M952" s="229" t="s">
        <v>284</v>
      </c>
    </row>
    <row r="953" spans="1:13" s="229" customFormat="1" ht="17.25" customHeight="1" x14ac:dyDescent="0.2">
      <c r="A953" s="229">
        <v>421219</v>
      </c>
      <c r="B953" s="229" t="s">
        <v>982</v>
      </c>
      <c r="C953" s="229" t="s">
        <v>514</v>
      </c>
      <c r="D953" s="229" t="s">
        <v>800</v>
      </c>
      <c r="E953" s="229" t="s">
        <v>152</v>
      </c>
      <c r="F953" s="229">
        <v>34895</v>
      </c>
      <c r="G953" s="229" t="s">
        <v>284</v>
      </c>
      <c r="H953" s="229" t="s">
        <v>315</v>
      </c>
      <c r="I953" s="229" t="s">
        <v>381</v>
      </c>
      <c r="M953" s="229" t="s">
        <v>284</v>
      </c>
    </row>
    <row r="954" spans="1:13" s="229" customFormat="1" ht="17.25" customHeight="1" x14ac:dyDescent="0.2">
      <c r="A954" s="229">
        <v>421232</v>
      </c>
      <c r="B954" s="229" t="s">
        <v>519</v>
      </c>
      <c r="C954" s="229" t="s">
        <v>99</v>
      </c>
      <c r="D954" s="229" t="s">
        <v>520</v>
      </c>
      <c r="E954" s="229" t="s">
        <v>152</v>
      </c>
      <c r="F954" s="229">
        <v>35065</v>
      </c>
      <c r="G954" s="229" t="s">
        <v>284</v>
      </c>
      <c r="H954" s="229" t="s">
        <v>315</v>
      </c>
      <c r="I954" s="229" t="s">
        <v>381</v>
      </c>
      <c r="M954" s="229" t="s">
        <v>284</v>
      </c>
    </row>
    <row r="955" spans="1:13" s="229" customFormat="1" ht="17.25" customHeight="1" x14ac:dyDescent="0.2">
      <c r="A955" s="229">
        <v>421248</v>
      </c>
      <c r="B955" s="229" t="s">
        <v>2390</v>
      </c>
      <c r="C955" s="229" t="s">
        <v>92</v>
      </c>
      <c r="D955" s="229" t="s">
        <v>241</v>
      </c>
      <c r="E955" s="229" t="s">
        <v>152</v>
      </c>
      <c r="F955" s="229">
        <v>34766</v>
      </c>
      <c r="G955" s="229" t="s">
        <v>284</v>
      </c>
      <c r="H955" s="229" t="s">
        <v>315</v>
      </c>
      <c r="I955" s="229" t="s">
        <v>382</v>
      </c>
      <c r="M955" s="229" t="s">
        <v>284</v>
      </c>
    </row>
    <row r="956" spans="1:13" s="229" customFormat="1" ht="17.25" customHeight="1" x14ac:dyDescent="0.2">
      <c r="A956" s="229">
        <v>421252</v>
      </c>
      <c r="B956" s="229" t="s">
        <v>1163</v>
      </c>
      <c r="C956" s="229" t="s">
        <v>92</v>
      </c>
      <c r="D956" s="229" t="s">
        <v>241</v>
      </c>
      <c r="E956" s="229" t="s">
        <v>152</v>
      </c>
      <c r="F956" s="229">
        <v>34564</v>
      </c>
      <c r="G956" s="229" t="s">
        <v>284</v>
      </c>
      <c r="H956" s="229" t="s">
        <v>315</v>
      </c>
      <c r="I956" s="229" t="s">
        <v>381</v>
      </c>
      <c r="M956" s="229" t="s">
        <v>284</v>
      </c>
    </row>
    <row r="957" spans="1:13" s="229" customFormat="1" ht="17.25" customHeight="1" x14ac:dyDescent="0.2">
      <c r="A957" s="229">
        <v>421269</v>
      </c>
      <c r="B957" s="229" t="s">
        <v>486</v>
      </c>
      <c r="C957" s="229" t="s">
        <v>73</v>
      </c>
      <c r="D957" s="229" t="s">
        <v>205</v>
      </c>
      <c r="E957" s="229" t="s">
        <v>152</v>
      </c>
      <c r="F957" s="229">
        <v>30682</v>
      </c>
      <c r="G957" s="229" t="s">
        <v>284</v>
      </c>
      <c r="H957" s="229" t="s">
        <v>315</v>
      </c>
      <c r="I957" s="229" t="s">
        <v>381</v>
      </c>
      <c r="M957" s="229" t="s">
        <v>302</v>
      </c>
    </row>
    <row r="958" spans="1:13" s="229" customFormat="1" ht="17.25" customHeight="1" x14ac:dyDescent="0.2">
      <c r="A958" s="229">
        <v>421272</v>
      </c>
      <c r="B958" s="229" t="s">
        <v>1798</v>
      </c>
      <c r="C958" s="229" t="s">
        <v>78</v>
      </c>
      <c r="D958" s="229" t="s">
        <v>1799</v>
      </c>
      <c r="E958" s="229" t="s">
        <v>152</v>
      </c>
      <c r="F958" s="229">
        <v>34156</v>
      </c>
      <c r="G958" s="229" t="s">
        <v>284</v>
      </c>
      <c r="H958" s="229" t="s">
        <v>315</v>
      </c>
      <c r="I958" s="229" t="s">
        <v>381</v>
      </c>
      <c r="M958" s="229" t="s">
        <v>284</v>
      </c>
    </row>
    <row r="959" spans="1:13" s="229" customFormat="1" ht="17.25" customHeight="1" x14ac:dyDescent="0.2">
      <c r="A959" s="229">
        <v>421287</v>
      </c>
      <c r="B959" s="229" t="s">
        <v>1205</v>
      </c>
      <c r="C959" s="229" t="s">
        <v>73</v>
      </c>
      <c r="D959" s="229" t="s">
        <v>390</v>
      </c>
      <c r="E959" s="229" t="s">
        <v>151</v>
      </c>
      <c r="F959" s="229">
        <v>35796</v>
      </c>
      <c r="G959" s="229" t="s">
        <v>2695</v>
      </c>
      <c r="H959" s="229" t="s">
        <v>315</v>
      </c>
      <c r="I959" s="229" t="s">
        <v>381</v>
      </c>
      <c r="M959" s="229" t="s">
        <v>293</v>
      </c>
    </row>
    <row r="960" spans="1:13" s="229" customFormat="1" ht="17.25" customHeight="1" x14ac:dyDescent="0.2">
      <c r="A960" s="229">
        <v>421297</v>
      </c>
      <c r="B960" s="229" t="s">
        <v>1552</v>
      </c>
      <c r="C960" s="229" t="s">
        <v>953</v>
      </c>
      <c r="D960" s="229" t="s">
        <v>1553</v>
      </c>
      <c r="E960" s="229" t="s">
        <v>152</v>
      </c>
      <c r="F960" s="229">
        <v>32160</v>
      </c>
      <c r="G960" s="229" t="s">
        <v>2567</v>
      </c>
      <c r="H960" s="229" t="s">
        <v>316</v>
      </c>
      <c r="I960" s="229" t="s">
        <v>381</v>
      </c>
      <c r="M960" s="229" t="s">
        <v>274</v>
      </c>
    </row>
    <row r="961" spans="1:13" s="229" customFormat="1" ht="17.25" customHeight="1" x14ac:dyDescent="0.2">
      <c r="A961" s="229">
        <v>421299</v>
      </c>
      <c r="B961" s="229" t="s">
        <v>2305</v>
      </c>
      <c r="C961" s="229" t="s">
        <v>2306</v>
      </c>
      <c r="D961" s="229" t="s">
        <v>861</v>
      </c>
      <c r="E961" s="229" t="s">
        <v>151</v>
      </c>
      <c r="F961" s="229">
        <v>31647</v>
      </c>
      <c r="G961" s="229" t="s">
        <v>284</v>
      </c>
      <c r="H961" s="229" t="s">
        <v>315</v>
      </c>
      <c r="I961" s="229" t="s">
        <v>382</v>
      </c>
      <c r="M961" s="229" t="s">
        <v>293</v>
      </c>
    </row>
    <row r="962" spans="1:13" s="229" customFormat="1" ht="17.25" customHeight="1" x14ac:dyDescent="0.2">
      <c r="A962" s="229">
        <v>421301</v>
      </c>
      <c r="B962" s="229" t="s">
        <v>980</v>
      </c>
      <c r="C962" s="229" t="s">
        <v>981</v>
      </c>
      <c r="D962" s="229" t="s">
        <v>617</v>
      </c>
      <c r="E962" s="229" t="s">
        <v>151</v>
      </c>
      <c r="F962" s="229">
        <v>29068</v>
      </c>
      <c r="G962" s="229" t="s">
        <v>2702</v>
      </c>
      <c r="H962" s="229" t="s">
        <v>315</v>
      </c>
      <c r="I962" s="229" t="s">
        <v>381</v>
      </c>
      <c r="M962" s="229" t="s">
        <v>313</v>
      </c>
    </row>
    <row r="963" spans="1:13" s="229" customFormat="1" ht="17.25" customHeight="1" x14ac:dyDescent="0.2">
      <c r="A963" s="229">
        <v>421308</v>
      </c>
      <c r="B963" s="229" t="s">
        <v>524</v>
      </c>
      <c r="C963" s="229" t="s">
        <v>430</v>
      </c>
      <c r="D963" s="229" t="s">
        <v>257</v>
      </c>
      <c r="E963" s="229" t="s">
        <v>152</v>
      </c>
      <c r="F963" s="229">
        <v>30529</v>
      </c>
      <c r="G963" s="229" t="s">
        <v>2674</v>
      </c>
      <c r="H963" s="229" t="s">
        <v>315</v>
      </c>
      <c r="I963" s="229" t="s">
        <v>381</v>
      </c>
      <c r="M963" s="229" t="s">
        <v>293</v>
      </c>
    </row>
    <row r="964" spans="1:13" s="229" customFormat="1" ht="17.25" customHeight="1" x14ac:dyDescent="0.2">
      <c r="A964" s="229">
        <v>421309</v>
      </c>
      <c r="B964" s="229" t="s">
        <v>1347</v>
      </c>
      <c r="C964" s="229" t="s">
        <v>678</v>
      </c>
      <c r="D964" s="229" t="s">
        <v>208</v>
      </c>
      <c r="E964" s="229" t="s">
        <v>152</v>
      </c>
      <c r="F964" s="229">
        <v>21916</v>
      </c>
      <c r="G964" s="229" t="s">
        <v>2602</v>
      </c>
      <c r="H964" s="229" t="s">
        <v>315</v>
      </c>
      <c r="I964" s="229" t="s">
        <v>381</v>
      </c>
      <c r="M964" s="229" t="s">
        <v>293</v>
      </c>
    </row>
    <row r="965" spans="1:13" s="229" customFormat="1" ht="17.25" customHeight="1" x14ac:dyDescent="0.2">
      <c r="A965" s="229">
        <v>421314</v>
      </c>
      <c r="B965" s="229" t="s">
        <v>1233</v>
      </c>
      <c r="C965" s="229" t="s">
        <v>688</v>
      </c>
      <c r="D965" s="229" t="s">
        <v>235</v>
      </c>
      <c r="E965" s="229" t="s">
        <v>152</v>
      </c>
      <c r="F965" s="229">
        <v>35927</v>
      </c>
      <c r="G965" s="229" t="s">
        <v>284</v>
      </c>
      <c r="H965" s="229" t="s">
        <v>315</v>
      </c>
      <c r="I965" s="229" t="s">
        <v>381</v>
      </c>
      <c r="M965" s="229" t="s">
        <v>284</v>
      </c>
    </row>
    <row r="966" spans="1:13" s="229" customFormat="1" ht="17.25" customHeight="1" x14ac:dyDescent="0.2">
      <c r="A966" s="229">
        <v>421325</v>
      </c>
      <c r="B966" s="229" t="s">
        <v>1393</v>
      </c>
      <c r="C966" s="229" t="s">
        <v>692</v>
      </c>
      <c r="D966" s="229" t="s">
        <v>961</v>
      </c>
      <c r="E966" s="229" t="s">
        <v>152</v>
      </c>
      <c r="F966" s="229">
        <v>31275</v>
      </c>
      <c r="G966" s="229" t="s">
        <v>2723</v>
      </c>
      <c r="H966" s="229" t="s">
        <v>315</v>
      </c>
      <c r="I966" s="229" t="s">
        <v>381</v>
      </c>
      <c r="M966" s="229" t="s">
        <v>298</v>
      </c>
    </row>
    <row r="967" spans="1:13" s="229" customFormat="1" ht="17.25" customHeight="1" x14ac:dyDescent="0.2">
      <c r="A967" s="229">
        <v>421327</v>
      </c>
      <c r="B967" s="229" t="s">
        <v>1797</v>
      </c>
      <c r="C967" s="229" t="s">
        <v>92</v>
      </c>
      <c r="D967" s="229" t="s">
        <v>695</v>
      </c>
      <c r="E967" s="229" t="s">
        <v>152</v>
      </c>
      <c r="F967" s="229">
        <v>30821</v>
      </c>
      <c r="G967" s="229" t="s">
        <v>284</v>
      </c>
      <c r="H967" s="229" t="s">
        <v>315</v>
      </c>
      <c r="I967" s="229" t="s">
        <v>381</v>
      </c>
      <c r="M967" s="229" t="s">
        <v>284</v>
      </c>
    </row>
    <row r="968" spans="1:13" s="229" customFormat="1" ht="17.25" customHeight="1" x14ac:dyDescent="0.2">
      <c r="A968" s="229">
        <v>421329</v>
      </c>
      <c r="B968" s="229" t="s">
        <v>1621</v>
      </c>
      <c r="C968" s="229" t="s">
        <v>92</v>
      </c>
      <c r="D968" s="229" t="s">
        <v>840</v>
      </c>
      <c r="E968" s="229" t="s">
        <v>152</v>
      </c>
      <c r="F968" s="229">
        <v>31257</v>
      </c>
      <c r="G968" s="229" t="s">
        <v>284</v>
      </c>
      <c r="H968" s="229" t="s">
        <v>315</v>
      </c>
      <c r="I968" s="229" t="s">
        <v>381</v>
      </c>
      <c r="M968" s="229" t="s">
        <v>293</v>
      </c>
    </row>
    <row r="969" spans="1:13" s="229" customFormat="1" ht="17.25" customHeight="1" x14ac:dyDescent="0.2">
      <c r="A969" s="229">
        <v>421332</v>
      </c>
      <c r="B969" s="229" t="s">
        <v>1427</v>
      </c>
      <c r="C969" s="229" t="s">
        <v>715</v>
      </c>
      <c r="D969" s="229" t="s">
        <v>916</v>
      </c>
      <c r="E969" s="229" t="s">
        <v>152</v>
      </c>
      <c r="F969" s="229">
        <v>28640</v>
      </c>
      <c r="G969" s="229" t="s">
        <v>284</v>
      </c>
      <c r="H969" s="229" t="s">
        <v>315</v>
      </c>
      <c r="I969" s="229" t="s">
        <v>381</v>
      </c>
      <c r="M969" s="229" t="s">
        <v>284</v>
      </c>
    </row>
    <row r="970" spans="1:13" s="229" customFormat="1" ht="17.25" customHeight="1" x14ac:dyDescent="0.2">
      <c r="A970" s="229">
        <v>421335</v>
      </c>
      <c r="B970" s="229" t="s">
        <v>979</v>
      </c>
      <c r="C970" s="229" t="s">
        <v>72</v>
      </c>
      <c r="D970" s="229" t="s">
        <v>946</v>
      </c>
      <c r="E970" s="229" t="s">
        <v>151</v>
      </c>
      <c r="F970" s="229">
        <v>32879</v>
      </c>
      <c r="G970" s="229" t="s">
        <v>284</v>
      </c>
      <c r="H970" s="229" t="s">
        <v>315</v>
      </c>
      <c r="I970" s="229" t="s">
        <v>381</v>
      </c>
      <c r="M970" s="229" t="s">
        <v>309</v>
      </c>
    </row>
    <row r="971" spans="1:13" s="229" customFormat="1" ht="17.25" customHeight="1" x14ac:dyDescent="0.2">
      <c r="A971" s="229">
        <v>421346</v>
      </c>
      <c r="B971" s="229" t="s">
        <v>2483</v>
      </c>
      <c r="C971" s="229" t="s">
        <v>641</v>
      </c>
      <c r="D971" s="229" t="s">
        <v>213</v>
      </c>
      <c r="E971" s="229" t="s">
        <v>152</v>
      </c>
      <c r="F971" s="229">
        <v>35667</v>
      </c>
      <c r="G971" s="229" t="s">
        <v>288</v>
      </c>
      <c r="H971" s="229" t="s">
        <v>315</v>
      </c>
      <c r="I971" s="229" t="s">
        <v>382</v>
      </c>
      <c r="M971" s="229" t="s">
        <v>293</v>
      </c>
    </row>
    <row r="972" spans="1:13" s="229" customFormat="1" ht="17.25" customHeight="1" x14ac:dyDescent="0.2">
      <c r="A972" s="229">
        <v>421352</v>
      </c>
      <c r="B972" s="229" t="s">
        <v>1795</v>
      </c>
      <c r="C972" s="229" t="s">
        <v>1796</v>
      </c>
      <c r="D972" s="229" t="s">
        <v>472</v>
      </c>
      <c r="E972" s="229" t="s">
        <v>152</v>
      </c>
      <c r="F972" s="229">
        <v>28772</v>
      </c>
      <c r="H972" s="229" t="s">
        <v>315</v>
      </c>
      <c r="I972" s="229" t="s">
        <v>381</v>
      </c>
      <c r="M972" s="229" t="s">
        <v>284</v>
      </c>
    </row>
    <row r="973" spans="1:13" s="229" customFormat="1" ht="17.25" customHeight="1" x14ac:dyDescent="0.2">
      <c r="A973" s="229">
        <v>421370</v>
      </c>
      <c r="B973" s="229" t="s">
        <v>1793</v>
      </c>
      <c r="C973" s="229" t="s">
        <v>134</v>
      </c>
      <c r="D973" s="229" t="s">
        <v>1794</v>
      </c>
      <c r="E973" s="229" t="s">
        <v>151</v>
      </c>
      <c r="F973" s="229">
        <v>32448</v>
      </c>
      <c r="G973" s="229" t="s">
        <v>284</v>
      </c>
      <c r="H973" s="229" t="s">
        <v>315</v>
      </c>
      <c r="I973" s="229" t="s">
        <v>381</v>
      </c>
      <c r="M973" s="229" t="s">
        <v>284</v>
      </c>
    </row>
    <row r="974" spans="1:13" s="229" customFormat="1" ht="17.25" customHeight="1" x14ac:dyDescent="0.2">
      <c r="A974" s="229">
        <v>421383</v>
      </c>
      <c r="B974" s="229" t="s">
        <v>1255</v>
      </c>
      <c r="C974" s="229" t="s">
        <v>601</v>
      </c>
      <c r="D974" s="229" t="s">
        <v>744</v>
      </c>
      <c r="E974" s="229" t="s">
        <v>151</v>
      </c>
      <c r="F974" s="229">
        <v>34848</v>
      </c>
      <c r="G974" s="229" t="s">
        <v>2687</v>
      </c>
      <c r="H974" s="229" t="s">
        <v>315</v>
      </c>
      <c r="I974" s="229" t="s">
        <v>381</v>
      </c>
      <c r="M974" s="229" t="s">
        <v>293</v>
      </c>
    </row>
    <row r="975" spans="1:13" s="229" customFormat="1" ht="17.25" customHeight="1" x14ac:dyDescent="0.2">
      <c r="A975" s="229">
        <v>421393</v>
      </c>
      <c r="B975" s="229" t="s">
        <v>469</v>
      </c>
      <c r="C975" s="229" t="s">
        <v>95</v>
      </c>
      <c r="D975" s="229" t="s">
        <v>239</v>
      </c>
      <c r="E975" s="229" t="s">
        <v>152</v>
      </c>
      <c r="F975" s="229">
        <v>31578</v>
      </c>
      <c r="G975" s="229" t="s">
        <v>284</v>
      </c>
      <c r="H975" s="229" t="s">
        <v>315</v>
      </c>
      <c r="I975" s="229" t="s">
        <v>381</v>
      </c>
      <c r="M975" s="229" t="s">
        <v>284</v>
      </c>
    </row>
    <row r="976" spans="1:13" s="229" customFormat="1" ht="17.25" customHeight="1" x14ac:dyDescent="0.2">
      <c r="A976" s="229">
        <v>421394</v>
      </c>
      <c r="B976" s="229" t="s">
        <v>2496</v>
      </c>
      <c r="C976" s="229" t="s">
        <v>87</v>
      </c>
      <c r="D976" s="229" t="s">
        <v>564</v>
      </c>
      <c r="E976" s="229" t="s">
        <v>152</v>
      </c>
      <c r="F976" s="229">
        <v>34084</v>
      </c>
      <c r="G976" s="229" t="s">
        <v>2692</v>
      </c>
      <c r="H976" s="229" t="s">
        <v>315</v>
      </c>
      <c r="I976" s="229" t="s">
        <v>382</v>
      </c>
      <c r="M976" s="229" t="s">
        <v>287</v>
      </c>
    </row>
    <row r="977" spans="1:13" s="229" customFormat="1" ht="17.25" customHeight="1" x14ac:dyDescent="0.2">
      <c r="A977" s="229">
        <v>421418</v>
      </c>
      <c r="B977" s="229" t="s">
        <v>2303</v>
      </c>
      <c r="C977" s="229" t="s">
        <v>2304</v>
      </c>
      <c r="D977" s="229" t="s">
        <v>218</v>
      </c>
      <c r="E977" s="229" t="s">
        <v>151</v>
      </c>
      <c r="F977" s="229">
        <v>35372</v>
      </c>
      <c r="G977" s="229" t="s">
        <v>284</v>
      </c>
      <c r="H977" s="229" t="s">
        <v>315</v>
      </c>
      <c r="I977" s="229" t="s">
        <v>382</v>
      </c>
      <c r="M977" s="229" t="s">
        <v>284</v>
      </c>
    </row>
    <row r="978" spans="1:13" s="229" customFormat="1" ht="17.25" customHeight="1" x14ac:dyDescent="0.2">
      <c r="A978" s="229">
        <v>421447</v>
      </c>
      <c r="B978" s="229" t="s">
        <v>1162</v>
      </c>
      <c r="C978" s="229" t="s">
        <v>646</v>
      </c>
      <c r="D978" s="229" t="s">
        <v>204</v>
      </c>
      <c r="E978" s="229" t="s">
        <v>151</v>
      </c>
      <c r="F978" s="229">
        <v>35145</v>
      </c>
      <c r="G978" s="229" t="s">
        <v>284</v>
      </c>
      <c r="H978" s="229" t="s">
        <v>315</v>
      </c>
      <c r="I978" s="229" t="s">
        <v>381</v>
      </c>
      <c r="M978" s="229" t="s">
        <v>284</v>
      </c>
    </row>
    <row r="979" spans="1:13" s="229" customFormat="1" ht="17.25" customHeight="1" x14ac:dyDescent="0.2">
      <c r="A979" s="229">
        <v>421469</v>
      </c>
      <c r="B979" s="229" t="s">
        <v>1498</v>
      </c>
      <c r="C979" s="229" t="s">
        <v>430</v>
      </c>
      <c r="D979" s="229" t="s">
        <v>1499</v>
      </c>
      <c r="E979" s="229" t="s">
        <v>152</v>
      </c>
      <c r="F979" s="229">
        <v>30529</v>
      </c>
      <c r="G979" s="229" t="s">
        <v>294</v>
      </c>
      <c r="H979" s="229" t="s">
        <v>315</v>
      </c>
      <c r="I979" s="229" t="s">
        <v>381</v>
      </c>
      <c r="M979" s="229" t="s">
        <v>293</v>
      </c>
    </row>
    <row r="980" spans="1:13" s="229" customFormat="1" ht="17.25" customHeight="1" x14ac:dyDescent="0.2">
      <c r="A980" s="229">
        <v>421501</v>
      </c>
      <c r="B980" s="229" t="s">
        <v>1628</v>
      </c>
      <c r="C980" s="229" t="s">
        <v>92</v>
      </c>
      <c r="D980" s="229" t="s">
        <v>206</v>
      </c>
      <c r="E980" s="229" t="s">
        <v>152</v>
      </c>
      <c r="F980" s="229">
        <v>29221</v>
      </c>
      <c r="G980" s="229" t="s">
        <v>284</v>
      </c>
      <c r="H980" s="229" t="s">
        <v>315</v>
      </c>
      <c r="I980" s="229" t="s">
        <v>381</v>
      </c>
      <c r="M980" s="229" t="s">
        <v>284</v>
      </c>
    </row>
    <row r="981" spans="1:13" s="229" customFormat="1" ht="17.25" customHeight="1" x14ac:dyDescent="0.2">
      <c r="A981" s="229">
        <v>421542</v>
      </c>
      <c r="B981" s="229" t="s">
        <v>1425</v>
      </c>
      <c r="C981" s="229" t="s">
        <v>73</v>
      </c>
      <c r="D981" s="229" t="s">
        <v>1426</v>
      </c>
      <c r="E981" s="229" t="s">
        <v>151</v>
      </c>
      <c r="F981" s="229">
        <v>34570</v>
      </c>
      <c r="G981" s="229" t="s">
        <v>2597</v>
      </c>
      <c r="H981" s="229" t="s">
        <v>315</v>
      </c>
      <c r="I981" s="229" t="s">
        <v>381</v>
      </c>
      <c r="M981" s="229" t="s">
        <v>293</v>
      </c>
    </row>
    <row r="982" spans="1:13" s="229" customFormat="1" ht="17.25" customHeight="1" x14ac:dyDescent="0.2">
      <c r="A982" s="229">
        <v>421546</v>
      </c>
      <c r="B982" s="229" t="s">
        <v>2364</v>
      </c>
      <c r="C982" s="229" t="s">
        <v>73</v>
      </c>
      <c r="D982" s="229" t="s">
        <v>556</v>
      </c>
      <c r="E982" s="229" t="s">
        <v>152</v>
      </c>
      <c r="F982" s="229">
        <v>33239</v>
      </c>
      <c r="G982" s="229" t="s">
        <v>290</v>
      </c>
      <c r="H982" s="229" t="s">
        <v>315</v>
      </c>
      <c r="I982" s="229" t="s">
        <v>382</v>
      </c>
      <c r="M982" s="229" t="s">
        <v>293</v>
      </c>
    </row>
    <row r="983" spans="1:13" s="229" customFormat="1" ht="17.25" customHeight="1" x14ac:dyDescent="0.2">
      <c r="A983" s="229">
        <v>421572</v>
      </c>
      <c r="B983" s="229" t="s">
        <v>2408</v>
      </c>
      <c r="C983" s="229" t="s">
        <v>781</v>
      </c>
      <c r="D983" s="229" t="s">
        <v>239</v>
      </c>
      <c r="E983" s="229" t="s">
        <v>151</v>
      </c>
      <c r="F983" s="229">
        <v>35065</v>
      </c>
      <c r="G983" s="229" t="s">
        <v>284</v>
      </c>
      <c r="H983" s="229" t="s">
        <v>315</v>
      </c>
      <c r="I983" s="229" t="s">
        <v>382</v>
      </c>
      <c r="M983" s="229" t="s">
        <v>284</v>
      </c>
    </row>
    <row r="984" spans="1:13" s="229" customFormat="1" ht="17.25" customHeight="1" x14ac:dyDescent="0.2">
      <c r="A984" s="229">
        <v>421574</v>
      </c>
      <c r="B984" s="229" t="s">
        <v>2439</v>
      </c>
      <c r="C984" s="229" t="s">
        <v>110</v>
      </c>
      <c r="D984" s="229" t="s">
        <v>206</v>
      </c>
      <c r="E984" s="229" t="s">
        <v>151</v>
      </c>
      <c r="F984" s="229">
        <v>35070</v>
      </c>
      <c r="G984" s="229" t="s">
        <v>290</v>
      </c>
      <c r="H984" s="229" t="s">
        <v>315</v>
      </c>
      <c r="I984" s="229" t="s">
        <v>382</v>
      </c>
      <c r="M984" s="229" t="s">
        <v>284</v>
      </c>
    </row>
    <row r="985" spans="1:13" s="229" customFormat="1" ht="17.25" customHeight="1" x14ac:dyDescent="0.2">
      <c r="A985" s="229">
        <v>421599</v>
      </c>
      <c r="B985" s="229" t="s">
        <v>1679</v>
      </c>
      <c r="C985" s="229" t="s">
        <v>517</v>
      </c>
      <c r="D985" s="229" t="s">
        <v>239</v>
      </c>
      <c r="E985" s="229" t="s">
        <v>151</v>
      </c>
      <c r="F985" s="229">
        <v>32166</v>
      </c>
      <c r="G985" s="229" t="s">
        <v>2564</v>
      </c>
      <c r="H985" s="229" t="s">
        <v>315</v>
      </c>
      <c r="I985" s="229" t="s">
        <v>381</v>
      </c>
      <c r="M985" s="229" t="s">
        <v>293</v>
      </c>
    </row>
    <row r="986" spans="1:13" s="229" customFormat="1" ht="17.25" customHeight="1" x14ac:dyDescent="0.2">
      <c r="A986" s="229">
        <v>421612</v>
      </c>
      <c r="B986" s="229" t="s">
        <v>2486</v>
      </c>
      <c r="C986" s="229" t="s">
        <v>78</v>
      </c>
      <c r="D986" s="229" t="s">
        <v>920</v>
      </c>
      <c r="E986" s="229" t="s">
        <v>152</v>
      </c>
      <c r="F986" s="229">
        <v>32874</v>
      </c>
      <c r="G986" s="229" t="s">
        <v>290</v>
      </c>
      <c r="H986" s="229" t="s">
        <v>315</v>
      </c>
      <c r="I986" s="229" t="s">
        <v>382</v>
      </c>
      <c r="M986" s="229" t="s">
        <v>293</v>
      </c>
    </row>
    <row r="987" spans="1:13" s="229" customFormat="1" ht="17.25" customHeight="1" x14ac:dyDescent="0.2">
      <c r="A987" s="229">
        <v>421618</v>
      </c>
      <c r="B987" s="229" t="s">
        <v>2406</v>
      </c>
      <c r="C987" s="229" t="s">
        <v>649</v>
      </c>
      <c r="D987" s="229" t="s">
        <v>252</v>
      </c>
      <c r="E987" s="229" t="s">
        <v>152</v>
      </c>
      <c r="F987" s="229">
        <v>36175</v>
      </c>
      <c r="G987" s="229" t="s">
        <v>284</v>
      </c>
      <c r="H987" s="229" t="s">
        <v>315</v>
      </c>
      <c r="I987" s="229" t="s">
        <v>382</v>
      </c>
      <c r="M987" s="229" t="s">
        <v>284</v>
      </c>
    </row>
    <row r="988" spans="1:13" s="229" customFormat="1" ht="17.25" customHeight="1" x14ac:dyDescent="0.2">
      <c r="A988" s="229">
        <v>421624</v>
      </c>
      <c r="B988" s="229" t="s">
        <v>2468</v>
      </c>
      <c r="C988" s="229" t="s">
        <v>106</v>
      </c>
      <c r="D988" s="229" t="s">
        <v>2469</v>
      </c>
      <c r="E988" s="229" t="s">
        <v>151</v>
      </c>
      <c r="F988" s="229">
        <v>35899</v>
      </c>
      <c r="G988" s="229" t="s">
        <v>284</v>
      </c>
      <c r="H988" s="229" t="s">
        <v>315</v>
      </c>
      <c r="I988" s="229" t="s">
        <v>382</v>
      </c>
      <c r="M988" s="229" t="s">
        <v>284</v>
      </c>
    </row>
    <row r="989" spans="1:13" s="229" customFormat="1" ht="17.25" customHeight="1" x14ac:dyDescent="0.2">
      <c r="A989" s="229">
        <v>421629</v>
      </c>
      <c r="B989" s="229" t="s">
        <v>1424</v>
      </c>
      <c r="C989" s="229" t="s">
        <v>722</v>
      </c>
      <c r="D989" s="229" t="s">
        <v>808</v>
      </c>
      <c r="E989" s="229" t="s">
        <v>152</v>
      </c>
      <c r="F989" s="229">
        <v>32509</v>
      </c>
      <c r="G989" s="229" t="s">
        <v>284</v>
      </c>
      <c r="H989" s="229" t="s">
        <v>315</v>
      </c>
      <c r="I989" s="229" t="s">
        <v>381</v>
      </c>
      <c r="M989" s="229" t="s">
        <v>284</v>
      </c>
    </row>
    <row r="990" spans="1:13" s="229" customFormat="1" ht="17.25" customHeight="1" x14ac:dyDescent="0.2">
      <c r="A990" s="229">
        <v>421632</v>
      </c>
      <c r="B990" s="229" t="s">
        <v>1073</v>
      </c>
      <c r="C990" s="229" t="s">
        <v>698</v>
      </c>
      <c r="D990" s="229" t="s">
        <v>755</v>
      </c>
      <c r="E990" s="229" t="s">
        <v>152</v>
      </c>
      <c r="F990" s="229">
        <v>33316</v>
      </c>
      <c r="G990" s="229" t="s">
        <v>284</v>
      </c>
      <c r="H990" s="229" t="s">
        <v>315</v>
      </c>
      <c r="I990" s="229" t="s">
        <v>381</v>
      </c>
      <c r="M990" s="229" t="s">
        <v>284</v>
      </c>
    </row>
    <row r="991" spans="1:13" s="229" customFormat="1" ht="17.25" customHeight="1" x14ac:dyDescent="0.2">
      <c r="A991" s="229">
        <v>421633</v>
      </c>
      <c r="B991" s="229" t="s">
        <v>1392</v>
      </c>
      <c r="C991" s="229" t="s">
        <v>129</v>
      </c>
      <c r="D991" s="229" t="s">
        <v>875</v>
      </c>
      <c r="E991" s="229" t="s">
        <v>152</v>
      </c>
      <c r="F991" s="229">
        <v>30638</v>
      </c>
      <c r="G991" s="229" t="s">
        <v>2722</v>
      </c>
      <c r="H991" s="229" t="s">
        <v>315</v>
      </c>
      <c r="I991" s="229" t="s">
        <v>381</v>
      </c>
      <c r="M991" s="229" t="s">
        <v>293</v>
      </c>
    </row>
    <row r="992" spans="1:13" s="229" customFormat="1" ht="17.25" customHeight="1" x14ac:dyDescent="0.2">
      <c r="A992" s="229">
        <v>421655</v>
      </c>
      <c r="B992" s="229" t="s">
        <v>1743</v>
      </c>
      <c r="C992" s="229" t="s">
        <v>110</v>
      </c>
      <c r="D992" s="229" t="s">
        <v>204</v>
      </c>
      <c r="E992" s="229" t="s">
        <v>151</v>
      </c>
      <c r="F992" s="229">
        <v>35065</v>
      </c>
      <c r="G992" s="229" t="s">
        <v>284</v>
      </c>
      <c r="H992" s="229" t="s">
        <v>315</v>
      </c>
      <c r="I992" s="229" t="s">
        <v>381</v>
      </c>
      <c r="M992" s="229" t="s">
        <v>284</v>
      </c>
    </row>
    <row r="993" spans="1:13" s="229" customFormat="1" ht="17.25" customHeight="1" x14ac:dyDescent="0.2">
      <c r="A993" s="229">
        <v>421660</v>
      </c>
      <c r="B993" s="229" t="s">
        <v>1791</v>
      </c>
      <c r="C993" s="229" t="s">
        <v>99</v>
      </c>
      <c r="D993" s="229" t="s">
        <v>1792</v>
      </c>
      <c r="E993" s="229" t="s">
        <v>152</v>
      </c>
      <c r="F993" s="229">
        <v>34004</v>
      </c>
      <c r="G993" s="229" t="s">
        <v>284</v>
      </c>
      <c r="H993" s="229" t="s">
        <v>315</v>
      </c>
      <c r="I993" s="229" t="s">
        <v>381</v>
      </c>
      <c r="M993" s="229" t="s">
        <v>284</v>
      </c>
    </row>
    <row r="994" spans="1:13" s="229" customFormat="1" ht="17.25" customHeight="1" x14ac:dyDescent="0.2">
      <c r="A994" s="229">
        <v>421688</v>
      </c>
      <c r="B994" s="229" t="s">
        <v>2429</v>
      </c>
      <c r="C994" s="229" t="s">
        <v>761</v>
      </c>
      <c r="D994" s="229" t="s">
        <v>734</v>
      </c>
      <c r="E994" s="229" t="s">
        <v>152</v>
      </c>
      <c r="F994" s="229">
        <v>35962</v>
      </c>
      <c r="G994" s="229" t="s">
        <v>2588</v>
      </c>
      <c r="H994" s="229" t="s">
        <v>315</v>
      </c>
      <c r="I994" s="229" t="s">
        <v>382</v>
      </c>
      <c r="M994" s="229" t="s">
        <v>293</v>
      </c>
    </row>
    <row r="995" spans="1:13" s="229" customFormat="1" ht="17.25" customHeight="1" x14ac:dyDescent="0.2">
      <c r="A995" s="229">
        <v>421689</v>
      </c>
      <c r="B995" s="229" t="s">
        <v>2428</v>
      </c>
      <c r="C995" s="229" t="s">
        <v>649</v>
      </c>
      <c r="D995" s="229" t="s">
        <v>884</v>
      </c>
      <c r="E995" s="229" t="s">
        <v>152</v>
      </c>
      <c r="F995" s="229">
        <v>35577</v>
      </c>
      <c r="G995" s="229" t="s">
        <v>2697</v>
      </c>
      <c r="H995" s="229" t="s">
        <v>315</v>
      </c>
      <c r="I995" s="229" t="s">
        <v>382</v>
      </c>
      <c r="M995" s="229" t="s">
        <v>287</v>
      </c>
    </row>
    <row r="996" spans="1:13" s="229" customFormat="1" ht="17.25" customHeight="1" x14ac:dyDescent="0.2">
      <c r="A996" s="229">
        <v>421695</v>
      </c>
      <c r="B996" s="229" t="s">
        <v>1468</v>
      </c>
      <c r="C996" s="229" t="s">
        <v>104</v>
      </c>
      <c r="D996" s="229" t="s">
        <v>206</v>
      </c>
      <c r="E996" s="229" t="s">
        <v>152</v>
      </c>
      <c r="F996" s="229">
        <v>33634</v>
      </c>
      <c r="G996" s="229" t="s">
        <v>2690</v>
      </c>
      <c r="H996" s="229" t="s">
        <v>315</v>
      </c>
      <c r="I996" s="229" t="s">
        <v>381</v>
      </c>
      <c r="M996" s="229" t="s">
        <v>293</v>
      </c>
    </row>
    <row r="997" spans="1:13" s="229" customFormat="1" ht="17.25" customHeight="1" x14ac:dyDescent="0.2">
      <c r="A997" s="229">
        <v>421704</v>
      </c>
      <c r="B997" s="229" t="s">
        <v>2389</v>
      </c>
      <c r="C997" s="229" t="s">
        <v>121</v>
      </c>
      <c r="D997" s="229" t="s">
        <v>622</v>
      </c>
      <c r="E997" s="229" t="s">
        <v>152</v>
      </c>
      <c r="F997" s="229">
        <v>21916</v>
      </c>
      <c r="G997" s="229" t="s">
        <v>2752</v>
      </c>
      <c r="H997" s="229" t="s">
        <v>315</v>
      </c>
      <c r="I997" s="229" t="s">
        <v>382</v>
      </c>
      <c r="M997" s="229" t="s">
        <v>303</v>
      </c>
    </row>
    <row r="998" spans="1:13" s="229" customFormat="1" ht="17.25" customHeight="1" x14ac:dyDescent="0.2">
      <c r="A998" s="229">
        <v>421708</v>
      </c>
      <c r="B998" s="229" t="s">
        <v>1254</v>
      </c>
      <c r="C998" s="229" t="s">
        <v>672</v>
      </c>
      <c r="D998" s="229" t="s">
        <v>697</v>
      </c>
      <c r="E998" s="229" t="s">
        <v>152</v>
      </c>
      <c r="F998" s="229">
        <v>35576</v>
      </c>
      <c r="G998" s="229" t="s">
        <v>284</v>
      </c>
      <c r="H998" s="229" t="s">
        <v>315</v>
      </c>
      <c r="I998" s="229" t="s">
        <v>381</v>
      </c>
      <c r="M998" s="229" t="s">
        <v>287</v>
      </c>
    </row>
    <row r="999" spans="1:13" s="229" customFormat="1" ht="17.25" customHeight="1" x14ac:dyDescent="0.2">
      <c r="A999" s="229">
        <v>421711</v>
      </c>
      <c r="B999" s="229" t="s">
        <v>1627</v>
      </c>
      <c r="C999" s="229" t="s">
        <v>563</v>
      </c>
      <c r="D999" s="229" t="s">
        <v>567</v>
      </c>
      <c r="E999" s="229" t="s">
        <v>151</v>
      </c>
      <c r="F999" s="229">
        <v>34707</v>
      </c>
      <c r="G999" s="229" t="s">
        <v>284</v>
      </c>
      <c r="H999" s="229" t="s">
        <v>315</v>
      </c>
      <c r="I999" s="229" t="s">
        <v>381</v>
      </c>
      <c r="M999" s="229" t="s">
        <v>293</v>
      </c>
    </row>
    <row r="1000" spans="1:13" s="229" customFormat="1" ht="17.25" customHeight="1" x14ac:dyDescent="0.2">
      <c r="A1000" s="229">
        <v>421725</v>
      </c>
      <c r="B1000" s="229" t="s">
        <v>1303</v>
      </c>
      <c r="C1000" s="229" t="s">
        <v>95</v>
      </c>
      <c r="D1000" s="229" t="s">
        <v>1304</v>
      </c>
      <c r="E1000" s="229" t="s">
        <v>152</v>
      </c>
      <c r="F1000" s="229">
        <v>34554</v>
      </c>
      <c r="G1000" s="229" t="s">
        <v>288</v>
      </c>
      <c r="H1000" s="229" t="s">
        <v>315</v>
      </c>
      <c r="I1000" s="229" t="s">
        <v>381</v>
      </c>
      <c r="M1000" s="229" t="s">
        <v>293</v>
      </c>
    </row>
    <row r="1001" spans="1:13" s="229" customFormat="1" ht="17.25" customHeight="1" x14ac:dyDescent="0.2">
      <c r="A1001" s="229">
        <v>421733</v>
      </c>
      <c r="B1001" s="229" t="s">
        <v>1789</v>
      </c>
      <c r="C1001" s="229" t="s">
        <v>92</v>
      </c>
      <c r="D1001" s="229" t="s">
        <v>1790</v>
      </c>
      <c r="E1001" s="229" t="s">
        <v>152</v>
      </c>
      <c r="F1001" s="229">
        <v>35089</v>
      </c>
      <c r="G1001" s="229" t="s">
        <v>295</v>
      </c>
      <c r="H1001" s="229" t="s">
        <v>316</v>
      </c>
      <c r="I1001" s="229" t="s">
        <v>381</v>
      </c>
      <c r="M1001" s="229" t="s">
        <v>274</v>
      </c>
    </row>
    <row r="1002" spans="1:13" s="229" customFormat="1" ht="17.25" customHeight="1" x14ac:dyDescent="0.2">
      <c r="A1002" s="229">
        <v>421734</v>
      </c>
      <c r="B1002" s="229" t="s">
        <v>2351</v>
      </c>
      <c r="C1002" s="229" t="s">
        <v>73</v>
      </c>
      <c r="D1002" s="229" t="s">
        <v>208</v>
      </c>
      <c r="E1002" s="229" t="s">
        <v>152</v>
      </c>
      <c r="F1002" s="229">
        <v>34311</v>
      </c>
      <c r="G1002" s="229" t="s">
        <v>2751</v>
      </c>
      <c r="H1002" s="229" t="s">
        <v>315</v>
      </c>
      <c r="I1002" s="229" t="s">
        <v>382</v>
      </c>
      <c r="M1002" s="229" t="s">
        <v>314</v>
      </c>
    </row>
    <row r="1003" spans="1:13" s="229" customFormat="1" ht="17.25" customHeight="1" x14ac:dyDescent="0.2">
      <c r="A1003" s="229">
        <v>421735</v>
      </c>
      <c r="B1003" s="229" t="s">
        <v>2345</v>
      </c>
      <c r="C1003" s="229" t="s">
        <v>77</v>
      </c>
      <c r="D1003" s="229" t="s">
        <v>407</v>
      </c>
      <c r="E1003" s="229" t="s">
        <v>152</v>
      </c>
      <c r="F1003" s="229">
        <v>36009</v>
      </c>
      <c r="G1003" s="229" t="s">
        <v>284</v>
      </c>
      <c r="H1003" s="229" t="s">
        <v>315</v>
      </c>
      <c r="I1003" s="229" t="s">
        <v>382</v>
      </c>
      <c r="M1003" s="229" t="s">
        <v>284</v>
      </c>
    </row>
    <row r="1004" spans="1:13" s="229" customFormat="1" ht="17.25" customHeight="1" x14ac:dyDescent="0.2">
      <c r="A1004" s="229">
        <v>421737</v>
      </c>
      <c r="B1004" s="229" t="s">
        <v>1344</v>
      </c>
      <c r="C1004" s="229" t="s">
        <v>1345</v>
      </c>
      <c r="D1004" s="229" t="s">
        <v>1346</v>
      </c>
      <c r="E1004" s="229" t="s">
        <v>152</v>
      </c>
      <c r="F1004" s="229">
        <v>36161</v>
      </c>
      <c r="G1004" s="229" t="s">
        <v>284</v>
      </c>
      <c r="H1004" s="229" t="s">
        <v>315</v>
      </c>
      <c r="I1004" s="229" t="s">
        <v>381</v>
      </c>
      <c r="M1004" s="229" t="s">
        <v>309</v>
      </c>
    </row>
    <row r="1005" spans="1:13" s="229" customFormat="1" ht="17.25" customHeight="1" x14ac:dyDescent="0.2">
      <c r="A1005" s="229">
        <v>421755</v>
      </c>
      <c r="B1005" s="229" t="s">
        <v>2302</v>
      </c>
      <c r="C1005" s="229" t="s">
        <v>563</v>
      </c>
      <c r="D1005" s="229" t="s">
        <v>230</v>
      </c>
      <c r="E1005" s="229" t="s">
        <v>152</v>
      </c>
      <c r="F1005" s="229">
        <v>35806</v>
      </c>
      <c r="G1005" s="229" t="s">
        <v>294</v>
      </c>
      <c r="H1005" s="229" t="s">
        <v>315</v>
      </c>
      <c r="I1005" s="229" t="s">
        <v>382</v>
      </c>
      <c r="M1005" s="229" t="s">
        <v>284</v>
      </c>
    </row>
    <row r="1006" spans="1:13" s="229" customFormat="1" ht="17.25" customHeight="1" x14ac:dyDescent="0.2">
      <c r="A1006" s="229">
        <v>421760</v>
      </c>
      <c r="B1006" s="229" t="s">
        <v>1769</v>
      </c>
      <c r="C1006" s="229" t="s">
        <v>72</v>
      </c>
      <c r="D1006" s="229" t="s">
        <v>1770</v>
      </c>
      <c r="E1006" s="229" t="s">
        <v>152</v>
      </c>
      <c r="F1006" s="229">
        <v>35801</v>
      </c>
      <c r="G1006" s="229" t="s">
        <v>2573</v>
      </c>
      <c r="H1006" s="229" t="s">
        <v>315</v>
      </c>
      <c r="I1006" s="229" t="s">
        <v>381</v>
      </c>
      <c r="M1006" s="229" t="s">
        <v>293</v>
      </c>
    </row>
    <row r="1007" spans="1:13" s="229" customFormat="1" ht="17.25" customHeight="1" x14ac:dyDescent="0.2">
      <c r="A1007" s="229">
        <v>421761</v>
      </c>
      <c r="B1007" s="229" t="s">
        <v>414</v>
      </c>
      <c r="C1007" s="229" t="s">
        <v>415</v>
      </c>
      <c r="D1007" s="229" t="s">
        <v>416</v>
      </c>
      <c r="E1007" s="229" t="s">
        <v>152</v>
      </c>
      <c r="F1007" s="229">
        <v>32295</v>
      </c>
      <c r="G1007" s="229" t="s">
        <v>284</v>
      </c>
      <c r="H1007" s="229" t="s">
        <v>315</v>
      </c>
      <c r="I1007" s="229" t="s">
        <v>381</v>
      </c>
      <c r="M1007" s="229" t="s">
        <v>284</v>
      </c>
    </row>
    <row r="1008" spans="1:13" s="229" customFormat="1" ht="17.25" customHeight="1" x14ac:dyDescent="0.2">
      <c r="A1008" s="229">
        <v>421766</v>
      </c>
      <c r="B1008" s="229" t="s">
        <v>2495</v>
      </c>
      <c r="C1008" s="229" t="s">
        <v>750</v>
      </c>
      <c r="D1008" s="229" t="s">
        <v>902</v>
      </c>
      <c r="E1008" s="229" t="s">
        <v>151</v>
      </c>
      <c r="F1008" s="229">
        <v>36165</v>
      </c>
      <c r="G1008" s="229" t="s">
        <v>284</v>
      </c>
      <c r="H1008" s="229" t="s">
        <v>315</v>
      </c>
      <c r="I1008" s="229" t="s">
        <v>382</v>
      </c>
      <c r="M1008" s="229" t="s">
        <v>284</v>
      </c>
    </row>
    <row r="1009" spans="1:13" s="229" customFormat="1" ht="17.25" customHeight="1" x14ac:dyDescent="0.2">
      <c r="A1009" s="229">
        <v>421773</v>
      </c>
      <c r="B1009" s="229" t="s">
        <v>2413</v>
      </c>
      <c r="C1009" s="229" t="s">
        <v>97</v>
      </c>
      <c r="D1009" s="229" t="s">
        <v>2414</v>
      </c>
      <c r="E1009" s="229" t="s">
        <v>152</v>
      </c>
      <c r="F1009" s="229">
        <v>35125</v>
      </c>
      <c r="G1009" s="229" t="s">
        <v>2598</v>
      </c>
      <c r="H1009" s="229" t="s">
        <v>315</v>
      </c>
      <c r="I1009" s="229" t="s">
        <v>382</v>
      </c>
      <c r="M1009" s="229" t="s">
        <v>287</v>
      </c>
    </row>
    <row r="1010" spans="1:13" s="229" customFormat="1" ht="17.25" customHeight="1" x14ac:dyDescent="0.2">
      <c r="A1010" s="229">
        <v>421779</v>
      </c>
      <c r="B1010" s="229" t="s">
        <v>978</v>
      </c>
      <c r="C1010" s="229" t="s">
        <v>88</v>
      </c>
      <c r="D1010" s="229" t="s">
        <v>901</v>
      </c>
      <c r="E1010" s="229" t="s">
        <v>151</v>
      </c>
      <c r="F1010" s="229">
        <v>30204</v>
      </c>
      <c r="G1010" s="229" t="s">
        <v>284</v>
      </c>
      <c r="H1010" s="229" t="s">
        <v>315</v>
      </c>
      <c r="I1010" s="229" t="s">
        <v>381</v>
      </c>
      <c r="M1010" s="229" t="s">
        <v>297</v>
      </c>
    </row>
    <row r="1011" spans="1:13" s="229" customFormat="1" ht="17.25" customHeight="1" x14ac:dyDescent="0.2">
      <c r="A1011" s="229">
        <v>421827</v>
      </c>
      <c r="B1011" s="229" t="s">
        <v>1551</v>
      </c>
      <c r="C1011" s="229" t="s">
        <v>118</v>
      </c>
      <c r="D1011" s="229" t="s">
        <v>448</v>
      </c>
      <c r="E1011" s="229" t="s">
        <v>151</v>
      </c>
      <c r="F1011" s="229">
        <v>34992</v>
      </c>
      <c r="G1011" s="229" t="s">
        <v>284</v>
      </c>
      <c r="H1011" s="229" t="s">
        <v>315</v>
      </c>
      <c r="I1011" s="229" t="s">
        <v>381</v>
      </c>
      <c r="M1011" s="229" t="s">
        <v>284</v>
      </c>
    </row>
    <row r="1012" spans="1:13" s="229" customFormat="1" ht="17.25" customHeight="1" x14ac:dyDescent="0.2">
      <c r="A1012" s="229">
        <v>421845</v>
      </c>
      <c r="B1012" s="229" t="s">
        <v>1072</v>
      </c>
      <c r="C1012" s="229" t="s">
        <v>779</v>
      </c>
      <c r="D1012" s="229" t="s">
        <v>651</v>
      </c>
      <c r="E1012" s="229" t="s">
        <v>151</v>
      </c>
      <c r="F1012" s="229">
        <v>36161</v>
      </c>
      <c r="G1012" s="229" t="s">
        <v>284</v>
      </c>
      <c r="H1012" s="229" t="s">
        <v>315</v>
      </c>
      <c r="I1012" s="229" t="s">
        <v>381</v>
      </c>
      <c r="M1012" s="229" t="s">
        <v>284</v>
      </c>
    </row>
    <row r="1013" spans="1:13" s="229" customFormat="1" ht="17.25" customHeight="1" x14ac:dyDescent="0.2">
      <c r="A1013" s="229">
        <v>421858</v>
      </c>
      <c r="B1013" s="229" t="s">
        <v>2301</v>
      </c>
      <c r="C1013" s="229" t="s">
        <v>106</v>
      </c>
      <c r="D1013" s="229" t="s">
        <v>235</v>
      </c>
      <c r="E1013" s="229" t="s">
        <v>151</v>
      </c>
      <c r="F1013" s="229">
        <v>35858</v>
      </c>
      <c r="G1013" s="229" t="s">
        <v>284</v>
      </c>
      <c r="H1013" s="229" t="s">
        <v>315</v>
      </c>
      <c r="I1013" s="229" t="s">
        <v>382</v>
      </c>
      <c r="M1013" s="229" t="s">
        <v>284</v>
      </c>
    </row>
    <row r="1014" spans="1:13" s="229" customFormat="1" ht="17.25" customHeight="1" x14ac:dyDescent="0.2">
      <c r="A1014" s="229">
        <v>421861</v>
      </c>
      <c r="B1014" s="229" t="s">
        <v>2344</v>
      </c>
      <c r="C1014" s="229" t="s">
        <v>906</v>
      </c>
      <c r="D1014" s="229" t="s">
        <v>242</v>
      </c>
      <c r="E1014" s="229" t="s">
        <v>151</v>
      </c>
      <c r="F1014" s="229">
        <v>35982</v>
      </c>
      <c r="G1014" s="229" t="s">
        <v>284</v>
      </c>
      <c r="H1014" s="229" t="s">
        <v>315</v>
      </c>
      <c r="I1014" s="229" t="s">
        <v>382</v>
      </c>
      <c r="M1014" s="229" t="s">
        <v>314</v>
      </c>
    </row>
    <row r="1015" spans="1:13" s="229" customFormat="1" ht="17.25" customHeight="1" x14ac:dyDescent="0.2">
      <c r="A1015" s="229">
        <v>421883</v>
      </c>
      <c r="B1015" s="229" t="s">
        <v>2396</v>
      </c>
      <c r="C1015" s="229" t="s">
        <v>71</v>
      </c>
      <c r="D1015" s="229" t="s">
        <v>2397</v>
      </c>
      <c r="E1015" s="229" t="s">
        <v>151</v>
      </c>
      <c r="F1015" s="229">
        <v>35431</v>
      </c>
      <c r="G1015" s="229" t="s">
        <v>284</v>
      </c>
      <c r="H1015" s="229" t="s">
        <v>315</v>
      </c>
      <c r="I1015" s="229" t="s">
        <v>382</v>
      </c>
      <c r="M1015" s="229" t="s">
        <v>284</v>
      </c>
    </row>
    <row r="1016" spans="1:13" s="229" customFormat="1" ht="17.25" customHeight="1" x14ac:dyDescent="0.2">
      <c r="A1016" s="229">
        <v>421886</v>
      </c>
      <c r="B1016" s="229" t="s">
        <v>1528</v>
      </c>
      <c r="C1016" s="229" t="s">
        <v>392</v>
      </c>
      <c r="D1016" s="229" t="s">
        <v>242</v>
      </c>
      <c r="E1016" s="229" t="s">
        <v>151</v>
      </c>
      <c r="F1016" s="229">
        <v>24779</v>
      </c>
      <c r="G1016" s="229" t="s">
        <v>284</v>
      </c>
      <c r="H1016" s="229" t="s">
        <v>315</v>
      </c>
      <c r="I1016" s="229" t="s">
        <v>381</v>
      </c>
      <c r="M1016" s="229" t="s">
        <v>284</v>
      </c>
    </row>
    <row r="1017" spans="1:13" s="229" customFormat="1" ht="17.25" customHeight="1" x14ac:dyDescent="0.2">
      <c r="A1017" s="229">
        <v>421895</v>
      </c>
      <c r="B1017" s="229" t="s">
        <v>2438</v>
      </c>
      <c r="C1017" s="229" t="s">
        <v>539</v>
      </c>
      <c r="D1017" s="229" t="s">
        <v>235</v>
      </c>
      <c r="E1017" s="229" t="s">
        <v>151</v>
      </c>
      <c r="F1017" s="229">
        <v>35928</v>
      </c>
      <c r="G1017" s="229" t="s">
        <v>2698</v>
      </c>
      <c r="H1017" s="229" t="s">
        <v>315</v>
      </c>
      <c r="I1017" s="229" t="s">
        <v>382</v>
      </c>
      <c r="M1017" s="229" t="s">
        <v>284</v>
      </c>
    </row>
    <row r="1018" spans="1:13" s="229" customFormat="1" ht="17.25" customHeight="1" x14ac:dyDescent="0.2">
      <c r="A1018" s="229">
        <v>421896</v>
      </c>
      <c r="B1018" s="229" t="s">
        <v>1160</v>
      </c>
      <c r="C1018" s="229" t="s">
        <v>104</v>
      </c>
      <c r="D1018" s="229" t="s">
        <v>1161</v>
      </c>
      <c r="E1018" s="229" t="s">
        <v>151</v>
      </c>
      <c r="F1018" s="229">
        <v>35065</v>
      </c>
      <c r="G1018" s="229" t="s">
        <v>2680</v>
      </c>
      <c r="H1018" s="229" t="s">
        <v>315</v>
      </c>
      <c r="I1018" s="229" t="s">
        <v>381</v>
      </c>
      <c r="M1018" s="229" t="s">
        <v>293</v>
      </c>
    </row>
    <row r="1019" spans="1:13" s="229" customFormat="1" ht="17.25" customHeight="1" x14ac:dyDescent="0.2">
      <c r="A1019" s="229">
        <v>421905</v>
      </c>
      <c r="B1019" s="229" t="s">
        <v>1603</v>
      </c>
      <c r="C1019" s="229" t="s">
        <v>704</v>
      </c>
      <c r="E1019" s="229" t="s">
        <v>151</v>
      </c>
      <c r="F1019" s="229">
        <v>27051</v>
      </c>
      <c r="G1019" s="229" t="s">
        <v>284</v>
      </c>
      <c r="H1019" s="229" t="s">
        <v>315</v>
      </c>
      <c r="I1019" s="229" t="s">
        <v>381</v>
      </c>
      <c r="M1019" s="229" t="s">
        <v>284</v>
      </c>
    </row>
    <row r="1020" spans="1:13" s="229" customFormat="1" ht="17.25" customHeight="1" x14ac:dyDescent="0.2">
      <c r="A1020" s="229">
        <v>421940</v>
      </c>
      <c r="B1020" s="229" t="s">
        <v>721</v>
      </c>
      <c r="C1020" s="229" t="s">
        <v>141</v>
      </c>
      <c r="D1020" s="229" t="s">
        <v>396</v>
      </c>
      <c r="E1020" s="229" t="s">
        <v>151</v>
      </c>
      <c r="F1020" s="229">
        <v>34707</v>
      </c>
      <c r="G1020" s="229" t="s">
        <v>284</v>
      </c>
      <c r="H1020" s="229" t="s">
        <v>315</v>
      </c>
      <c r="I1020" s="229" t="s">
        <v>382</v>
      </c>
      <c r="M1020" s="229" t="s">
        <v>293</v>
      </c>
    </row>
    <row r="1021" spans="1:13" s="229" customFormat="1" ht="17.25" customHeight="1" x14ac:dyDescent="0.2">
      <c r="A1021" s="229">
        <v>421943</v>
      </c>
      <c r="B1021" s="229" t="s">
        <v>2367</v>
      </c>
      <c r="C1021" s="229" t="s">
        <v>101</v>
      </c>
      <c r="D1021" s="229" t="s">
        <v>574</v>
      </c>
      <c r="E1021" s="229" t="s">
        <v>151</v>
      </c>
      <c r="F1021" s="229">
        <v>35121</v>
      </c>
      <c r="G1021" s="229" t="s">
        <v>1311</v>
      </c>
      <c r="H1021" s="229" t="s">
        <v>315</v>
      </c>
      <c r="I1021" s="229" t="s">
        <v>382</v>
      </c>
      <c r="M1021" s="229" t="s">
        <v>284</v>
      </c>
    </row>
    <row r="1022" spans="1:13" s="229" customFormat="1" ht="17.25" customHeight="1" x14ac:dyDescent="0.2">
      <c r="A1022" s="229">
        <v>421990</v>
      </c>
      <c r="B1022" s="229" t="s">
        <v>485</v>
      </c>
      <c r="C1022" s="229" t="s">
        <v>76</v>
      </c>
      <c r="D1022" s="229" t="s">
        <v>212</v>
      </c>
      <c r="E1022" s="229" t="s">
        <v>151</v>
      </c>
      <c r="F1022" s="229">
        <v>35339</v>
      </c>
      <c r="G1022" s="229" t="s">
        <v>2599</v>
      </c>
      <c r="H1022" s="229" t="s">
        <v>315</v>
      </c>
      <c r="I1022" s="229" t="s">
        <v>381</v>
      </c>
      <c r="M1022" s="229" t="s">
        <v>314</v>
      </c>
    </row>
    <row r="1023" spans="1:13" s="229" customFormat="1" ht="17.25" customHeight="1" x14ac:dyDescent="0.2">
      <c r="A1023" s="229">
        <v>421996</v>
      </c>
      <c r="B1023" s="229" t="s">
        <v>1584</v>
      </c>
      <c r="C1023" s="229" t="s">
        <v>92</v>
      </c>
      <c r="D1023" s="229" t="s">
        <v>680</v>
      </c>
      <c r="E1023" s="229" t="s">
        <v>151</v>
      </c>
      <c r="F1023" s="229">
        <v>30330</v>
      </c>
      <c r="G1023" s="229" t="s">
        <v>284</v>
      </c>
      <c r="H1023" s="229" t="s">
        <v>315</v>
      </c>
      <c r="I1023" s="229" t="s">
        <v>381</v>
      </c>
      <c r="M1023" s="229" t="s">
        <v>284</v>
      </c>
    </row>
    <row r="1024" spans="1:13" s="229" customFormat="1" ht="17.25" customHeight="1" x14ac:dyDescent="0.2">
      <c r="A1024" s="229">
        <v>421997</v>
      </c>
      <c r="B1024" s="229" t="s">
        <v>2523</v>
      </c>
      <c r="C1024" s="229" t="s">
        <v>112</v>
      </c>
      <c r="D1024" s="229" t="s">
        <v>2524</v>
      </c>
      <c r="E1024" s="229" t="s">
        <v>151</v>
      </c>
      <c r="F1024" s="229">
        <v>34343</v>
      </c>
      <c r="G1024" s="229" t="s">
        <v>284</v>
      </c>
      <c r="H1024" s="229" t="s">
        <v>315</v>
      </c>
      <c r="I1024" s="229" t="s">
        <v>382</v>
      </c>
      <c r="M1024" s="229" t="s">
        <v>284</v>
      </c>
    </row>
    <row r="1025" spans="1:13" s="229" customFormat="1" ht="17.25" customHeight="1" x14ac:dyDescent="0.2">
      <c r="A1025" s="229">
        <v>422060</v>
      </c>
      <c r="B1025" s="229" t="s">
        <v>1094</v>
      </c>
      <c r="C1025" s="229" t="s">
        <v>463</v>
      </c>
      <c r="D1025" s="229" t="s">
        <v>204</v>
      </c>
      <c r="E1025" s="229" t="s">
        <v>151</v>
      </c>
      <c r="F1025" s="229">
        <v>34981</v>
      </c>
      <c r="G1025" s="229" t="s">
        <v>284</v>
      </c>
      <c r="H1025" s="229" t="s">
        <v>315</v>
      </c>
      <c r="I1025" s="229" t="s">
        <v>381</v>
      </c>
      <c r="M1025" s="229" t="s">
        <v>293</v>
      </c>
    </row>
    <row r="1026" spans="1:13" s="229" customFormat="1" ht="17.25" customHeight="1" x14ac:dyDescent="0.2">
      <c r="A1026" s="229">
        <v>422068</v>
      </c>
      <c r="B1026" s="229" t="s">
        <v>977</v>
      </c>
      <c r="C1026" s="229" t="s">
        <v>497</v>
      </c>
      <c r="D1026" s="229" t="s">
        <v>808</v>
      </c>
      <c r="E1026" s="229" t="s">
        <v>151</v>
      </c>
      <c r="F1026" s="229">
        <v>35490</v>
      </c>
      <c r="G1026" s="229" t="s">
        <v>311</v>
      </c>
      <c r="H1026" s="229" t="s">
        <v>315</v>
      </c>
      <c r="I1026" s="229" t="s">
        <v>381</v>
      </c>
      <c r="M1026" s="229" t="s">
        <v>293</v>
      </c>
    </row>
    <row r="1027" spans="1:13" s="229" customFormat="1" ht="17.25" customHeight="1" x14ac:dyDescent="0.2">
      <c r="A1027" s="229">
        <v>422070</v>
      </c>
      <c r="B1027" s="229" t="s">
        <v>1467</v>
      </c>
      <c r="C1027" s="229" t="s">
        <v>92</v>
      </c>
      <c r="D1027" s="229" t="s">
        <v>231</v>
      </c>
      <c r="E1027" s="229" t="s">
        <v>151</v>
      </c>
      <c r="F1027" s="229">
        <v>34793</v>
      </c>
      <c r="G1027" s="229" t="s">
        <v>284</v>
      </c>
      <c r="H1027" s="229" t="s">
        <v>315</v>
      </c>
      <c r="I1027" s="229" t="s">
        <v>381</v>
      </c>
      <c r="M1027" s="229" t="s">
        <v>293</v>
      </c>
    </row>
    <row r="1028" spans="1:13" s="229" customFormat="1" ht="17.25" customHeight="1" x14ac:dyDescent="0.2">
      <c r="A1028" s="229">
        <v>422072</v>
      </c>
      <c r="B1028" s="229" t="s">
        <v>2444</v>
      </c>
      <c r="C1028" s="229" t="s">
        <v>2445</v>
      </c>
      <c r="D1028" s="229" t="s">
        <v>2446</v>
      </c>
      <c r="E1028" s="229" t="s">
        <v>151</v>
      </c>
      <c r="F1028" s="229">
        <v>35287</v>
      </c>
      <c r="G1028" s="229" t="s">
        <v>290</v>
      </c>
      <c r="H1028" s="229" t="s">
        <v>315</v>
      </c>
      <c r="I1028" s="229" t="s">
        <v>382</v>
      </c>
      <c r="M1028" s="229" t="s">
        <v>293</v>
      </c>
    </row>
    <row r="1029" spans="1:13" s="229" customFormat="1" ht="17.25" customHeight="1" x14ac:dyDescent="0.2">
      <c r="A1029" s="229">
        <v>422104</v>
      </c>
      <c r="B1029" s="229" t="s">
        <v>529</v>
      </c>
      <c r="C1029" s="229" t="s">
        <v>530</v>
      </c>
      <c r="D1029" s="229" t="s">
        <v>531</v>
      </c>
      <c r="E1029" s="229" t="s">
        <v>151</v>
      </c>
      <c r="F1029" s="229">
        <v>29484</v>
      </c>
      <c r="G1029" s="229" t="s">
        <v>284</v>
      </c>
      <c r="H1029" s="229" t="s">
        <v>315</v>
      </c>
      <c r="I1029" s="229" t="s">
        <v>381</v>
      </c>
      <c r="M1029" s="229" t="s">
        <v>284</v>
      </c>
    </row>
    <row r="1030" spans="1:13" s="229" customFormat="1" ht="17.25" customHeight="1" x14ac:dyDescent="0.2">
      <c r="A1030" s="229">
        <v>422127</v>
      </c>
      <c r="B1030" s="229" t="s">
        <v>1582</v>
      </c>
      <c r="C1030" s="229" t="s">
        <v>1583</v>
      </c>
      <c r="D1030" s="229" t="s">
        <v>518</v>
      </c>
      <c r="E1030" s="229" t="s">
        <v>151</v>
      </c>
      <c r="F1030" s="229">
        <v>33106</v>
      </c>
      <c r="G1030" s="229" t="s">
        <v>284</v>
      </c>
      <c r="H1030" s="229" t="s">
        <v>315</v>
      </c>
      <c r="I1030" s="229" t="s">
        <v>381</v>
      </c>
      <c r="M1030" s="229" t="s">
        <v>284</v>
      </c>
    </row>
    <row r="1031" spans="1:13" s="229" customFormat="1" ht="17.25" customHeight="1" x14ac:dyDescent="0.2">
      <c r="A1031" s="229">
        <v>422137</v>
      </c>
      <c r="B1031" s="229" t="s">
        <v>2357</v>
      </c>
      <c r="C1031" s="229" t="s">
        <v>613</v>
      </c>
      <c r="D1031" s="229" t="s">
        <v>244</v>
      </c>
      <c r="E1031" s="229" t="s">
        <v>152</v>
      </c>
      <c r="F1031" s="229">
        <v>34956</v>
      </c>
      <c r="G1031" s="229" t="s">
        <v>284</v>
      </c>
      <c r="H1031" s="229" t="s">
        <v>315</v>
      </c>
      <c r="I1031" s="229" t="s">
        <v>382</v>
      </c>
      <c r="M1031" s="229" t="s">
        <v>284</v>
      </c>
    </row>
    <row r="1032" spans="1:13" s="229" customFormat="1" ht="17.25" customHeight="1" x14ac:dyDescent="0.2">
      <c r="A1032" s="229">
        <v>422145</v>
      </c>
      <c r="B1032" s="229" t="s">
        <v>2300</v>
      </c>
      <c r="C1032" s="229" t="s">
        <v>110</v>
      </c>
      <c r="D1032" s="229" t="s">
        <v>239</v>
      </c>
      <c r="E1032" s="229" t="s">
        <v>152</v>
      </c>
      <c r="F1032" s="229">
        <v>30894</v>
      </c>
      <c r="G1032" s="229" t="s">
        <v>284</v>
      </c>
      <c r="H1032" s="229" t="s">
        <v>315</v>
      </c>
      <c r="I1032" s="229" t="s">
        <v>382</v>
      </c>
      <c r="M1032" s="229" t="s">
        <v>289</v>
      </c>
    </row>
    <row r="1033" spans="1:13" s="229" customFormat="1" ht="17.25" customHeight="1" x14ac:dyDescent="0.2">
      <c r="A1033" s="229">
        <v>422151</v>
      </c>
      <c r="B1033" s="229" t="s">
        <v>1646</v>
      </c>
      <c r="C1033" s="229" t="s">
        <v>107</v>
      </c>
      <c r="D1033" s="229" t="s">
        <v>540</v>
      </c>
      <c r="E1033" s="229" t="s">
        <v>152</v>
      </c>
      <c r="F1033" s="229">
        <v>31857</v>
      </c>
      <c r="G1033" s="229" t="s">
        <v>284</v>
      </c>
      <c r="H1033" s="229" t="s">
        <v>315</v>
      </c>
      <c r="I1033" s="229" t="s">
        <v>381</v>
      </c>
      <c r="M1033" s="229" t="s">
        <v>284</v>
      </c>
    </row>
    <row r="1034" spans="1:13" s="229" customFormat="1" ht="17.25" customHeight="1" x14ac:dyDescent="0.2">
      <c r="A1034" s="229">
        <v>422160</v>
      </c>
      <c r="B1034" s="229" t="s">
        <v>2285</v>
      </c>
      <c r="C1034" s="229" t="s">
        <v>679</v>
      </c>
      <c r="D1034" s="229" t="s">
        <v>791</v>
      </c>
      <c r="E1034" s="229" t="s">
        <v>152</v>
      </c>
      <c r="F1034" s="229">
        <v>34486</v>
      </c>
      <c r="G1034" s="229" t="s">
        <v>284</v>
      </c>
      <c r="H1034" s="229" t="s">
        <v>315</v>
      </c>
      <c r="I1034" s="229" t="s">
        <v>381</v>
      </c>
      <c r="M1034" s="229" t="s">
        <v>284</v>
      </c>
    </row>
    <row r="1035" spans="1:13" s="229" customFormat="1" ht="17.25" customHeight="1" x14ac:dyDescent="0.2">
      <c r="A1035" s="229">
        <v>422182</v>
      </c>
      <c r="B1035" s="229" t="s">
        <v>2443</v>
      </c>
      <c r="C1035" s="229" t="s">
        <v>392</v>
      </c>
      <c r="D1035" s="229" t="s">
        <v>907</v>
      </c>
      <c r="E1035" s="229" t="s">
        <v>151</v>
      </c>
      <c r="F1035" s="229">
        <v>35065</v>
      </c>
      <c r="G1035" s="229" t="s">
        <v>2629</v>
      </c>
      <c r="H1035" s="229" t="s">
        <v>315</v>
      </c>
      <c r="I1035" s="229" t="s">
        <v>382</v>
      </c>
      <c r="M1035" s="229" t="s">
        <v>300</v>
      </c>
    </row>
    <row r="1036" spans="1:13" s="229" customFormat="1" ht="17.25" customHeight="1" x14ac:dyDescent="0.2">
      <c r="A1036" s="229">
        <v>422185</v>
      </c>
      <c r="B1036" s="229" t="s">
        <v>1645</v>
      </c>
      <c r="C1036" s="229" t="s">
        <v>836</v>
      </c>
      <c r="D1036" s="229" t="s">
        <v>235</v>
      </c>
      <c r="E1036" s="229" t="s">
        <v>151</v>
      </c>
      <c r="F1036" s="229">
        <v>36165</v>
      </c>
      <c r="G1036" s="229" t="s">
        <v>284</v>
      </c>
      <c r="H1036" s="229" t="s">
        <v>315</v>
      </c>
      <c r="I1036" s="229" t="s">
        <v>381</v>
      </c>
      <c r="M1036" s="229" t="s">
        <v>284</v>
      </c>
    </row>
    <row r="1037" spans="1:13" s="229" customFormat="1" ht="17.25" customHeight="1" x14ac:dyDescent="0.2">
      <c r="A1037" s="229">
        <v>422190</v>
      </c>
      <c r="B1037" s="229" t="s">
        <v>2482</v>
      </c>
      <c r="C1037" s="229" t="s">
        <v>714</v>
      </c>
      <c r="D1037" s="229" t="s">
        <v>214</v>
      </c>
      <c r="E1037" s="229" t="s">
        <v>152</v>
      </c>
      <c r="F1037" s="229">
        <v>36161</v>
      </c>
      <c r="G1037" s="229" t="s">
        <v>284</v>
      </c>
      <c r="H1037" s="229" t="s">
        <v>315</v>
      </c>
      <c r="I1037" s="229" t="s">
        <v>382</v>
      </c>
      <c r="M1037" s="229" t="s">
        <v>284</v>
      </c>
    </row>
    <row r="1038" spans="1:13" s="229" customFormat="1" ht="17.25" customHeight="1" x14ac:dyDescent="0.2">
      <c r="A1038" s="229">
        <v>422199</v>
      </c>
      <c r="B1038" s="229" t="s">
        <v>1253</v>
      </c>
      <c r="C1038" s="229" t="s">
        <v>129</v>
      </c>
      <c r="D1038" s="229" t="s">
        <v>234</v>
      </c>
      <c r="E1038" s="229" t="s">
        <v>152</v>
      </c>
      <c r="F1038" s="229">
        <v>27941</v>
      </c>
      <c r="G1038" s="229" t="s">
        <v>304</v>
      </c>
      <c r="H1038" s="229" t="s">
        <v>315</v>
      </c>
      <c r="I1038" s="229" t="s">
        <v>381</v>
      </c>
      <c r="M1038" s="229" t="s">
        <v>284</v>
      </c>
    </row>
    <row r="1039" spans="1:13" s="229" customFormat="1" ht="17.25" customHeight="1" x14ac:dyDescent="0.2">
      <c r="A1039" s="229">
        <v>422220</v>
      </c>
      <c r="B1039" s="229" t="s">
        <v>2477</v>
      </c>
      <c r="C1039" s="229" t="s">
        <v>555</v>
      </c>
      <c r="D1039" s="229" t="s">
        <v>590</v>
      </c>
      <c r="E1039" s="229" t="s">
        <v>151</v>
      </c>
      <c r="F1039" s="229">
        <v>35301</v>
      </c>
      <c r="G1039" s="229" t="s">
        <v>308</v>
      </c>
      <c r="H1039" s="229" t="s">
        <v>315</v>
      </c>
      <c r="I1039" s="229" t="s">
        <v>382</v>
      </c>
      <c r="M1039" s="229" t="s">
        <v>284</v>
      </c>
    </row>
    <row r="1040" spans="1:13" s="229" customFormat="1" ht="17.25" customHeight="1" x14ac:dyDescent="0.2">
      <c r="A1040" s="229">
        <v>422234</v>
      </c>
      <c r="B1040" s="229" t="s">
        <v>1497</v>
      </c>
      <c r="C1040" s="229" t="s">
        <v>109</v>
      </c>
      <c r="D1040" s="229" t="s">
        <v>917</v>
      </c>
      <c r="E1040" s="229" t="s">
        <v>152</v>
      </c>
      <c r="F1040" s="229">
        <v>35840</v>
      </c>
      <c r="G1040" s="229" t="s">
        <v>2576</v>
      </c>
      <c r="H1040" s="229" t="s">
        <v>315</v>
      </c>
      <c r="I1040" s="229" t="s">
        <v>381</v>
      </c>
      <c r="M1040" s="229" t="s">
        <v>297</v>
      </c>
    </row>
    <row r="1041" spans="1:13" s="229" customFormat="1" ht="17.25" customHeight="1" x14ac:dyDescent="0.2">
      <c r="A1041" s="229">
        <v>422241</v>
      </c>
      <c r="B1041" s="229" t="s">
        <v>1159</v>
      </c>
      <c r="C1041" s="229" t="s">
        <v>75</v>
      </c>
      <c r="D1041" s="229" t="s">
        <v>741</v>
      </c>
      <c r="E1041" s="229" t="s">
        <v>152</v>
      </c>
      <c r="F1041" s="229">
        <v>28128</v>
      </c>
      <c r="G1041" s="229" t="s">
        <v>309</v>
      </c>
      <c r="H1041" s="229" t="s">
        <v>315</v>
      </c>
      <c r="I1041" s="229" t="s">
        <v>381</v>
      </c>
      <c r="M1041" s="229" t="s">
        <v>309</v>
      </c>
    </row>
    <row r="1042" spans="1:13" s="229" customFormat="1" ht="17.25" customHeight="1" x14ac:dyDescent="0.2">
      <c r="A1042" s="229">
        <v>422247</v>
      </c>
      <c r="B1042" s="229" t="s">
        <v>2467</v>
      </c>
      <c r="C1042" s="229" t="s">
        <v>111</v>
      </c>
      <c r="D1042" s="229" t="s">
        <v>548</v>
      </c>
      <c r="E1042" s="229" t="s">
        <v>151</v>
      </c>
      <c r="F1042" s="229">
        <v>36162</v>
      </c>
      <c r="G1042" s="229" t="s">
        <v>347</v>
      </c>
      <c r="H1042" s="229" t="s">
        <v>315</v>
      </c>
      <c r="I1042" s="229" t="s">
        <v>382</v>
      </c>
      <c r="M1042" s="229" t="s">
        <v>293</v>
      </c>
    </row>
    <row r="1043" spans="1:13" s="229" customFormat="1" ht="17.25" customHeight="1" x14ac:dyDescent="0.2">
      <c r="A1043" s="229">
        <v>422258</v>
      </c>
      <c r="B1043" s="229" t="s">
        <v>1495</v>
      </c>
      <c r="C1043" s="229" t="s">
        <v>539</v>
      </c>
      <c r="D1043" s="229" t="s">
        <v>1496</v>
      </c>
      <c r="E1043" s="229" t="s">
        <v>151</v>
      </c>
      <c r="F1043" s="229">
        <v>35161</v>
      </c>
      <c r="G1043" s="229" t="s">
        <v>2582</v>
      </c>
      <c r="H1043" s="229" t="s">
        <v>315</v>
      </c>
      <c r="I1043" s="229" t="s">
        <v>381</v>
      </c>
      <c r="M1043" s="229" t="s">
        <v>297</v>
      </c>
    </row>
    <row r="1044" spans="1:13" s="229" customFormat="1" ht="17.25" customHeight="1" x14ac:dyDescent="0.2">
      <c r="A1044" s="229">
        <v>422264</v>
      </c>
      <c r="B1044" s="229" t="s">
        <v>1488</v>
      </c>
      <c r="C1044" s="229" t="s">
        <v>73</v>
      </c>
      <c r="D1044" s="229" t="s">
        <v>215</v>
      </c>
      <c r="E1044" s="229" t="s">
        <v>152</v>
      </c>
      <c r="F1044" s="229">
        <v>31507</v>
      </c>
      <c r="G1044" s="229" t="s">
        <v>287</v>
      </c>
      <c r="H1044" s="229" t="s">
        <v>316</v>
      </c>
      <c r="I1044" s="229" t="s">
        <v>381</v>
      </c>
      <c r="M1044" s="229" t="s">
        <v>274</v>
      </c>
    </row>
    <row r="1045" spans="1:13" s="229" customFormat="1" ht="17.25" customHeight="1" x14ac:dyDescent="0.2">
      <c r="A1045" s="229">
        <v>422272</v>
      </c>
      <c r="B1045" s="229" t="s">
        <v>2490</v>
      </c>
      <c r="C1045" s="229" t="s">
        <v>559</v>
      </c>
      <c r="D1045" s="229" t="s">
        <v>210</v>
      </c>
      <c r="E1045" s="229" t="s">
        <v>151</v>
      </c>
      <c r="F1045" s="229">
        <v>32813</v>
      </c>
      <c r="G1045" s="229" t="s">
        <v>2756</v>
      </c>
      <c r="H1045" s="229" t="s">
        <v>315</v>
      </c>
      <c r="I1045" s="229" t="s">
        <v>382</v>
      </c>
      <c r="M1045" s="229" t="s">
        <v>297</v>
      </c>
    </row>
    <row r="1046" spans="1:13" s="229" customFormat="1" ht="17.25" customHeight="1" x14ac:dyDescent="0.2">
      <c r="A1046" s="229">
        <v>422298</v>
      </c>
      <c r="B1046" s="229" t="s">
        <v>474</v>
      </c>
      <c r="C1046" s="229" t="s">
        <v>475</v>
      </c>
      <c r="D1046" s="229" t="s">
        <v>476</v>
      </c>
      <c r="E1046" s="229" t="s">
        <v>151</v>
      </c>
      <c r="F1046" s="229">
        <v>30392</v>
      </c>
      <c r="G1046" s="229" t="s">
        <v>284</v>
      </c>
      <c r="H1046" s="229" t="s">
        <v>315</v>
      </c>
      <c r="I1046" s="229" t="s">
        <v>381</v>
      </c>
      <c r="M1046" s="229" t="s">
        <v>284</v>
      </c>
    </row>
    <row r="1047" spans="1:13" s="229" customFormat="1" ht="17.25" customHeight="1" x14ac:dyDescent="0.2">
      <c r="A1047" s="229">
        <v>422307</v>
      </c>
      <c r="B1047" s="229" t="s">
        <v>950</v>
      </c>
      <c r="C1047" s="229" t="s">
        <v>118</v>
      </c>
      <c r="D1047" s="229" t="s">
        <v>562</v>
      </c>
      <c r="E1047" s="229" t="s">
        <v>152</v>
      </c>
      <c r="F1047" s="229">
        <v>36434</v>
      </c>
      <c r="G1047" s="229" t="s">
        <v>284</v>
      </c>
      <c r="H1047" s="229" t="s">
        <v>315</v>
      </c>
      <c r="I1047" s="229" t="s">
        <v>382</v>
      </c>
      <c r="M1047" s="229" t="s">
        <v>284</v>
      </c>
    </row>
    <row r="1048" spans="1:13" s="229" customFormat="1" ht="17.25" customHeight="1" x14ac:dyDescent="0.2">
      <c r="A1048" s="229">
        <v>422310</v>
      </c>
      <c r="B1048" s="229" t="s">
        <v>1788</v>
      </c>
      <c r="C1048" s="229" t="s">
        <v>88</v>
      </c>
      <c r="D1048" s="229" t="s">
        <v>262</v>
      </c>
      <c r="E1048" s="229" t="s">
        <v>152</v>
      </c>
      <c r="F1048" s="229">
        <v>34067</v>
      </c>
      <c r="G1048" s="229" t="s">
        <v>295</v>
      </c>
      <c r="H1048" s="229" t="s">
        <v>315</v>
      </c>
      <c r="I1048" s="229" t="s">
        <v>381</v>
      </c>
      <c r="M1048" s="229" t="s">
        <v>284</v>
      </c>
    </row>
    <row r="1049" spans="1:13" s="229" customFormat="1" ht="17.25" customHeight="1" x14ac:dyDescent="0.2">
      <c r="A1049" s="229">
        <v>422313</v>
      </c>
      <c r="B1049" s="229" t="s">
        <v>2299</v>
      </c>
      <c r="C1049" s="229" t="s">
        <v>542</v>
      </c>
      <c r="D1049" s="229" t="s">
        <v>728</v>
      </c>
      <c r="E1049" s="229" t="s">
        <v>152</v>
      </c>
      <c r="F1049" s="229">
        <v>34603</v>
      </c>
      <c r="G1049" s="229" t="s">
        <v>284</v>
      </c>
      <c r="H1049" s="229" t="s">
        <v>315</v>
      </c>
      <c r="I1049" s="229" t="s">
        <v>382</v>
      </c>
      <c r="M1049" s="229" t="s">
        <v>293</v>
      </c>
    </row>
    <row r="1050" spans="1:13" s="229" customFormat="1" ht="17.25" customHeight="1" x14ac:dyDescent="0.2">
      <c r="A1050" s="229">
        <v>422319</v>
      </c>
      <c r="B1050" s="229" t="s">
        <v>2427</v>
      </c>
      <c r="C1050" s="229" t="s">
        <v>463</v>
      </c>
      <c r="D1050" s="229" t="s">
        <v>397</v>
      </c>
      <c r="E1050" s="229" t="s">
        <v>152</v>
      </c>
      <c r="F1050" s="229">
        <v>29998</v>
      </c>
      <c r="G1050" s="229" t="s">
        <v>284</v>
      </c>
      <c r="H1050" s="229" t="s">
        <v>315</v>
      </c>
      <c r="I1050" s="229" t="s">
        <v>382</v>
      </c>
      <c r="M1050" s="229" t="s">
        <v>284</v>
      </c>
    </row>
    <row r="1051" spans="1:13" s="229" customFormat="1" ht="17.25" customHeight="1" x14ac:dyDescent="0.2">
      <c r="A1051" s="229">
        <v>422320</v>
      </c>
      <c r="B1051" s="229" t="s">
        <v>1252</v>
      </c>
      <c r="C1051" s="229" t="s">
        <v>73</v>
      </c>
      <c r="D1051" s="229" t="s">
        <v>240</v>
      </c>
      <c r="E1051" s="229" t="s">
        <v>152</v>
      </c>
      <c r="F1051" s="229">
        <v>30542</v>
      </c>
      <c r="G1051" s="229" t="s">
        <v>2559</v>
      </c>
      <c r="H1051" s="229" t="s">
        <v>315</v>
      </c>
      <c r="I1051" s="229" t="s">
        <v>381</v>
      </c>
      <c r="M1051" s="229" t="s">
        <v>284</v>
      </c>
    </row>
    <row r="1052" spans="1:13" s="229" customFormat="1" ht="17.25" customHeight="1" x14ac:dyDescent="0.2">
      <c r="A1052" s="229">
        <v>422324</v>
      </c>
      <c r="B1052" s="229" t="s">
        <v>1251</v>
      </c>
      <c r="C1052" s="229" t="s">
        <v>911</v>
      </c>
      <c r="D1052" s="229" t="s">
        <v>206</v>
      </c>
      <c r="E1052" s="229" t="s">
        <v>152</v>
      </c>
      <c r="F1052" s="229">
        <v>35431</v>
      </c>
      <c r="G1052" s="229" t="s">
        <v>287</v>
      </c>
      <c r="H1052" s="229" t="s">
        <v>315</v>
      </c>
      <c r="I1052" s="229" t="s">
        <v>381</v>
      </c>
      <c r="M1052" s="229" t="s">
        <v>287</v>
      </c>
    </row>
    <row r="1053" spans="1:13" s="229" customFormat="1" ht="17.25" customHeight="1" x14ac:dyDescent="0.2">
      <c r="A1053" s="229">
        <v>422330</v>
      </c>
      <c r="B1053" s="229" t="s">
        <v>1377</v>
      </c>
      <c r="C1053" s="229" t="s">
        <v>134</v>
      </c>
      <c r="D1053" s="229" t="s">
        <v>1378</v>
      </c>
      <c r="E1053" s="229" t="s">
        <v>152</v>
      </c>
      <c r="F1053" s="229">
        <v>35646</v>
      </c>
      <c r="G1053" s="229" t="s">
        <v>284</v>
      </c>
      <c r="H1053" s="229" t="s">
        <v>315</v>
      </c>
      <c r="I1053" s="229" t="s">
        <v>381</v>
      </c>
      <c r="M1053" s="229" t="s">
        <v>284</v>
      </c>
    </row>
    <row r="1054" spans="1:13" s="229" customFormat="1" ht="17.25" customHeight="1" x14ac:dyDescent="0.2">
      <c r="A1054" s="229">
        <v>422331</v>
      </c>
      <c r="B1054" s="229" t="s">
        <v>1787</v>
      </c>
      <c r="C1054" s="229" t="s">
        <v>81</v>
      </c>
      <c r="D1054" s="229" t="s">
        <v>661</v>
      </c>
      <c r="E1054" s="229" t="s">
        <v>152</v>
      </c>
      <c r="F1054" s="229">
        <v>35091</v>
      </c>
      <c r="G1054" s="229" t="s">
        <v>284</v>
      </c>
      <c r="H1054" s="229" t="s">
        <v>315</v>
      </c>
      <c r="I1054" s="229" t="s">
        <v>381</v>
      </c>
      <c r="M1054" s="229" t="s">
        <v>284</v>
      </c>
    </row>
    <row r="1055" spans="1:13" s="229" customFormat="1" ht="17.25" customHeight="1" x14ac:dyDescent="0.2">
      <c r="A1055" s="229">
        <v>422343</v>
      </c>
      <c r="B1055" s="229" t="s">
        <v>1250</v>
      </c>
      <c r="C1055" s="229" t="s">
        <v>736</v>
      </c>
      <c r="D1055" s="229" t="s">
        <v>427</v>
      </c>
      <c r="E1055" s="229" t="s">
        <v>152</v>
      </c>
      <c r="F1055" s="229">
        <v>35076</v>
      </c>
      <c r="G1055" s="229" t="s">
        <v>284</v>
      </c>
      <c r="H1055" s="229" t="s">
        <v>315</v>
      </c>
      <c r="I1055" s="229" t="s">
        <v>381</v>
      </c>
      <c r="M1055" s="229" t="s">
        <v>284</v>
      </c>
    </row>
    <row r="1056" spans="1:13" s="229" customFormat="1" ht="17.25" customHeight="1" x14ac:dyDescent="0.2">
      <c r="A1056" s="229">
        <v>422354</v>
      </c>
      <c r="B1056" s="229" t="s">
        <v>1550</v>
      </c>
      <c r="C1056" s="229" t="s">
        <v>551</v>
      </c>
      <c r="D1056" s="229" t="s">
        <v>225</v>
      </c>
      <c r="E1056" s="229" t="s">
        <v>152</v>
      </c>
      <c r="F1056" s="229">
        <v>32143</v>
      </c>
      <c r="G1056" s="229" t="s">
        <v>2678</v>
      </c>
      <c r="H1056" s="229" t="s">
        <v>315</v>
      </c>
      <c r="I1056" s="229" t="s">
        <v>381</v>
      </c>
      <c r="M1056" s="229" t="s">
        <v>284</v>
      </c>
    </row>
    <row r="1057" spans="1:13" s="229" customFormat="1" ht="17.25" customHeight="1" x14ac:dyDescent="0.2">
      <c r="A1057" s="229">
        <v>422357</v>
      </c>
      <c r="B1057" s="229" t="s">
        <v>976</v>
      </c>
      <c r="C1057" s="229" t="s">
        <v>782</v>
      </c>
      <c r="D1057" s="229" t="s">
        <v>234</v>
      </c>
      <c r="E1057" s="229" t="s">
        <v>152</v>
      </c>
      <c r="F1057" s="229">
        <v>31781</v>
      </c>
      <c r="G1057" s="229" t="s">
        <v>284</v>
      </c>
      <c r="H1057" s="229" t="s">
        <v>315</v>
      </c>
      <c r="I1057" s="229" t="s">
        <v>381</v>
      </c>
      <c r="M1057" s="229" t="s">
        <v>284</v>
      </c>
    </row>
    <row r="1058" spans="1:13" s="229" customFormat="1" ht="17.25" customHeight="1" x14ac:dyDescent="0.2">
      <c r="A1058" s="229">
        <v>422359</v>
      </c>
      <c r="B1058" s="229" t="s">
        <v>2297</v>
      </c>
      <c r="C1058" s="229" t="s">
        <v>111</v>
      </c>
      <c r="D1058" s="229" t="s">
        <v>2298</v>
      </c>
      <c r="E1058" s="229" t="s">
        <v>152</v>
      </c>
      <c r="F1058" s="229">
        <v>32509</v>
      </c>
      <c r="G1058" s="229" t="s">
        <v>284</v>
      </c>
      <c r="H1058" s="229" t="s">
        <v>315</v>
      </c>
      <c r="I1058" s="229" t="s">
        <v>382</v>
      </c>
      <c r="M1058" s="229" t="s">
        <v>284</v>
      </c>
    </row>
    <row r="1059" spans="1:13" s="229" customFormat="1" ht="17.25" customHeight="1" x14ac:dyDescent="0.2">
      <c r="A1059" s="229">
        <v>422362</v>
      </c>
      <c r="B1059" s="229" t="s">
        <v>1786</v>
      </c>
      <c r="C1059" s="229" t="s">
        <v>88</v>
      </c>
      <c r="D1059" s="229" t="s">
        <v>242</v>
      </c>
      <c r="E1059" s="229" t="s">
        <v>152</v>
      </c>
      <c r="F1059" s="229">
        <v>32441</v>
      </c>
      <c r="G1059" s="229" t="s">
        <v>284</v>
      </c>
      <c r="H1059" s="229" t="s">
        <v>315</v>
      </c>
      <c r="I1059" s="229" t="s">
        <v>381</v>
      </c>
      <c r="M1059" s="229" t="s">
        <v>284</v>
      </c>
    </row>
    <row r="1060" spans="1:13" s="229" customFormat="1" ht="17.25" customHeight="1" x14ac:dyDescent="0.2">
      <c r="A1060" s="229">
        <v>422378</v>
      </c>
      <c r="B1060" s="229" t="s">
        <v>974</v>
      </c>
      <c r="C1060" s="229" t="s">
        <v>67</v>
      </c>
      <c r="D1060" s="229" t="s">
        <v>975</v>
      </c>
      <c r="E1060" s="229" t="s">
        <v>152</v>
      </c>
      <c r="F1060" s="229">
        <v>34763</v>
      </c>
      <c r="G1060" s="229" t="s">
        <v>2593</v>
      </c>
      <c r="H1060" s="229" t="s">
        <v>315</v>
      </c>
      <c r="I1060" s="229" t="s">
        <v>381</v>
      </c>
      <c r="M1060" s="229" t="s">
        <v>293</v>
      </c>
    </row>
    <row r="1061" spans="1:13" s="229" customFormat="1" ht="17.25" customHeight="1" x14ac:dyDescent="0.2">
      <c r="A1061" s="229">
        <v>422393</v>
      </c>
      <c r="B1061" s="229" t="s">
        <v>2295</v>
      </c>
      <c r="C1061" s="229" t="s">
        <v>621</v>
      </c>
      <c r="D1061" s="229" t="s">
        <v>2296</v>
      </c>
      <c r="E1061" s="229" t="s">
        <v>152</v>
      </c>
      <c r="F1061" s="229">
        <v>35359</v>
      </c>
      <c r="G1061" s="229" t="s">
        <v>2574</v>
      </c>
      <c r="H1061" s="229" t="s">
        <v>315</v>
      </c>
      <c r="I1061" s="229" t="s">
        <v>382</v>
      </c>
      <c r="M1061" s="229" t="s">
        <v>293</v>
      </c>
    </row>
    <row r="1062" spans="1:13" s="229" customFormat="1" ht="17.25" customHeight="1" x14ac:dyDescent="0.2">
      <c r="A1062" s="229">
        <v>422395</v>
      </c>
      <c r="B1062" s="229" t="s">
        <v>2388</v>
      </c>
      <c r="C1062" s="229" t="s">
        <v>118</v>
      </c>
      <c r="D1062" s="229" t="s">
        <v>702</v>
      </c>
      <c r="E1062" s="229" t="s">
        <v>151</v>
      </c>
      <c r="F1062" s="229">
        <v>35065</v>
      </c>
      <c r="G1062" s="229" t="s">
        <v>284</v>
      </c>
      <c r="H1062" s="229" t="s">
        <v>315</v>
      </c>
      <c r="I1062" s="229" t="s">
        <v>382</v>
      </c>
      <c r="M1062" s="229" t="s">
        <v>284</v>
      </c>
    </row>
    <row r="1063" spans="1:13" s="229" customFormat="1" ht="17.25" customHeight="1" x14ac:dyDescent="0.2">
      <c r="A1063" s="229">
        <v>422404</v>
      </c>
      <c r="B1063" s="229" t="s">
        <v>1158</v>
      </c>
      <c r="C1063" s="229" t="s">
        <v>67</v>
      </c>
      <c r="D1063" s="229" t="s">
        <v>230</v>
      </c>
      <c r="E1063" s="229" t="s">
        <v>152</v>
      </c>
      <c r="F1063" s="229">
        <v>34700</v>
      </c>
      <c r="G1063" s="229" t="s">
        <v>2617</v>
      </c>
      <c r="H1063" s="229" t="s">
        <v>315</v>
      </c>
      <c r="I1063" s="229" t="s">
        <v>381</v>
      </c>
      <c r="M1063" s="229" t="s">
        <v>287</v>
      </c>
    </row>
    <row r="1064" spans="1:13" s="229" customFormat="1" ht="17.25" customHeight="1" x14ac:dyDescent="0.2">
      <c r="A1064" s="229">
        <v>422415</v>
      </c>
      <c r="B1064" s="229" t="s">
        <v>973</v>
      </c>
      <c r="C1064" s="229" t="s">
        <v>93</v>
      </c>
      <c r="D1064" s="229" t="s">
        <v>636</v>
      </c>
      <c r="E1064" s="229" t="s">
        <v>152</v>
      </c>
      <c r="F1064" s="229">
        <v>34700</v>
      </c>
      <c r="G1064" s="229" t="s">
        <v>306</v>
      </c>
      <c r="H1064" s="229" t="s">
        <v>315</v>
      </c>
      <c r="I1064" s="229" t="s">
        <v>381</v>
      </c>
      <c r="M1064" s="229" t="s">
        <v>309</v>
      </c>
    </row>
    <row r="1065" spans="1:13" s="229" customFormat="1" ht="17.25" customHeight="1" x14ac:dyDescent="0.2">
      <c r="A1065" s="229">
        <v>422428</v>
      </c>
      <c r="B1065" s="229" t="s">
        <v>488</v>
      </c>
      <c r="C1065" s="229" t="s">
        <v>431</v>
      </c>
      <c r="D1065" s="229" t="s">
        <v>239</v>
      </c>
      <c r="E1065" s="229" t="s">
        <v>151</v>
      </c>
      <c r="F1065" s="229">
        <v>34182</v>
      </c>
      <c r="G1065" s="229" t="s">
        <v>284</v>
      </c>
      <c r="H1065" s="229" t="s">
        <v>315</v>
      </c>
      <c r="I1065" s="229" t="s">
        <v>381</v>
      </c>
      <c r="M1065" s="229" t="s">
        <v>298</v>
      </c>
    </row>
    <row r="1066" spans="1:13" s="229" customFormat="1" ht="17.25" customHeight="1" x14ac:dyDescent="0.2">
      <c r="A1066" s="229">
        <v>422439</v>
      </c>
      <c r="B1066" s="229" t="s">
        <v>1677</v>
      </c>
      <c r="C1066" s="229" t="s">
        <v>105</v>
      </c>
      <c r="D1066" s="229" t="s">
        <v>1678</v>
      </c>
      <c r="E1066" s="229" t="s">
        <v>151</v>
      </c>
      <c r="F1066" s="229">
        <v>35892</v>
      </c>
      <c r="G1066" s="229" t="s">
        <v>284</v>
      </c>
      <c r="H1066" s="229" t="s">
        <v>315</v>
      </c>
      <c r="I1066" s="229" t="s">
        <v>381</v>
      </c>
      <c r="M1066" s="229" t="s">
        <v>284</v>
      </c>
    </row>
    <row r="1067" spans="1:13" s="229" customFormat="1" ht="17.25" customHeight="1" x14ac:dyDescent="0.2">
      <c r="A1067" s="229">
        <v>422450</v>
      </c>
      <c r="B1067" s="229" t="s">
        <v>2294</v>
      </c>
      <c r="C1067" s="229" t="s">
        <v>514</v>
      </c>
      <c r="D1067" s="229" t="s">
        <v>260</v>
      </c>
      <c r="E1067" s="229" t="s">
        <v>152</v>
      </c>
      <c r="F1067" s="229">
        <v>34563</v>
      </c>
      <c r="G1067" s="229" t="s">
        <v>284</v>
      </c>
      <c r="H1067" s="229" t="s">
        <v>315</v>
      </c>
      <c r="I1067" s="229" t="s">
        <v>382</v>
      </c>
      <c r="M1067" s="229" t="s">
        <v>284</v>
      </c>
    </row>
    <row r="1068" spans="1:13" s="229" customFormat="1" ht="17.25" customHeight="1" x14ac:dyDescent="0.2">
      <c r="A1068" s="229">
        <v>422474</v>
      </c>
      <c r="B1068" s="229" t="s">
        <v>1784</v>
      </c>
      <c r="C1068" s="229" t="s">
        <v>641</v>
      </c>
      <c r="D1068" s="229" t="s">
        <v>1785</v>
      </c>
      <c r="E1068" s="229" t="s">
        <v>152</v>
      </c>
      <c r="F1068" s="229">
        <v>30560</v>
      </c>
      <c r="G1068" s="229" t="s">
        <v>2605</v>
      </c>
      <c r="H1068" s="229" t="s">
        <v>315</v>
      </c>
      <c r="I1068" s="229" t="s">
        <v>381</v>
      </c>
      <c r="M1068" s="229" t="s">
        <v>287</v>
      </c>
    </row>
    <row r="1069" spans="1:13" s="229" customFormat="1" ht="17.25" customHeight="1" x14ac:dyDescent="0.2">
      <c r="A1069" s="229">
        <v>422475</v>
      </c>
      <c r="B1069" s="229" t="s">
        <v>1249</v>
      </c>
      <c r="C1069" s="229" t="s">
        <v>722</v>
      </c>
      <c r="D1069" s="229" t="s">
        <v>703</v>
      </c>
      <c r="E1069" s="229" t="s">
        <v>152</v>
      </c>
      <c r="F1069" s="229">
        <v>33984</v>
      </c>
      <c r="G1069" s="229" t="s">
        <v>302</v>
      </c>
      <c r="H1069" s="229" t="s">
        <v>315</v>
      </c>
      <c r="I1069" s="229" t="s">
        <v>381</v>
      </c>
      <c r="M1069" s="229" t="s">
        <v>302</v>
      </c>
    </row>
    <row r="1070" spans="1:13" s="229" customFormat="1" ht="17.25" customHeight="1" x14ac:dyDescent="0.2">
      <c r="A1070" s="229">
        <v>422478</v>
      </c>
      <c r="B1070" s="229" t="s">
        <v>1783</v>
      </c>
      <c r="C1070" s="229" t="s">
        <v>559</v>
      </c>
      <c r="D1070" s="229" t="s">
        <v>228</v>
      </c>
      <c r="E1070" s="229" t="s">
        <v>151</v>
      </c>
      <c r="F1070" s="229">
        <v>33695</v>
      </c>
      <c r="G1070" s="229" t="s">
        <v>284</v>
      </c>
      <c r="H1070" s="229" t="s">
        <v>315</v>
      </c>
      <c r="I1070" s="229" t="s">
        <v>381</v>
      </c>
      <c r="M1070" s="229" t="s">
        <v>284</v>
      </c>
    </row>
    <row r="1071" spans="1:13" s="229" customFormat="1" ht="17.25" customHeight="1" x14ac:dyDescent="0.2">
      <c r="A1071" s="229">
        <v>422522</v>
      </c>
      <c r="B1071" s="229" t="s">
        <v>972</v>
      </c>
      <c r="C1071" s="229" t="s">
        <v>526</v>
      </c>
      <c r="D1071" s="229" t="s">
        <v>612</v>
      </c>
      <c r="E1071" s="229" t="s">
        <v>151</v>
      </c>
      <c r="F1071" s="229">
        <v>33239</v>
      </c>
      <c r="G1071" s="229" t="s">
        <v>2701</v>
      </c>
      <c r="H1071" s="229" t="s">
        <v>315</v>
      </c>
      <c r="I1071" s="229" t="s">
        <v>381</v>
      </c>
      <c r="M1071" s="229" t="s">
        <v>314</v>
      </c>
    </row>
    <row r="1072" spans="1:13" s="229" customFormat="1" ht="17.25" customHeight="1" x14ac:dyDescent="0.2">
      <c r="A1072" s="229">
        <v>422594</v>
      </c>
      <c r="B1072" s="229" t="s">
        <v>2522</v>
      </c>
      <c r="C1072" s="229" t="s">
        <v>92</v>
      </c>
      <c r="D1072" s="229" t="s">
        <v>810</v>
      </c>
      <c r="E1072" s="229" t="s">
        <v>152</v>
      </c>
      <c r="F1072" s="229">
        <v>35459</v>
      </c>
      <c r="G1072" s="229" t="s">
        <v>284</v>
      </c>
      <c r="H1072" s="229" t="s">
        <v>315</v>
      </c>
      <c r="I1072" s="229" t="s">
        <v>382</v>
      </c>
      <c r="M1072" s="229" t="s">
        <v>284</v>
      </c>
    </row>
    <row r="1073" spans="1:13" s="229" customFormat="1" ht="17.25" customHeight="1" x14ac:dyDescent="0.2">
      <c r="A1073" s="229">
        <v>422661</v>
      </c>
      <c r="B1073" s="229" t="s">
        <v>1644</v>
      </c>
      <c r="C1073" s="229" t="s">
        <v>73</v>
      </c>
      <c r="D1073" s="229" t="s">
        <v>216</v>
      </c>
      <c r="E1073" s="229" t="s">
        <v>152</v>
      </c>
      <c r="F1073" s="229">
        <v>29778</v>
      </c>
      <c r="G1073" s="229" t="s">
        <v>295</v>
      </c>
      <c r="H1073" s="229" t="s">
        <v>315</v>
      </c>
      <c r="I1073" s="229" t="s">
        <v>381</v>
      </c>
      <c r="M1073" s="229" t="s">
        <v>284</v>
      </c>
    </row>
    <row r="1074" spans="1:13" s="229" customFormat="1" ht="17.25" customHeight="1" x14ac:dyDescent="0.2">
      <c r="A1074" s="229">
        <v>422924</v>
      </c>
      <c r="B1074" s="229" t="s">
        <v>1782</v>
      </c>
      <c r="C1074" s="229" t="s">
        <v>73</v>
      </c>
      <c r="D1074" s="229" t="s">
        <v>208</v>
      </c>
      <c r="E1074" s="229" t="s">
        <v>152</v>
      </c>
      <c r="F1074" s="229">
        <v>32409</v>
      </c>
      <c r="G1074" s="229" t="s">
        <v>284</v>
      </c>
      <c r="H1074" s="229" t="s">
        <v>316</v>
      </c>
      <c r="I1074" s="229" t="s">
        <v>381</v>
      </c>
      <c r="M1074" s="229" t="s">
        <v>274</v>
      </c>
    </row>
    <row r="1075" spans="1:13" s="229" customFormat="1" ht="17.25" customHeight="1" x14ac:dyDescent="0.2">
      <c r="A1075" s="229">
        <v>422996</v>
      </c>
      <c r="B1075" s="229" t="s">
        <v>627</v>
      </c>
      <c r="C1075" s="229" t="s">
        <v>938</v>
      </c>
      <c r="D1075" s="229" t="s">
        <v>260</v>
      </c>
      <c r="E1075" s="229" t="s">
        <v>152</v>
      </c>
      <c r="F1075" s="229">
        <v>35727</v>
      </c>
      <c r="G1075" s="229" t="s">
        <v>284</v>
      </c>
      <c r="H1075" s="229" t="s">
        <v>315</v>
      </c>
      <c r="I1075" s="229" t="s">
        <v>382</v>
      </c>
      <c r="M1075" s="229" t="s">
        <v>313</v>
      </c>
    </row>
    <row r="1076" spans="1:13" s="229" customFormat="1" ht="17.25" customHeight="1" x14ac:dyDescent="0.2">
      <c r="A1076" s="229">
        <v>423145</v>
      </c>
      <c r="B1076" s="229" t="s">
        <v>2521</v>
      </c>
      <c r="C1076" s="229" t="s">
        <v>75</v>
      </c>
      <c r="D1076" s="229" t="s">
        <v>706</v>
      </c>
      <c r="E1076" s="229" t="s">
        <v>151</v>
      </c>
      <c r="F1076" s="229">
        <v>29373</v>
      </c>
      <c r="G1076" s="229" t="s">
        <v>284</v>
      </c>
      <c r="H1076" s="229" t="s">
        <v>315</v>
      </c>
      <c r="I1076" s="229" t="s">
        <v>382</v>
      </c>
      <c r="M1076" s="229" t="s">
        <v>300</v>
      </c>
    </row>
    <row r="1077" spans="1:13" s="229" customFormat="1" ht="17.25" customHeight="1" x14ac:dyDescent="0.2">
      <c r="A1077" s="229">
        <v>423201</v>
      </c>
      <c r="B1077" s="229" t="s">
        <v>2455</v>
      </c>
      <c r="C1077" s="229" t="s">
        <v>73</v>
      </c>
      <c r="D1077" s="229" t="s">
        <v>2456</v>
      </c>
      <c r="E1077" s="229" t="s">
        <v>151</v>
      </c>
      <c r="F1077" s="229">
        <v>30691</v>
      </c>
      <c r="G1077" s="229" t="s">
        <v>284</v>
      </c>
      <c r="H1077" s="229" t="s">
        <v>316</v>
      </c>
      <c r="I1077" s="229" t="s">
        <v>382</v>
      </c>
      <c r="M1077" s="229" t="s">
        <v>274</v>
      </c>
    </row>
    <row r="1078" spans="1:13" s="229" customFormat="1" ht="17.25" customHeight="1" x14ac:dyDescent="0.2">
      <c r="A1078" s="229">
        <v>423208</v>
      </c>
      <c r="B1078" s="229" t="s">
        <v>2519</v>
      </c>
      <c r="C1078" s="229" t="s">
        <v>761</v>
      </c>
      <c r="D1078" s="229" t="s">
        <v>2520</v>
      </c>
      <c r="E1078" s="229" t="s">
        <v>152</v>
      </c>
      <c r="F1078" s="229">
        <v>35654</v>
      </c>
      <c r="G1078" s="229" t="s">
        <v>2564</v>
      </c>
      <c r="H1078" s="229" t="s">
        <v>316</v>
      </c>
      <c r="I1078" s="229" t="s">
        <v>382</v>
      </c>
      <c r="M1078" s="229" t="s">
        <v>274</v>
      </c>
    </row>
    <row r="1079" spans="1:13" s="229" customFormat="1" ht="17.25" customHeight="1" x14ac:dyDescent="0.2">
      <c r="A1079" s="229">
        <v>423235</v>
      </c>
      <c r="B1079" s="229" t="s">
        <v>2518</v>
      </c>
      <c r="C1079" s="229" t="s">
        <v>76</v>
      </c>
      <c r="D1079" s="229" t="s">
        <v>676</v>
      </c>
      <c r="E1079" s="229" t="s">
        <v>152</v>
      </c>
      <c r="F1079" s="229">
        <v>34403</v>
      </c>
      <c r="G1079" s="229" t="s">
        <v>291</v>
      </c>
      <c r="H1079" s="229" t="s">
        <v>315</v>
      </c>
      <c r="I1079" s="229" t="s">
        <v>382</v>
      </c>
      <c r="M1079" s="229" t="s">
        <v>293</v>
      </c>
    </row>
    <row r="1080" spans="1:13" s="229" customFormat="1" ht="17.25" customHeight="1" x14ac:dyDescent="0.2">
      <c r="A1080" s="229">
        <v>423267</v>
      </c>
      <c r="B1080" s="229" t="s">
        <v>2517</v>
      </c>
      <c r="C1080" s="229" t="s">
        <v>73</v>
      </c>
      <c r="D1080" s="229" t="s">
        <v>204</v>
      </c>
      <c r="E1080" s="229" t="s">
        <v>152</v>
      </c>
      <c r="F1080" s="229">
        <v>35796</v>
      </c>
      <c r="G1080" s="229" t="s">
        <v>284</v>
      </c>
      <c r="H1080" s="229" t="s">
        <v>315</v>
      </c>
      <c r="I1080" s="229" t="s">
        <v>382</v>
      </c>
      <c r="M1080" s="229" t="s">
        <v>284</v>
      </c>
    </row>
    <row r="1081" spans="1:13" s="229" customFormat="1" ht="17.25" customHeight="1" x14ac:dyDescent="0.2">
      <c r="A1081" s="229">
        <v>423471</v>
      </c>
      <c r="B1081" s="229" t="s">
        <v>1781</v>
      </c>
      <c r="C1081" s="229" t="s">
        <v>463</v>
      </c>
      <c r="D1081" s="229" t="s">
        <v>140</v>
      </c>
      <c r="E1081" s="229" t="s">
        <v>152</v>
      </c>
      <c r="F1081" s="229">
        <v>35230</v>
      </c>
      <c r="G1081" s="229" t="s">
        <v>284</v>
      </c>
      <c r="H1081" s="229" t="s">
        <v>315</v>
      </c>
      <c r="I1081" s="229" t="s">
        <v>381</v>
      </c>
      <c r="M1081" s="229" t="s">
        <v>284</v>
      </c>
    </row>
    <row r="1082" spans="1:13" s="229" customFormat="1" ht="17.25" customHeight="1" x14ac:dyDescent="0.2">
      <c r="A1082" s="229">
        <v>423568</v>
      </c>
      <c r="B1082" s="229" t="s">
        <v>2515</v>
      </c>
      <c r="C1082" s="229" t="s">
        <v>928</v>
      </c>
      <c r="D1082" s="229" t="s">
        <v>2516</v>
      </c>
      <c r="E1082" s="229" t="s">
        <v>151</v>
      </c>
      <c r="F1082" s="229">
        <v>28316</v>
      </c>
      <c r="G1082" s="229" t="s">
        <v>2759</v>
      </c>
      <c r="H1082" s="229" t="s">
        <v>315</v>
      </c>
      <c r="I1082" s="229" t="s">
        <v>382</v>
      </c>
      <c r="M1082" s="229" t="s">
        <v>313</v>
      </c>
    </row>
    <row r="1083" spans="1:13" s="229" customFormat="1" ht="17.25" customHeight="1" x14ac:dyDescent="0.2">
      <c r="A1083" s="229">
        <v>423843</v>
      </c>
      <c r="B1083" s="229" t="s">
        <v>2514</v>
      </c>
      <c r="C1083" s="229" t="s">
        <v>2304</v>
      </c>
      <c r="D1083" s="229" t="s">
        <v>427</v>
      </c>
      <c r="E1083" s="229" t="s">
        <v>151</v>
      </c>
      <c r="F1083" s="229">
        <v>35132</v>
      </c>
      <c r="G1083" s="229" t="s">
        <v>284</v>
      </c>
      <c r="H1083" s="229" t="s">
        <v>315</v>
      </c>
      <c r="I1083" s="229" t="s">
        <v>382</v>
      </c>
      <c r="M1083" s="229" t="s">
        <v>284</v>
      </c>
    </row>
    <row r="1084" spans="1:13" s="229" customFormat="1" ht="17.25" customHeight="1" x14ac:dyDescent="0.2">
      <c r="A1084" s="229">
        <v>423951</v>
      </c>
      <c r="B1084" s="229" t="s">
        <v>2512</v>
      </c>
      <c r="C1084" s="229" t="s">
        <v>92</v>
      </c>
      <c r="D1084" s="229" t="s">
        <v>2513</v>
      </c>
      <c r="E1084" s="229" t="s">
        <v>152</v>
      </c>
      <c r="F1084" s="229">
        <v>35234</v>
      </c>
      <c r="G1084" s="229" t="s">
        <v>284</v>
      </c>
      <c r="H1084" s="229" t="s">
        <v>315</v>
      </c>
      <c r="I1084" s="229" t="s">
        <v>382</v>
      </c>
      <c r="M1084" s="229" t="s">
        <v>284</v>
      </c>
    </row>
    <row r="1085" spans="1:13" s="229" customFormat="1" ht="17.25" customHeight="1" x14ac:dyDescent="0.2">
      <c r="A1085" s="229">
        <v>423992</v>
      </c>
      <c r="B1085" s="229" t="s">
        <v>2511</v>
      </c>
      <c r="C1085" s="229" t="s">
        <v>639</v>
      </c>
      <c r="D1085" s="229" t="s">
        <v>98</v>
      </c>
      <c r="E1085" s="229" t="s">
        <v>152</v>
      </c>
      <c r="F1085" s="229">
        <v>33350</v>
      </c>
      <c r="G1085" s="229" t="s">
        <v>284</v>
      </c>
      <c r="H1085" s="229" t="s">
        <v>315</v>
      </c>
      <c r="I1085" s="229" t="s">
        <v>382</v>
      </c>
      <c r="M1085" s="229" t="s">
        <v>284</v>
      </c>
    </row>
    <row r="1086" spans="1:13" s="229" customFormat="1" ht="17.25" customHeight="1" x14ac:dyDescent="0.2">
      <c r="A1086" s="229">
        <v>424059</v>
      </c>
      <c r="B1086" s="229" t="s">
        <v>1780</v>
      </c>
      <c r="C1086" s="229" t="s">
        <v>119</v>
      </c>
      <c r="D1086" s="229" t="s">
        <v>218</v>
      </c>
      <c r="E1086" s="229" t="s">
        <v>152</v>
      </c>
      <c r="F1086" s="229">
        <v>27982</v>
      </c>
      <c r="G1086" s="229" t="s">
        <v>284</v>
      </c>
      <c r="H1086" s="229" t="s">
        <v>315</v>
      </c>
      <c r="I1086" s="229" t="s">
        <v>381</v>
      </c>
      <c r="M1086" s="229" t="s">
        <v>284</v>
      </c>
    </row>
    <row r="1087" spans="1:13" s="229" customFormat="1" ht="17.25" customHeight="1" x14ac:dyDescent="0.2">
      <c r="A1087" s="229">
        <v>424133</v>
      </c>
      <c r="B1087" s="229" t="s">
        <v>2510</v>
      </c>
      <c r="C1087" s="229" t="s">
        <v>602</v>
      </c>
      <c r="D1087" s="229" t="s">
        <v>800</v>
      </c>
      <c r="E1087" s="229" t="s">
        <v>152</v>
      </c>
      <c r="F1087" s="229">
        <v>35068</v>
      </c>
      <c r="G1087" s="229" t="s">
        <v>2600</v>
      </c>
      <c r="H1087" s="229" t="s">
        <v>315</v>
      </c>
      <c r="I1087" s="229" t="s">
        <v>382</v>
      </c>
      <c r="M1087" s="229" t="s">
        <v>287</v>
      </c>
    </row>
    <row r="1088" spans="1:13" s="229" customFormat="1" ht="17.25" customHeight="1" x14ac:dyDescent="0.2">
      <c r="A1088" s="229">
        <v>424167</v>
      </c>
      <c r="B1088" s="229" t="s">
        <v>2485</v>
      </c>
      <c r="C1088" s="229" t="s">
        <v>104</v>
      </c>
      <c r="D1088" s="229" t="s">
        <v>232</v>
      </c>
      <c r="E1088" s="229" t="s">
        <v>152</v>
      </c>
      <c r="F1088" s="229">
        <v>28990</v>
      </c>
      <c r="G1088" s="229" t="s">
        <v>284</v>
      </c>
      <c r="H1088" s="229" t="s">
        <v>315</v>
      </c>
      <c r="I1088" s="229" t="s">
        <v>382</v>
      </c>
      <c r="M1088" s="229" t="s">
        <v>284</v>
      </c>
    </row>
    <row r="1089" spans="1:17" s="229" customFormat="1" ht="17.25" customHeight="1" x14ac:dyDescent="0.2">
      <c r="A1089" s="229">
        <v>424173</v>
      </c>
      <c r="B1089" s="229" t="s">
        <v>2509</v>
      </c>
      <c r="C1089" s="229" t="s">
        <v>85</v>
      </c>
      <c r="D1089" s="229" t="s">
        <v>227</v>
      </c>
      <c r="E1089" s="229" t="s">
        <v>152</v>
      </c>
      <c r="F1089" s="229">
        <v>34570</v>
      </c>
      <c r="G1089" s="229" t="s">
        <v>284</v>
      </c>
      <c r="H1089" s="229" t="s">
        <v>315</v>
      </c>
      <c r="I1089" s="229" t="s">
        <v>382</v>
      </c>
      <c r="M1089" s="229" t="s">
        <v>284</v>
      </c>
    </row>
    <row r="1090" spans="1:17" s="229" customFormat="1" ht="17.25" customHeight="1" x14ac:dyDescent="0.2">
      <c r="A1090" s="229">
        <v>424180</v>
      </c>
      <c r="B1090" s="229" t="s">
        <v>2508</v>
      </c>
      <c r="C1090" s="229" t="s">
        <v>73</v>
      </c>
      <c r="D1090" s="229" t="s">
        <v>397</v>
      </c>
      <c r="E1090" s="229" t="s">
        <v>152</v>
      </c>
      <c r="F1090" s="229">
        <v>35808</v>
      </c>
      <c r="G1090" s="229" t="s">
        <v>284</v>
      </c>
      <c r="H1090" s="229" t="s">
        <v>315</v>
      </c>
      <c r="I1090" s="229" t="s">
        <v>382</v>
      </c>
      <c r="M1090" s="229" t="s">
        <v>309</v>
      </c>
    </row>
    <row r="1091" spans="1:17" s="229" customFormat="1" ht="17.25" customHeight="1" x14ac:dyDescent="0.2">
      <c r="A1091" s="229">
        <v>424187</v>
      </c>
      <c r="B1091" s="229" t="s">
        <v>2472</v>
      </c>
      <c r="C1091" s="229" t="s">
        <v>2473</v>
      </c>
      <c r="D1091" s="229" t="s">
        <v>557</v>
      </c>
      <c r="E1091" s="229" t="s">
        <v>152</v>
      </c>
      <c r="F1091" s="229">
        <v>34310</v>
      </c>
      <c r="G1091" s="229" t="s">
        <v>284</v>
      </c>
      <c r="H1091" s="229" t="s">
        <v>315</v>
      </c>
      <c r="I1091" s="229" t="s">
        <v>382</v>
      </c>
      <c r="M1091" s="229" t="s">
        <v>284</v>
      </c>
    </row>
    <row r="1092" spans="1:17" s="229" customFormat="1" ht="17.25" customHeight="1" x14ac:dyDescent="0.2">
      <c r="A1092" s="229">
        <v>424190</v>
      </c>
      <c r="B1092" s="229" t="s">
        <v>2507</v>
      </c>
      <c r="C1092" s="229" t="s">
        <v>626</v>
      </c>
      <c r="D1092" s="229" t="s">
        <v>809</v>
      </c>
      <c r="E1092" s="229" t="s">
        <v>152</v>
      </c>
      <c r="F1092" s="229">
        <v>30691</v>
      </c>
      <c r="G1092" s="229" t="s">
        <v>2758</v>
      </c>
      <c r="H1092" s="229" t="s">
        <v>315</v>
      </c>
      <c r="I1092" s="229" t="s">
        <v>382</v>
      </c>
      <c r="M1092" s="229" t="s">
        <v>303</v>
      </c>
    </row>
    <row r="1093" spans="1:17" s="229" customFormat="1" ht="17.25" customHeight="1" x14ac:dyDescent="0.2">
      <c r="A1093" s="229">
        <v>424193</v>
      </c>
      <c r="B1093" s="229" t="s">
        <v>1779</v>
      </c>
      <c r="C1093" s="229" t="s">
        <v>120</v>
      </c>
      <c r="D1093" s="229" t="s">
        <v>211</v>
      </c>
      <c r="E1093" s="229" t="s">
        <v>152</v>
      </c>
      <c r="F1093" s="229">
        <v>32377</v>
      </c>
      <c r="G1093" s="229" t="s">
        <v>284</v>
      </c>
      <c r="H1093" s="229" t="s">
        <v>315</v>
      </c>
      <c r="I1093" s="229" t="s">
        <v>381</v>
      </c>
      <c r="M1093" s="229" t="s">
        <v>284</v>
      </c>
    </row>
    <row r="1094" spans="1:17" s="229" customFormat="1" ht="17.25" customHeight="1" x14ac:dyDescent="0.2">
      <c r="A1094" s="229">
        <v>424195</v>
      </c>
      <c r="B1094" s="229" t="s">
        <v>1301</v>
      </c>
      <c r="C1094" s="229" t="s">
        <v>869</v>
      </c>
      <c r="D1094" s="229" t="s">
        <v>1302</v>
      </c>
      <c r="E1094" s="229" t="s">
        <v>152</v>
      </c>
      <c r="F1094" s="229">
        <v>34700</v>
      </c>
      <c r="G1094" s="229" t="s">
        <v>301</v>
      </c>
      <c r="H1094" s="229" t="s">
        <v>315</v>
      </c>
      <c r="I1094" s="229" t="s">
        <v>381</v>
      </c>
      <c r="M1094" s="229" t="s">
        <v>289</v>
      </c>
    </row>
    <row r="1095" spans="1:17" s="229" customFormat="1" ht="17.25" customHeight="1" x14ac:dyDescent="0.2">
      <c r="A1095" s="229">
        <v>424216</v>
      </c>
      <c r="B1095" s="229" t="s">
        <v>2363</v>
      </c>
      <c r="C1095" s="229" t="s">
        <v>604</v>
      </c>
      <c r="D1095" s="229" t="s">
        <v>652</v>
      </c>
      <c r="E1095" s="229" t="s">
        <v>151</v>
      </c>
      <c r="F1095" s="229">
        <v>31077</v>
      </c>
      <c r="G1095" s="229" t="s">
        <v>301</v>
      </c>
      <c r="H1095" s="229" t="s">
        <v>315</v>
      </c>
      <c r="I1095" s="229" t="s">
        <v>382</v>
      </c>
      <c r="M1095" s="229" t="s">
        <v>284</v>
      </c>
    </row>
    <row r="1096" spans="1:17" s="229" customFormat="1" ht="17.25" customHeight="1" x14ac:dyDescent="0.2">
      <c r="A1096" s="229">
        <v>424281</v>
      </c>
      <c r="B1096" s="229" t="s">
        <v>2505</v>
      </c>
      <c r="C1096" s="229" t="s">
        <v>589</v>
      </c>
      <c r="D1096" s="229" t="s">
        <v>2506</v>
      </c>
      <c r="E1096" s="229" t="s">
        <v>152</v>
      </c>
      <c r="F1096" s="229">
        <v>34863</v>
      </c>
      <c r="G1096" s="229" t="s">
        <v>284</v>
      </c>
      <c r="H1096" s="229" t="s">
        <v>316</v>
      </c>
      <c r="I1096" s="229" t="s">
        <v>382</v>
      </c>
      <c r="M1096" s="229" t="s">
        <v>274</v>
      </c>
    </row>
    <row r="1097" spans="1:17" s="229" customFormat="1" ht="17.25" customHeight="1" x14ac:dyDescent="0.2">
      <c r="A1097" s="229">
        <v>424296</v>
      </c>
      <c r="B1097" s="229" t="s">
        <v>2504</v>
      </c>
      <c r="C1097" s="229" t="s">
        <v>852</v>
      </c>
      <c r="D1097" s="229" t="s">
        <v>951</v>
      </c>
      <c r="E1097" s="229" t="s">
        <v>152</v>
      </c>
      <c r="F1097" s="229">
        <v>31413</v>
      </c>
      <c r="G1097" s="229" t="s">
        <v>284</v>
      </c>
      <c r="H1097" s="229" t="s">
        <v>315</v>
      </c>
      <c r="I1097" s="229" t="s">
        <v>382</v>
      </c>
      <c r="M1097" s="229" t="s">
        <v>284</v>
      </c>
    </row>
    <row r="1098" spans="1:17" s="229" customFormat="1" ht="17.25" customHeight="1" x14ac:dyDescent="0.2">
      <c r="A1098" s="229">
        <v>424301</v>
      </c>
      <c r="B1098" s="229" t="s">
        <v>2503</v>
      </c>
      <c r="C1098" s="229" t="s">
        <v>541</v>
      </c>
      <c r="D1098" s="229" t="s">
        <v>213</v>
      </c>
      <c r="E1098" s="229" t="s">
        <v>152</v>
      </c>
      <c r="F1098" s="229">
        <v>35825</v>
      </c>
      <c r="G1098" s="229" t="s">
        <v>284</v>
      </c>
      <c r="H1098" s="229" t="s">
        <v>315</v>
      </c>
      <c r="I1098" s="229" t="s">
        <v>382</v>
      </c>
      <c r="M1098" s="229" t="s">
        <v>284</v>
      </c>
    </row>
    <row r="1099" spans="1:17" s="229" customFormat="1" ht="17.25" customHeight="1" x14ac:dyDescent="0.2">
      <c r="A1099" s="229">
        <v>424307</v>
      </c>
      <c r="B1099" s="229" t="s">
        <v>2502</v>
      </c>
      <c r="C1099" s="229" t="s">
        <v>73</v>
      </c>
      <c r="D1099" s="229" t="s">
        <v>800</v>
      </c>
      <c r="E1099" s="229" t="s">
        <v>152</v>
      </c>
      <c r="F1099" s="229">
        <v>27793</v>
      </c>
      <c r="G1099" s="229" t="s">
        <v>284</v>
      </c>
      <c r="H1099" s="229" t="s">
        <v>315</v>
      </c>
      <c r="I1099" s="229" t="s">
        <v>382</v>
      </c>
      <c r="M1099" s="229" t="s">
        <v>289</v>
      </c>
    </row>
    <row r="1100" spans="1:17" s="229" customFormat="1" ht="17.25" customHeight="1" x14ac:dyDescent="0.2">
      <c r="A1100" s="229">
        <v>424323</v>
      </c>
      <c r="B1100" s="229" t="s">
        <v>1778</v>
      </c>
      <c r="C1100" s="229" t="s">
        <v>84</v>
      </c>
      <c r="D1100" s="229" t="s">
        <v>407</v>
      </c>
      <c r="E1100" s="229" t="s">
        <v>151</v>
      </c>
      <c r="F1100" s="229">
        <v>28604</v>
      </c>
      <c r="G1100" s="229" t="s">
        <v>284</v>
      </c>
      <c r="H1100" s="229" t="s">
        <v>315</v>
      </c>
      <c r="I1100" s="229" t="s">
        <v>381</v>
      </c>
      <c r="M1100" s="229" t="s">
        <v>284</v>
      </c>
    </row>
    <row r="1101" spans="1:17" s="229" customFormat="1" ht="17.25" customHeight="1" x14ac:dyDescent="0.2">
      <c r="A1101" s="229">
        <v>424334</v>
      </c>
      <c r="B1101" s="229" t="s">
        <v>1777</v>
      </c>
      <c r="C1101" s="229" t="s">
        <v>86</v>
      </c>
      <c r="D1101" s="229" t="s">
        <v>270</v>
      </c>
      <c r="E1101" s="229" t="s">
        <v>151</v>
      </c>
      <c r="F1101" s="229">
        <v>33436</v>
      </c>
      <c r="G1101" s="229" t="s">
        <v>284</v>
      </c>
      <c r="H1101" s="229" t="s">
        <v>315</v>
      </c>
      <c r="I1101" s="229" t="s">
        <v>381</v>
      </c>
      <c r="M1101" s="229" t="s">
        <v>284</v>
      </c>
    </row>
    <row r="1102" spans="1:17" s="229" customFormat="1" ht="17.25" customHeight="1" x14ac:dyDescent="0.2">
      <c r="A1102" s="229">
        <v>424353</v>
      </c>
      <c r="B1102" s="229" t="s">
        <v>2501</v>
      </c>
      <c r="C1102" s="229" t="s">
        <v>878</v>
      </c>
      <c r="D1102" s="229" t="s">
        <v>448</v>
      </c>
      <c r="E1102" s="229" t="s">
        <v>152</v>
      </c>
      <c r="F1102" s="229">
        <v>34700</v>
      </c>
      <c r="G1102" s="229" t="s">
        <v>284</v>
      </c>
      <c r="H1102" s="229" t="s">
        <v>315</v>
      </c>
      <c r="I1102" s="229" t="s">
        <v>382</v>
      </c>
      <c r="M1102" s="229" t="s">
        <v>284</v>
      </c>
    </row>
    <row r="1103" spans="1:17" s="229" customFormat="1" ht="17.25" customHeight="1" x14ac:dyDescent="0.2">
      <c r="A1103" s="229">
        <v>424981</v>
      </c>
      <c r="B1103" s="229" t="s">
        <v>2491</v>
      </c>
      <c r="C1103" s="229" t="s">
        <v>457</v>
      </c>
      <c r="D1103" s="229" t="s">
        <v>522</v>
      </c>
      <c r="E1103" s="229" t="s">
        <v>152</v>
      </c>
      <c r="F1103" s="229">
        <v>32646</v>
      </c>
      <c r="G1103" s="229" t="s">
        <v>2564</v>
      </c>
      <c r="H1103" s="229" t="s">
        <v>315</v>
      </c>
      <c r="I1103" s="229" t="s">
        <v>382</v>
      </c>
      <c r="M1103" s="229" t="s">
        <v>293</v>
      </c>
    </row>
    <row r="1104" spans="1:17" s="229" customFormat="1" ht="17.25" customHeight="1" x14ac:dyDescent="0.2">
      <c r="A1104" s="229">
        <v>410564</v>
      </c>
      <c r="B1104" s="229" t="s">
        <v>2247</v>
      </c>
      <c r="C1104" s="229" t="s">
        <v>118</v>
      </c>
      <c r="D1104" s="229" t="s">
        <v>2248</v>
      </c>
      <c r="E1104" s="229" t="s">
        <v>151</v>
      </c>
      <c r="F1104" s="229">
        <v>28941</v>
      </c>
      <c r="G1104" s="229" t="s">
        <v>284</v>
      </c>
      <c r="H1104" s="229" t="s">
        <v>315</v>
      </c>
      <c r="I1104" s="229" t="s">
        <v>381</v>
      </c>
      <c r="M1104" s="229" t="s">
        <v>284</v>
      </c>
      <c r="Q1104" s="229">
        <v>900</v>
      </c>
    </row>
    <row r="1105" spans="1:17" s="229" customFormat="1" ht="17.25" customHeight="1" x14ac:dyDescent="0.2">
      <c r="A1105" s="229">
        <v>410002</v>
      </c>
      <c r="B1105" s="229" t="s">
        <v>2251</v>
      </c>
      <c r="C1105" s="229" t="s">
        <v>72</v>
      </c>
      <c r="D1105" s="229" t="s">
        <v>2252</v>
      </c>
      <c r="E1105" s="229" t="s">
        <v>151</v>
      </c>
      <c r="F1105" s="229">
        <v>28976</v>
      </c>
      <c r="G1105" s="229" t="s">
        <v>2667</v>
      </c>
      <c r="H1105" s="229" t="s">
        <v>315</v>
      </c>
      <c r="I1105" s="229" t="s">
        <v>381</v>
      </c>
      <c r="M1105" s="229" t="s">
        <v>298</v>
      </c>
      <c r="Q1105" s="229">
        <v>900</v>
      </c>
    </row>
    <row r="1106" spans="1:17" s="229" customFormat="1" ht="17.25" customHeight="1" x14ac:dyDescent="0.2">
      <c r="A1106" s="229">
        <v>413961</v>
      </c>
      <c r="B1106" s="229" t="s">
        <v>2174</v>
      </c>
      <c r="C1106" s="229" t="s">
        <v>686</v>
      </c>
      <c r="D1106" s="229" t="s">
        <v>214</v>
      </c>
      <c r="E1106" s="229" t="s">
        <v>151</v>
      </c>
      <c r="F1106" s="229">
        <v>29373</v>
      </c>
      <c r="G1106" s="229" t="s">
        <v>2658</v>
      </c>
      <c r="H1106" s="229" t="s">
        <v>315</v>
      </c>
      <c r="I1106" s="229" t="s">
        <v>381</v>
      </c>
      <c r="M1106" s="229" t="s">
        <v>293</v>
      </c>
      <c r="Q1106" s="229">
        <v>900</v>
      </c>
    </row>
    <row r="1107" spans="1:17" s="229" customFormat="1" ht="17.25" customHeight="1" x14ac:dyDescent="0.2">
      <c r="A1107" s="229">
        <v>404279</v>
      </c>
      <c r="B1107" s="229" t="s">
        <v>2158</v>
      </c>
      <c r="C1107" s="229" t="s">
        <v>101</v>
      </c>
      <c r="D1107" s="229" t="s">
        <v>234</v>
      </c>
      <c r="E1107" s="229" t="s">
        <v>151</v>
      </c>
      <c r="F1107" s="229">
        <v>29429</v>
      </c>
      <c r="G1107" s="229" t="s">
        <v>284</v>
      </c>
      <c r="H1107" s="229" t="s">
        <v>315</v>
      </c>
      <c r="I1107" s="229" t="s">
        <v>381</v>
      </c>
      <c r="M1107" s="229" t="s">
        <v>284</v>
      </c>
      <c r="Q1107" s="229">
        <v>900</v>
      </c>
    </row>
    <row r="1108" spans="1:17" s="229" customFormat="1" ht="17.25" customHeight="1" x14ac:dyDescent="0.2">
      <c r="A1108" s="229">
        <v>400641</v>
      </c>
      <c r="B1108" s="229" t="s">
        <v>1985</v>
      </c>
      <c r="C1108" s="229" t="s">
        <v>785</v>
      </c>
      <c r="D1108" s="229" t="s">
        <v>1986</v>
      </c>
      <c r="E1108" s="229" t="s">
        <v>151</v>
      </c>
      <c r="F1108" s="229">
        <v>29608</v>
      </c>
      <c r="G1108" s="229" t="s">
        <v>2613</v>
      </c>
      <c r="H1108" s="229" t="s">
        <v>315</v>
      </c>
      <c r="I1108" s="229" t="s">
        <v>381</v>
      </c>
      <c r="M1108" s="229" t="s">
        <v>303</v>
      </c>
      <c r="Q1108" s="229">
        <v>900</v>
      </c>
    </row>
    <row r="1109" spans="1:17" s="229" customFormat="1" ht="17.25" customHeight="1" x14ac:dyDescent="0.2">
      <c r="A1109" s="229">
        <v>418323</v>
      </c>
      <c r="B1109" s="229" t="s">
        <v>1987</v>
      </c>
      <c r="C1109" s="229" t="s">
        <v>108</v>
      </c>
      <c r="D1109" s="229" t="s">
        <v>683</v>
      </c>
      <c r="E1109" s="229" t="s">
        <v>151</v>
      </c>
      <c r="F1109" s="229">
        <v>29799</v>
      </c>
      <c r="G1109" s="229" t="s">
        <v>284</v>
      </c>
      <c r="H1109" s="229" t="s">
        <v>315</v>
      </c>
      <c r="I1109" s="229" t="s">
        <v>381</v>
      </c>
      <c r="M1109" s="229" t="s">
        <v>284</v>
      </c>
      <c r="Q1109" s="229">
        <v>900</v>
      </c>
    </row>
    <row r="1110" spans="1:17" s="229" customFormat="1" ht="17.25" customHeight="1" x14ac:dyDescent="0.2">
      <c r="A1110" s="229">
        <v>402701</v>
      </c>
      <c r="B1110" s="229" t="s">
        <v>2072</v>
      </c>
      <c r="C1110" s="229" t="s">
        <v>2073</v>
      </c>
      <c r="D1110" s="229" t="s">
        <v>2074</v>
      </c>
      <c r="E1110" s="229" t="s">
        <v>151</v>
      </c>
      <c r="F1110" s="229">
        <v>29952</v>
      </c>
      <c r="G1110" s="229" t="s">
        <v>284</v>
      </c>
      <c r="H1110" s="229" t="s">
        <v>315</v>
      </c>
      <c r="I1110" s="229" t="s">
        <v>381</v>
      </c>
      <c r="M1110" s="229" t="s">
        <v>284</v>
      </c>
      <c r="Q1110" s="229">
        <v>900</v>
      </c>
    </row>
    <row r="1111" spans="1:17" s="229" customFormat="1" ht="17.25" customHeight="1" x14ac:dyDescent="0.2">
      <c r="A1111" s="229">
        <v>400144</v>
      </c>
      <c r="B1111" s="229" t="s">
        <v>910</v>
      </c>
      <c r="C1111" s="229" t="s">
        <v>641</v>
      </c>
      <c r="D1111" s="229" t="s">
        <v>2092</v>
      </c>
      <c r="E1111" s="229" t="s">
        <v>151</v>
      </c>
      <c r="F1111" s="229">
        <v>30023</v>
      </c>
      <c r="G1111" s="229" t="s">
        <v>284</v>
      </c>
      <c r="H1111" s="229" t="s">
        <v>315</v>
      </c>
      <c r="I1111" s="229" t="s">
        <v>381</v>
      </c>
      <c r="M1111" s="229" t="s">
        <v>287</v>
      </c>
      <c r="Q1111" s="229">
        <v>900</v>
      </c>
    </row>
    <row r="1112" spans="1:17" s="229" customFormat="1" ht="17.25" customHeight="1" x14ac:dyDescent="0.2">
      <c r="A1112" s="229">
        <v>410246</v>
      </c>
      <c r="B1112" s="229" t="s">
        <v>2139</v>
      </c>
      <c r="C1112" s="229" t="s">
        <v>69</v>
      </c>
      <c r="D1112" s="229" t="s">
        <v>2140</v>
      </c>
      <c r="E1112" s="229" t="s">
        <v>152</v>
      </c>
      <c r="F1112" s="229">
        <v>30027</v>
      </c>
      <c r="G1112" s="229" t="s">
        <v>2656</v>
      </c>
      <c r="H1112" s="229" t="s">
        <v>315</v>
      </c>
      <c r="I1112" s="229" t="s">
        <v>381</v>
      </c>
      <c r="M1112" s="229" t="s">
        <v>303</v>
      </c>
      <c r="Q1112" s="229">
        <v>900</v>
      </c>
    </row>
    <row r="1113" spans="1:17" s="229" customFormat="1" ht="17.25" customHeight="1" x14ac:dyDescent="0.2">
      <c r="A1113" s="229">
        <v>410628</v>
      </c>
      <c r="B1113" s="229" t="s">
        <v>2157</v>
      </c>
      <c r="C1113" s="229" t="s">
        <v>88</v>
      </c>
      <c r="D1113" s="229" t="s">
        <v>140</v>
      </c>
      <c r="E1113" s="229" t="s">
        <v>152</v>
      </c>
      <c r="F1113" s="229">
        <v>30103</v>
      </c>
      <c r="G1113" s="229" t="s">
        <v>284</v>
      </c>
      <c r="H1113" s="229" t="s">
        <v>315</v>
      </c>
      <c r="I1113" s="229" t="s">
        <v>381</v>
      </c>
      <c r="M1113" s="229" t="s">
        <v>284</v>
      </c>
      <c r="Q1113" s="229">
        <v>900</v>
      </c>
    </row>
    <row r="1114" spans="1:17" s="229" customFormat="1" ht="17.25" customHeight="1" x14ac:dyDescent="0.2">
      <c r="A1114" s="229">
        <v>411017</v>
      </c>
      <c r="B1114" s="229" t="s">
        <v>2222</v>
      </c>
      <c r="C1114" s="229" t="s">
        <v>115</v>
      </c>
      <c r="D1114" s="229" t="s">
        <v>2223</v>
      </c>
      <c r="E1114" s="229" t="s">
        <v>152</v>
      </c>
      <c r="F1114" s="229">
        <v>30250</v>
      </c>
      <c r="G1114" s="229" t="s">
        <v>284</v>
      </c>
      <c r="H1114" s="229" t="s">
        <v>315</v>
      </c>
      <c r="I1114" s="229" t="s">
        <v>381</v>
      </c>
      <c r="M1114" s="229" t="s">
        <v>309</v>
      </c>
      <c r="Q1114" s="229">
        <v>900</v>
      </c>
    </row>
    <row r="1115" spans="1:17" s="229" customFormat="1" ht="17.25" customHeight="1" x14ac:dyDescent="0.2">
      <c r="A1115" s="229">
        <v>411444</v>
      </c>
      <c r="B1115" s="229" t="s">
        <v>2240</v>
      </c>
      <c r="C1115" s="229" t="s">
        <v>92</v>
      </c>
      <c r="D1115" s="229" t="s">
        <v>458</v>
      </c>
      <c r="E1115" s="229" t="s">
        <v>152</v>
      </c>
      <c r="F1115" s="229">
        <v>30317</v>
      </c>
      <c r="G1115" s="229" t="s">
        <v>294</v>
      </c>
      <c r="H1115" s="229" t="s">
        <v>315</v>
      </c>
      <c r="I1115" s="229" t="s">
        <v>381</v>
      </c>
      <c r="M1115" s="229" t="s">
        <v>293</v>
      </c>
      <c r="Q1115" s="229">
        <v>900</v>
      </c>
    </row>
    <row r="1116" spans="1:17" s="229" customFormat="1" ht="17.25" customHeight="1" x14ac:dyDescent="0.2">
      <c r="A1116" s="229">
        <v>415348</v>
      </c>
      <c r="B1116" s="229" t="s">
        <v>2127</v>
      </c>
      <c r="C1116" s="229" t="s">
        <v>84</v>
      </c>
      <c r="D1116" s="229" t="s">
        <v>742</v>
      </c>
      <c r="E1116" s="229" t="s">
        <v>151</v>
      </c>
      <c r="F1116" s="229">
        <v>30321</v>
      </c>
      <c r="G1116" s="229" t="s">
        <v>284</v>
      </c>
      <c r="H1116" s="229" t="s">
        <v>315</v>
      </c>
      <c r="I1116" s="229" t="s">
        <v>381</v>
      </c>
      <c r="M1116" s="229" t="s">
        <v>284</v>
      </c>
      <c r="Q1116" s="229">
        <v>900</v>
      </c>
    </row>
    <row r="1117" spans="1:17" s="229" customFormat="1" ht="17.25" customHeight="1" x14ac:dyDescent="0.2">
      <c r="A1117" s="229">
        <v>401161</v>
      </c>
      <c r="B1117" s="229" t="s">
        <v>2276</v>
      </c>
      <c r="C1117" s="229" t="s">
        <v>526</v>
      </c>
      <c r="D1117" s="229" t="s">
        <v>2277</v>
      </c>
      <c r="E1117" s="229" t="s">
        <v>151</v>
      </c>
      <c r="F1117" s="229">
        <v>30336</v>
      </c>
      <c r="G1117" s="229" t="s">
        <v>284</v>
      </c>
      <c r="H1117" s="229" t="s">
        <v>315</v>
      </c>
      <c r="I1117" s="229" t="s">
        <v>381</v>
      </c>
      <c r="M1117" s="229" t="s">
        <v>284</v>
      </c>
      <c r="Q1117" s="229">
        <v>900</v>
      </c>
    </row>
    <row r="1118" spans="1:17" s="229" customFormat="1" ht="17.25" customHeight="1" x14ac:dyDescent="0.2">
      <c r="A1118" s="229">
        <v>404074</v>
      </c>
      <c r="B1118" s="229" t="s">
        <v>1932</v>
      </c>
      <c r="C1118" s="229" t="s">
        <v>75</v>
      </c>
      <c r="D1118" s="229" t="s">
        <v>956</v>
      </c>
      <c r="E1118" s="229" t="s">
        <v>151</v>
      </c>
      <c r="F1118" s="229">
        <v>30388</v>
      </c>
      <c r="G1118" s="229" t="s">
        <v>284</v>
      </c>
      <c r="H1118" s="229" t="s">
        <v>315</v>
      </c>
      <c r="I1118" s="229" t="s">
        <v>381</v>
      </c>
      <c r="M1118" s="229" t="s">
        <v>300</v>
      </c>
      <c r="Q1118" s="229">
        <v>900</v>
      </c>
    </row>
    <row r="1119" spans="1:17" s="229" customFormat="1" ht="17.25" customHeight="1" x14ac:dyDescent="0.2">
      <c r="A1119" s="229">
        <v>405564</v>
      </c>
      <c r="B1119" s="229" t="s">
        <v>2132</v>
      </c>
      <c r="C1119" s="229" t="s">
        <v>2133</v>
      </c>
      <c r="D1119" s="229" t="s">
        <v>2134</v>
      </c>
      <c r="E1119" s="229" t="s">
        <v>151</v>
      </c>
      <c r="F1119" s="229">
        <v>30407</v>
      </c>
      <c r="G1119" s="229" t="s">
        <v>297</v>
      </c>
      <c r="H1119" s="229" t="s">
        <v>315</v>
      </c>
      <c r="I1119" s="229" t="s">
        <v>381</v>
      </c>
      <c r="M1119" s="229" t="s">
        <v>298</v>
      </c>
      <c r="Q1119" s="229">
        <v>900</v>
      </c>
    </row>
    <row r="1120" spans="1:17" s="229" customFormat="1" ht="17.25" customHeight="1" x14ac:dyDescent="0.2">
      <c r="A1120" s="229">
        <v>417030</v>
      </c>
      <c r="B1120" s="229" t="s">
        <v>2033</v>
      </c>
      <c r="C1120" s="229" t="s">
        <v>637</v>
      </c>
      <c r="D1120" s="229" t="s">
        <v>2034</v>
      </c>
      <c r="E1120" s="229" t="s">
        <v>152</v>
      </c>
      <c r="F1120" s="229">
        <v>30510</v>
      </c>
      <c r="G1120" s="229" t="s">
        <v>2600</v>
      </c>
      <c r="H1120" s="229" t="s">
        <v>315</v>
      </c>
      <c r="I1120" s="229" t="s">
        <v>381</v>
      </c>
      <c r="M1120" s="229" t="s">
        <v>287</v>
      </c>
      <c r="Q1120" s="229">
        <v>900</v>
      </c>
    </row>
    <row r="1121" spans="1:17" s="229" customFormat="1" ht="17.25" customHeight="1" x14ac:dyDescent="0.2">
      <c r="A1121" s="229">
        <v>401090</v>
      </c>
      <c r="B1121" s="229" t="s">
        <v>2278</v>
      </c>
      <c r="C1121" s="229" t="s">
        <v>74</v>
      </c>
      <c r="D1121" s="229" t="s">
        <v>2279</v>
      </c>
      <c r="E1121" s="229" t="s">
        <v>151</v>
      </c>
      <c r="F1121" s="229">
        <v>30536</v>
      </c>
      <c r="G1121" s="229" t="s">
        <v>284</v>
      </c>
      <c r="H1121" s="229" t="s">
        <v>315</v>
      </c>
      <c r="I1121" s="229" t="s">
        <v>381</v>
      </c>
      <c r="M1121" s="229" t="s">
        <v>284</v>
      </c>
      <c r="Q1121" s="229">
        <v>900</v>
      </c>
    </row>
    <row r="1122" spans="1:17" s="229" customFormat="1" ht="17.25" customHeight="1" x14ac:dyDescent="0.2">
      <c r="A1122" s="229">
        <v>404205</v>
      </c>
      <c r="B1122" s="229" t="s">
        <v>1930</v>
      </c>
      <c r="C1122" s="229" t="s">
        <v>431</v>
      </c>
      <c r="D1122" s="229" t="s">
        <v>1931</v>
      </c>
      <c r="E1122" s="229" t="s">
        <v>152</v>
      </c>
      <c r="F1122" s="229">
        <v>30540</v>
      </c>
      <c r="G1122" s="229" t="s">
        <v>284</v>
      </c>
      <c r="H1122" s="229" t="s">
        <v>315</v>
      </c>
      <c r="I1122" s="229" t="s">
        <v>381</v>
      </c>
      <c r="M1122" s="229" t="s">
        <v>297</v>
      </c>
      <c r="Q1122" s="229">
        <v>900</v>
      </c>
    </row>
    <row r="1123" spans="1:17" s="229" customFormat="1" ht="17.25" customHeight="1" x14ac:dyDescent="0.2">
      <c r="A1123" s="229">
        <v>415418</v>
      </c>
      <c r="B1123" s="229" t="s">
        <v>391</v>
      </c>
      <c r="C1123" s="229" t="s">
        <v>392</v>
      </c>
      <c r="D1123" s="229" t="s">
        <v>393</v>
      </c>
      <c r="E1123" s="229" t="s">
        <v>151</v>
      </c>
      <c r="F1123" s="229">
        <v>30548</v>
      </c>
      <c r="G1123" s="229" t="s">
        <v>2561</v>
      </c>
      <c r="H1123" s="229" t="s">
        <v>315</v>
      </c>
      <c r="I1123" s="229" t="s">
        <v>381</v>
      </c>
      <c r="M1123" s="229" t="s">
        <v>289</v>
      </c>
      <c r="Q1123" s="229">
        <v>900</v>
      </c>
    </row>
    <row r="1124" spans="1:17" s="229" customFormat="1" ht="17.25" customHeight="1" x14ac:dyDescent="0.2">
      <c r="A1124" s="229">
        <v>407625</v>
      </c>
      <c r="B1124" s="229" t="s">
        <v>2175</v>
      </c>
      <c r="C1124" s="229" t="s">
        <v>555</v>
      </c>
      <c r="D1124" s="229" t="s">
        <v>2176</v>
      </c>
      <c r="E1124" s="229" t="s">
        <v>151</v>
      </c>
      <c r="F1124" s="229">
        <v>30560</v>
      </c>
      <c r="G1124" s="229" t="s">
        <v>2659</v>
      </c>
      <c r="H1124" s="229" t="s">
        <v>315</v>
      </c>
      <c r="I1124" s="229" t="s">
        <v>381</v>
      </c>
      <c r="M1124" s="229" t="s">
        <v>303</v>
      </c>
      <c r="Q1124" s="229">
        <v>900</v>
      </c>
    </row>
    <row r="1125" spans="1:17" s="229" customFormat="1" ht="17.25" customHeight="1" x14ac:dyDescent="0.2">
      <c r="A1125" s="229">
        <v>408540</v>
      </c>
      <c r="B1125" s="229" t="s">
        <v>2229</v>
      </c>
      <c r="C1125" s="229" t="s">
        <v>392</v>
      </c>
      <c r="D1125" s="229" t="s">
        <v>590</v>
      </c>
      <c r="E1125" s="229" t="s">
        <v>152</v>
      </c>
      <c r="F1125" s="229">
        <v>30638</v>
      </c>
      <c r="G1125" s="229" t="s">
        <v>284</v>
      </c>
      <c r="H1125" s="229" t="s">
        <v>315</v>
      </c>
      <c r="I1125" s="229" t="s">
        <v>381</v>
      </c>
      <c r="M1125" s="229" t="s">
        <v>284</v>
      </c>
      <c r="Q1125" s="229">
        <v>900</v>
      </c>
    </row>
    <row r="1126" spans="1:17" s="229" customFormat="1" ht="17.25" customHeight="1" x14ac:dyDescent="0.2">
      <c r="A1126" s="229">
        <v>400705</v>
      </c>
      <c r="B1126" s="229" t="s">
        <v>2077</v>
      </c>
      <c r="C1126" s="229" t="s">
        <v>591</v>
      </c>
      <c r="D1126" s="229" t="s">
        <v>2078</v>
      </c>
      <c r="E1126" s="229" t="s">
        <v>152</v>
      </c>
      <c r="F1126" s="229">
        <v>30682</v>
      </c>
      <c r="G1126" s="229" t="s">
        <v>284</v>
      </c>
      <c r="H1126" s="229" t="s">
        <v>315</v>
      </c>
      <c r="I1126" s="229" t="s">
        <v>381</v>
      </c>
      <c r="M1126" s="229" t="s">
        <v>300</v>
      </c>
      <c r="Q1126" s="229">
        <v>900</v>
      </c>
    </row>
    <row r="1127" spans="1:17" s="229" customFormat="1" ht="17.25" customHeight="1" x14ac:dyDescent="0.2">
      <c r="A1127" s="229">
        <v>408731</v>
      </c>
      <c r="B1127" s="229" t="s">
        <v>2026</v>
      </c>
      <c r="C1127" s="229" t="s">
        <v>473</v>
      </c>
      <c r="D1127" s="229" t="s">
        <v>2027</v>
      </c>
      <c r="E1127" s="229" t="s">
        <v>151</v>
      </c>
      <c r="F1127" s="229">
        <v>30683</v>
      </c>
      <c r="G1127" s="229" t="s">
        <v>347</v>
      </c>
      <c r="H1127" s="229" t="s">
        <v>315</v>
      </c>
      <c r="I1127" s="229" t="s">
        <v>381</v>
      </c>
      <c r="M1127" s="229" t="s">
        <v>293</v>
      </c>
      <c r="Q1127" s="229">
        <v>900</v>
      </c>
    </row>
    <row r="1128" spans="1:17" s="229" customFormat="1" ht="17.25" customHeight="1" x14ac:dyDescent="0.2">
      <c r="A1128" s="229">
        <v>401385</v>
      </c>
      <c r="B1128" s="229" t="s">
        <v>2030</v>
      </c>
      <c r="C1128" s="229" t="s">
        <v>526</v>
      </c>
      <c r="D1128" s="229" t="s">
        <v>2031</v>
      </c>
      <c r="E1128" s="229" t="s">
        <v>152</v>
      </c>
      <c r="F1128" s="229">
        <v>30698</v>
      </c>
      <c r="G1128" s="229" t="s">
        <v>284</v>
      </c>
      <c r="H1128" s="229" t="s">
        <v>315</v>
      </c>
      <c r="I1128" s="229" t="s">
        <v>381</v>
      </c>
      <c r="M1128" s="229" t="s">
        <v>284</v>
      </c>
      <c r="Q1128" s="229">
        <v>900</v>
      </c>
    </row>
    <row r="1129" spans="1:17" s="229" customFormat="1" ht="17.25" customHeight="1" x14ac:dyDescent="0.2">
      <c r="A1129" s="229">
        <v>401425</v>
      </c>
      <c r="B1129" s="229" t="s">
        <v>2205</v>
      </c>
      <c r="C1129" s="229" t="s">
        <v>604</v>
      </c>
      <c r="D1129" s="229" t="s">
        <v>2206</v>
      </c>
      <c r="E1129" s="229" t="s">
        <v>152</v>
      </c>
      <c r="F1129" s="229">
        <v>30738</v>
      </c>
      <c r="G1129" s="229" t="s">
        <v>2564</v>
      </c>
      <c r="H1129" s="229" t="s">
        <v>315</v>
      </c>
      <c r="I1129" s="229" t="s">
        <v>381</v>
      </c>
      <c r="M1129" s="229" t="s">
        <v>293</v>
      </c>
      <c r="Q1129" s="229">
        <v>900</v>
      </c>
    </row>
    <row r="1130" spans="1:17" s="229" customFormat="1" ht="17.25" customHeight="1" x14ac:dyDescent="0.2">
      <c r="A1130" s="229">
        <v>403483</v>
      </c>
      <c r="B1130" s="229" t="s">
        <v>2119</v>
      </c>
      <c r="C1130" s="229" t="s">
        <v>92</v>
      </c>
      <c r="D1130" s="229" t="s">
        <v>244</v>
      </c>
      <c r="E1130" s="229" t="s">
        <v>152</v>
      </c>
      <c r="F1130" s="229">
        <v>30799</v>
      </c>
      <c r="G1130" s="229" t="s">
        <v>284</v>
      </c>
      <c r="H1130" s="229" t="s">
        <v>315</v>
      </c>
      <c r="I1130" s="229" t="s">
        <v>381</v>
      </c>
      <c r="M1130" s="229" t="s">
        <v>284</v>
      </c>
      <c r="Q1130" s="229">
        <v>900</v>
      </c>
    </row>
    <row r="1131" spans="1:17" s="229" customFormat="1" ht="17.25" customHeight="1" x14ac:dyDescent="0.2">
      <c r="A1131" s="229">
        <v>400412</v>
      </c>
      <c r="B1131" s="229" t="s">
        <v>1957</v>
      </c>
      <c r="C1131" s="229" t="s">
        <v>75</v>
      </c>
      <c r="D1131" s="229" t="s">
        <v>1958</v>
      </c>
      <c r="E1131" s="229" t="s">
        <v>151</v>
      </c>
      <c r="F1131" s="229">
        <v>30829</v>
      </c>
      <c r="G1131" s="229" t="s">
        <v>2609</v>
      </c>
      <c r="H1131" s="229" t="s">
        <v>315</v>
      </c>
      <c r="I1131" s="229" t="s">
        <v>381</v>
      </c>
      <c r="M1131" s="229" t="s">
        <v>287</v>
      </c>
      <c r="Q1131" s="229">
        <v>900</v>
      </c>
    </row>
    <row r="1132" spans="1:17" s="229" customFormat="1" ht="17.25" customHeight="1" x14ac:dyDescent="0.2">
      <c r="A1132" s="229">
        <v>415747</v>
      </c>
      <c r="B1132" s="229" t="s">
        <v>2177</v>
      </c>
      <c r="C1132" s="229" t="s">
        <v>828</v>
      </c>
      <c r="D1132" s="229" t="s">
        <v>2178</v>
      </c>
      <c r="E1132" s="229" t="s">
        <v>152</v>
      </c>
      <c r="F1132" s="229">
        <v>30831</v>
      </c>
      <c r="G1132" s="229" t="s">
        <v>304</v>
      </c>
      <c r="H1132" s="229" t="s">
        <v>315</v>
      </c>
      <c r="I1132" s="229" t="s">
        <v>381</v>
      </c>
      <c r="M1132" s="229" t="s">
        <v>303</v>
      </c>
      <c r="Q1132" s="229">
        <v>900</v>
      </c>
    </row>
    <row r="1133" spans="1:17" s="229" customFormat="1" ht="17.25" customHeight="1" x14ac:dyDescent="0.2">
      <c r="A1133" s="229">
        <v>410883</v>
      </c>
      <c r="B1133" s="229" t="s">
        <v>2224</v>
      </c>
      <c r="C1133" s="229" t="s">
        <v>73</v>
      </c>
      <c r="D1133" s="229" t="s">
        <v>2225</v>
      </c>
      <c r="E1133" s="229" t="s">
        <v>151</v>
      </c>
      <c r="F1133" s="229">
        <v>30841</v>
      </c>
      <c r="G1133" s="229" t="s">
        <v>2635</v>
      </c>
      <c r="H1133" s="229" t="s">
        <v>315</v>
      </c>
      <c r="I1133" s="229" t="s">
        <v>381</v>
      </c>
      <c r="M1133" s="229" t="s">
        <v>293</v>
      </c>
      <c r="Q1133" s="229">
        <v>900</v>
      </c>
    </row>
    <row r="1134" spans="1:17" s="229" customFormat="1" ht="17.25" customHeight="1" x14ac:dyDescent="0.2">
      <c r="A1134" s="229">
        <v>413137</v>
      </c>
      <c r="B1134" s="229" t="s">
        <v>2221</v>
      </c>
      <c r="C1134" s="229" t="s">
        <v>141</v>
      </c>
      <c r="D1134" s="229" t="s">
        <v>207</v>
      </c>
      <c r="E1134" s="229" t="s">
        <v>152</v>
      </c>
      <c r="F1134" s="229">
        <v>30895</v>
      </c>
      <c r="G1134" s="229" t="s">
        <v>284</v>
      </c>
      <c r="H1134" s="229" t="s">
        <v>315</v>
      </c>
      <c r="I1134" s="229" t="s">
        <v>381</v>
      </c>
      <c r="M1134" s="229" t="s">
        <v>284</v>
      </c>
      <c r="Q1134" s="229">
        <v>900</v>
      </c>
    </row>
    <row r="1135" spans="1:17" s="229" customFormat="1" ht="17.25" customHeight="1" x14ac:dyDescent="0.2">
      <c r="A1135" s="229">
        <v>403751</v>
      </c>
      <c r="B1135" s="229" t="s">
        <v>2080</v>
      </c>
      <c r="C1135" s="229" t="s">
        <v>119</v>
      </c>
      <c r="D1135" s="229" t="s">
        <v>225</v>
      </c>
      <c r="E1135" s="229" t="s">
        <v>152</v>
      </c>
      <c r="F1135" s="229">
        <v>31052</v>
      </c>
      <c r="G1135" s="229" t="s">
        <v>284</v>
      </c>
      <c r="H1135" s="229" t="s">
        <v>315</v>
      </c>
      <c r="I1135" s="229" t="s">
        <v>381</v>
      </c>
      <c r="M1135" s="229" t="s">
        <v>284</v>
      </c>
      <c r="Q1135" s="229">
        <v>900</v>
      </c>
    </row>
    <row r="1136" spans="1:17" s="229" customFormat="1" ht="17.25" customHeight="1" x14ac:dyDescent="0.2">
      <c r="A1136" s="229">
        <v>406496</v>
      </c>
      <c r="B1136" s="229" t="s">
        <v>2038</v>
      </c>
      <c r="C1136" s="229" t="s">
        <v>2039</v>
      </c>
      <c r="D1136" s="229" t="s">
        <v>2040</v>
      </c>
      <c r="E1136" s="229" t="s">
        <v>151</v>
      </c>
      <c r="F1136" s="229">
        <v>31088</v>
      </c>
      <c r="G1136" s="229" t="s">
        <v>284</v>
      </c>
      <c r="H1136" s="229" t="s">
        <v>315</v>
      </c>
      <c r="I1136" s="229" t="s">
        <v>381</v>
      </c>
      <c r="M1136" s="229" t="s">
        <v>284</v>
      </c>
      <c r="Q1136" s="229">
        <v>900</v>
      </c>
    </row>
    <row r="1137" spans="1:17" s="229" customFormat="1" ht="17.25" customHeight="1" x14ac:dyDescent="0.2">
      <c r="A1137" s="229">
        <v>400136</v>
      </c>
      <c r="B1137" s="229" t="s">
        <v>2185</v>
      </c>
      <c r="C1137" s="229" t="s">
        <v>637</v>
      </c>
      <c r="D1137" s="229" t="s">
        <v>2186</v>
      </c>
      <c r="E1137" s="229" t="s">
        <v>151</v>
      </c>
      <c r="F1137" s="229">
        <v>31157</v>
      </c>
      <c r="G1137" s="229" t="s">
        <v>2622</v>
      </c>
      <c r="H1137" s="229" t="s">
        <v>315</v>
      </c>
      <c r="I1137" s="229" t="s">
        <v>381</v>
      </c>
      <c r="M1137" s="229" t="s">
        <v>287</v>
      </c>
      <c r="Q1137" s="229">
        <v>900</v>
      </c>
    </row>
    <row r="1138" spans="1:17" s="229" customFormat="1" ht="17.25" customHeight="1" x14ac:dyDescent="0.2">
      <c r="A1138" s="229">
        <v>402861</v>
      </c>
      <c r="B1138" s="229" t="s">
        <v>2005</v>
      </c>
      <c r="C1138" s="229" t="s">
        <v>2006</v>
      </c>
      <c r="D1138" s="229" t="s">
        <v>2007</v>
      </c>
      <c r="E1138" s="229" t="s">
        <v>151</v>
      </c>
      <c r="F1138" s="229">
        <v>31161</v>
      </c>
      <c r="G1138" s="229" t="s">
        <v>2649</v>
      </c>
      <c r="H1138" s="229" t="s">
        <v>315</v>
      </c>
      <c r="I1138" s="229" t="s">
        <v>381</v>
      </c>
      <c r="M1138" s="229" t="s">
        <v>309</v>
      </c>
      <c r="Q1138" s="229">
        <v>900</v>
      </c>
    </row>
    <row r="1139" spans="1:17" s="229" customFormat="1" ht="17.25" customHeight="1" x14ac:dyDescent="0.2">
      <c r="A1139" s="229">
        <v>401350</v>
      </c>
      <c r="B1139" s="229" t="s">
        <v>1962</v>
      </c>
      <c r="C1139" s="229" t="s">
        <v>940</v>
      </c>
      <c r="D1139" s="229" t="s">
        <v>1963</v>
      </c>
      <c r="E1139" s="229" t="s">
        <v>152</v>
      </c>
      <c r="F1139" s="229">
        <v>31174</v>
      </c>
      <c r="G1139" s="229" t="s">
        <v>303</v>
      </c>
      <c r="H1139" s="229" t="s">
        <v>315</v>
      </c>
      <c r="I1139" s="229" t="s">
        <v>381</v>
      </c>
      <c r="M1139" s="229" t="s">
        <v>303</v>
      </c>
      <c r="Q1139" s="229">
        <v>900</v>
      </c>
    </row>
    <row r="1140" spans="1:17" s="229" customFormat="1" ht="17.25" customHeight="1" x14ac:dyDescent="0.2">
      <c r="A1140" s="229">
        <v>406309</v>
      </c>
      <c r="B1140" s="229" t="s">
        <v>2271</v>
      </c>
      <c r="C1140" s="229" t="s">
        <v>497</v>
      </c>
      <c r="D1140" s="229" t="s">
        <v>578</v>
      </c>
      <c r="E1140" s="229" t="s">
        <v>151</v>
      </c>
      <c r="F1140" s="229">
        <v>31181</v>
      </c>
      <c r="G1140" s="229" t="s">
        <v>284</v>
      </c>
      <c r="H1140" s="229" t="s">
        <v>315</v>
      </c>
      <c r="I1140" s="229" t="s">
        <v>381</v>
      </c>
      <c r="M1140" s="229" t="s">
        <v>287</v>
      </c>
      <c r="Q1140" s="229">
        <v>900</v>
      </c>
    </row>
    <row r="1141" spans="1:17" s="229" customFormat="1" ht="17.25" customHeight="1" x14ac:dyDescent="0.2">
      <c r="A1141" s="229">
        <v>409845</v>
      </c>
      <c r="B1141" s="229" t="s">
        <v>2253</v>
      </c>
      <c r="C1141" s="229" t="s">
        <v>74</v>
      </c>
      <c r="D1141" s="229" t="s">
        <v>592</v>
      </c>
      <c r="E1141" s="229" t="s">
        <v>152</v>
      </c>
      <c r="F1141" s="229">
        <v>31187</v>
      </c>
      <c r="G1141" s="229" t="s">
        <v>284</v>
      </c>
      <c r="H1141" s="229" t="s">
        <v>315</v>
      </c>
      <c r="I1141" s="229" t="s">
        <v>381</v>
      </c>
      <c r="M1141" s="229" t="s">
        <v>284</v>
      </c>
      <c r="Q1141" s="229">
        <v>900</v>
      </c>
    </row>
    <row r="1142" spans="1:17" s="229" customFormat="1" ht="17.25" customHeight="1" x14ac:dyDescent="0.2">
      <c r="A1142" s="229">
        <v>408687</v>
      </c>
      <c r="B1142" s="229" t="s">
        <v>1924</v>
      </c>
      <c r="C1142" s="229" t="s">
        <v>73</v>
      </c>
      <c r="D1142" s="229" t="s">
        <v>1925</v>
      </c>
      <c r="E1142" s="229" t="s">
        <v>152</v>
      </c>
      <c r="F1142" s="229">
        <v>31211</v>
      </c>
      <c r="G1142" s="229" t="s">
        <v>305</v>
      </c>
      <c r="H1142" s="229" t="s">
        <v>316</v>
      </c>
      <c r="I1142" s="229" t="s">
        <v>381</v>
      </c>
      <c r="M1142" s="229" t="s">
        <v>274</v>
      </c>
      <c r="Q1142" s="229">
        <v>900</v>
      </c>
    </row>
    <row r="1143" spans="1:17" s="229" customFormat="1" ht="17.25" customHeight="1" x14ac:dyDescent="0.2">
      <c r="A1143" s="229">
        <v>408105</v>
      </c>
      <c r="B1143" s="229" t="s">
        <v>2268</v>
      </c>
      <c r="C1143" s="229" t="s">
        <v>700</v>
      </c>
      <c r="D1143" s="229" t="s">
        <v>2269</v>
      </c>
      <c r="E1143" s="229" t="s">
        <v>152</v>
      </c>
      <c r="F1143" s="229">
        <v>31222</v>
      </c>
      <c r="G1143" s="229" t="s">
        <v>299</v>
      </c>
      <c r="H1143" s="229" t="s">
        <v>315</v>
      </c>
      <c r="I1143" s="229" t="s">
        <v>381</v>
      </c>
      <c r="M1143" s="229" t="s">
        <v>293</v>
      </c>
      <c r="Q1143" s="229">
        <v>900</v>
      </c>
    </row>
    <row r="1144" spans="1:17" s="229" customFormat="1" ht="17.25" customHeight="1" x14ac:dyDescent="0.2">
      <c r="A1144" s="229">
        <v>408617</v>
      </c>
      <c r="B1144" s="229" t="s">
        <v>2046</v>
      </c>
      <c r="C1144" s="229" t="s">
        <v>71</v>
      </c>
      <c r="D1144" s="229" t="s">
        <v>2047</v>
      </c>
      <c r="E1144" s="229" t="s">
        <v>151</v>
      </c>
      <c r="F1144" s="229">
        <v>31243</v>
      </c>
      <c r="G1144" s="229" t="s">
        <v>2652</v>
      </c>
      <c r="H1144" s="229" t="s">
        <v>315</v>
      </c>
      <c r="I1144" s="229" t="s">
        <v>381</v>
      </c>
      <c r="M1144" s="229" t="s">
        <v>313</v>
      </c>
      <c r="Q1144" s="229">
        <v>900</v>
      </c>
    </row>
    <row r="1145" spans="1:17" s="229" customFormat="1" ht="17.25" customHeight="1" x14ac:dyDescent="0.2">
      <c r="A1145" s="229">
        <v>400209</v>
      </c>
      <c r="B1145" s="229" t="s">
        <v>1933</v>
      </c>
      <c r="C1145" s="229" t="s">
        <v>1934</v>
      </c>
      <c r="D1145" s="229" t="s">
        <v>1935</v>
      </c>
      <c r="E1145" s="229" t="s">
        <v>151</v>
      </c>
      <c r="F1145" s="229">
        <v>31282</v>
      </c>
      <c r="G1145" s="229" t="s">
        <v>284</v>
      </c>
      <c r="H1145" s="229" t="s">
        <v>315</v>
      </c>
      <c r="I1145" s="229" t="s">
        <v>381</v>
      </c>
      <c r="M1145" s="229" t="s">
        <v>293</v>
      </c>
      <c r="Q1145" s="229">
        <v>900</v>
      </c>
    </row>
    <row r="1146" spans="1:17" s="229" customFormat="1" ht="17.25" customHeight="1" x14ac:dyDescent="0.2">
      <c r="A1146" s="229">
        <v>404136</v>
      </c>
      <c r="B1146" s="229" t="s">
        <v>1955</v>
      </c>
      <c r="C1146" s="229" t="s">
        <v>101</v>
      </c>
      <c r="D1146" s="229" t="s">
        <v>1956</v>
      </c>
      <c r="E1146" s="229" t="s">
        <v>151</v>
      </c>
      <c r="F1146" s="229">
        <v>31321</v>
      </c>
      <c r="G1146" s="229" t="s">
        <v>2644</v>
      </c>
      <c r="H1146" s="229" t="s">
        <v>315</v>
      </c>
      <c r="I1146" s="229" t="s">
        <v>381</v>
      </c>
      <c r="M1146" s="229" t="s">
        <v>287</v>
      </c>
      <c r="Q1146" s="229">
        <v>900</v>
      </c>
    </row>
    <row r="1147" spans="1:17" s="229" customFormat="1" ht="17.25" customHeight="1" x14ac:dyDescent="0.2">
      <c r="A1147" s="229">
        <v>402108</v>
      </c>
      <c r="B1147" s="229" t="s">
        <v>2094</v>
      </c>
      <c r="C1147" s="229" t="s">
        <v>73</v>
      </c>
      <c r="D1147" s="229" t="s">
        <v>2095</v>
      </c>
      <c r="E1147" s="229" t="s">
        <v>151</v>
      </c>
      <c r="F1147" s="229">
        <v>31413</v>
      </c>
      <c r="G1147" s="229" t="s">
        <v>2577</v>
      </c>
      <c r="H1147" s="229" t="s">
        <v>315</v>
      </c>
      <c r="I1147" s="229" t="s">
        <v>381</v>
      </c>
      <c r="M1147" s="229" t="s">
        <v>293</v>
      </c>
      <c r="Q1147" s="229">
        <v>900</v>
      </c>
    </row>
    <row r="1148" spans="1:17" s="229" customFormat="1" ht="17.25" customHeight="1" x14ac:dyDescent="0.2">
      <c r="A1148" s="229">
        <v>417320</v>
      </c>
      <c r="B1148" s="229" t="s">
        <v>2203</v>
      </c>
      <c r="C1148" s="229" t="s">
        <v>514</v>
      </c>
      <c r="D1148" s="229" t="s">
        <v>231</v>
      </c>
      <c r="E1148" s="229" t="s">
        <v>152</v>
      </c>
      <c r="F1148" s="229">
        <v>31413</v>
      </c>
      <c r="G1148" s="229" t="s">
        <v>284</v>
      </c>
      <c r="H1148" s="229" t="s">
        <v>315</v>
      </c>
      <c r="I1148" s="229" t="s">
        <v>381</v>
      </c>
      <c r="M1148" s="229" t="s">
        <v>284</v>
      </c>
      <c r="Q1148" s="229">
        <v>900</v>
      </c>
    </row>
    <row r="1149" spans="1:17" s="229" customFormat="1" ht="17.25" customHeight="1" x14ac:dyDescent="0.2">
      <c r="A1149" s="229">
        <v>407967</v>
      </c>
      <c r="B1149" s="229" t="s">
        <v>1939</v>
      </c>
      <c r="C1149" s="229" t="s">
        <v>646</v>
      </c>
      <c r="D1149" s="229" t="s">
        <v>531</v>
      </c>
      <c r="E1149" s="229" t="s">
        <v>152</v>
      </c>
      <c r="F1149" s="229">
        <v>31419</v>
      </c>
      <c r="G1149" s="229" t="s">
        <v>284</v>
      </c>
      <c r="H1149" s="229" t="s">
        <v>315</v>
      </c>
      <c r="I1149" s="229" t="s">
        <v>381</v>
      </c>
      <c r="M1149" s="229" t="s">
        <v>284</v>
      </c>
      <c r="Q1149" s="229">
        <v>900</v>
      </c>
    </row>
    <row r="1150" spans="1:17" s="229" customFormat="1" ht="17.25" customHeight="1" x14ac:dyDescent="0.2">
      <c r="A1150" s="229">
        <v>405060</v>
      </c>
      <c r="B1150" s="229" t="s">
        <v>2060</v>
      </c>
      <c r="C1150" s="229" t="s">
        <v>579</v>
      </c>
      <c r="D1150" s="229" t="s">
        <v>2061</v>
      </c>
      <c r="E1150" s="229" t="s">
        <v>151</v>
      </c>
      <c r="F1150" s="229">
        <v>31458</v>
      </c>
      <c r="G1150" s="229" t="s">
        <v>2762</v>
      </c>
      <c r="H1150" s="229" t="s">
        <v>315</v>
      </c>
      <c r="I1150" s="229" t="s">
        <v>381</v>
      </c>
      <c r="M1150" s="229" t="s">
        <v>289</v>
      </c>
      <c r="Q1150" s="229">
        <v>900</v>
      </c>
    </row>
    <row r="1151" spans="1:17" s="229" customFormat="1" ht="17.25" customHeight="1" x14ac:dyDescent="0.2">
      <c r="A1151" s="229">
        <v>411006</v>
      </c>
      <c r="B1151" s="229" t="s">
        <v>2156</v>
      </c>
      <c r="C1151" s="229" t="s">
        <v>92</v>
      </c>
      <c r="D1151" s="229" t="s">
        <v>227</v>
      </c>
      <c r="E1151" s="229" t="s">
        <v>152</v>
      </c>
      <c r="F1151" s="229">
        <v>31509</v>
      </c>
      <c r="G1151" s="229" t="s">
        <v>284</v>
      </c>
      <c r="H1151" s="229" t="s">
        <v>315</v>
      </c>
      <c r="I1151" s="229" t="s">
        <v>381</v>
      </c>
      <c r="M1151" s="229" t="s">
        <v>284</v>
      </c>
      <c r="Q1151" s="229">
        <v>900</v>
      </c>
    </row>
    <row r="1152" spans="1:17" s="229" customFormat="1" ht="17.25" customHeight="1" x14ac:dyDescent="0.2">
      <c r="A1152" s="229">
        <v>411684</v>
      </c>
      <c r="B1152" s="229" t="s">
        <v>2238</v>
      </c>
      <c r="C1152" s="229" t="s">
        <v>928</v>
      </c>
      <c r="D1152" s="229" t="s">
        <v>2239</v>
      </c>
      <c r="E1152" s="229" t="s">
        <v>151</v>
      </c>
      <c r="F1152" s="229">
        <v>31514</v>
      </c>
      <c r="G1152" s="229" t="s">
        <v>284</v>
      </c>
      <c r="H1152" s="229" t="s">
        <v>315</v>
      </c>
      <c r="I1152" s="229" t="s">
        <v>381</v>
      </c>
      <c r="M1152" s="229" t="s">
        <v>293</v>
      </c>
      <c r="Q1152" s="229">
        <v>900</v>
      </c>
    </row>
    <row r="1153" spans="1:17" s="229" customFormat="1" ht="17.25" customHeight="1" x14ac:dyDescent="0.2">
      <c r="A1153" s="229">
        <v>406430</v>
      </c>
      <c r="B1153" s="229" t="s">
        <v>1966</v>
      </c>
      <c r="C1153" s="229" t="s">
        <v>88</v>
      </c>
      <c r="D1153" s="229" t="s">
        <v>824</v>
      </c>
      <c r="E1153" s="229" t="s">
        <v>151</v>
      </c>
      <c r="F1153" s="229">
        <v>31546</v>
      </c>
      <c r="G1153" s="229" t="s">
        <v>284</v>
      </c>
      <c r="H1153" s="229" t="s">
        <v>315</v>
      </c>
      <c r="I1153" s="229" t="s">
        <v>381</v>
      </c>
      <c r="M1153" s="229" t="s">
        <v>284</v>
      </c>
      <c r="Q1153" s="229">
        <v>900</v>
      </c>
    </row>
    <row r="1154" spans="1:17" s="229" customFormat="1" ht="17.25" customHeight="1" x14ac:dyDescent="0.2">
      <c r="A1154" s="229">
        <v>405834</v>
      </c>
      <c r="B1154" s="229" t="s">
        <v>2105</v>
      </c>
      <c r="C1154" s="229" t="s">
        <v>591</v>
      </c>
      <c r="D1154" s="229" t="s">
        <v>2106</v>
      </c>
      <c r="E1154" s="229" t="s">
        <v>151</v>
      </c>
      <c r="F1154" s="229">
        <v>31597</v>
      </c>
      <c r="G1154" s="229" t="s">
        <v>2634</v>
      </c>
      <c r="H1154" s="229" t="s">
        <v>315</v>
      </c>
      <c r="I1154" s="229" t="s">
        <v>381</v>
      </c>
      <c r="M1154" s="229" t="s">
        <v>293</v>
      </c>
      <c r="Q1154" s="229">
        <v>900</v>
      </c>
    </row>
    <row r="1155" spans="1:17" s="229" customFormat="1" ht="17.25" customHeight="1" x14ac:dyDescent="0.2">
      <c r="A1155" s="229">
        <v>404755</v>
      </c>
      <c r="B1155" s="229" t="s">
        <v>2089</v>
      </c>
      <c r="C1155" s="229" t="s">
        <v>392</v>
      </c>
      <c r="D1155" s="229" t="s">
        <v>345</v>
      </c>
      <c r="E1155" s="229" t="s">
        <v>151</v>
      </c>
      <c r="F1155" s="229">
        <v>31621</v>
      </c>
      <c r="G1155" s="229" t="s">
        <v>303</v>
      </c>
      <c r="H1155" s="229" t="s">
        <v>315</v>
      </c>
      <c r="I1155" s="229" t="s">
        <v>381</v>
      </c>
      <c r="M1155" s="229" t="s">
        <v>303</v>
      </c>
      <c r="Q1155" s="229">
        <v>900</v>
      </c>
    </row>
    <row r="1156" spans="1:17" s="229" customFormat="1" ht="17.25" customHeight="1" x14ac:dyDescent="0.2">
      <c r="A1156" s="229">
        <v>410203</v>
      </c>
      <c r="B1156" s="229" t="s">
        <v>2122</v>
      </c>
      <c r="C1156" s="229" t="s">
        <v>517</v>
      </c>
      <c r="D1156" s="229" t="s">
        <v>2123</v>
      </c>
      <c r="E1156" s="229" t="s">
        <v>152</v>
      </c>
      <c r="F1156" s="229">
        <v>31623</v>
      </c>
      <c r="G1156" s="229" t="s">
        <v>284</v>
      </c>
      <c r="H1156" s="229" t="s">
        <v>315</v>
      </c>
      <c r="I1156" s="229" t="s">
        <v>381</v>
      </c>
      <c r="M1156" s="229" t="s">
        <v>309</v>
      </c>
      <c r="Q1156" s="229">
        <v>900</v>
      </c>
    </row>
    <row r="1157" spans="1:17" s="229" customFormat="1" ht="17.25" customHeight="1" x14ac:dyDescent="0.2">
      <c r="A1157" s="229">
        <v>407556</v>
      </c>
      <c r="B1157" s="229" t="s">
        <v>2036</v>
      </c>
      <c r="C1157" s="229" t="s">
        <v>71</v>
      </c>
      <c r="D1157" s="229" t="s">
        <v>2037</v>
      </c>
      <c r="E1157" s="229" t="s">
        <v>152</v>
      </c>
      <c r="F1157" s="229">
        <v>31681</v>
      </c>
      <c r="G1157" s="229" t="s">
        <v>295</v>
      </c>
      <c r="H1157" s="229" t="s">
        <v>316</v>
      </c>
      <c r="I1157" s="229" t="s">
        <v>381</v>
      </c>
      <c r="M1157" s="229" t="s">
        <v>274</v>
      </c>
      <c r="Q1157" s="229">
        <v>900</v>
      </c>
    </row>
    <row r="1158" spans="1:17" s="229" customFormat="1" ht="17.25" customHeight="1" x14ac:dyDescent="0.2">
      <c r="A1158" s="229">
        <v>404926</v>
      </c>
      <c r="B1158" s="229" t="s">
        <v>2048</v>
      </c>
      <c r="C1158" s="229" t="s">
        <v>514</v>
      </c>
      <c r="D1158" s="229" t="s">
        <v>677</v>
      </c>
      <c r="E1158" s="229" t="s">
        <v>151</v>
      </c>
      <c r="F1158" s="229">
        <v>31695</v>
      </c>
      <c r="G1158" s="229" t="s">
        <v>284</v>
      </c>
      <c r="H1158" s="229" t="s">
        <v>315</v>
      </c>
      <c r="I1158" s="229" t="s">
        <v>381</v>
      </c>
      <c r="M1158" s="229" t="s">
        <v>284</v>
      </c>
      <c r="Q1158" s="229">
        <v>900</v>
      </c>
    </row>
    <row r="1159" spans="1:17" s="229" customFormat="1" ht="17.25" customHeight="1" x14ac:dyDescent="0.2">
      <c r="A1159" s="229">
        <v>408831</v>
      </c>
      <c r="B1159" s="229" t="s">
        <v>2266</v>
      </c>
      <c r="C1159" s="229" t="s">
        <v>104</v>
      </c>
      <c r="D1159" s="229" t="s">
        <v>2267</v>
      </c>
      <c r="E1159" s="229" t="s">
        <v>151</v>
      </c>
      <c r="F1159" s="229">
        <v>31738</v>
      </c>
      <c r="G1159" s="229" t="s">
        <v>2621</v>
      </c>
      <c r="H1159" s="229" t="s">
        <v>315</v>
      </c>
      <c r="I1159" s="229" t="s">
        <v>381</v>
      </c>
      <c r="M1159" s="229" t="s">
        <v>293</v>
      </c>
      <c r="Q1159" s="229">
        <v>900</v>
      </c>
    </row>
    <row r="1160" spans="1:17" s="229" customFormat="1" ht="17.25" customHeight="1" x14ac:dyDescent="0.2">
      <c r="A1160" s="229">
        <v>410537</v>
      </c>
      <c r="B1160" s="229" t="s">
        <v>2043</v>
      </c>
      <c r="C1160" s="229" t="s">
        <v>565</v>
      </c>
      <c r="D1160" s="229" t="s">
        <v>857</v>
      </c>
      <c r="E1160" s="229" t="s">
        <v>151</v>
      </c>
      <c r="F1160" s="229">
        <v>31743</v>
      </c>
      <c r="G1160" s="229" t="s">
        <v>2651</v>
      </c>
      <c r="H1160" s="229" t="s">
        <v>315</v>
      </c>
      <c r="I1160" s="229" t="s">
        <v>381</v>
      </c>
      <c r="M1160" s="229" t="s">
        <v>293</v>
      </c>
      <c r="Q1160" s="229">
        <v>900</v>
      </c>
    </row>
    <row r="1161" spans="1:17" s="229" customFormat="1" ht="17.25" customHeight="1" x14ac:dyDescent="0.2">
      <c r="A1161" s="229">
        <v>409040</v>
      </c>
      <c r="B1161" s="229" t="s">
        <v>1991</v>
      </c>
      <c r="C1161" s="229" t="s">
        <v>1992</v>
      </c>
      <c r="D1161" s="229" t="s">
        <v>1993</v>
      </c>
      <c r="E1161" s="229" t="s">
        <v>152</v>
      </c>
      <c r="F1161" s="229">
        <v>31778</v>
      </c>
      <c r="G1161" s="229" t="s">
        <v>284</v>
      </c>
      <c r="H1161" s="229" t="s">
        <v>315</v>
      </c>
      <c r="I1161" s="229" t="s">
        <v>381</v>
      </c>
      <c r="M1161" s="229" t="s">
        <v>284</v>
      </c>
      <c r="Q1161" s="229">
        <v>900</v>
      </c>
    </row>
    <row r="1162" spans="1:17" s="229" customFormat="1" ht="17.25" customHeight="1" x14ac:dyDescent="0.2">
      <c r="A1162" s="229">
        <v>415726</v>
      </c>
      <c r="B1162" s="229" t="s">
        <v>2164</v>
      </c>
      <c r="C1162" s="229" t="s">
        <v>91</v>
      </c>
      <c r="D1162" s="229" t="s">
        <v>472</v>
      </c>
      <c r="E1162" s="229" t="s">
        <v>152</v>
      </c>
      <c r="F1162" s="229">
        <v>31782</v>
      </c>
      <c r="G1162" s="229" t="s">
        <v>305</v>
      </c>
      <c r="H1162" s="229" t="s">
        <v>316</v>
      </c>
      <c r="I1162" s="229" t="s">
        <v>381</v>
      </c>
      <c r="M1162" s="229" t="s">
        <v>274</v>
      </c>
      <c r="Q1162" s="229">
        <v>900</v>
      </c>
    </row>
    <row r="1163" spans="1:17" s="229" customFormat="1" ht="17.25" customHeight="1" x14ac:dyDescent="0.2">
      <c r="A1163" s="229">
        <v>407706</v>
      </c>
      <c r="B1163" s="229" t="s">
        <v>1994</v>
      </c>
      <c r="C1163" s="229" t="s">
        <v>443</v>
      </c>
      <c r="D1163" s="229" t="s">
        <v>1995</v>
      </c>
      <c r="E1163" s="229" t="s">
        <v>151</v>
      </c>
      <c r="F1163" s="229">
        <v>31787</v>
      </c>
      <c r="G1163" s="229" t="s">
        <v>284</v>
      </c>
      <c r="H1163" s="229" t="s">
        <v>315</v>
      </c>
      <c r="I1163" s="229" t="s">
        <v>381</v>
      </c>
      <c r="M1163" s="229" t="s">
        <v>284</v>
      </c>
      <c r="Q1163" s="229">
        <v>900</v>
      </c>
    </row>
    <row r="1164" spans="1:17" s="229" customFormat="1" ht="17.25" customHeight="1" x14ac:dyDescent="0.2">
      <c r="A1164" s="229">
        <v>406756</v>
      </c>
      <c r="B1164" s="229" t="s">
        <v>2102</v>
      </c>
      <c r="C1164" s="229" t="s">
        <v>2103</v>
      </c>
      <c r="D1164" s="229" t="s">
        <v>208</v>
      </c>
      <c r="E1164" s="229" t="s">
        <v>151</v>
      </c>
      <c r="F1164" s="229">
        <v>31790</v>
      </c>
      <c r="G1164" s="229" t="s">
        <v>284</v>
      </c>
      <c r="H1164" s="229" t="s">
        <v>315</v>
      </c>
      <c r="I1164" s="229" t="s">
        <v>381</v>
      </c>
      <c r="M1164" s="229" t="s">
        <v>284</v>
      </c>
      <c r="Q1164" s="229">
        <v>900</v>
      </c>
    </row>
    <row r="1165" spans="1:17" s="229" customFormat="1" ht="17.25" customHeight="1" x14ac:dyDescent="0.2">
      <c r="A1165" s="229">
        <v>404726</v>
      </c>
      <c r="B1165" s="229" t="s">
        <v>2107</v>
      </c>
      <c r="C1165" s="229" t="s">
        <v>104</v>
      </c>
      <c r="D1165" s="229" t="s">
        <v>267</v>
      </c>
      <c r="E1165" s="229" t="s">
        <v>151</v>
      </c>
      <c r="F1165" s="229">
        <v>31797</v>
      </c>
      <c r="G1165" s="229" t="s">
        <v>284</v>
      </c>
      <c r="H1165" s="229" t="s">
        <v>315</v>
      </c>
      <c r="I1165" s="229" t="s">
        <v>381</v>
      </c>
      <c r="M1165" s="229" t="s">
        <v>284</v>
      </c>
      <c r="Q1165" s="229">
        <v>900</v>
      </c>
    </row>
    <row r="1166" spans="1:17" s="229" customFormat="1" ht="17.25" customHeight="1" x14ac:dyDescent="0.2">
      <c r="A1166" s="229">
        <v>402869</v>
      </c>
      <c r="B1166" s="229" t="s">
        <v>1983</v>
      </c>
      <c r="C1166" s="229" t="s">
        <v>92</v>
      </c>
      <c r="D1166" s="229" t="s">
        <v>1984</v>
      </c>
      <c r="E1166" s="229" t="s">
        <v>151</v>
      </c>
      <c r="F1166" s="229">
        <v>31809</v>
      </c>
      <c r="G1166" s="229" t="s">
        <v>284</v>
      </c>
      <c r="H1166" s="229" t="s">
        <v>315</v>
      </c>
      <c r="I1166" s="229" t="s">
        <v>381</v>
      </c>
      <c r="M1166" s="229" t="s">
        <v>293</v>
      </c>
      <c r="Q1166" s="229">
        <v>900</v>
      </c>
    </row>
    <row r="1167" spans="1:17" s="229" customFormat="1" ht="17.25" customHeight="1" x14ac:dyDescent="0.2">
      <c r="A1167" s="229">
        <v>402562</v>
      </c>
      <c r="B1167" s="229" t="s">
        <v>2008</v>
      </c>
      <c r="C1167" s="229" t="s">
        <v>850</v>
      </c>
      <c r="D1167" s="229" t="s">
        <v>2009</v>
      </c>
      <c r="E1167" s="229" t="s">
        <v>151</v>
      </c>
      <c r="F1167" s="229">
        <v>31812</v>
      </c>
      <c r="G1167" s="229" t="s">
        <v>299</v>
      </c>
      <c r="H1167" s="229" t="s">
        <v>315</v>
      </c>
      <c r="I1167" s="229" t="s">
        <v>381</v>
      </c>
      <c r="M1167" s="229" t="s">
        <v>293</v>
      </c>
      <c r="Q1167" s="229">
        <v>900</v>
      </c>
    </row>
    <row r="1168" spans="1:17" s="229" customFormat="1" ht="17.25" customHeight="1" x14ac:dyDescent="0.2">
      <c r="A1168" s="229">
        <v>405918</v>
      </c>
      <c r="B1168" s="229" t="s">
        <v>1929</v>
      </c>
      <c r="C1168" s="229" t="s">
        <v>576</v>
      </c>
      <c r="D1168" s="229" t="s">
        <v>245</v>
      </c>
      <c r="E1168" s="229" t="s">
        <v>152</v>
      </c>
      <c r="F1168" s="229">
        <v>31829</v>
      </c>
      <c r="G1168" s="229" t="s">
        <v>284</v>
      </c>
      <c r="H1168" s="229" t="s">
        <v>315</v>
      </c>
      <c r="I1168" s="229" t="s">
        <v>381</v>
      </c>
      <c r="M1168" s="229" t="s">
        <v>284</v>
      </c>
      <c r="Q1168" s="229">
        <v>900</v>
      </c>
    </row>
    <row r="1169" spans="1:17" s="229" customFormat="1" ht="17.25" customHeight="1" x14ac:dyDescent="0.2">
      <c r="A1169" s="229">
        <v>406677</v>
      </c>
      <c r="B1169" s="229" t="s">
        <v>2167</v>
      </c>
      <c r="C1169" s="229" t="s">
        <v>73</v>
      </c>
      <c r="D1169" s="229" t="s">
        <v>216</v>
      </c>
      <c r="E1169" s="229" t="s">
        <v>151</v>
      </c>
      <c r="F1169" s="229">
        <v>31858</v>
      </c>
      <c r="G1169" s="229" t="s">
        <v>284</v>
      </c>
      <c r="H1169" s="229" t="s">
        <v>315</v>
      </c>
      <c r="I1169" s="229" t="s">
        <v>381</v>
      </c>
      <c r="M1169" s="229" t="s">
        <v>293</v>
      </c>
      <c r="Q1169" s="229">
        <v>900</v>
      </c>
    </row>
    <row r="1170" spans="1:17" s="229" customFormat="1" ht="17.25" customHeight="1" x14ac:dyDescent="0.2">
      <c r="A1170" s="229">
        <v>412097</v>
      </c>
      <c r="B1170" s="229" t="s">
        <v>2086</v>
      </c>
      <c r="C1170" s="229" t="s">
        <v>644</v>
      </c>
      <c r="D1170" s="229" t="s">
        <v>2087</v>
      </c>
      <c r="E1170" s="229" t="s">
        <v>152</v>
      </c>
      <c r="F1170" s="229">
        <v>31861</v>
      </c>
      <c r="G1170" s="229" t="s">
        <v>284</v>
      </c>
      <c r="H1170" s="229" t="s">
        <v>315</v>
      </c>
      <c r="I1170" s="229" t="s">
        <v>381</v>
      </c>
      <c r="M1170" s="229" t="s">
        <v>284</v>
      </c>
      <c r="Q1170" s="229">
        <v>900</v>
      </c>
    </row>
    <row r="1171" spans="1:17" s="229" customFormat="1" ht="17.25" customHeight="1" x14ac:dyDescent="0.2">
      <c r="A1171" s="229">
        <v>402361</v>
      </c>
      <c r="B1171" s="229" t="s">
        <v>2141</v>
      </c>
      <c r="C1171" s="229" t="s">
        <v>76</v>
      </c>
      <c r="D1171" s="229" t="s">
        <v>2142</v>
      </c>
      <c r="E1171" s="229" t="s">
        <v>151</v>
      </c>
      <c r="F1171" s="229">
        <v>31861</v>
      </c>
      <c r="G1171" s="229" t="s">
        <v>284</v>
      </c>
      <c r="H1171" s="229" t="s">
        <v>315</v>
      </c>
      <c r="I1171" s="229" t="s">
        <v>381</v>
      </c>
      <c r="M1171" s="229" t="s">
        <v>289</v>
      </c>
      <c r="Q1171" s="229">
        <v>900</v>
      </c>
    </row>
    <row r="1172" spans="1:17" s="229" customFormat="1" ht="17.25" customHeight="1" x14ac:dyDescent="0.2">
      <c r="A1172" s="229">
        <v>411547</v>
      </c>
      <c r="B1172" s="229" t="s">
        <v>2145</v>
      </c>
      <c r="C1172" s="229" t="s">
        <v>73</v>
      </c>
      <c r="D1172" s="229" t="s">
        <v>2146</v>
      </c>
      <c r="E1172" s="229" t="s">
        <v>151</v>
      </c>
      <c r="F1172" s="229">
        <v>31908</v>
      </c>
      <c r="G1172" s="229" t="s">
        <v>2637</v>
      </c>
      <c r="H1172" s="229" t="s">
        <v>315</v>
      </c>
      <c r="I1172" s="229" t="s">
        <v>381</v>
      </c>
      <c r="M1172" s="229" t="s">
        <v>287</v>
      </c>
      <c r="Q1172" s="229">
        <v>900</v>
      </c>
    </row>
    <row r="1173" spans="1:17" s="229" customFormat="1" ht="17.25" customHeight="1" x14ac:dyDescent="0.2">
      <c r="A1173" s="229">
        <v>411211</v>
      </c>
      <c r="B1173" s="229" t="s">
        <v>2242</v>
      </c>
      <c r="C1173" s="229" t="s">
        <v>2243</v>
      </c>
      <c r="D1173" s="229" t="s">
        <v>873</v>
      </c>
      <c r="E1173" s="229" t="s">
        <v>152</v>
      </c>
      <c r="F1173" s="229">
        <v>31917</v>
      </c>
      <c r="G1173" s="229" t="s">
        <v>2665</v>
      </c>
      <c r="H1173" s="229" t="s">
        <v>315</v>
      </c>
      <c r="I1173" s="229" t="s">
        <v>381</v>
      </c>
      <c r="M1173" s="229" t="s">
        <v>287</v>
      </c>
      <c r="Q1173" s="229">
        <v>900</v>
      </c>
    </row>
    <row r="1174" spans="1:17" s="229" customFormat="1" ht="17.25" customHeight="1" x14ac:dyDescent="0.2">
      <c r="A1174" s="229">
        <v>406865</v>
      </c>
      <c r="B1174" s="229" t="s">
        <v>2059</v>
      </c>
      <c r="C1174" s="229" t="s">
        <v>71</v>
      </c>
      <c r="D1174" s="229" t="s">
        <v>243</v>
      </c>
      <c r="E1174" s="229" t="s">
        <v>151</v>
      </c>
      <c r="F1174" s="229">
        <v>31947</v>
      </c>
      <c r="G1174" s="229" t="s">
        <v>284</v>
      </c>
      <c r="H1174" s="229" t="s">
        <v>315</v>
      </c>
      <c r="I1174" s="229" t="s">
        <v>381</v>
      </c>
      <c r="M1174" s="229" t="s">
        <v>284</v>
      </c>
      <c r="Q1174" s="229">
        <v>900</v>
      </c>
    </row>
    <row r="1175" spans="1:17" s="229" customFormat="1" ht="17.25" customHeight="1" x14ac:dyDescent="0.2">
      <c r="A1175" s="229">
        <v>402355</v>
      </c>
      <c r="B1175" s="229" t="s">
        <v>2010</v>
      </c>
      <c r="C1175" s="229" t="s">
        <v>88</v>
      </c>
      <c r="D1175" s="229" t="s">
        <v>2011</v>
      </c>
      <c r="E1175" s="229" t="s">
        <v>151</v>
      </c>
      <c r="F1175" s="229">
        <v>31960</v>
      </c>
      <c r="G1175" s="229" t="s">
        <v>284</v>
      </c>
      <c r="H1175" s="229" t="s">
        <v>315</v>
      </c>
      <c r="I1175" s="229" t="s">
        <v>381</v>
      </c>
      <c r="M1175" s="229" t="s">
        <v>289</v>
      </c>
      <c r="Q1175" s="229">
        <v>900</v>
      </c>
    </row>
    <row r="1176" spans="1:17" s="229" customFormat="1" ht="17.25" customHeight="1" x14ac:dyDescent="0.2">
      <c r="A1176" s="229">
        <v>409301</v>
      </c>
      <c r="B1176" s="229" t="s">
        <v>2204</v>
      </c>
      <c r="C1176" s="229" t="s">
        <v>517</v>
      </c>
      <c r="D1176" s="229" t="s">
        <v>732</v>
      </c>
      <c r="E1176" s="229" t="s">
        <v>151</v>
      </c>
      <c r="F1176" s="229">
        <v>32070</v>
      </c>
      <c r="G1176" s="229" t="s">
        <v>2661</v>
      </c>
      <c r="H1176" s="229" t="s">
        <v>315</v>
      </c>
      <c r="I1176" s="229" t="s">
        <v>381</v>
      </c>
      <c r="M1176" s="229" t="s">
        <v>287</v>
      </c>
      <c r="Q1176" s="229">
        <v>900</v>
      </c>
    </row>
    <row r="1177" spans="1:17" s="229" customFormat="1" ht="17.25" customHeight="1" x14ac:dyDescent="0.2">
      <c r="A1177" s="229">
        <v>409165</v>
      </c>
      <c r="B1177" s="229" t="s">
        <v>2255</v>
      </c>
      <c r="C1177" s="229" t="s">
        <v>67</v>
      </c>
      <c r="D1177" s="229" t="s">
        <v>2256</v>
      </c>
      <c r="E1177" s="229" t="s">
        <v>151</v>
      </c>
      <c r="F1177" s="229">
        <v>32093</v>
      </c>
      <c r="G1177" s="229" t="s">
        <v>284</v>
      </c>
      <c r="H1177" s="229" t="s">
        <v>315</v>
      </c>
      <c r="I1177" s="229" t="s">
        <v>381</v>
      </c>
      <c r="M1177" s="229" t="s">
        <v>293</v>
      </c>
      <c r="Q1177" s="229">
        <v>900</v>
      </c>
    </row>
    <row r="1178" spans="1:17" s="229" customFormat="1" ht="17.25" customHeight="1" x14ac:dyDescent="0.2">
      <c r="A1178" s="229">
        <v>413718</v>
      </c>
      <c r="B1178" s="229" t="s">
        <v>2085</v>
      </c>
      <c r="C1178" s="229" t="s">
        <v>127</v>
      </c>
      <c r="D1178" s="229" t="s">
        <v>235</v>
      </c>
      <c r="E1178" s="229" t="s">
        <v>152</v>
      </c>
      <c r="F1178" s="229">
        <v>32143</v>
      </c>
      <c r="G1178" s="229" t="s">
        <v>2689</v>
      </c>
      <c r="H1178" s="229" t="s">
        <v>315</v>
      </c>
      <c r="I1178" s="229" t="s">
        <v>381</v>
      </c>
      <c r="M1178" s="229" t="s">
        <v>284</v>
      </c>
      <c r="Q1178" s="229">
        <v>900</v>
      </c>
    </row>
    <row r="1179" spans="1:17" s="229" customFormat="1" ht="17.25" customHeight="1" x14ac:dyDescent="0.2">
      <c r="A1179" s="229">
        <v>407271</v>
      </c>
      <c r="B1179" s="229" t="s">
        <v>925</v>
      </c>
      <c r="C1179" s="229" t="s">
        <v>92</v>
      </c>
      <c r="D1179" s="229" t="s">
        <v>2124</v>
      </c>
      <c r="E1179" s="229" t="s">
        <v>151</v>
      </c>
      <c r="F1179" s="229">
        <v>32143</v>
      </c>
      <c r="G1179" s="229" t="s">
        <v>284</v>
      </c>
      <c r="H1179" s="229" t="s">
        <v>315</v>
      </c>
      <c r="I1179" s="229" t="s">
        <v>381</v>
      </c>
      <c r="M1179" s="229" t="s">
        <v>284</v>
      </c>
      <c r="Q1179" s="229">
        <v>900</v>
      </c>
    </row>
    <row r="1180" spans="1:17" s="229" customFormat="1" ht="17.25" customHeight="1" x14ac:dyDescent="0.2">
      <c r="A1180" s="229">
        <v>405556</v>
      </c>
      <c r="B1180" s="229" t="s">
        <v>1953</v>
      </c>
      <c r="C1180" s="229" t="s">
        <v>67</v>
      </c>
      <c r="D1180" s="229" t="s">
        <v>1954</v>
      </c>
      <c r="E1180" s="229" t="s">
        <v>152</v>
      </c>
      <c r="F1180" s="229">
        <v>32143</v>
      </c>
      <c r="G1180" s="229" t="s">
        <v>2639</v>
      </c>
      <c r="H1180" s="229" t="s">
        <v>315</v>
      </c>
      <c r="I1180" s="229" t="s">
        <v>381</v>
      </c>
      <c r="M1180" s="229" t="s">
        <v>293</v>
      </c>
      <c r="Q1180" s="229">
        <v>900</v>
      </c>
    </row>
    <row r="1181" spans="1:17" s="229" customFormat="1" ht="17.25" customHeight="1" x14ac:dyDescent="0.2">
      <c r="A1181" s="229">
        <v>413004</v>
      </c>
      <c r="B1181" s="229" t="s">
        <v>1946</v>
      </c>
      <c r="C1181" s="229" t="s">
        <v>881</v>
      </c>
      <c r="D1181" s="229" t="s">
        <v>1947</v>
      </c>
      <c r="E1181" s="229" t="s">
        <v>152</v>
      </c>
      <c r="F1181" s="229">
        <v>32164</v>
      </c>
      <c r="G1181" s="229" t="s">
        <v>2643</v>
      </c>
      <c r="H1181" s="229" t="s">
        <v>315</v>
      </c>
      <c r="I1181" s="229" t="s">
        <v>381</v>
      </c>
      <c r="M1181" s="229" t="s">
        <v>292</v>
      </c>
      <c r="Q1181" s="229">
        <v>900</v>
      </c>
    </row>
    <row r="1182" spans="1:17" s="229" customFormat="1" ht="17.25" customHeight="1" x14ac:dyDescent="0.2">
      <c r="A1182" s="229">
        <v>412939</v>
      </c>
      <c r="B1182" s="229" t="s">
        <v>2236</v>
      </c>
      <c r="C1182" s="229" t="s">
        <v>114</v>
      </c>
      <c r="D1182" s="229" t="s">
        <v>804</v>
      </c>
      <c r="E1182" s="229" t="s">
        <v>151</v>
      </c>
      <c r="F1182" s="229">
        <v>32178</v>
      </c>
      <c r="G1182" s="229" t="s">
        <v>2664</v>
      </c>
      <c r="H1182" s="229" t="s">
        <v>315</v>
      </c>
      <c r="I1182" s="229" t="s">
        <v>381</v>
      </c>
      <c r="M1182" s="229" t="s">
        <v>293</v>
      </c>
      <c r="Q1182" s="229">
        <v>900</v>
      </c>
    </row>
    <row r="1183" spans="1:17" s="229" customFormat="1" ht="17.25" customHeight="1" x14ac:dyDescent="0.2">
      <c r="A1183" s="229">
        <v>411130</v>
      </c>
      <c r="B1183" s="229" t="s">
        <v>2112</v>
      </c>
      <c r="C1183" s="229" t="s">
        <v>684</v>
      </c>
      <c r="D1183" s="229" t="s">
        <v>880</v>
      </c>
      <c r="E1183" s="229" t="s">
        <v>151</v>
      </c>
      <c r="F1183" s="229">
        <v>32201</v>
      </c>
      <c r="G1183" s="229" t="s">
        <v>298</v>
      </c>
      <c r="H1183" s="229" t="s">
        <v>315</v>
      </c>
      <c r="I1183" s="229" t="s">
        <v>381</v>
      </c>
      <c r="M1183" s="229" t="s">
        <v>298</v>
      </c>
      <c r="Q1183" s="229">
        <v>900</v>
      </c>
    </row>
    <row r="1184" spans="1:17" s="229" customFormat="1" ht="17.25" customHeight="1" x14ac:dyDescent="0.2">
      <c r="A1184" s="229">
        <v>413401</v>
      </c>
      <c r="B1184" s="229" t="s">
        <v>2210</v>
      </c>
      <c r="C1184" s="229" t="s">
        <v>965</v>
      </c>
      <c r="D1184" s="229" t="s">
        <v>962</v>
      </c>
      <c r="E1184" s="229" t="s">
        <v>152</v>
      </c>
      <c r="F1184" s="229">
        <v>32236</v>
      </c>
      <c r="G1184" s="229" t="s">
        <v>284</v>
      </c>
      <c r="H1184" s="229" t="s">
        <v>315</v>
      </c>
      <c r="I1184" s="229" t="s">
        <v>381</v>
      </c>
      <c r="M1184" s="229" t="s">
        <v>284</v>
      </c>
      <c r="Q1184" s="229">
        <v>900</v>
      </c>
    </row>
    <row r="1185" spans="1:17" s="229" customFormat="1" ht="17.25" customHeight="1" x14ac:dyDescent="0.2">
      <c r="A1185" s="229">
        <v>413345</v>
      </c>
      <c r="B1185" s="229" t="s">
        <v>1988</v>
      </c>
      <c r="C1185" s="229" t="s">
        <v>392</v>
      </c>
      <c r="D1185" s="229" t="s">
        <v>1989</v>
      </c>
      <c r="E1185" s="229" t="s">
        <v>151</v>
      </c>
      <c r="F1185" s="229">
        <v>32250</v>
      </c>
      <c r="G1185" s="229" t="s">
        <v>284</v>
      </c>
      <c r="H1185" s="229" t="s">
        <v>315</v>
      </c>
      <c r="I1185" s="229" t="s">
        <v>381</v>
      </c>
      <c r="M1185" s="229" t="s">
        <v>284</v>
      </c>
      <c r="Q1185" s="229">
        <v>900</v>
      </c>
    </row>
    <row r="1186" spans="1:17" s="229" customFormat="1" ht="17.25" customHeight="1" x14ac:dyDescent="0.2">
      <c r="A1186" s="229">
        <v>410198</v>
      </c>
      <c r="B1186" s="229" t="s">
        <v>2212</v>
      </c>
      <c r="C1186" s="229" t="s">
        <v>76</v>
      </c>
      <c r="D1186" s="229" t="s">
        <v>683</v>
      </c>
      <c r="E1186" s="229" t="s">
        <v>151</v>
      </c>
      <c r="F1186" s="229">
        <v>32314</v>
      </c>
      <c r="G1186" s="229" t="s">
        <v>2566</v>
      </c>
      <c r="H1186" s="229" t="s">
        <v>315</v>
      </c>
      <c r="I1186" s="229" t="s">
        <v>381</v>
      </c>
      <c r="M1186" s="229" t="s">
        <v>309</v>
      </c>
      <c r="Q1186" s="229">
        <v>900</v>
      </c>
    </row>
    <row r="1187" spans="1:17" s="229" customFormat="1" ht="17.25" customHeight="1" x14ac:dyDescent="0.2">
      <c r="A1187" s="229">
        <v>412715</v>
      </c>
      <c r="B1187" s="229" t="s">
        <v>2237</v>
      </c>
      <c r="C1187" s="229" t="s">
        <v>678</v>
      </c>
      <c r="D1187" s="229" t="s">
        <v>926</v>
      </c>
      <c r="E1187" s="229" t="s">
        <v>151</v>
      </c>
      <c r="F1187" s="229">
        <v>32404</v>
      </c>
      <c r="G1187" s="229" t="s">
        <v>284</v>
      </c>
      <c r="H1187" s="229" t="s">
        <v>315</v>
      </c>
      <c r="I1187" s="229" t="s">
        <v>381</v>
      </c>
      <c r="M1187" s="229" t="s">
        <v>284</v>
      </c>
      <c r="Q1187" s="229">
        <v>900</v>
      </c>
    </row>
    <row r="1188" spans="1:17" s="229" customFormat="1" ht="17.25" customHeight="1" x14ac:dyDescent="0.2">
      <c r="A1188" s="229">
        <v>412038</v>
      </c>
      <c r="B1188" s="229" t="s">
        <v>2179</v>
      </c>
      <c r="C1188" s="229" t="s">
        <v>779</v>
      </c>
      <c r="D1188" s="229" t="s">
        <v>2180</v>
      </c>
      <c r="E1188" s="229" t="s">
        <v>152</v>
      </c>
      <c r="F1188" s="229">
        <v>32424</v>
      </c>
      <c r="G1188" s="229" t="s">
        <v>301</v>
      </c>
      <c r="H1188" s="229" t="s">
        <v>315</v>
      </c>
      <c r="I1188" s="229" t="s">
        <v>381</v>
      </c>
      <c r="M1188" s="229" t="s">
        <v>293</v>
      </c>
      <c r="Q1188" s="229">
        <v>900</v>
      </c>
    </row>
    <row r="1189" spans="1:17" s="229" customFormat="1" ht="17.25" customHeight="1" x14ac:dyDescent="0.2">
      <c r="A1189" s="229">
        <v>409980</v>
      </c>
      <c r="B1189" s="229" t="s">
        <v>2113</v>
      </c>
      <c r="C1189" s="229" t="s">
        <v>92</v>
      </c>
      <c r="D1189" s="229" t="s">
        <v>2114</v>
      </c>
      <c r="E1189" s="229" t="s">
        <v>151</v>
      </c>
      <c r="F1189" s="229">
        <v>32454</v>
      </c>
      <c r="G1189" s="229" t="s">
        <v>284</v>
      </c>
      <c r="H1189" s="229" t="s">
        <v>315</v>
      </c>
      <c r="I1189" s="229" t="s">
        <v>381</v>
      </c>
      <c r="M1189" s="229" t="s">
        <v>302</v>
      </c>
      <c r="Q1189" s="229">
        <v>900</v>
      </c>
    </row>
    <row r="1190" spans="1:17" s="229" customFormat="1" ht="17.25" customHeight="1" x14ac:dyDescent="0.2">
      <c r="A1190" s="229">
        <v>410707</v>
      </c>
      <c r="B1190" s="229" t="s">
        <v>2088</v>
      </c>
      <c r="C1190" s="229" t="s">
        <v>81</v>
      </c>
      <c r="D1190" s="229" t="s">
        <v>893</v>
      </c>
      <c r="E1190" s="229" t="s">
        <v>151</v>
      </c>
      <c r="F1190" s="229">
        <v>32509</v>
      </c>
      <c r="G1190" s="229" t="s">
        <v>303</v>
      </c>
      <c r="H1190" s="229" t="s">
        <v>315</v>
      </c>
      <c r="I1190" s="229" t="s">
        <v>381</v>
      </c>
      <c r="M1190" s="229" t="s">
        <v>303</v>
      </c>
      <c r="Q1190" s="229">
        <v>900</v>
      </c>
    </row>
    <row r="1191" spans="1:17" s="229" customFormat="1" ht="17.25" customHeight="1" x14ac:dyDescent="0.2">
      <c r="A1191" s="229">
        <v>409146</v>
      </c>
      <c r="B1191" s="229" t="s">
        <v>745</v>
      </c>
      <c r="C1191" s="229" t="s">
        <v>2257</v>
      </c>
      <c r="D1191" s="229" t="s">
        <v>2258</v>
      </c>
      <c r="E1191" s="229" t="s">
        <v>151</v>
      </c>
      <c r="F1191" s="229">
        <v>32512</v>
      </c>
      <c r="G1191" s="229" t="s">
        <v>2668</v>
      </c>
      <c r="H1191" s="229" t="s">
        <v>315</v>
      </c>
      <c r="I1191" s="229" t="s">
        <v>381</v>
      </c>
      <c r="M1191" s="229" t="s">
        <v>309</v>
      </c>
      <c r="Q1191" s="229">
        <v>900</v>
      </c>
    </row>
    <row r="1192" spans="1:17" s="229" customFormat="1" ht="17.25" customHeight="1" x14ac:dyDescent="0.2">
      <c r="A1192" s="229">
        <v>411862</v>
      </c>
      <c r="B1192" s="229" t="s">
        <v>2129</v>
      </c>
      <c r="C1192" s="229" t="s">
        <v>75</v>
      </c>
      <c r="D1192" s="229" t="s">
        <v>2130</v>
      </c>
      <c r="E1192" s="229" t="s">
        <v>151</v>
      </c>
      <c r="F1192" s="229">
        <v>32514</v>
      </c>
      <c r="G1192" s="229" t="s">
        <v>294</v>
      </c>
      <c r="H1192" s="229" t="s">
        <v>315</v>
      </c>
      <c r="I1192" s="229" t="s">
        <v>381</v>
      </c>
      <c r="M1192" s="229" t="s">
        <v>293</v>
      </c>
      <c r="Q1192" s="229">
        <v>900</v>
      </c>
    </row>
    <row r="1193" spans="1:17" s="229" customFormat="1" ht="17.25" customHeight="1" x14ac:dyDescent="0.2">
      <c r="A1193" s="229">
        <v>413082</v>
      </c>
      <c r="B1193" s="229" t="s">
        <v>1990</v>
      </c>
      <c r="C1193" s="229" t="s">
        <v>122</v>
      </c>
      <c r="D1193" s="229" t="s">
        <v>259</v>
      </c>
      <c r="E1193" s="229" t="s">
        <v>151</v>
      </c>
      <c r="F1193" s="229">
        <v>32698</v>
      </c>
      <c r="G1193" s="229" t="s">
        <v>2623</v>
      </c>
      <c r="H1193" s="229" t="s">
        <v>315</v>
      </c>
      <c r="I1193" s="229" t="s">
        <v>381</v>
      </c>
      <c r="M1193" s="229" t="s">
        <v>289</v>
      </c>
      <c r="Q1193" s="229">
        <v>900</v>
      </c>
    </row>
    <row r="1194" spans="1:17" s="229" customFormat="1" ht="17.25" customHeight="1" x14ac:dyDescent="0.2">
      <c r="A1194" s="229">
        <v>411875</v>
      </c>
      <c r="B1194" s="229" t="s">
        <v>1973</v>
      </c>
      <c r="C1194" s="229" t="s">
        <v>112</v>
      </c>
      <c r="D1194" s="229" t="s">
        <v>1974</v>
      </c>
      <c r="E1194" s="229" t="s">
        <v>151</v>
      </c>
      <c r="F1194" s="229">
        <v>32861</v>
      </c>
      <c r="G1194" s="229" t="s">
        <v>2648</v>
      </c>
      <c r="H1194" s="229" t="s">
        <v>315</v>
      </c>
      <c r="I1194" s="229" t="s">
        <v>381</v>
      </c>
      <c r="M1194" s="229" t="s">
        <v>303</v>
      </c>
      <c r="Q1194" s="229">
        <v>900</v>
      </c>
    </row>
    <row r="1195" spans="1:17" s="229" customFormat="1" ht="17.25" customHeight="1" x14ac:dyDescent="0.2">
      <c r="A1195" s="229">
        <v>410717</v>
      </c>
      <c r="B1195" s="229" t="s">
        <v>387</v>
      </c>
      <c r="D1195" s="229" t="s">
        <v>388</v>
      </c>
      <c r="E1195" s="229" t="s">
        <v>151</v>
      </c>
      <c r="F1195" s="229">
        <v>32874</v>
      </c>
      <c r="G1195" s="229" t="s">
        <v>817</v>
      </c>
      <c r="H1195" s="229" t="s">
        <v>315</v>
      </c>
      <c r="I1195" s="229" t="s">
        <v>381</v>
      </c>
      <c r="M1195" s="229" t="s">
        <v>293</v>
      </c>
      <c r="Q1195" s="229">
        <v>900</v>
      </c>
    </row>
    <row r="1196" spans="1:17" s="229" customFormat="1" ht="17.25" customHeight="1" x14ac:dyDescent="0.2">
      <c r="A1196" s="229">
        <v>414188</v>
      </c>
      <c r="B1196" s="229" t="s">
        <v>2188</v>
      </c>
      <c r="C1196" s="229" t="s">
        <v>114</v>
      </c>
      <c r="D1196" s="229" t="s">
        <v>245</v>
      </c>
      <c r="E1196" s="229" t="s">
        <v>151</v>
      </c>
      <c r="F1196" s="229">
        <v>32891</v>
      </c>
      <c r="G1196" s="229" t="s">
        <v>284</v>
      </c>
      <c r="H1196" s="229" t="s">
        <v>315</v>
      </c>
      <c r="I1196" s="229" t="s">
        <v>381</v>
      </c>
      <c r="M1196" s="229" t="s">
        <v>284</v>
      </c>
      <c r="Q1196" s="229">
        <v>900</v>
      </c>
    </row>
    <row r="1197" spans="1:17" s="229" customFormat="1" ht="17.25" customHeight="1" x14ac:dyDescent="0.2">
      <c r="A1197" s="229">
        <v>413060</v>
      </c>
      <c r="B1197" s="229" t="s">
        <v>2189</v>
      </c>
      <c r="C1197" s="229" t="s">
        <v>116</v>
      </c>
      <c r="D1197" s="229" t="s">
        <v>98</v>
      </c>
      <c r="E1197" s="229" t="s">
        <v>151</v>
      </c>
      <c r="F1197" s="229">
        <v>32980</v>
      </c>
      <c r="G1197" s="229" t="s">
        <v>284</v>
      </c>
      <c r="H1197" s="229" t="s">
        <v>315</v>
      </c>
      <c r="I1197" s="229" t="s">
        <v>381</v>
      </c>
      <c r="M1197" s="229" t="s">
        <v>284</v>
      </c>
      <c r="Q1197" s="229">
        <v>900</v>
      </c>
    </row>
    <row r="1198" spans="1:17" s="229" customFormat="1" ht="17.25" customHeight="1" x14ac:dyDescent="0.2">
      <c r="A1198" s="229">
        <v>414741</v>
      </c>
      <c r="B1198" s="229" t="s">
        <v>2014</v>
      </c>
      <c r="C1198" s="229" t="s">
        <v>125</v>
      </c>
      <c r="D1198" s="229" t="s">
        <v>746</v>
      </c>
      <c r="E1198" s="229" t="s">
        <v>151</v>
      </c>
      <c r="F1198" s="229">
        <v>33006</v>
      </c>
      <c r="G1198" s="229" t="s">
        <v>284</v>
      </c>
      <c r="H1198" s="229" t="s">
        <v>315</v>
      </c>
      <c r="I1198" s="229" t="s">
        <v>381</v>
      </c>
      <c r="M1198" s="229" t="s">
        <v>284</v>
      </c>
      <c r="Q1198" s="229">
        <v>900</v>
      </c>
    </row>
    <row r="1199" spans="1:17" s="229" customFormat="1" ht="17.25" customHeight="1" x14ac:dyDescent="0.2">
      <c r="A1199" s="229">
        <v>410771</v>
      </c>
      <c r="B1199" s="229" t="s">
        <v>2137</v>
      </c>
      <c r="C1199" s="229" t="s">
        <v>799</v>
      </c>
      <c r="D1199" s="229" t="s">
        <v>2138</v>
      </c>
      <c r="E1199" s="229" t="s">
        <v>151</v>
      </c>
      <c r="F1199" s="229">
        <v>33178</v>
      </c>
      <c r="G1199" s="229" t="s">
        <v>2575</v>
      </c>
      <c r="H1199" s="229" t="s">
        <v>315</v>
      </c>
      <c r="I1199" s="229" t="s">
        <v>381</v>
      </c>
      <c r="M1199" s="229" t="s">
        <v>287</v>
      </c>
      <c r="Q1199" s="229">
        <v>900</v>
      </c>
    </row>
    <row r="1200" spans="1:17" s="229" customFormat="1" ht="17.25" customHeight="1" x14ac:dyDescent="0.2">
      <c r="A1200" s="229">
        <v>418013</v>
      </c>
      <c r="B1200" s="229" t="s">
        <v>394</v>
      </c>
      <c r="C1200" s="229" t="s">
        <v>75</v>
      </c>
      <c r="D1200" s="229" t="s">
        <v>235</v>
      </c>
      <c r="E1200" s="229" t="s">
        <v>151</v>
      </c>
      <c r="F1200" s="229">
        <v>33239</v>
      </c>
      <c r="G1200" s="229" t="s">
        <v>2562</v>
      </c>
      <c r="H1200" s="229" t="s">
        <v>315</v>
      </c>
      <c r="I1200" s="229" t="s">
        <v>381</v>
      </c>
      <c r="M1200" s="229" t="s">
        <v>293</v>
      </c>
      <c r="Q1200" s="229">
        <v>900</v>
      </c>
    </row>
    <row r="1201" spans="1:17" s="229" customFormat="1" ht="17.25" customHeight="1" x14ac:dyDescent="0.2">
      <c r="A1201" s="229">
        <v>416541</v>
      </c>
      <c r="B1201" s="229" t="s">
        <v>2199</v>
      </c>
      <c r="C1201" s="229" t="s">
        <v>583</v>
      </c>
      <c r="D1201" s="229" t="s">
        <v>804</v>
      </c>
      <c r="E1201" s="229" t="s">
        <v>152</v>
      </c>
      <c r="F1201" s="229">
        <v>33240</v>
      </c>
      <c r="G1201" s="229" t="s">
        <v>284</v>
      </c>
      <c r="H1201" s="229" t="s">
        <v>315</v>
      </c>
      <c r="I1201" s="229" t="s">
        <v>381</v>
      </c>
      <c r="M1201" s="229" t="s">
        <v>284</v>
      </c>
      <c r="Q1201" s="229">
        <v>900</v>
      </c>
    </row>
    <row r="1202" spans="1:17" s="229" customFormat="1" ht="17.25" customHeight="1" x14ac:dyDescent="0.2">
      <c r="A1202" s="229">
        <v>415111</v>
      </c>
      <c r="B1202" s="229" t="s">
        <v>2021</v>
      </c>
      <c r="C1202" s="229" t="s">
        <v>937</v>
      </c>
      <c r="D1202" s="229" t="s">
        <v>557</v>
      </c>
      <c r="E1202" s="229" t="s">
        <v>151</v>
      </c>
      <c r="F1202" s="229">
        <v>33250</v>
      </c>
      <c r="G1202" s="229" t="s">
        <v>2761</v>
      </c>
      <c r="H1202" s="229" t="s">
        <v>315</v>
      </c>
      <c r="I1202" s="229" t="s">
        <v>381</v>
      </c>
      <c r="M1202" s="229" t="s">
        <v>298</v>
      </c>
      <c r="Q1202" s="229">
        <v>900</v>
      </c>
    </row>
    <row r="1203" spans="1:17" s="229" customFormat="1" ht="17.25" customHeight="1" x14ac:dyDescent="0.2">
      <c r="A1203" s="229">
        <v>414068</v>
      </c>
      <c r="B1203" s="229" t="s">
        <v>2219</v>
      </c>
      <c r="C1203" s="229" t="s">
        <v>81</v>
      </c>
      <c r="D1203" s="229" t="s">
        <v>2220</v>
      </c>
      <c r="E1203" s="229" t="s">
        <v>152</v>
      </c>
      <c r="F1203" s="229">
        <v>33263</v>
      </c>
      <c r="G1203" s="229" t="s">
        <v>2662</v>
      </c>
      <c r="H1203" s="229" t="s">
        <v>315</v>
      </c>
      <c r="I1203" s="229" t="s">
        <v>381</v>
      </c>
      <c r="M1203" s="229" t="s">
        <v>303</v>
      </c>
      <c r="Q1203" s="229">
        <v>900</v>
      </c>
    </row>
    <row r="1204" spans="1:17" s="229" customFormat="1" ht="17.25" customHeight="1" x14ac:dyDescent="0.2">
      <c r="A1204" s="229">
        <v>415547</v>
      </c>
      <c r="B1204" s="229" t="s">
        <v>2187</v>
      </c>
      <c r="C1204" s="229" t="s">
        <v>954</v>
      </c>
      <c r="D1204" s="229" t="s">
        <v>240</v>
      </c>
      <c r="E1204" s="229" t="s">
        <v>151</v>
      </c>
      <c r="F1204" s="229">
        <v>33288</v>
      </c>
      <c r="G1204" s="229" t="s">
        <v>284</v>
      </c>
      <c r="H1204" s="229" t="s">
        <v>315</v>
      </c>
      <c r="I1204" s="229" t="s">
        <v>381</v>
      </c>
      <c r="M1204" s="229" t="s">
        <v>284</v>
      </c>
      <c r="Q1204" s="229">
        <v>900</v>
      </c>
    </row>
    <row r="1205" spans="1:17" s="229" customFormat="1" ht="17.25" customHeight="1" x14ac:dyDescent="0.2">
      <c r="A1205" s="229">
        <v>413288</v>
      </c>
      <c r="B1205" s="229" t="s">
        <v>2155</v>
      </c>
      <c r="C1205" s="229" t="s">
        <v>126</v>
      </c>
      <c r="D1205" s="229" t="s">
        <v>518</v>
      </c>
      <c r="E1205" s="229" t="s">
        <v>151</v>
      </c>
      <c r="F1205" s="229">
        <v>33337</v>
      </c>
      <c r="G1205" s="229" t="s">
        <v>284</v>
      </c>
      <c r="H1205" s="229" t="s">
        <v>315</v>
      </c>
      <c r="I1205" s="229" t="s">
        <v>381</v>
      </c>
      <c r="M1205" s="229" t="s">
        <v>284</v>
      </c>
      <c r="Q1205" s="229">
        <v>900</v>
      </c>
    </row>
    <row r="1206" spans="1:17" s="229" customFormat="1" ht="17.25" customHeight="1" x14ac:dyDescent="0.2">
      <c r="A1206" s="229">
        <v>414217</v>
      </c>
      <c r="B1206" s="229" t="s">
        <v>1970</v>
      </c>
      <c r="C1206" s="229" t="s">
        <v>97</v>
      </c>
      <c r="D1206" s="229" t="s">
        <v>1971</v>
      </c>
      <c r="E1206" s="229" t="s">
        <v>151</v>
      </c>
      <c r="F1206" s="229">
        <v>33378</v>
      </c>
      <c r="G1206" s="229" t="s">
        <v>2647</v>
      </c>
      <c r="H1206" s="229" t="s">
        <v>315</v>
      </c>
      <c r="I1206" s="229" t="s">
        <v>381</v>
      </c>
      <c r="M1206" s="229" t="s">
        <v>303</v>
      </c>
      <c r="Q1206" s="229">
        <v>900</v>
      </c>
    </row>
    <row r="1207" spans="1:17" s="229" customFormat="1" ht="17.25" customHeight="1" x14ac:dyDescent="0.2">
      <c r="A1207" s="229">
        <v>412859</v>
      </c>
      <c r="B1207" s="229" t="s">
        <v>1972</v>
      </c>
      <c r="C1207" s="229" t="s">
        <v>114</v>
      </c>
      <c r="D1207" s="229" t="s">
        <v>235</v>
      </c>
      <c r="E1207" s="229" t="s">
        <v>152</v>
      </c>
      <c r="F1207" s="229">
        <v>33415</v>
      </c>
      <c r="G1207" s="229" t="s">
        <v>284</v>
      </c>
      <c r="H1207" s="229" t="s">
        <v>315</v>
      </c>
      <c r="I1207" s="229" t="s">
        <v>381</v>
      </c>
      <c r="M1207" s="229" t="s">
        <v>284</v>
      </c>
      <c r="Q1207" s="229">
        <v>900</v>
      </c>
    </row>
    <row r="1208" spans="1:17" s="229" customFormat="1" ht="17.25" customHeight="1" x14ac:dyDescent="0.2">
      <c r="A1208" s="229">
        <v>412748</v>
      </c>
      <c r="B1208" s="229" t="s">
        <v>1937</v>
      </c>
      <c r="C1208" s="229" t="s">
        <v>118</v>
      </c>
      <c r="D1208" s="229" t="s">
        <v>1938</v>
      </c>
      <c r="E1208" s="229" t="s">
        <v>151</v>
      </c>
      <c r="F1208" s="229">
        <v>33451</v>
      </c>
      <c r="G1208" s="229" t="s">
        <v>287</v>
      </c>
      <c r="H1208" s="229" t="s">
        <v>316</v>
      </c>
      <c r="I1208" s="229" t="s">
        <v>381</v>
      </c>
      <c r="M1208" s="229" t="s">
        <v>274</v>
      </c>
      <c r="Q1208" s="229">
        <v>900</v>
      </c>
    </row>
    <row r="1209" spans="1:17" s="229" customFormat="1" ht="17.25" customHeight="1" x14ac:dyDescent="0.2">
      <c r="A1209" s="229">
        <v>413248</v>
      </c>
      <c r="B1209" s="229" t="s">
        <v>2015</v>
      </c>
      <c r="C1209" s="229" t="s">
        <v>638</v>
      </c>
      <c r="D1209" s="229" t="s">
        <v>2016</v>
      </c>
      <c r="E1209" s="229" t="s">
        <v>151</v>
      </c>
      <c r="F1209" s="229">
        <v>33557</v>
      </c>
      <c r="G1209" s="229" t="s">
        <v>310</v>
      </c>
      <c r="H1209" s="229" t="s">
        <v>315</v>
      </c>
      <c r="I1209" s="229" t="s">
        <v>381</v>
      </c>
      <c r="M1209" s="229" t="s">
        <v>293</v>
      </c>
      <c r="Q1209" s="229">
        <v>900</v>
      </c>
    </row>
    <row r="1210" spans="1:17" s="229" customFormat="1" ht="17.25" customHeight="1" x14ac:dyDescent="0.2">
      <c r="A1210" s="229">
        <v>416813</v>
      </c>
      <c r="B1210" s="229" t="s">
        <v>2149</v>
      </c>
      <c r="C1210" s="229" t="s">
        <v>74</v>
      </c>
      <c r="D1210" s="229" t="s">
        <v>2150</v>
      </c>
      <c r="E1210" s="229" t="s">
        <v>152</v>
      </c>
      <c r="F1210" s="229">
        <v>33604</v>
      </c>
      <c r="G1210" s="229" t="s">
        <v>284</v>
      </c>
      <c r="H1210" s="229" t="s">
        <v>315</v>
      </c>
      <c r="I1210" s="229" t="s">
        <v>381</v>
      </c>
      <c r="M1210" s="229" t="s">
        <v>284</v>
      </c>
      <c r="Q1210" s="229">
        <v>900</v>
      </c>
    </row>
    <row r="1211" spans="1:17" s="229" customFormat="1" ht="17.25" customHeight="1" x14ac:dyDescent="0.2">
      <c r="A1211" s="229">
        <v>417723</v>
      </c>
      <c r="B1211" s="229" t="s">
        <v>2064</v>
      </c>
      <c r="C1211" s="229" t="s">
        <v>2065</v>
      </c>
      <c r="D1211" s="229" t="s">
        <v>427</v>
      </c>
      <c r="E1211" s="229" t="s">
        <v>151</v>
      </c>
      <c r="F1211" s="229">
        <v>33604</v>
      </c>
      <c r="G1211" s="229" t="s">
        <v>284</v>
      </c>
      <c r="H1211" s="229" t="s">
        <v>315</v>
      </c>
      <c r="I1211" s="229" t="s">
        <v>381</v>
      </c>
      <c r="M1211" s="229" t="s">
        <v>284</v>
      </c>
      <c r="Q1211" s="229">
        <v>900</v>
      </c>
    </row>
    <row r="1212" spans="1:17" s="229" customFormat="1" ht="17.25" customHeight="1" x14ac:dyDescent="0.2">
      <c r="A1212" s="229">
        <v>413482</v>
      </c>
      <c r="B1212" s="229" t="s">
        <v>2135</v>
      </c>
      <c r="C1212" s="229" t="s">
        <v>606</v>
      </c>
      <c r="D1212" s="229" t="s">
        <v>2136</v>
      </c>
      <c r="E1212" s="229" t="s">
        <v>151</v>
      </c>
      <c r="F1212" s="229">
        <v>33604</v>
      </c>
      <c r="G1212" s="229" t="s">
        <v>2570</v>
      </c>
      <c r="H1212" s="229" t="s">
        <v>315</v>
      </c>
      <c r="I1212" s="229" t="s">
        <v>381</v>
      </c>
      <c r="M1212" s="229" t="s">
        <v>293</v>
      </c>
      <c r="Q1212" s="229">
        <v>900</v>
      </c>
    </row>
    <row r="1213" spans="1:17" s="229" customFormat="1" ht="17.25" customHeight="1" x14ac:dyDescent="0.2">
      <c r="A1213" s="229">
        <v>413410</v>
      </c>
      <c r="B1213" s="229" t="s">
        <v>2097</v>
      </c>
      <c r="C1213" s="229" t="s">
        <v>74</v>
      </c>
      <c r="D1213" s="229" t="s">
        <v>755</v>
      </c>
      <c r="E1213" s="229" t="s">
        <v>151</v>
      </c>
      <c r="F1213" s="229">
        <v>33631</v>
      </c>
      <c r="G1213" s="229" t="s">
        <v>2616</v>
      </c>
      <c r="H1213" s="229" t="s">
        <v>315</v>
      </c>
      <c r="I1213" s="229" t="s">
        <v>381</v>
      </c>
      <c r="M1213" s="229" t="s">
        <v>293</v>
      </c>
      <c r="Q1213" s="229">
        <v>900</v>
      </c>
    </row>
    <row r="1214" spans="1:17" s="229" customFormat="1" ht="17.25" customHeight="1" x14ac:dyDescent="0.2">
      <c r="A1214" s="229">
        <v>419647</v>
      </c>
      <c r="B1214" s="229" t="s">
        <v>2197</v>
      </c>
      <c r="C1214" s="229" t="s">
        <v>480</v>
      </c>
      <c r="D1214" s="229" t="s">
        <v>224</v>
      </c>
      <c r="E1214" s="229" t="s">
        <v>152</v>
      </c>
      <c r="F1214" s="229">
        <v>33664</v>
      </c>
      <c r="G1214" s="229" t="s">
        <v>287</v>
      </c>
      <c r="H1214" s="229" t="s">
        <v>315</v>
      </c>
      <c r="I1214" s="229" t="s">
        <v>381</v>
      </c>
      <c r="M1214" s="229" t="s">
        <v>287</v>
      </c>
      <c r="Q1214" s="229">
        <v>900</v>
      </c>
    </row>
    <row r="1215" spans="1:17" s="229" customFormat="1" ht="17.25" customHeight="1" x14ac:dyDescent="0.2">
      <c r="A1215" s="229">
        <v>415657</v>
      </c>
      <c r="B1215" s="229" t="s">
        <v>2211</v>
      </c>
      <c r="C1215" s="229" t="s">
        <v>269</v>
      </c>
      <c r="D1215" s="229" t="s">
        <v>211</v>
      </c>
      <c r="E1215" s="229" t="s">
        <v>151</v>
      </c>
      <c r="F1215" s="229">
        <v>33722</v>
      </c>
      <c r="G1215" s="229" t="s">
        <v>284</v>
      </c>
      <c r="H1215" s="229" t="s">
        <v>315</v>
      </c>
      <c r="I1215" s="229" t="s">
        <v>381</v>
      </c>
      <c r="M1215" s="229" t="s">
        <v>284</v>
      </c>
      <c r="Q1215" s="229">
        <v>900</v>
      </c>
    </row>
    <row r="1216" spans="1:17" s="229" customFormat="1" ht="17.25" customHeight="1" x14ac:dyDescent="0.2">
      <c r="A1216" s="229">
        <v>415918</v>
      </c>
      <c r="B1216" s="229" t="s">
        <v>2184</v>
      </c>
      <c r="C1216" s="229" t="s">
        <v>539</v>
      </c>
      <c r="D1216" s="229" t="s">
        <v>944</v>
      </c>
      <c r="E1216" s="229" t="s">
        <v>152</v>
      </c>
      <c r="F1216" s="229">
        <v>33970</v>
      </c>
      <c r="G1216" s="229" t="s">
        <v>2660</v>
      </c>
      <c r="H1216" s="229" t="s">
        <v>315</v>
      </c>
      <c r="I1216" s="229" t="s">
        <v>381</v>
      </c>
      <c r="M1216" s="229" t="s">
        <v>298</v>
      </c>
      <c r="Q1216" s="229">
        <v>900</v>
      </c>
    </row>
    <row r="1217" spans="1:17" s="229" customFormat="1" ht="17.25" customHeight="1" x14ac:dyDescent="0.2">
      <c r="A1217" s="229">
        <v>414692</v>
      </c>
      <c r="B1217" s="229" t="s">
        <v>2111</v>
      </c>
      <c r="C1217" s="229" t="s">
        <v>110</v>
      </c>
      <c r="D1217" s="229" t="s">
        <v>243</v>
      </c>
      <c r="E1217" s="229" t="s">
        <v>152</v>
      </c>
      <c r="F1217" s="229">
        <v>33989</v>
      </c>
      <c r="G1217" s="229" t="s">
        <v>284</v>
      </c>
      <c r="H1217" s="229" t="s">
        <v>315</v>
      </c>
      <c r="I1217" s="229" t="s">
        <v>381</v>
      </c>
      <c r="M1217" s="229" t="s">
        <v>284</v>
      </c>
      <c r="Q1217" s="229">
        <v>900</v>
      </c>
    </row>
    <row r="1218" spans="1:17" s="229" customFormat="1" ht="17.25" customHeight="1" x14ac:dyDescent="0.2">
      <c r="A1218" s="229">
        <v>417715</v>
      </c>
      <c r="B1218" s="229" t="s">
        <v>2051</v>
      </c>
      <c r="C1218" s="229" t="s">
        <v>575</v>
      </c>
      <c r="D1218" s="229" t="s">
        <v>253</v>
      </c>
      <c r="E1218" s="229" t="s">
        <v>151</v>
      </c>
      <c r="F1218" s="229">
        <v>34016</v>
      </c>
      <c r="G1218" s="229" t="s">
        <v>284</v>
      </c>
      <c r="H1218" s="229" t="s">
        <v>315</v>
      </c>
      <c r="I1218" s="229" t="s">
        <v>381</v>
      </c>
      <c r="M1218" s="229" t="s">
        <v>284</v>
      </c>
      <c r="Q1218" s="229">
        <v>900</v>
      </c>
    </row>
    <row r="1219" spans="1:17" s="229" customFormat="1" ht="17.25" customHeight="1" x14ac:dyDescent="0.2">
      <c r="A1219" s="229">
        <v>416886</v>
      </c>
      <c r="B1219" s="229" t="s">
        <v>2208</v>
      </c>
      <c r="C1219" s="229" t="s">
        <v>602</v>
      </c>
      <c r="D1219" s="229" t="s">
        <v>570</v>
      </c>
      <c r="E1219" s="229" t="s">
        <v>151</v>
      </c>
      <c r="F1219" s="229">
        <v>34053</v>
      </c>
      <c r="G1219" s="229" t="s">
        <v>303</v>
      </c>
      <c r="H1219" s="229" t="s">
        <v>315</v>
      </c>
      <c r="I1219" s="229" t="s">
        <v>381</v>
      </c>
      <c r="M1219" s="229" t="s">
        <v>303</v>
      </c>
      <c r="Q1219" s="229">
        <v>900</v>
      </c>
    </row>
    <row r="1220" spans="1:17" s="229" customFormat="1" ht="17.25" customHeight="1" x14ac:dyDescent="0.2">
      <c r="A1220" s="229">
        <v>418279</v>
      </c>
      <c r="B1220" s="229" t="s">
        <v>2147</v>
      </c>
      <c r="C1220" s="229" t="s">
        <v>727</v>
      </c>
      <c r="D1220" s="229" t="s">
        <v>809</v>
      </c>
      <c r="E1220" s="229" t="s">
        <v>151</v>
      </c>
      <c r="F1220" s="229">
        <v>34080</v>
      </c>
      <c r="G1220" s="229" t="s">
        <v>2627</v>
      </c>
      <c r="H1220" s="229" t="s">
        <v>315</v>
      </c>
      <c r="I1220" s="229" t="s">
        <v>381</v>
      </c>
      <c r="M1220" s="229" t="s">
        <v>293</v>
      </c>
      <c r="Q1220" s="229">
        <v>900</v>
      </c>
    </row>
    <row r="1221" spans="1:17" s="229" customFormat="1" ht="17.25" customHeight="1" x14ac:dyDescent="0.2">
      <c r="A1221" s="229">
        <v>418485</v>
      </c>
      <c r="B1221" s="229" t="s">
        <v>1942</v>
      </c>
      <c r="C1221" s="229" t="s">
        <v>92</v>
      </c>
      <c r="D1221" s="229" t="s">
        <v>249</v>
      </c>
      <c r="E1221" s="229" t="s">
        <v>151</v>
      </c>
      <c r="F1221" s="229">
        <v>34087</v>
      </c>
      <c r="G1221" s="229" t="s">
        <v>293</v>
      </c>
      <c r="H1221" s="229" t="s">
        <v>315</v>
      </c>
      <c r="I1221" s="229" t="s">
        <v>381</v>
      </c>
      <c r="M1221" s="229" t="s">
        <v>284</v>
      </c>
      <c r="Q1221" s="229">
        <v>900</v>
      </c>
    </row>
    <row r="1222" spans="1:17" s="229" customFormat="1" ht="17.25" customHeight="1" x14ac:dyDescent="0.2">
      <c r="A1222" s="229">
        <v>416826</v>
      </c>
      <c r="B1222" s="229" t="s">
        <v>422</v>
      </c>
      <c r="C1222" s="229" t="s">
        <v>423</v>
      </c>
      <c r="D1222" s="229" t="s">
        <v>333</v>
      </c>
      <c r="E1222" s="229" t="s">
        <v>151</v>
      </c>
      <c r="F1222" s="229">
        <v>34335</v>
      </c>
      <c r="G1222" s="229" t="s">
        <v>2564</v>
      </c>
      <c r="H1222" s="229" t="s">
        <v>315</v>
      </c>
      <c r="I1222" s="229" t="s">
        <v>381</v>
      </c>
      <c r="M1222" s="229" t="s">
        <v>293</v>
      </c>
      <c r="Q1222" s="229">
        <v>900</v>
      </c>
    </row>
    <row r="1223" spans="1:17" s="229" customFormat="1" ht="17.25" customHeight="1" x14ac:dyDescent="0.2">
      <c r="A1223" s="229">
        <v>416043</v>
      </c>
      <c r="B1223" s="229" t="s">
        <v>2172</v>
      </c>
      <c r="C1223" s="229" t="s">
        <v>392</v>
      </c>
      <c r="D1223" s="229" t="s">
        <v>2173</v>
      </c>
      <c r="E1223" s="229" t="s">
        <v>151</v>
      </c>
      <c r="F1223" s="229">
        <v>34364</v>
      </c>
      <c r="G1223" s="229" t="s">
        <v>284</v>
      </c>
      <c r="H1223" s="229" t="s">
        <v>315</v>
      </c>
      <c r="I1223" s="229" t="s">
        <v>381</v>
      </c>
      <c r="M1223" s="229" t="s">
        <v>289</v>
      </c>
      <c r="Q1223" s="229">
        <v>900</v>
      </c>
    </row>
    <row r="1224" spans="1:17" s="229" customFormat="1" ht="17.25" customHeight="1" x14ac:dyDescent="0.2">
      <c r="A1224" s="229">
        <v>417218</v>
      </c>
      <c r="B1224" s="229" t="s">
        <v>2104</v>
      </c>
      <c r="C1224" s="229" t="s">
        <v>385</v>
      </c>
      <c r="D1224" s="229" t="s">
        <v>236</v>
      </c>
      <c r="E1224" s="229" t="s">
        <v>151</v>
      </c>
      <c r="F1224" s="229">
        <v>34458</v>
      </c>
      <c r="G1224" s="229" t="s">
        <v>284</v>
      </c>
      <c r="H1224" s="229" t="s">
        <v>315</v>
      </c>
      <c r="I1224" s="229" t="s">
        <v>381</v>
      </c>
      <c r="M1224" s="229" t="s">
        <v>284</v>
      </c>
      <c r="Q1224" s="229">
        <v>900</v>
      </c>
    </row>
    <row r="1225" spans="1:17" s="229" customFormat="1" ht="17.25" customHeight="1" x14ac:dyDescent="0.2">
      <c r="A1225" s="229">
        <v>419131</v>
      </c>
      <c r="B1225" s="229" t="s">
        <v>420</v>
      </c>
      <c r="C1225" s="229" t="s">
        <v>344</v>
      </c>
      <c r="D1225" s="229" t="s">
        <v>421</v>
      </c>
      <c r="E1225" s="229" t="s">
        <v>151</v>
      </c>
      <c r="F1225" s="229">
        <v>34700</v>
      </c>
      <c r="G1225" s="229" t="s">
        <v>284</v>
      </c>
      <c r="H1225" s="229" t="s">
        <v>315</v>
      </c>
      <c r="I1225" s="229" t="s">
        <v>381</v>
      </c>
      <c r="M1225" s="229" t="s">
        <v>284</v>
      </c>
      <c r="Q1225" s="229">
        <v>900</v>
      </c>
    </row>
    <row r="1226" spans="1:17" s="229" customFormat="1" ht="17.25" customHeight="1" x14ac:dyDescent="0.2">
      <c r="A1226" s="229">
        <v>419125</v>
      </c>
      <c r="B1226" s="229" t="s">
        <v>2056</v>
      </c>
      <c r="C1226" s="229" t="s">
        <v>111</v>
      </c>
      <c r="D1226" s="229" t="s">
        <v>218</v>
      </c>
      <c r="E1226" s="229" t="s">
        <v>151</v>
      </c>
      <c r="F1226" s="229">
        <v>34727</v>
      </c>
      <c r="G1226" s="229" t="s">
        <v>291</v>
      </c>
      <c r="H1226" s="229" t="s">
        <v>315</v>
      </c>
      <c r="I1226" s="229" t="s">
        <v>381</v>
      </c>
      <c r="M1226" s="229" t="s">
        <v>293</v>
      </c>
      <c r="Q1226" s="229">
        <v>900</v>
      </c>
    </row>
    <row r="1227" spans="1:17" s="229" customFormat="1" ht="17.25" customHeight="1" x14ac:dyDescent="0.2">
      <c r="A1227" s="229">
        <v>420937</v>
      </c>
      <c r="B1227" s="229" t="s">
        <v>395</v>
      </c>
      <c r="C1227" s="229" t="s">
        <v>132</v>
      </c>
      <c r="D1227" s="229" t="s">
        <v>396</v>
      </c>
      <c r="E1227" s="229" t="s">
        <v>151</v>
      </c>
      <c r="F1227" s="229">
        <v>34839</v>
      </c>
      <c r="G1227" s="229" t="s">
        <v>284</v>
      </c>
      <c r="H1227" s="229" t="s">
        <v>315</v>
      </c>
      <c r="I1227" s="229" t="s">
        <v>381</v>
      </c>
      <c r="M1227" s="229" t="s">
        <v>284</v>
      </c>
      <c r="Q1227" s="229">
        <v>900</v>
      </c>
    </row>
    <row r="1228" spans="1:17" s="229" customFormat="1" ht="17.25" customHeight="1" x14ac:dyDescent="0.2">
      <c r="A1228" s="229">
        <v>420220</v>
      </c>
      <c r="B1228" s="229" t="s">
        <v>1916</v>
      </c>
      <c r="C1228" s="229" t="s">
        <v>103</v>
      </c>
      <c r="D1228" s="229" t="s">
        <v>221</v>
      </c>
      <c r="E1228" s="229" t="s">
        <v>151</v>
      </c>
      <c r="F1228" s="229">
        <v>35431</v>
      </c>
      <c r="G1228" s="229" t="s">
        <v>284</v>
      </c>
      <c r="H1228" s="229" t="s">
        <v>315</v>
      </c>
      <c r="I1228" s="229" t="s">
        <v>381</v>
      </c>
      <c r="M1228" s="229" t="s">
        <v>284</v>
      </c>
      <c r="Q1228" s="229">
        <v>900</v>
      </c>
    </row>
    <row r="1229" spans="1:17" s="229" customFormat="1" ht="17.25" customHeight="1" x14ac:dyDescent="0.2">
      <c r="A1229" s="229">
        <v>409967</v>
      </c>
      <c r="B1229" s="229" t="s">
        <v>538</v>
      </c>
      <c r="C1229" s="229" t="s">
        <v>71</v>
      </c>
      <c r="D1229" s="229" t="s">
        <v>205</v>
      </c>
      <c r="E1229" s="229" t="s">
        <v>152</v>
      </c>
      <c r="I1229" s="229" t="s">
        <v>381</v>
      </c>
      <c r="Q1229" s="229">
        <v>900</v>
      </c>
    </row>
    <row r="1230" spans="1:17" s="229" customFormat="1" ht="17.25" customHeight="1" x14ac:dyDescent="0.2">
      <c r="A1230" s="229">
        <v>412823</v>
      </c>
      <c r="B1230" s="229" t="s">
        <v>1597</v>
      </c>
      <c r="C1230" s="229" t="s">
        <v>71</v>
      </c>
      <c r="D1230" s="229" t="s">
        <v>1598</v>
      </c>
      <c r="E1230" s="229" t="s">
        <v>152</v>
      </c>
      <c r="F1230" s="229">
        <v>31397</v>
      </c>
      <c r="G1230" s="229" t="s">
        <v>2709</v>
      </c>
      <c r="H1230" s="229" t="s">
        <v>315</v>
      </c>
      <c r="I1230" s="229" t="s">
        <v>381</v>
      </c>
      <c r="M1230" s="229" t="s">
        <v>289</v>
      </c>
      <c r="Q1230" s="229">
        <v>900</v>
      </c>
    </row>
    <row r="1231" spans="1:17" s="229" customFormat="1" ht="17.25" customHeight="1" x14ac:dyDescent="0.2">
      <c r="A1231" s="229">
        <v>410732</v>
      </c>
      <c r="B1231" s="229" t="s">
        <v>1187</v>
      </c>
      <c r="C1231" s="229" t="s">
        <v>84</v>
      </c>
      <c r="D1231" s="229" t="s">
        <v>1188</v>
      </c>
      <c r="E1231" s="229" t="s">
        <v>152</v>
      </c>
      <c r="F1231" s="229">
        <v>32309</v>
      </c>
      <c r="G1231" s="229" t="s">
        <v>284</v>
      </c>
      <c r="H1231" s="229" t="s">
        <v>315</v>
      </c>
      <c r="I1231" s="229" t="s">
        <v>381</v>
      </c>
      <c r="M1231" s="229" t="s">
        <v>293</v>
      </c>
      <c r="Q1231" s="229">
        <v>900</v>
      </c>
    </row>
    <row r="1232" spans="1:17" s="229" customFormat="1" ht="17.25" customHeight="1" x14ac:dyDescent="0.2">
      <c r="A1232" s="229">
        <v>418163</v>
      </c>
      <c r="B1232" s="229" t="s">
        <v>1588</v>
      </c>
      <c r="C1232" s="229" t="s">
        <v>876</v>
      </c>
      <c r="D1232" s="229" t="s">
        <v>879</v>
      </c>
      <c r="E1232" s="229" t="s">
        <v>152</v>
      </c>
      <c r="F1232" s="229">
        <v>33239</v>
      </c>
      <c r="G1232" s="229" t="s">
        <v>284</v>
      </c>
      <c r="H1232" s="229" t="s">
        <v>316</v>
      </c>
      <c r="I1232" s="229" t="s">
        <v>381</v>
      </c>
      <c r="M1232" s="229" t="s">
        <v>274</v>
      </c>
      <c r="Q1232" s="229">
        <v>900</v>
      </c>
    </row>
    <row r="1233" spans="1:22" s="229" customFormat="1" ht="17.25" customHeight="1" x14ac:dyDescent="0.2">
      <c r="A1233" s="229">
        <v>416971</v>
      </c>
      <c r="B1233" s="229" t="s">
        <v>516</v>
      </c>
      <c r="C1233" s="229" t="s">
        <v>517</v>
      </c>
      <c r="D1233" s="229" t="s">
        <v>518</v>
      </c>
      <c r="E1233" s="229" t="s">
        <v>152</v>
      </c>
      <c r="F1233" s="229">
        <v>34259</v>
      </c>
      <c r="G1233" s="229" t="s">
        <v>284</v>
      </c>
      <c r="H1233" s="229" t="s">
        <v>315</v>
      </c>
      <c r="I1233" s="229" t="s">
        <v>381</v>
      </c>
      <c r="M1233" s="229" t="s">
        <v>297</v>
      </c>
      <c r="Q1233" s="229">
        <v>900</v>
      </c>
    </row>
    <row r="1234" spans="1:22" s="229" customFormat="1" ht="17.25" customHeight="1" x14ac:dyDescent="0.2">
      <c r="A1234" s="229">
        <v>417740</v>
      </c>
      <c r="B1234" s="229" t="s">
        <v>2464</v>
      </c>
      <c r="C1234" s="229" t="s">
        <v>123</v>
      </c>
      <c r="D1234" s="229" t="s">
        <v>2465</v>
      </c>
      <c r="E1234" s="229" t="s">
        <v>152</v>
      </c>
      <c r="F1234" s="229">
        <v>31623</v>
      </c>
      <c r="G1234" s="229" t="s">
        <v>284</v>
      </c>
      <c r="H1234" s="229" t="s">
        <v>315</v>
      </c>
      <c r="I1234" s="229" t="s">
        <v>382</v>
      </c>
      <c r="M1234" s="229" t="s">
        <v>309</v>
      </c>
      <c r="Q1234" s="229">
        <v>900</v>
      </c>
    </row>
    <row r="1235" spans="1:22" s="229" customFormat="1" ht="17.25" customHeight="1" x14ac:dyDescent="0.2">
      <c r="A1235" s="229">
        <v>410930</v>
      </c>
      <c r="B1235" s="229" t="s">
        <v>2536</v>
      </c>
      <c r="C1235" s="229" t="s">
        <v>73</v>
      </c>
      <c r="D1235" s="229" t="s">
        <v>2537</v>
      </c>
      <c r="E1235" s="229" t="s">
        <v>152</v>
      </c>
      <c r="F1235" s="229">
        <v>31778</v>
      </c>
      <c r="G1235" s="229" t="s">
        <v>2760</v>
      </c>
      <c r="H1235" s="229" t="s">
        <v>315</v>
      </c>
      <c r="I1235" s="229" t="s">
        <v>382</v>
      </c>
      <c r="M1235" s="229" t="s">
        <v>302</v>
      </c>
      <c r="Q1235" s="229">
        <v>900</v>
      </c>
    </row>
    <row r="1236" spans="1:22" s="229" customFormat="1" ht="17.25" customHeight="1" x14ac:dyDescent="0.2">
      <c r="A1236" s="229">
        <v>412530</v>
      </c>
      <c r="B1236" s="229" t="s">
        <v>2794</v>
      </c>
      <c r="C1236" s="229" t="s">
        <v>747</v>
      </c>
      <c r="D1236" s="229" t="s">
        <v>630</v>
      </c>
      <c r="E1236" s="229" t="s">
        <v>151</v>
      </c>
      <c r="F1236" s="229">
        <v>30317</v>
      </c>
      <c r="G1236" s="229" t="s">
        <v>291</v>
      </c>
      <c r="H1236" s="229" t="s">
        <v>315</v>
      </c>
      <c r="I1236" s="229" t="s">
        <v>382</v>
      </c>
      <c r="M1236" s="229" t="s">
        <v>293</v>
      </c>
      <c r="V1236" s="229">
        <v>412530</v>
      </c>
    </row>
    <row r="1237" spans="1:22" s="229" customFormat="1" ht="17.25" customHeight="1" x14ac:dyDescent="0.2">
      <c r="A1237" s="229">
        <v>417728</v>
      </c>
      <c r="B1237" s="229" t="s">
        <v>2793</v>
      </c>
      <c r="C1237" s="229" t="s">
        <v>92</v>
      </c>
      <c r="D1237" s="229" t="s">
        <v>235</v>
      </c>
      <c r="E1237" s="229" t="s">
        <v>152</v>
      </c>
      <c r="F1237" s="229">
        <v>33259</v>
      </c>
      <c r="G1237" s="229" t="s">
        <v>284</v>
      </c>
      <c r="H1237" s="229" t="s">
        <v>315</v>
      </c>
      <c r="I1237" s="229" t="s">
        <v>382</v>
      </c>
      <c r="M1237" s="229" t="s">
        <v>287</v>
      </c>
      <c r="V1237" s="229">
        <v>417728</v>
      </c>
    </row>
    <row r="1238" spans="1:22" s="229" customFormat="1" ht="17.25" customHeight="1" x14ac:dyDescent="0.2">
      <c r="A1238" s="229">
        <v>421604</v>
      </c>
      <c r="B1238" s="229" t="s">
        <v>2792</v>
      </c>
      <c r="C1238" s="229" t="s">
        <v>119</v>
      </c>
      <c r="D1238" s="229" t="s">
        <v>421</v>
      </c>
      <c r="E1238" s="229" t="s">
        <v>152</v>
      </c>
      <c r="F1238" s="229">
        <v>34955</v>
      </c>
      <c r="G1238" s="229" t="s">
        <v>284</v>
      </c>
      <c r="H1238" s="229" t="s">
        <v>315</v>
      </c>
      <c r="I1238" s="229" t="s">
        <v>382</v>
      </c>
      <c r="M1238" s="229" t="s">
        <v>284</v>
      </c>
      <c r="V1238" s="229">
        <v>421604</v>
      </c>
    </row>
    <row r="1239" spans="1:22" s="229" customFormat="1" ht="17.25" customHeight="1" x14ac:dyDescent="0.2">
      <c r="A1239" s="229">
        <v>422641</v>
      </c>
      <c r="B1239" s="229" t="s">
        <v>2791</v>
      </c>
      <c r="C1239" s="229" t="s">
        <v>526</v>
      </c>
      <c r="D1239" s="229" t="s">
        <v>264</v>
      </c>
      <c r="E1239" s="229" t="s">
        <v>152</v>
      </c>
      <c r="F1239" s="229">
        <v>34551</v>
      </c>
      <c r="G1239" s="229" t="s">
        <v>2633</v>
      </c>
      <c r="H1239" s="229" t="s">
        <v>315</v>
      </c>
      <c r="I1239" s="229" t="s">
        <v>382</v>
      </c>
      <c r="M1239" s="229" t="s">
        <v>314</v>
      </c>
      <c r="V1239" s="229">
        <v>422641</v>
      </c>
    </row>
    <row r="1240" spans="1:22" s="229" customFormat="1" ht="17.25" customHeight="1" x14ac:dyDescent="0.2">
      <c r="A1240" s="229">
        <v>422823</v>
      </c>
      <c r="B1240" s="229" t="s">
        <v>2790</v>
      </c>
      <c r="C1240" s="229" t="s">
        <v>2789</v>
      </c>
      <c r="D1240" s="229" t="s">
        <v>2788</v>
      </c>
      <c r="E1240" s="229" t="s">
        <v>152</v>
      </c>
      <c r="F1240" s="229">
        <v>33119</v>
      </c>
      <c r="G1240" s="229" t="s">
        <v>284</v>
      </c>
      <c r="H1240" s="229" t="s">
        <v>315</v>
      </c>
      <c r="I1240" s="229" t="s">
        <v>382</v>
      </c>
      <c r="M1240" s="229" t="s">
        <v>284</v>
      </c>
      <c r="V1240" s="229">
        <v>422823</v>
      </c>
    </row>
    <row r="1241" spans="1:22" s="229" customFormat="1" ht="17.25" customHeight="1" x14ac:dyDescent="0.2">
      <c r="A1241" s="229">
        <v>423085</v>
      </c>
      <c r="B1241" s="229" t="s">
        <v>2787</v>
      </c>
      <c r="C1241" s="229" t="s">
        <v>132</v>
      </c>
      <c r="D1241" s="229" t="s">
        <v>253</v>
      </c>
      <c r="E1241" s="229" t="s">
        <v>152</v>
      </c>
      <c r="F1241" s="229">
        <v>35723</v>
      </c>
      <c r="G1241" s="229" t="s">
        <v>284</v>
      </c>
      <c r="H1241" s="229" t="s">
        <v>316</v>
      </c>
      <c r="I1241" s="229" t="s">
        <v>382</v>
      </c>
      <c r="M1241" s="229" t="s">
        <v>274</v>
      </c>
      <c r="V1241" s="229">
        <v>423085</v>
      </c>
    </row>
    <row r="1242" spans="1:22" s="229" customFormat="1" ht="17.25" customHeight="1" x14ac:dyDescent="0.2">
      <c r="A1242" s="229">
        <v>423426</v>
      </c>
      <c r="B1242" s="229" t="s">
        <v>2786</v>
      </c>
      <c r="C1242" s="229" t="s">
        <v>2785</v>
      </c>
      <c r="D1242" s="229" t="s">
        <v>259</v>
      </c>
      <c r="E1242" s="229" t="s">
        <v>151</v>
      </c>
      <c r="F1242" s="229">
        <v>33356</v>
      </c>
      <c r="G1242" s="229" t="s">
        <v>2784</v>
      </c>
      <c r="H1242" s="229" t="s">
        <v>315</v>
      </c>
      <c r="I1242" s="229" t="s">
        <v>382</v>
      </c>
      <c r="M1242" s="229" t="s">
        <v>284</v>
      </c>
      <c r="V1242" s="229">
        <v>423426</v>
      </c>
    </row>
    <row r="1243" spans="1:22" s="229" customFormat="1" ht="17.25" customHeight="1" x14ac:dyDescent="0.2">
      <c r="A1243" s="229">
        <v>423544</v>
      </c>
      <c r="B1243" s="229" t="s">
        <v>2783</v>
      </c>
      <c r="C1243" s="229" t="s">
        <v>96</v>
      </c>
      <c r="D1243" s="229" t="s">
        <v>518</v>
      </c>
      <c r="E1243" s="229" t="s">
        <v>152</v>
      </c>
      <c r="F1243" s="229">
        <v>33755</v>
      </c>
      <c r="G1243" s="229" t="s">
        <v>284</v>
      </c>
      <c r="H1243" s="229" t="s">
        <v>316</v>
      </c>
      <c r="I1243" s="229" t="s">
        <v>382</v>
      </c>
      <c r="M1243" s="229" t="s">
        <v>274</v>
      </c>
      <c r="V1243" s="229">
        <v>423544</v>
      </c>
    </row>
    <row r="1244" spans="1:22" s="229" customFormat="1" ht="17.25" customHeight="1" x14ac:dyDescent="0.2">
      <c r="A1244" s="229">
        <v>423617</v>
      </c>
      <c r="B1244" s="229" t="s">
        <v>2782</v>
      </c>
      <c r="C1244" s="229" t="s">
        <v>2781</v>
      </c>
      <c r="D1244" s="229" t="s">
        <v>712</v>
      </c>
      <c r="E1244" s="229" t="s">
        <v>152</v>
      </c>
      <c r="F1244" s="229">
        <v>32554</v>
      </c>
      <c r="G1244" s="229" t="s">
        <v>284</v>
      </c>
      <c r="H1244" s="229" t="s">
        <v>315</v>
      </c>
      <c r="I1244" s="229" t="s">
        <v>382</v>
      </c>
      <c r="M1244" s="229" t="s">
        <v>284</v>
      </c>
      <c r="V1244" s="229">
        <v>423617</v>
      </c>
    </row>
    <row r="1245" spans="1:22" s="229" customFormat="1" ht="17.25" customHeight="1" x14ac:dyDescent="0.2">
      <c r="A1245" s="229">
        <v>423621</v>
      </c>
      <c r="B1245" s="229" t="s">
        <v>2780</v>
      </c>
      <c r="C1245" s="229" t="s">
        <v>743</v>
      </c>
      <c r="D1245" s="229" t="s">
        <v>242</v>
      </c>
      <c r="E1245" s="229" t="s">
        <v>152</v>
      </c>
      <c r="F1245" s="229">
        <v>33977</v>
      </c>
      <c r="G1245" s="229" t="s">
        <v>284</v>
      </c>
      <c r="H1245" s="229" t="s">
        <v>315</v>
      </c>
      <c r="I1245" s="229" t="s">
        <v>382</v>
      </c>
      <c r="M1245" s="229" t="s">
        <v>284</v>
      </c>
      <c r="V1245" s="229">
        <v>423621</v>
      </c>
    </row>
    <row r="1246" spans="1:22" s="229" customFormat="1" ht="17.25" customHeight="1" x14ac:dyDescent="0.2">
      <c r="A1246" s="229">
        <v>424298</v>
      </c>
      <c r="B1246" s="229" t="s">
        <v>2779</v>
      </c>
      <c r="C1246" s="229" t="s">
        <v>2778</v>
      </c>
      <c r="D1246" s="229" t="s">
        <v>208</v>
      </c>
      <c r="E1246" s="229" t="s">
        <v>152</v>
      </c>
      <c r="F1246" s="229">
        <v>30155</v>
      </c>
      <c r="G1246" s="229" t="s">
        <v>284</v>
      </c>
      <c r="H1246" s="229" t="s">
        <v>315</v>
      </c>
      <c r="I1246" s="229" t="s">
        <v>382</v>
      </c>
      <c r="M1246" s="229" t="s">
        <v>284</v>
      </c>
      <c r="V1246" s="229">
        <v>424298</v>
      </c>
    </row>
    <row r="1247" spans="1:22" s="229" customFormat="1" ht="17.25" customHeight="1" x14ac:dyDescent="0.2">
      <c r="A1247" s="229">
        <v>424832</v>
      </c>
      <c r="B1247" s="229" t="s">
        <v>2777</v>
      </c>
      <c r="C1247" s="229" t="s">
        <v>2776</v>
      </c>
      <c r="D1247" s="229" t="s">
        <v>827</v>
      </c>
      <c r="E1247" s="229" t="s">
        <v>151</v>
      </c>
      <c r="F1247" s="229">
        <v>34335</v>
      </c>
      <c r="G1247" s="229" t="s">
        <v>284</v>
      </c>
      <c r="H1247" s="229" t="s">
        <v>315</v>
      </c>
      <c r="I1247" s="229" t="s">
        <v>382</v>
      </c>
      <c r="M1247" s="229" t="s">
        <v>292</v>
      </c>
      <c r="V1247" s="229">
        <v>424832</v>
      </c>
    </row>
    <row r="1248" spans="1:22" s="229" customFormat="1" ht="17.25" customHeight="1" x14ac:dyDescent="0.2"/>
    <row r="1249" s="229" customFormat="1" ht="17.25" customHeight="1" x14ac:dyDescent="0.2"/>
    <row r="1250" s="229" customFormat="1" ht="17.25" customHeight="1" x14ac:dyDescent="0.2"/>
    <row r="1251" s="229" customFormat="1" ht="17.25" customHeight="1" x14ac:dyDescent="0.2"/>
    <row r="1252" s="229" customFormat="1" ht="17.25" customHeight="1" x14ac:dyDescent="0.2"/>
    <row r="1253" s="229" customFormat="1" ht="17.25" customHeight="1" x14ac:dyDescent="0.2"/>
    <row r="1254" s="229" customFormat="1" ht="17.25" customHeight="1" x14ac:dyDescent="0.2"/>
    <row r="1255" s="229" customFormat="1" ht="17.25" customHeight="1" x14ac:dyDescent="0.2"/>
    <row r="1256" s="229" customFormat="1" ht="17.25" customHeight="1" x14ac:dyDescent="0.2"/>
    <row r="1257" s="229" customFormat="1" ht="17.25" customHeight="1" x14ac:dyDescent="0.2"/>
    <row r="1258" s="229" customFormat="1" ht="17.25" customHeight="1" x14ac:dyDescent="0.2"/>
    <row r="1259" s="229" customFormat="1" ht="17.25" customHeight="1" x14ac:dyDescent="0.2"/>
    <row r="1260" s="229" customFormat="1" ht="17.25" customHeight="1" x14ac:dyDescent="0.2"/>
    <row r="1261" s="229" customFormat="1" ht="17.25" customHeight="1" x14ac:dyDescent="0.2"/>
    <row r="1262" s="229" customFormat="1" ht="17.25" customHeight="1" x14ac:dyDescent="0.2"/>
    <row r="1263" s="229" customFormat="1" ht="17.25" customHeight="1" x14ac:dyDescent="0.2"/>
    <row r="1264" s="229" customFormat="1" ht="17.25" customHeight="1" x14ac:dyDescent="0.2"/>
    <row r="1265" s="229" customFormat="1" ht="17.25" customHeight="1" x14ac:dyDescent="0.2"/>
    <row r="1266" s="229" customFormat="1" ht="17.25" customHeight="1" x14ac:dyDescent="0.2"/>
    <row r="1267" s="229" customFormat="1" ht="17.25" customHeight="1" x14ac:dyDescent="0.2"/>
    <row r="1268" s="229" customFormat="1" ht="17.25" customHeight="1" x14ac:dyDescent="0.2"/>
    <row r="1269" s="229" customFormat="1" ht="17.25" customHeight="1" x14ac:dyDescent="0.2"/>
    <row r="1270" s="229" customFormat="1" ht="17.25" customHeight="1" x14ac:dyDescent="0.2"/>
    <row r="1271" s="229" customFormat="1" ht="17.25" customHeight="1" x14ac:dyDescent="0.2"/>
    <row r="1272" s="229" customFormat="1" ht="17.25" customHeight="1" x14ac:dyDescent="0.2"/>
    <row r="1273" s="229" customFormat="1" ht="17.25" customHeight="1" x14ac:dyDescent="0.2"/>
    <row r="1274" s="229" customFormat="1" ht="17.25" customHeight="1" x14ac:dyDescent="0.2"/>
    <row r="1275" s="229" customFormat="1" ht="17.25" customHeight="1" x14ac:dyDescent="0.2"/>
    <row r="1276" s="229" customFormat="1" ht="17.25" customHeight="1" x14ac:dyDescent="0.2"/>
    <row r="1277" s="229" customFormat="1" ht="17.25" customHeight="1" x14ac:dyDescent="0.2"/>
    <row r="1278" s="229" customFormat="1" ht="17.25" customHeight="1" x14ac:dyDescent="0.2"/>
    <row r="1279" s="229" customFormat="1" ht="17.25" customHeight="1" x14ac:dyDescent="0.2"/>
    <row r="1280" s="229" customFormat="1" ht="17.25" customHeight="1" x14ac:dyDescent="0.2"/>
    <row r="1281" s="229" customFormat="1" ht="17.25" customHeight="1" x14ac:dyDescent="0.2"/>
    <row r="1282" s="229" customFormat="1" ht="17.25" customHeight="1" x14ac:dyDescent="0.2"/>
    <row r="1283" s="229" customFormat="1" ht="17.25" customHeight="1" x14ac:dyDescent="0.2"/>
    <row r="1284" s="229" customFormat="1" ht="17.25" customHeight="1" x14ac:dyDescent="0.2"/>
    <row r="1285" s="229" customFormat="1" ht="17.25" customHeight="1" x14ac:dyDescent="0.2"/>
    <row r="1286" s="229" customFormat="1" ht="17.25" customHeight="1" x14ac:dyDescent="0.2"/>
    <row r="1287" s="229" customFormat="1" ht="17.25" customHeight="1" x14ac:dyDescent="0.2"/>
    <row r="1288" s="229" customFormat="1" ht="17.25" customHeight="1" x14ac:dyDescent="0.2"/>
    <row r="1289" s="229" customFormat="1" ht="17.25" customHeight="1" x14ac:dyDescent="0.2"/>
    <row r="1290" s="229" customFormat="1" ht="17.25" customHeight="1" x14ac:dyDescent="0.2"/>
    <row r="1291" s="229" customFormat="1" ht="17.25" customHeight="1" x14ac:dyDescent="0.2"/>
    <row r="1292" s="229" customFormat="1" ht="17.25" customHeight="1" x14ac:dyDescent="0.2"/>
    <row r="1293" s="229" customFormat="1" ht="17.25" customHeight="1" x14ac:dyDescent="0.2"/>
    <row r="1294" s="229" customFormat="1" ht="17.25" customHeight="1" x14ac:dyDescent="0.2"/>
    <row r="1295" s="229" customFormat="1" ht="17.25" customHeight="1" x14ac:dyDescent="0.2"/>
    <row r="1296" s="229" customFormat="1" ht="17.25" customHeight="1" x14ac:dyDescent="0.2"/>
    <row r="1297" s="229" customFormat="1" ht="17.25" customHeight="1" x14ac:dyDescent="0.2"/>
    <row r="1298" s="229" customFormat="1" ht="17.25" customHeight="1" x14ac:dyDescent="0.2"/>
    <row r="1299" s="229" customFormat="1" ht="17.25" customHeight="1" x14ac:dyDescent="0.2"/>
    <row r="1300" s="229" customFormat="1" ht="17.25" customHeight="1" x14ac:dyDescent="0.2"/>
    <row r="1301" s="229" customFormat="1" ht="17.25" customHeight="1" x14ac:dyDescent="0.2"/>
    <row r="1302" s="229" customFormat="1" ht="17.25" customHeight="1" x14ac:dyDescent="0.2"/>
    <row r="1303" s="229" customFormat="1" ht="17.25" customHeight="1" x14ac:dyDescent="0.2"/>
    <row r="1304" s="229" customFormat="1" ht="17.25" customHeight="1" x14ac:dyDescent="0.2"/>
    <row r="1305" s="229" customFormat="1" ht="17.25" customHeight="1" x14ac:dyDescent="0.2"/>
    <row r="1306" s="229" customFormat="1" ht="17.25" customHeight="1" x14ac:dyDescent="0.2"/>
    <row r="1307" s="229" customFormat="1" ht="17.25" customHeight="1" x14ac:dyDescent="0.2"/>
    <row r="1308" s="229" customFormat="1" ht="17.25" customHeight="1" x14ac:dyDescent="0.2"/>
    <row r="1309" s="229" customFormat="1" ht="17.25" customHeight="1" x14ac:dyDescent="0.2"/>
    <row r="1310" s="229" customFormat="1" ht="17.25" customHeight="1" x14ac:dyDescent="0.2"/>
    <row r="1311" s="229" customFormat="1" ht="17.25" customHeight="1" x14ac:dyDescent="0.2"/>
    <row r="1312" s="229" customFormat="1" ht="17.25" customHeight="1" x14ac:dyDescent="0.2"/>
    <row r="1313" s="229" customFormat="1" ht="17.25" customHeight="1" x14ac:dyDescent="0.2"/>
    <row r="1314" s="229" customFormat="1" ht="17.25" customHeight="1" x14ac:dyDescent="0.2"/>
    <row r="1315" s="229" customFormat="1" ht="17.25" customHeight="1" x14ac:dyDescent="0.2"/>
    <row r="1316" s="229" customFormat="1" ht="17.25" customHeight="1" x14ac:dyDescent="0.2"/>
    <row r="1317" s="229" customFormat="1" ht="17.25" customHeight="1" x14ac:dyDescent="0.2"/>
    <row r="1318" s="229" customFormat="1" ht="17.25" customHeight="1" x14ac:dyDescent="0.2"/>
    <row r="1319" s="229" customFormat="1" ht="17.25" customHeight="1" x14ac:dyDescent="0.2"/>
    <row r="1320" s="229" customFormat="1" ht="17.25" customHeight="1" x14ac:dyDescent="0.2"/>
    <row r="1321" s="229" customFormat="1" ht="17.25" customHeight="1" x14ac:dyDescent="0.2"/>
    <row r="1322" s="229" customFormat="1" ht="17.25" customHeight="1" x14ac:dyDescent="0.2"/>
    <row r="1323" s="229" customFormat="1" ht="17.25" customHeight="1" x14ac:dyDescent="0.2"/>
    <row r="1324" s="229" customFormat="1" ht="17.25" customHeight="1" x14ac:dyDescent="0.2"/>
    <row r="1325" s="229" customFormat="1" ht="17.25" customHeight="1" x14ac:dyDescent="0.2"/>
    <row r="1326" s="229" customFormat="1" ht="17.25" customHeight="1" x14ac:dyDescent="0.2"/>
    <row r="1327" s="229" customFormat="1" ht="17.25" customHeight="1" x14ac:dyDescent="0.2"/>
    <row r="1328" s="229" customFormat="1" ht="17.25" customHeight="1" x14ac:dyDescent="0.2"/>
    <row r="1329" s="229" customFormat="1" ht="17.25" customHeight="1" x14ac:dyDescent="0.2"/>
    <row r="1330" s="229" customFormat="1" ht="17.25" customHeight="1" x14ac:dyDescent="0.2"/>
    <row r="1331" s="229" customFormat="1" ht="17.25" customHeight="1" x14ac:dyDescent="0.2"/>
    <row r="1332" s="229" customFormat="1" ht="17.25" customHeight="1" x14ac:dyDescent="0.2"/>
    <row r="1333" s="229" customFormat="1" ht="17.25" customHeight="1" x14ac:dyDescent="0.2"/>
    <row r="1334" s="229" customFormat="1" ht="17.25" customHeight="1" x14ac:dyDescent="0.2"/>
    <row r="1335" s="229" customFormat="1" ht="17.25" customHeight="1" x14ac:dyDescent="0.2"/>
    <row r="1336" s="229" customFormat="1" ht="17.25" customHeight="1" x14ac:dyDescent="0.2"/>
    <row r="1337" s="229" customFormat="1" ht="17.25" customHeight="1" x14ac:dyDescent="0.2"/>
    <row r="1338" s="229" customFormat="1" ht="17.25" customHeight="1" x14ac:dyDescent="0.2"/>
    <row r="1339" s="229" customFormat="1" ht="17.25" customHeight="1" x14ac:dyDescent="0.2"/>
    <row r="1340" s="229" customFormat="1" ht="17.25" customHeight="1" x14ac:dyDescent="0.2"/>
    <row r="1341" s="229" customFormat="1" ht="17.25" customHeight="1" x14ac:dyDescent="0.2"/>
    <row r="1342" s="229" customFormat="1" ht="17.25" customHeight="1" x14ac:dyDescent="0.2"/>
    <row r="1343" s="229" customFormat="1" ht="17.25" customHeight="1" x14ac:dyDescent="0.2"/>
    <row r="1344" s="229" customFormat="1" ht="17.25" customHeight="1" x14ac:dyDescent="0.2"/>
    <row r="1345" s="229" customFormat="1" ht="17.25" customHeight="1" x14ac:dyDescent="0.2"/>
    <row r="1346" s="229" customFormat="1" ht="17.25" customHeight="1" x14ac:dyDescent="0.2"/>
    <row r="1347" s="229" customFormat="1" ht="17.25" customHeight="1" x14ac:dyDescent="0.2"/>
    <row r="1348" s="229" customFormat="1" ht="17.25" customHeight="1" x14ac:dyDescent="0.2"/>
    <row r="1349" s="229" customFormat="1" ht="17.25" customHeight="1" x14ac:dyDescent="0.2"/>
    <row r="1350" s="229" customFormat="1" ht="17.25" customHeight="1" x14ac:dyDescent="0.2"/>
    <row r="1351" s="229" customFormat="1" ht="17.25" customHeight="1" x14ac:dyDescent="0.2"/>
    <row r="1352" s="229" customFormat="1" ht="17.25" customHeight="1" x14ac:dyDescent="0.2"/>
    <row r="1353" s="229" customFormat="1" ht="17.25" customHeight="1" x14ac:dyDescent="0.2"/>
    <row r="1354" s="229" customFormat="1" ht="17.25" customHeight="1" x14ac:dyDescent="0.2"/>
    <row r="1355" s="229" customFormat="1" ht="17.25" customHeight="1" x14ac:dyDescent="0.2"/>
    <row r="1356" s="229" customFormat="1" ht="17.25" customHeight="1" x14ac:dyDescent="0.2"/>
    <row r="1357" s="229" customFormat="1" ht="17.25" customHeight="1" x14ac:dyDescent="0.2"/>
    <row r="1358" s="229" customFormat="1" ht="17.25" customHeight="1" x14ac:dyDescent="0.2"/>
    <row r="1359" s="229" customFormat="1" ht="17.25" customHeight="1" x14ac:dyDescent="0.2"/>
    <row r="1360" s="229" customFormat="1" ht="17.25" customHeight="1" x14ac:dyDescent="0.2"/>
    <row r="1361" s="229" customFormat="1" ht="17.25" customHeight="1" x14ac:dyDescent="0.2"/>
    <row r="1362" s="229" customFormat="1" ht="17.25" customHeight="1" x14ac:dyDescent="0.2"/>
    <row r="1363" s="229" customFormat="1" ht="17.25" customHeight="1" x14ac:dyDescent="0.2"/>
    <row r="1364" s="229" customFormat="1" ht="17.25" customHeight="1" x14ac:dyDescent="0.2"/>
    <row r="1365" s="229" customFormat="1" ht="17.25" customHeight="1" x14ac:dyDescent="0.2"/>
    <row r="1366" s="229" customFormat="1" ht="17.25" customHeight="1" x14ac:dyDescent="0.2"/>
    <row r="1367" s="229" customFormat="1" ht="17.25" customHeight="1" x14ac:dyDescent="0.2"/>
    <row r="1368" s="229" customFormat="1" ht="17.25" customHeight="1" x14ac:dyDescent="0.2"/>
    <row r="1369" s="229" customFormat="1" ht="17.25" customHeight="1" x14ac:dyDescent="0.2"/>
    <row r="1370" s="229" customFormat="1" ht="17.25" customHeight="1" x14ac:dyDescent="0.2"/>
    <row r="1371" s="229" customFormat="1" ht="17.25" customHeight="1" x14ac:dyDescent="0.2"/>
    <row r="1372" s="229" customFormat="1" ht="17.25" customHeight="1" x14ac:dyDescent="0.2"/>
    <row r="1373" s="229" customFormat="1" ht="17.25" customHeight="1" x14ac:dyDescent="0.2"/>
    <row r="1374" s="229" customFormat="1" ht="17.25" customHeight="1" x14ac:dyDescent="0.2"/>
    <row r="1375" s="229" customFormat="1" ht="17.25" customHeight="1" x14ac:dyDescent="0.2"/>
    <row r="1376" s="229" customFormat="1" ht="17.25" customHeight="1" x14ac:dyDescent="0.2"/>
    <row r="1377" s="229" customFormat="1" ht="17.25" customHeight="1" x14ac:dyDescent="0.2"/>
    <row r="1378" s="229" customFormat="1" ht="17.25" customHeight="1" x14ac:dyDescent="0.2"/>
    <row r="1379" s="229" customFormat="1" ht="17.25" customHeight="1" x14ac:dyDescent="0.2"/>
    <row r="1380" s="229" customFormat="1" ht="17.25" customHeight="1" x14ac:dyDescent="0.2"/>
    <row r="1381" s="229" customFormat="1" ht="17.25" customHeight="1" x14ac:dyDescent="0.2"/>
    <row r="1382" s="229" customFormat="1" ht="17.25" customHeight="1" x14ac:dyDescent="0.2"/>
    <row r="1383" s="229" customFormat="1" ht="17.25" customHeight="1" x14ac:dyDescent="0.2"/>
    <row r="1384" s="229" customFormat="1" ht="17.25" customHeight="1" x14ac:dyDescent="0.2"/>
    <row r="1385" s="229" customFormat="1" ht="17.25" customHeight="1" x14ac:dyDescent="0.2"/>
    <row r="1386" s="229" customFormat="1" ht="17.25" customHeight="1" x14ac:dyDescent="0.2"/>
    <row r="1387" s="229" customFormat="1" ht="17.25" customHeight="1" x14ac:dyDescent="0.2"/>
    <row r="1388" s="229" customFormat="1" ht="17.25" customHeight="1" x14ac:dyDescent="0.2"/>
    <row r="1389" s="229" customFormat="1" ht="17.25" customHeight="1" x14ac:dyDescent="0.2"/>
    <row r="1390" s="229" customFormat="1" ht="17.25" customHeight="1" x14ac:dyDescent="0.2"/>
    <row r="1391" s="229" customFormat="1" ht="17.25" customHeight="1" x14ac:dyDescent="0.2"/>
    <row r="1392" s="229" customFormat="1" ht="17.25" customHeight="1" x14ac:dyDescent="0.2"/>
    <row r="1393" s="229" customFormat="1" ht="17.25" customHeight="1" x14ac:dyDescent="0.2"/>
    <row r="1394" s="229" customFormat="1" ht="17.25" customHeight="1" x14ac:dyDescent="0.2"/>
    <row r="1395" s="229" customFormat="1" ht="17.25" customHeight="1" x14ac:dyDescent="0.2"/>
    <row r="1396" s="229" customFormat="1" ht="17.25" customHeight="1" x14ac:dyDescent="0.2"/>
    <row r="1397" s="229" customFormat="1" ht="17.25" customHeight="1" x14ac:dyDescent="0.2"/>
    <row r="1398" s="229" customFormat="1" ht="17.25" customHeight="1" x14ac:dyDescent="0.2"/>
    <row r="1399" s="229" customFormat="1" ht="17.25" customHeight="1" x14ac:dyDescent="0.2"/>
    <row r="1400" s="229" customFormat="1" ht="17.25" customHeight="1" x14ac:dyDescent="0.2"/>
    <row r="1401" s="229" customFormat="1" ht="17.25" customHeight="1" x14ac:dyDescent="0.2"/>
    <row r="1402" s="229" customFormat="1" ht="17.25" customHeight="1" x14ac:dyDescent="0.2"/>
    <row r="1403" s="229" customFormat="1" ht="17.25" customHeight="1" x14ac:dyDescent="0.2"/>
    <row r="1404" s="229" customFormat="1" ht="17.25" customHeight="1" x14ac:dyDescent="0.2"/>
    <row r="1405" s="229" customFormat="1" ht="17.25" customHeight="1" x14ac:dyDescent="0.2"/>
    <row r="1406" s="229" customFormat="1" ht="17.25" customHeight="1" x14ac:dyDescent="0.2"/>
    <row r="1407" s="229" customFormat="1" ht="17.25" customHeight="1" x14ac:dyDescent="0.2"/>
    <row r="1408" s="229" customFormat="1" ht="17.25" customHeight="1" x14ac:dyDescent="0.2"/>
    <row r="1409" s="229" customFormat="1" ht="17.25" customHeight="1" x14ac:dyDescent="0.2"/>
    <row r="1410" s="229" customFormat="1" ht="17.25" customHeight="1" x14ac:dyDescent="0.2"/>
    <row r="1411" s="229" customFormat="1" ht="17.25" customHeight="1" x14ac:dyDescent="0.2"/>
    <row r="1412" s="229" customFormat="1" ht="17.25" customHeight="1" x14ac:dyDescent="0.2"/>
    <row r="1413" s="229" customFormat="1" ht="17.25" customHeight="1" x14ac:dyDescent="0.2"/>
    <row r="1414" s="229" customFormat="1" ht="17.25" customHeight="1" x14ac:dyDescent="0.2"/>
    <row r="1415" s="229" customFormat="1" ht="17.25" customHeight="1" x14ac:dyDescent="0.2"/>
    <row r="1416" s="229" customFormat="1" ht="17.25" customHeight="1" x14ac:dyDescent="0.2"/>
    <row r="1417" s="229" customFormat="1" ht="17.25" customHeight="1" x14ac:dyDescent="0.2"/>
    <row r="1418" s="229" customFormat="1" ht="17.25" customHeight="1" x14ac:dyDescent="0.2"/>
    <row r="1419" s="229" customFormat="1" ht="17.25" customHeight="1" x14ac:dyDescent="0.2"/>
    <row r="1420" s="229" customFormat="1" ht="17.25" customHeight="1" x14ac:dyDescent="0.2"/>
    <row r="1421" s="229" customFormat="1" ht="17.25" customHeight="1" x14ac:dyDescent="0.2"/>
    <row r="1422" s="229" customFormat="1" ht="17.25" customHeight="1" x14ac:dyDescent="0.2"/>
    <row r="1423" s="229" customFormat="1" ht="17.25" customHeight="1" x14ac:dyDescent="0.2"/>
    <row r="1424" s="229" customFormat="1" ht="17.25" customHeight="1" x14ac:dyDescent="0.2"/>
    <row r="1425" s="229" customFormat="1" ht="17.25" customHeight="1" x14ac:dyDescent="0.2"/>
    <row r="1426" s="229" customFormat="1" ht="17.25" customHeight="1" x14ac:dyDescent="0.2"/>
    <row r="1427" s="229" customFormat="1" ht="17.25" customHeight="1" x14ac:dyDescent="0.2"/>
    <row r="1428" s="229" customFormat="1" ht="17.25" customHeight="1" x14ac:dyDescent="0.2"/>
    <row r="1429" s="229" customFormat="1" ht="17.25" customHeight="1" x14ac:dyDescent="0.2"/>
    <row r="1430" s="229" customFormat="1" ht="17.25" customHeight="1" x14ac:dyDescent="0.2"/>
    <row r="1431" s="229" customFormat="1" ht="17.25" customHeight="1" x14ac:dyDescent="0.2"/>
    <row r="1432" s="229" customFormat="1" ht="17.25" customHeight="1" x14ac:dyDescent="0.2"/>
    <row r="1433" s="229" customFormat="1" ht="17.25" customHeight="1" x14ac:dyDescent="0.2"/>
    <row r="1434" s="229" customFormat="1" ht="17.25" customHeight="1" x14ac:dyDescent="0.2"/>
    <row r="1435" s="229" customFormat="1" ht="17.25" customHeight="1" x14ac:dyDescent="0.2"/>
    <row r="1436" s="229" customFormat="1" ht="17.25" customHeight="1" x14ac:dyDescent="0.2"/>
    <row r="1437" s="229" customFormat="1" ht="17.25" customHeight="1" x14ac:dyDescent="0.2"/>
    <row r="1438" s="229" customFormat="1" ht="17.25" customHeight="1" x14ac:dyDescent="0.2"/>
    <row r="1439" s="229" customFormat="1" ht="17.25" customHeight="1" x14ac:dyDescent="0.2"/>
    <row r="1440" s="229" customFormat="1" ht="17.25" customHeight="1" x14ac:dyDescent="0.2"/>
    <row r="1441" s="229" customFormat="1" ht="17.25" customHeight="1" x14ac:dyDescent="0.2"/>
    <row r="1442" s="229" customFormat="1" ht="17.25" customHeight="1" x14ac:dyDescent="0.2"/>
    <row r="1443" s="229" customFormat="1" ht="17.25" customHeight="1" x14ac:dyDescent="0.2"/>
    <row r="1444" s="229" customFormat="1" ht="17.25" customHeight="1" x14ac:dyDescent="0.2"/>
    <row r="1445" s="229" customFormat="1" ht="17.25" customHeight="1" x14ac:dyDescent="0.2"/>
    <row r="1446" s="229" customFormat="1" ht="17.25" customHeight="1" x14ac:dyDescent="0.2"/>
    <row r="1447" s="229" customFormat="1" ht="17.25" customHeight="1" x14ac:dyDescent="0.2"/>
    <row r="1448" s="229" customFormat="1" ht="17.25" customHeight="1" x14ac:dyDescent="0.2"/>
    <row r="1449" s="229" customFormat="1" ht="17.25" customHeight="1" x14ac:dyDescent="0.2"/>
    <row r="1450" s="229" customFormat="1" ht="17.25" customHeight="1" x14ac:dyDescent="0.2"/>
    <row r="1451" s="229" customFormat="1" ht="17.25" customHeight="1" x14ac:dyDescent="0.2"/>
    <row r="1452" s="229" customFormat="1" ht="17.25" customHeight="1" x14ac:dyDescent="0.2"/>
    <row r="1453" s="229" customFormat="1" ht="17.25" customHeight="1" x14ac:dyDescent="0.2"/>
    <row r="1454" s="229" customFormat="1" ht="17.25" customHeight="1" x14ac:dyDescent="0.2"/>
    <row r="1455" s="229" customFormat="1" ht="17.25" customHeight="1" x14ac:dyDescent="0.2"/>
    <row r="1456" s="229" customFormat="1" ht="17.25" customHeight="1" x14ac:dyDescent="0.2"/>
    <row r="1457" s="229" customFormat="1" ht="17.25" customHeight="1" x14ac:dyDescent="0.2"/>
    <row r="1458" s="229" customFormat="1" ht="17.25" customHeight="1" x14ac:dyDescent="0.2"/>
    <row r="1459" s="229" customFormat="1" ht="17.25" customHeight="1" x14ac:dyDescent="0.2"/>
    <row r="1460" s="229" customFormat="1" ht="17.25" customHeight="1" x14ac:dyDescent="0.2"/>
    <row r="1461" s="229" customFormat="1" ht="17.25" customHeight="1" x14ac:dyDescent="0.2"/>
    <row r="1462" s="229" customFormat="1" ht="17.25" customHeight="1" x14ac:dyDescent="0.2"/>
    <row r="1463" s="229" customFormat="1" ht="17.25" customHeight="1" x14ac:dyDescent="0.2"/>
    <row r="1464" s="229" customFormat="1" ht="17.25" customHeight="1" x14ac:dyDescent="0.2"/>
    <row r="1465" s="229" customFormat="1" ht="17.25" customHeight="1" x14ac:dyDescent="0.2"/>
    <row r="1466" s="229" customFormat="1" ht="17.25" customHeight="1" x14ac:dyDescent="0.2"/>
    <row r="1467" s="229" customFormat="1" ht="17.25" customHeight="1" x14ac:dyDescent="0.2"/>
    <row r="1468" s="229" customFormat="1" ht="17.25" customHeight="1" x14ac:dyDescent="0.2"/>
    <row r="1469" s="229" customFormat="1" ht="17.25" customHeight="1" x14ac:dyDescent="0.2"/>
    <row r="1470" s="229" customFormat="1" ht="17.25" customHeight="1" x14ac:dyDescent="0.2"/>
    <row r="1471" s="229" customFormat="1" ht="17.25" customHeight="1" x14ac:dyDescent="0.2"/>
    <row r="1472" s="229" customFormat="1" ht="17.25" customHeight="1" x14ac:dyDescent="0.2"/>
    <row r="1473" s="229" customFormat="1" ht="17.25" customHeight="1" x14ac:dyDescent="0.2"/>
    <row r="1474" s="229" customFormat="1" ht="17.25" customHeight="1" x14ac:dyDescent="0.2"/>
    <row r="1475" s="229" customFormat="1" ht="17.25" customHeight="1" x14ac:dyDescent="0.2"/>
    <row r="1476" s="229" customFormat="1" ht="17.25" customHeight="1" x14ac:dyDescent="0.2"/>
    <row r="1477" s="229" customFormat="1" ht="17.25" customHeight="1" x14ac:dyDescent="0.2"/>
    <row r="1478" s="229" customFormat="1" ht="17.25" customHeight="1" x14ac:dyDescent="0.2"/>
    <row r="1479" s="229" customFormat="1" ht="17.25" customHeight="1" x14ac:dyDescent="0.2"/>
    <row r="1480" s="229" customFormat="1" ht="17.25" customHeight="1" x14ac:dyDescent="0.2"/>
    <row r="1481" s="229" customFormat="1" ht="17.25" customHeight="1" x14ac:dyDescent="0.2"/>
    <row r="1482" s="229" customFormat="1" ht="17.25" customHeight="1" x14ac:dyDescent="0.2"/>
    <row r="1483" s="229" customFormat="1" ht="17.25" customHeight="1" x14ac:dyDescent="0.2"/>
    <row r="1484" s="229" customFormat="1" ht="17.25" customHeight="1" x14ac:dyDescent="0.2"/>
    <row r="1485" s="229" customFormat="1" ht="17.25" customHeight="1" x14ac:dyDescent="0.2"/>
    <row r="1486" s="229" customFormat="1" ht="17.25" customHeight="1" x14ac:dyDescent="0.2"/>
    <row r="1487" s="229" customFormat="1" ht="17.25" customHeight="1" x14ac:dyDescent="0.2"/>
    <row r="1488" s="229" customFormat="1" ht="17.25" customHeight="1" x14ac:dyDescent="0.2"/>
    <row r="1489" s="229" customFormat="1" ht="17.25" customHeight="1" x14ac:dyDescent="0.2"/>
    <row r="1490" s="229" customFormat="1" ht="17.25" customHeight="1" x14ac:dyDescent="0.2"/>
    <row r="1491" s="229" customFormat="1" ht="17.25" customHeight="1" x14ac:dyDescent="0.2"/>
    <row r="1492" s="229" customFormat="1" ht="17.25" customHeight="1" x14ac:dyDescent="0.2"/>
    <row r="1493" s="229" customFormat="1" ht="17.25" customHeight="1" x14ac:dyDescent="0.2"/>
    <row r="1494" s="229" customFormat="1" ht="17.25" customHeight="1" x14ac:dyDescent="0.2"/>
    <row r="1495" s="229" customFormat="1" ht="17.25" customHeight="1" x14ac:dyDescent="0.2"/>
    <row r="1496" s="229" customFormat="1" ht="17.25" customHeight="1" x14ac:dyDescent="0.2"/>
    <row r="1497" s="229" customFormat="1" ht="17.25" customHeight="1" x14ac:dyDescent="0.2"/>
    <row r="1498" s="229" customFormat="1" ht="17.25" customHeight="1" x14ac:dyDescent="0.2"/>
    <row r="1499" s="229" customFormat="1" ht="17.25" customHeight="1" x14ac:dyDescent="0.2"/>
    <row r="1500" s="229" customFormat="1" ht="17.25" customHeight="1" x14ac:dyDescent="0.2"/>
    <row r="1501" s="229" customFormat="1" ht="17.25" customHeight="1" x14ac:dyDescent="0.2"/>
    <row r="1502" s="229" customFormat="1" ht="17.25" customHeight="1" x14ac:dyDescent="0.2"/>
    <row r="1503" s="229" customFormat="1" ht="17.25" customHeight="1" x14ac:dyDescent="0.2"/>
    <row r="1504" s="229" customFormat="1" ht="17.25" customHeight="1" x14ac:dyDescent="0.2"/>
    <row r="1505" s="229" customFormat="1" ht="17.25" customHeight="1" x14ac:dyDescent="0.2"/>
    <row r="1506" s="229" customFormat="1" ht="17.25" customHeight="1" x14ac:dyDescent="0.2"/>
    <row r="1507" s="229" customFormat="1" ht="17.25" customHeight="1" x14ac:dyDescent="0.2"/>
    <row r="1508" s="229" customFormat="1" ht="17.25" customHeight="1" x14ac:dyDescent="0.2"/>
    <row r="1509" s="229" customFormat="1" ht="17.25" customHeight="1" x14ac:dyDescent="0.2"/>
    <row r="1510" s="229" customFormat="1" ht="17.25" customHeight="1" x14ac:dyDescent="0.2"/>
    <row r="1511" s="229" customFormat="1" ht="17.25" customHeight="1" x14ac:dyDescent="0.2"/>
    <row r="1512" s="229" customFormat="1" ht="17.25" customHeight="1" x14ac:dyDescent="0.2"/>
    <row r="1513" s="229" customFormat="1" ht="17.25" customHeight="1" x14ac:dyDescent="0.2"/>
    <row r="1514" s="229" customFormat="1" ht="17.25" customHeight="1" x14ac:dyDescent="0.2"/>
    <row r="1515" s="229" customFormat="1" ht="17.25" customHeight="1" x14ac:dyDescent="0.2"/>
    <row r="1516" s="229" customFormat="1" ht="17.25" customHeight="1" x14ac:dyDescent="0.2"/>
    <row r="1517" s="229" customFormat="1" ht="17.25" customHeight="1" x14ac:dyDescent="0.2"/>
    <row r="1518" s="229" customFormat="1" ht="17.25" customHeight="1" x14ac:dyDescent="0.2"/>
    <row r="1519" s="229" customFormat="1" ht="17.25" customHeight="1" x14ac:dyDescent="0.2"/>
    <row r="1520" s="229" customFormat="1" ht="17.25" customHeight="1" x14ac:dyDescent="0.2"/>
    <row r="1521" s="229" customFormat="1" ht="17.25" customHeight="1" x14ac:dyDescent="0.2"/>
    <row r="1522" s="229" customFormat="1" ht="17.25" customHeight="1" x14ac:dyDescent="0.2"/>
    <row r="1523" s="229" customFormat="1" ht="17.25" customHeight="1" x14ac:dyDescent="0.2"/>
    <row r="1524" s="229" customFormat="1" ht="17.25" customHeight="1" x14ac:dyDescent="0.2"/>
    <row r="1525" s="229" customFormat="1" ht="17.25" customHeight="1" x14ac:dyDescent="0.2"/>
    <row r="1526" s="229" customFormat="1" ht="17.25" customHeight="1" x14ac:dyDescent="0.2"/>
    <row r="1527" s="229" customFormat="1" ht="17.25" customHeight="1" x14ac:dyDescent="0.2"/>
    <row r="1528" s="229" customFormat="1" ht="17.25" customHeight="1" x14ac:dyDescent="0.2"/>
    <row r="1529" s="229" customFormat="1" ht="17.25" customHeight="1" x14ac:dyDescent="0.2"/>
    <row r="1530" s="229" customFormat="1" ht="17.25" customHeight="1" x14ac:dyDescent="0.2"/>
    <row r="1531" s="229" customFormat="1" ht="17.25" customHeight="1" x14ac:dyDescent="0.2"/>
    <row r="1532" s="229" customFormat="1" ht="17.25" customHeight="1" x14ac:dyDescent="0.2"/>
    <row r="1533" s="229" customFormat="1" ht="17.25" customHeight="1" x14ac:dyDescent="0.2"/>
    <row r="1534" s="229" customFormat="1" ht="17.25" customHeight="1" x14ac:dyDescent="0.2"/>
    <row r="1535" s="229" customFormat="1" ht="17.25" customHeight="1" x14ac:dyDescent="0.2"/>
    <row r="1536" s="229" customFormat="1" ht="17.25" customHeight="1" x14ac:dyDescent="0.2"/>
    <row r="1537" s="229" customFormat="1" ht="17.25" customHeight="1" x14ac:dyDescent="0.2"/>
    <row r="1538" s="229" customFormat="1" ht="17.25" customHeight="1" x14ac:dyDescent="0.2"/>
    <row r="1539" s="229" customFormat="1" ht="17.25" customHeight="1" x14ac:dyDescent="0.2"/>
    <row r="1540" s="229" customFormat="1" ht="17.25" customHeight="1" x14ac:dyDescent="0.2"/>
    <row r="1541" s="229" customFormat="1" ht="17.25" customHeight="1" x14ac:dyDescent="0.2"/>
    <row r="1542" s="229" customFormat="1" ht="17.25" customHeight="1" x14ac:dyDescent="0.2"/>
    <row r="1543" s="229" customFormat="1" ht="17.25" customHeight="1" x14ac:dyDescent="0.2"/>
    <row r="1544" s="229" customFormat="1" ht="17.25" customHeight="1" x14ac:dyDescent="0.2"/>
    <row r="1545" s="229" customFormat="1" ht="17.25" customHeight="1" x14ac:dyDescent="0.2"/>
    <row r="1546" s="229" customFormat="1" ht="17.25" customHeight="1" x14ac:dyDescent="0.2"/>
    <row r="1547" s="229" customFormat="1" ht="17.25" customHeight="1" x14ac:dyDescent="0.2"/>
    <row r="1548" s="229" customFormat="1" ht="17.25" customHeight="1" x14ac:dyDescent="0.2"/>
    <row r="1549" s="229" customFormat="1" ht="17.25" customHeight="1" x14ac:dyDescent="0.2"/>
    <row r="1550" s="229" customFormat="1" ht="17.25" customHeight="1" x14ac:dyDescent="0.2"/>
    <row r="1551" s="229" customFormat="1" ht="17.25" customHeight="1" x14ac:dyDescent="0.2"/>
    <row r="1552" s="229" customFormat="1" ht="17.25" customHeight="1" x14ac:dyDescent="0.2"/>
    <row r="1553" s="229" customFormat="1" ht="17.25" customHeight="1" x14ac:dyDescent="0.2"/>
    <row r="1554" s="229" customFormat="1" ht="17.25" customHeight="1" x14ac:dyDescent="0.2"/>
    <row r="1555" s="229" customFormat="1" ht="17.25" customHeight="1" x14ac:dyDescent="0.2"/>
    <row r="1556" s="229" customFormat="1" ht="17.25" customHeight="1" x14ac:dyDescent="0.2"/>
    <row r="1557" s="229" customFormat="1" ht="17.25" customHeight="1" x14ac:dyDescent="0.2"/>
    <row r="1558" s="229" customFormat="1" ht="17.25" customHeight="1" x14ac:dyDescent="0.2"/>
    <row r="1559" s="229" customFormat="1" ht="17.25" customHeight="1" x14ac:dyDescent="0.2"/>
    <row r="1560" s="229" customFormat="1" ht="17.25" customHeight="1" x14ac:dyDescent="0.2"/>
    <row r="1561" s="229" customFormat="1" ht="17.25" customHeight="1" x14ac:dyDescent="0.2"/>
    <row r="1562" s="229" customFormat="1" ht="17.25" customHeight="1" x14ac:dyDescent="0.2"/>
    <row r="1563" s="229" customFormat="1" ht="17.25" customHeight="1" x14ac:dyDescent="0.2"/>
    <row r="1564" s="229" customFormat="1" ht="17.25" customHeight="1" x14ac:dyDescent="0.2"/>
    <row r="1565" s="229" customFormat="1" ht="17.25" customHeight="1" x14ac:dyDescent="0.2"/>
    <row r="1566" s="229" customFormat="1" ht="17.25" customHeight="1" x14ac:dyDescent="0.2"/>
    <row r="1567" s="229" customFormat="1" ht="17.25" customHeight="1" x14ac:dyDescent="0.2"/>
    <row r="1568" s="229" customFormat="1" ht="17.25" customHeight="1" x14ac:dyDescent="0.2"/>
    <row r="1569" s="229" customFormat="1" ht="17.25" customHeight="1" x14ac:dyDescent="0.2"/>
    <row r="1570" s="229" customFormat="1" ht="17.25" customHeight="1" x14ac:dyDescent="0.2"/>
    <row r="1571" s="229" customFormat="1" ht="17.25" customHeight="1" x14ac:dyDescent="0.2"/>
    <row r="1572" s="229" customFormat="1" ht="17.25" customHeight="1" x14ac:dyDescent="0.2"/>
    <row r="1573" s="229" customFormat="1" ht="17.25" customHeight="1" x14ac:dyDescent="0.2"/>
    <row r="1574" s="229" customFormat="1" ht="17.25" customHeight="1" x14ac:dyDescent="0.2"/>
    <row r="1575" s="229" customFormat="1" ht="17.25" customHeight="1" x14ac:dyDescent="0.2"/>
    <row r="1576" s="229" customFormat="1" ht="17.25" customHeight="1" x14ac:dyDescent="0.2"/>
    <row r="1577" s="229" customFormat="1" ht="17.25" customHeight="1" x14ac:dyDescent="0.2"/>
    <row r="1578" s="229" customFormat="1" ht="17.25" customHeight="1" x14ac:dyDescent="0.2"/>
    <row r="1579" s="229" customFormat="1" ht="17.25" customHeight="1" x14ac:dyDescent="0.2"/>
    <row r="1580" s="229" customFormat="1" ht="17.25" customHeight="1" x14ac:dyDescent="0.2"/>
    <row r="1581" s="229" customFormat="1" ht="17.25" customHeight="1" x14ac:dyDescent="0.2"/>
    <row r="1582" s="229" customFormat="1" ht="17.25" customHeight="1" x14ac:dyDescent="0.2"/>
    <row r="1583" s="229" customFormat="1" ht="17.25" customHeight="1" x14ac:dyDescent="0.2"/>
    <row r="1584" s="229" customFormat="1" ht="17.25" customHeight="1" x14ac:dyDescent="0.2"/>
    <row r="1585" s="229" customFormat="1" ht="17.25" customHeight="1" x14ac:dyDescent="0.2"/>
    <row r="1586" s="229" customFormat="1" ht="17.25" customHeight="1" x14ac:dyDescent="0.2"/>
    <row r="1587" s="229" customFormat="1" ht="17.25" customHeight="1" x14ac:dyDescent="0.2"/>
    <row r="1588" s="229" customFormat="1" ht="17.25" customHeight="1" x14ac:dyDescent="0.2"/>
    <row r="1589" s="229" customFormat="1" ht="17.25" customHeight="1" x14ac:dyDescent="0.2"/>
    <row r="1590" s="229" customFormat="1" ht="17.25" customHeight="1" x14ac:dyDescent="0.2"/>
    <row r="1591" s="229" customFormat="1" ht="17.25" customHeight="1" x14ac:dyDescent="0.2"/>
    <row r="1592" s="229" customFormat="1" ht="17.25" customHeight="1" x14ac:dyDescent="0.2"/>
    <row r="1593" s="229" customFormat="1" ht="17.25" customHeight="1" x14ac:dyDescent="0.2"/>
    <row r="1594" s="229" customFormat="1" ht="17.25" customHeight="1" x14ac:dyDescent="0.2"/>
    <row r="1595" s="229" customFormat="1" ht="17.25" customHeight="1" x14ac:dyDescent="0.2"/>
    <row r="1596" s="229" customFormat="1" ht="17.25" customHeight="1" x14ac:dyDescent="0.2"/>
    <row r="1597" s="229" customFormat="1" ht="17.25" customHeight="1" x14ac:dyDescent="0.2"/>
    <row r="1598" s="229" customFormat="1" ht="17.25" customHeight="1" x14ac:dyDescent="0.2"/>
    <row r="1599" s="229" customFormat="1" ht="17.25" customHeight="1" x14ac:dyDescent="0.2"/>
    <row r="1600" s="229" customFormat="1" ht="17.25" customHeight="1" x14ac:dyDescent="0.2"/>
    <row r="1601" s="229" customFormat="1" ht="17.25" customHeight="1" x14ac:dyDescent="0.2"/>
    <row r="1602" s="229" customFormat="1" ht="17.25" customHeight="1" x14ac:dyDescent="0.2"/>
    <row r="1603" s="229" customFormat="1" ht="17.25" customHeight="1" x14ac:dyDescent="0.2"/>
    <row r="1604" s="229" customFormat="1" ht="17.25" customHeight="1" x14ac:dyDescent="0.2"/>
    <row r="1605" s="229" customFormat="1" ht="17.25" customHeight="1" x14ac:dyDescent="0.2"/>
    <row r="1606" s="229" customFormat="1" ht="17.25" customHeight="1" x14ac:dyDescent="0.2"/>
    <row r="1607" s="229" customFormat="1" ht="17.25" customHeight="1" x14ac:dyDescent="0.2"/>
    <row r="1608" s="229" customFormat="1" ht="17.25" customHeight="1" x14ac:dyDescent="0.2"/>
    <row r="1609" s="229" customFormat="1" ht="17.25" customHeight="1" x14ac:dyDescent="0.2"/>
    <row r="1610" s="229" customFormat="1" ht="17.25" customHeight="1" x14ac:dyDescent="0.2"/>
    <row r="1611" s="229" customFormat="1" ht="17.25" customHeight="1" x14ac:dyDescent="0.2"/>
    <row r="1612" s="229" customFormat="1" ht="17.25" customHeight="1" x14ac:dyDescent="0.2"/>
    <row r="1613" s="229" customFormat="1" ht="17.25" customHeight="1" x14ac:dyDescent="0.2"/>
    <row r="1614" s="229" customFormat="1" ht="17.25" customHeight="1" x14ac:dyDescent="0.2"/>
    <row r="1615" s="229" customFormat="1" ht="17.25" customHeight="1" x14ac:dyDescent="0.2"/>
    <row r="1616" s="229" customFormat="1" ht="17.25" customHeight="1" x14ac:dyDescent="0.2"/>
    <row r="1617" s="229" customFormat="1" ht="17.25" customHeight="1" x14ac:dyDescent="0.2"/>
    <row r="1618" s="229" customFormat="1" ht="17.25" customHeight="1" x14ac:dyDescent="0.2"/>
    <row r="1619" s="229" customFormat="1" ht="17.25" customHeight="1" x14ac:dyDescent="0.2"/>
    <row r="1620" s="229" customFormat="1" ht="17.25" customHeight="1" x14ac:dyDescent="0.2"/>
    <row r="1621" s="229" customFormat="1" ht="17.25" customHeight="1" x14ac:dyDescent="0.2"/>
    <row r="1622" s="229" customFormat="1" ht="17.25" customHeight="1" x14ac:dyDescent="0.2"/>
    <row r="1623" s="229" customFormat="1" ht="17.25" customHeight="1" x14ac:dyDescent="0.2"/>
    <row r="1624" s="229" customFormat="1" ht="17.25" customHeight="1" x14ac:dyDescent="0.2"/>
    <row r="1625" s="229" customFormat="1" ht="17.25" customHeight="1" x14ac:dyDescent="0.2"/>
    <row r="1626" s="229" customFormat="1" ht="17.25" customHeight="1" x14ac:dyDescent="0.2"/>
    <row r="1627" s="229" customFormat="1" ht="17.25" customHeight="1" x14ac:dyDescent="0.2"/>
    <row r="1628" s="229" customFormat="1" ht="17.25" customHeight="1" x14ac:dyDescent="0.2"/>
    <row r="1629" s="229" customFormat="1" ht="17.25" customHeight="1" x14ac:dyDescent="0.2"/>
    <row r="1630" s="229" customFormat="1" ht="17.25" customHeight="1" x14ac:dyDescent="0.2"/>
    <row r="1631" s="229" customFormat="1" ht="17.25" customHeight="1" x14ac:dyDescent="0.2"/>
    <row r="1632" s="229" customFormat="1" ht="17.25" customHeight="1" x14ac:dyDescent="0.2"/>
    <row r="1633" s="229" customFormat="1" ht="17.25" customHeight="1" x14ac:dyDescent="0.2"/>
    <row r="1634" s="229" customFormat="1" ht="17.25" customHeight="1" x14ac:dyDescent="0.2"/>
    <row r="1635" s="229" customFormat="1" ht="17.25" customHeight="1" x14ac:dyDescent="0.2"/>
    <row r="1636" s="229" customFormat="1" ht="17.25" customHeight="1" x14ac:dyDescent="0.2"/>
    <row r="1637" s="229" customFormat="1" ht="17.25" customHeight="1" x14ac:dyDescent="0.2"/>
    <row r="1638" s="229" customFormat="1" ht="17.25" customHeight="1" x14ac:dyDescent="0.2"/>
    <row r="1639" s="229" customFormat="1" ht="17.25" customHeight="1" x14ac:dyDescent="0.2"/>
    <row r="1640" s="229" customFormat="1" ht="17.25" customHeight="1" x14ac:dyDescent="0.2"/>
    <row r="1641" s="229" customFormat="1" ht="17.25" customHeight="1" x14ac:dyDescent="0.2"/>
    <row r="1642" s="229" customFormat="1" ht="17.25" customHeight="1" x14ac:dyDescent="0.2"/>
    <row r="1643" s="229" customFormat="1" ht="17.25" customHeight="1" x14ac:dyDescent="0.2"/>
    <row r="1644" s="229" customFormat="1" ht="17.25" customHeight="1" x14ac:dyDescent="0.2"/>
    <row r="1645" s="229" customFormat="1" ht="17.25" customHeight="1" x14ac:dyDescent="0.2"/>
    <row r="1646" s="229" customFormat="1" ht="17.25" customHeight="1" x14ac:dyDescent="0.2"/>
    <row r="1647" s="229" customFormat="1" ht="17.25" customHeight="1" x14ac:dyDescent="0.2"/>
    <row r="1648" s="229" customFormat="1" ht="17.25" customHeight="1" x14ac:dyDescent="0.2"/>
    <row r="1649" s="229" customFormat="1" ht="17.25" customHeight="1" x14ac:dyDescent="0.2"/>
    <row r="1650" s="229" customFormat="1" ht="17.25" customHeight="1" x14ac:dyDescent="0.2"/>
    <row r="1651" s="229" customFormat="1" ht="17.25" customHeight="1" x14ac:dyDescent="0.2"/>
    <row r="1652" s="229" customFormat="1" ht="17.25" customHeight="1" x14ac:dyDescent="0.2"/>
    <row r="1653" s="229" customFormat="1" ht="17.25" customHeight="1" x14ac:dyDescent="0.2"/>
    <row r="1654" s="229" customFormat="1" ht="17.25" customHeight="1" x14ac:dyDescent="0.2"/>
    <row r="1655" s="229" customFormat="1" ht="17.25" customHeight="1" x14ac:dyDescent="0.2"/>
    <row r="1656" s="229" customFormat="1" ht="17.25" customHeight="1" x14ac:dyDescent="0.2"/>
    <row r="1657" s="229" customFormat="1" ht="17.25" customHeight="1" x14ac:dyDescent="0.2"/>
    <row r="1658" s="229" customFormat="1" ht="17.25" customHeight="1" x14ac:dyDescent="0.2"/>
    <row r="1659" s="229" customFormat="1" ht="17.25" customHeight="1" x14ac:dyDescent="0.2"/>
    <row r="1660" s="229" customFormat="1" ht="17.25" customHeight="1" x14ac:dyDescent="0.2"/>
    <row r="1661" s="229" customFormat="1" ht="17.25" customHeight="1" x14ac:dyDescent="0.2"/>
    <row r="1662" s="229" customFormat="1" ht="17.25" customHeight="1" x14ac:dyDescent="0.2"/>
    <row r="1663" s="229" customFormat="1" ht="17.25" customHeight="1" x14ac:dyDescent="0.2"/>
    <row r="1664" s="229" customFormat="1" ht="17.25" customHeight="1" x14ac:dyDescent="0.2"/>
    <row r="1665" s="229" customFormat="1" ht="17.25" customHeight="1" x14ac:dyDescent="0.2"/>
    <row r="1666" s="229" customFormat="1" ht="17.25" customHeight="1" x14ac:dyDescent="0.2"/>
    <row r="1667" s="229" customFormat="1" ht="17.25" customHeight="1" x14ac:dyDescent="0.2"/>
    <row r="1668" s="229" customFormat="1" ht="17.25" customHeight="1" x14ac:dyDescent="0.2"/>
    <row r="1669" s="229" customFormat="1" ht="17.25" customHeight="1" x14ac:dyDescent="0.2"/>
    <row r="1670" s="229" customFormat="1" ht="17.25" customHeight="1" x14ac:dyDescent="0.2"/>
    <row r="1671" s="229" customFormat="1" ht="17.25" customHeight="1" x14ac:dyDescent="0.2"/>
    <row r="1672" s="229" customFormat="1" ht="17.25" customHeight="1" x14ac:dyDescent="0.2"/>
    <row r="1673" s="229" customFormat="1" ht="17.25" customHeight="1" x14ac:dyDescent="0.2"/>
    <row r="1674" s="229" customFormat="1" ht="17.25" customHeight="1" x14ac:dyDescent="0.2"/>
    <row r="1675" s="229" customFormat="1" ht="17.25" customHeight="1" x14ac:dyDescent="0.2"/>
    <row r="1676" s="229" customFormat="1" ht="17.25" customHeight="1" x14ac:dyDescent="0.2"/>
    <row r="1677" s="229" customFormat="1" ht="17.25" customHeight="1" x14ac:dyDescent="0.2"/>
    <row r="1678" s="229" customFormat="1" ht="17.25" customHeight="1" x14ac:dyDescent="0.2"/>
    <row r="1679" s="229" customFormat="1" ht="17.25" customHeight="1" x14ac:dyDescent="0.2"/>
    <row r="1680" s="229" customFormat="1" ht="17.25" customHeight="1" x14ac:dyDescent="0.2"/>
    <row r="1681" s="229" customFormat="1" ht="17.25" customHeight="1" x14ac:dyDescent="0.2"/>
    <row r="1682" s="229" customFormat="1" ht="17.25" customHeight="1" x14ac:dyDescent="0.2"/>
    <row r="1683" s="229" customFormat="1" ht="17.25" customHeight="1" x14ac:dyDescent="0.2"/>
    <row r="1684" s="229" customFormat="1" ht="17.25" customHeight="1" x14ac:dyDescent="0.2"/>
    <row r="1685" s="229" customFormat="1" ht="17.25" customHeight="1" x14ac:dyDescent="0.2"/>
    <row r="1686" s="229" customFormat="1" ht="17.25" customHeight="1" x14ac:dyDescent="0.2"/>
    <row r="1687" s="229" customFormat="1" ht="17.25" customHeight="1" x14ac:dyDescent="0.2"/>
    <row r="1688" s="229" customFormat="1" ht="17.25" customHeight="1" x14ac:dyDescent="0.2"/>
    <row r="1689" s="229" customFormat="1" ht="17.25" customHeight="1" x14ac:dyDescent="0.2"/>
    <row r="1690" s="229" customFormat="1" ht="17.25" customHeight="1" x14ac:dyDescent="0.2"/>
    <row r="1691" s="229" customFormat="1" ht="17.25" customHeight="1" x14ac:dyDescent="0.2"/>
    <row r="1692" s="229" customFormat="1" ht="17.25" customHeight="1" x14ac:dyDescent="0.2"/>
    <row r="1693" s="229" customFormat="1" ht="17.25" customHeight="1" x14ac:dyDescent="0.2"/>
    <row r="1694" s="229" customFormat="1" ht="17.25" customHeight="1" x14ac:dyDescent="0.2"/>
    <row r="1695" s="229" customFormat="1" ht="17.25" customHeight="1" x14ac:dyDescent="0.2"/>
    <row r="1696" s="229" customFormat="1" ht="17.25" customHeight="1" x14ac:dyDescent="0.2"/>
    <row r="1697" s="229" customFormat="1" ht="17.25" customHeight="1" x14ac:dyDescent="0.2"/>
    <row r="1698" s="229" customFormat="1" ht="17.25" customHeight="1" x14ac:dyDescent="0.2"/>
    <row r="1699" s="229" customFormat="1" ht="17.25" customHeight="1" x14ac:dyDescent="0.2"/>
    <row r="1700" s="229" customFormat="1" ht="17.25" customHeight="1" x14ac:dyDescent="0.2"/>
    <row r="1701" s="229" customFormat="1" ht="17.25" customHeight="1" x14ac:dyDescent="0.2"/>
    <row r="1702" s="229" customFormat="1" ht="17.25" customHeight="1" x14ac:dyDescent="0.2"/>
    <row r="1703" s="229" customFormat="1" ht="17.25" customHeight="1" x14ac:dyDescent="0.2"/>
    <row r="1704" s="229" customFormat="1" ht="17.25" customHeight="1" x14ac:dyDescent="0.2"/>
    <row r="1705" s="229" customFormat="1" ht="17.25" customHeight="1" x14ac:dyDescent="0.2"/>
    <row r="1706" s="229" customFormat="1" ht="17.25" customHeight="1" x14ac:dyDescent="0.2"/>
    <row r="1707" s="229" customFormat="1" ht="17.25" customHeight="1" x14ac:dyDescent="0.2"/>
    <row r="1708" s="229" customFormat="1" ht="17.25" customHeight="1" x14ac:dyDescent="0.2"/>
    <row r="1709" s="229" customFormat="1" ht="17.25" customHeight="1" x14ac:dyDescent="0.2"/>
    <row r="1710" s="229" customFormat="1" ht="17.25" customHeight="1" x14ac:dyDescent="0.2"/>
    <row r="1711" s="229" customFormat="1" ht="17.25" customHeight="1" x14ac:dyDescent="0.2"/>
    <row r="1712" s="229" customFormat="1" ht="17.25" customHeight="1" x14ac:dyDescent="0.2"/>
    <row r="1713" s="229" customFormat="1" ht="17.25" customHeight="1" x14ac:dyDescent="0.2"/>
    <row r="1714" s="229" customFormat="1" ht="17.25" customHeight="1" x14ac:dyDescent="0.2"/>
    <row r="1715" s="229" customFormat="1" ht="17.25" customHeight="1" x14ac:dyDescent="0.2"/>
    <row r="1716" s="229" customFormat="1" ht="17.25" customHeight="1" x14ac:dyDescent="0.2"/>
    <row r="1717" s="229" customFormat="1" ht="17.25" customHeight="1" x14ac:dyDescent="0.2"/>
    <row r="1718" s="229" customFormat="1" ht="17.25" customHeight="1" x14ac:dyDescent="0.2"/>
    <row r="1719" s="229" customFormat="1" ht="17.25" customHeight="1" x14ac:dyDescent="0.2"/>
    <row r="1720" s="229" customFormat="1" ht="17.25" customHeight="1" x14ac:dyDescent="0.2"/>
    <row r="1721" s="229" customFormat="1" ht="17.25" customHeight="1" x14ac:dyDescent="0.2"/>
    <row r="1722" s="229" customFormat="1" ht="17.25" customHeight="1" x14ac:dyDescent="0.2"/>
    <row r="1723" s="229" customFormat="1" ht="17.25" customHeight="1" x14ac:dyDescent="0.2"/>
    <row r="1724" s="229" customFormat="1" ht="17.25" customHeight="1" x14ac:dyDescent="0.2"/>
    <row r="1725" s="229" customFormat="1" ht="17.25" customHeight="1" x14ac:dyDescent="0.2"/>
    <row r="1726" s="229" customFormat="1" ht="17.25" customHeight="1" x14ac:dyDescent="0.2"/>
    <row r="1727" s="229" customFormat="1" ht="17.25" customHeight="1" x14ac:dyDescent="0.2"/>
    <row r="1728" s="229" customFormat="1" ht="17.25" customHeight="1" x14ac:dyDescent="0.2"/>
    <row r="1729" s="229" customFormat="1" ht="17.25" customHeight="1" x14ac:dyDescent="0.2"/>
    <row r="1730" s="229" customFormat="1" ht="17.25" customHeight="1" x14ac:dyDescent="0.2"/>
    <row r="1731" s="229" customFormat="1" ht="17.25" customHeight="1" x14ac:dyDescent="0.2"/>
    <row r="1732" s="229" customFormat="1" ht="17.25" customHeight="1" x14ac:dyDescent="0.2"/>
    <row r="1733" s="229" customFormat="1" ht="17.25" customHeight="1" x14ac:dyDescent="0.2"/>
    <row r="1734" s="229" customFormat="1" ht="17.25" customHeight="1" x14ac:dyDescent="0.2"/>
    <row r="1735" s="229" customFormat="1" ht="17.25" customHeight="1" x14ac:dyDescent="0.2"/>
    <row r="1736" s="229" customFormat="1" ht="17.25" customHeight="1" x14ac:dyDescent="0.2"/>
    <row r="1737" s="229" customFormat="1" ht="17.25" customHeight="1" x14ac:dyDescent="0.2"/>
    <row r="1738" s="229" customFormat="1" ht="17.25" customHeight="1" x14ac:dyDescent="0.2"/>
    <row r="1739" s="229" customFormat="1" ht="17.25" customHeight="1" x14ac:dyDescent="0.2"/>
    <row r="1740" s="229" customFormat="1" ht="17.25" customHeight="1" x14ac:dyDescent="0.2"/>
    <row r="1741" s="229" customFormat="1" ht="17.25" customHeight="1" x14ac:dyDescent="0.2"/>
    <row r="1742" s="229" customFormat="1" ht="17.25" customHeight="1" x14ac:dyDescent="0.2"/>
    <row r="1743" s="229" customFormat="1" ht="17.25" customHeight="1" x14ac:dyDescent="0.2"/>
    <row r="1744" s="229" customFormat="1" ht="17.25" customHeight="1" x14ac:dyDescent="0.2"/>
    <row r="1745" s="229" customFormat="1" ht="17.25" customHeight="1" x14ac:dyDescent="0.2"/>
    <row r="1746" s="229" customFormat="1" ht="17.25" customHeight="1" x14ac:dyDescent="0.2"/>
    <row r="1747" s="229" customFormat="1" ht="17.25" customHeight="1" x14ac:dyDescent="0.2"/>
    <row r="1748" s="229" customFormat="1" ht="17.25" customHeight="1" x14ac:dyDescent="0.2"/>
    <row r="1749" s="229" customFormat="1" ht="17.25" customHeight="1" x14ac:dyDescent="0.2"/>
    <row r="1750" s="229" customFormat="1" ht="17.25" customHeight="1" x14ac:dyDescent="0.2"/>
    <row r="1751" s="229" customFormat="1" ht="17.25" customHeight="1" x14ac:dyDescent="0.2"/>
    <row r="1752" s="229" customFormat="1" ht="17.25" customHeight="1" x14ac:dyDescent="0.2"/>
    <row r="1753" s="229" customFormat="1" ht="17.25" customHeight="1" x14ac:dyDescent="0.2"/>
    <row r="1754" s="229" customFormat="1" ht="17.25" customHeight="1" x14ac:dyDescent="0.2"/>
    <row r="1755" s="229" customFormat="1" ht="17.25" customHeight="1" x14ac:dyDescent="0.2"/>
    <row r="1756" s="229" customFormat="1" ht="17.25" customHeight="1" x14ac:dyDescent="0.2"/>
    <row r="1757" s="229" customFormat="1" ht="17.25" customHeight="1" x14ac:dyDescent="0.2"/>
    <row r="1758" s="229" customFormat="1" ht="17.25" customHeight="1" x14ac:dyDescent="0.2"/>
    <row r="1759" s="229" customFormat="1" ht="17.25" customHeight="1" x14ac:dyDescent="0.2"/>
    <row r="1760" s="229" customFormat="1" ht="17.25" customHeight="1" x14ac:dyDescent="0.2"/>
    <row r="1761" s="229" customFormat="1" ht="17.25" customHeight="1" x14ac:dyDescent="0.2"/>
    <row r="1762" s="229" customFormat="1" ht="17.25" customHeight="1" x14ac:dyDescent="0.2"/>
    <row r="1763" s="229" customFormat="1" ht="17.25" customHeight="1" x14ac:dyDescent="0.2"/>
    <row r="1764" s="229" customFormat="1" ht="17.25" customHeight="1" x14ac:dyDescent="0.2"/>
    <row r="1765" s="229" customFormat="1" ht="17.25" customHeight="1" x14ac:dyDescent="0.2"/>
    <row r="1766" s="229" customFormat="1" ht="17.25" customHeight="1" x14ac:dyDescent="0.2"/>
    <row r="1767" s="229" customFormat="1" ht="17.25" customHeight="1" x14ac:dyDescent="0.2"/>
    <row r="1768" s="229" customFormat="1" ht="17.25" customHeight="1" x14ac:dyDescent="0.2"/>
    <row r="1769" s="229" customFormat="1" ht="17.25" customHeight="1" x14ac:dyDescent="0.2"/>
    <row r="1770" s="229" customFormat="1" ht="17.25" customHeight="1" x14ac:dyDescent="0.2"/>
    <row r="1771" s="229" customFormat="1" ht="17.25" customHeight="1" x14ac:dyDescent="0.2"/>
    <row r="1772" s="229" customFormat="1" ht="17.25" customHeight="1" x14ac:dyDescent="0.2"/>
    <row r="1773" s="229" customFormat="1" ht="17.25" customHeight="1" x14ac:dyDescent="0.2"/>
    <row r="1774" s="229" customFormat="1" ht="17.25" customHeight="1" x14ac:dyDescent="0.2"/>
    <row r="1775" s="229" customFormat="1" ht="17.25" customHeight="1" x14ac:dyDescent="0.2"/>
    <row r="1776" s="229" customFormat="1" ht="17.25" customHeight="1" x14ac:dyDescent="0.2"/>
    <row r="1777" s="229" customFormat="1" ht="17.25" customHeight="1" x14ac:dyDescent="0.2"/>
    <row r="1778" s="229" customFormat="1" ht="17.25" customHeight="1" x14ac:dyDescent="0.2"/>
    <row r="1779" s="229" customFormat="1" ht="17.25" customHeight="1" x14ac:dyDescent="0.2"/>
    <row r="1780" s="229" customFormat="1" ht="17.25" customHeight="1" x14ac:dyDescent="0.2"/>
    <row r="1781" s="229" customFormat="1" ht="17.25" customHeight="1" x14ac:dyDescent="0.2"/>
    <row r="1782" s="229" customFormat="1" ht="17.25" customHeight="1" x14ac:dyDescent="0.2"/>
    <row r="1783" s="229" customFormat="1" ht="17.25" customHeight="1" x14ac:dyDescent="0.2"/>
    <row r="1784" s="229" customFormat="1" ht="17.25" customHeight="1" x14ac:dyDescent="0.2"/>
    <row r="1785" s="229" customFormat="1" ht="17.25" customHeight="1" x14ac:dyDescent="0.2"/>
    <row r="1786" s="229" customFormat="1" ht="17.25" customHeight="1" x14ac:dyDescent="0.2"/>
    <row r="1787" s="229" customFormat="1" ht="17.25" customHeight="1" x14ac:dyDescent="0.2"/>
    <row r="1788" s="229" customFormat="1" ht="17.25" customHeight="1" x14ac:dyDescent="0.2"/>
    <row r="1789" s="229" customFormat="1" ht="17.25" customHeight="1" x14ac:dyDescent="0.2"/>
    <row r="1790" s="229" customFormat="1" ht="17.25" customHeight="1" x14ac:dyDescent="0.2"/>
    <row r="1791" s="229" customFormat="1" ht="17.25" customHeight="1" x14ac:dyDescent="0.2"/>
    <row r="1792" s="229" customFormat="1" ht="17.25" customHeight="1" x14ac:dyDescent="0.2"/>
    <row r="1793" s="229" customFormat="1" ht="17.25" customHeight="1" x14ac:dyDescent="0.2"/>
    <row r="1794" s="229" customFormat="1" ht="17.25" customHeight="1" x14ac:dyDescent="0.2"/>
    <row r="1795" s="229" customFormat="1" ht="17.25" customHeight="1" x14ac:dyDescent="0.2"/>
    <row r="1796" s="229" customFormat="1" ht="17.25" customHeight="1" x14ac:dyDescent="0.2"/>
    <row r="1797" s="229" customFormat="1" ht="17.25" customHeight="1" x14ac:dyDescent="0.2"/>
    <row r="1798" s="229" customFormat="1" ht="17.25" customHeight="1" x14ac:dyDescent="0.2"/>
    <row r="1799" s="229" customFormat="1" ht="17.25" customHeight="1" x14ac:dyDescent="0.2"/>
    <row r="1800" s="229" customFormat="1" ht="17.25" customHeight="1" x14ac:dyDescent="0.2"/>
    <row r="1801" s="229" customFormat="1" ht="17.25" customHeight="1" x14ac:dyDescent="0.2"/>
    <row r="1802" s="229" customFormat="1" ht="17.25" customHeight="1" x14ac:dyDescent="0.2"/>
    <row r="1803" s="229" customFormat="1" ht="17.25" customHeight="1" x14ac:dyDescent="0.2"/>
    <row r="1804" s="229" customFormat="1" ht="17.25" customHeight="1" x14ac:dyDescent="0.2"/>
    <row r="1805" s="229" customFormat="1" ht="17.25" customHeight="1" x14ac:dyDescent="0.2"/>
    <row r="1806" s="229" customFormat="1" ht="17.25" customHeight="1" x14ac:dyDescent="0.2"/>
    <row r="1807" s="229" customFormat="1" ht="17.25" customHeight="1" x14ac:dyDescent="0.2"/>
    <row r="1808" s="229" customFormat="1" ht="17.25" customHeight="1" x14ac:dyDescent="0.2"/>
    <row r="1809" s="229" customFormat="1" ht="17.25" customHeight="1" x14ac:dyDescent="0.2"/>
    <row r="1810" s="229" customFormat="1" ht="17.25" customHeight="1" x14ac:dyDescent="0.2"/>
    <row r="1811" s="229" customFormat="1" ht="17.25" customHeight="1" x14ac:dyDescent="0.2"/>
    <row r="1812" s="229" customFormat="1" ht="17.25" customHeight="1" x14ac:dyDescent="0.2"/>
    <row r="1813" s="229" customFormat="1" ht="17.25" customHeight="1" x14ac:dyDescent="0.2"/>
    <row r="1814" s="229" customFormat="1" ht="17.25" customHeight="1" x14ac:dyDescent="0.2"/>
    <row r="1815" s="229" customFormat="1" ht="17.25" customHeight="1" x14ac:dyDescent="0.2"/>
    <row r="1816" s="229" customFormat="1" ht="17.25" customHeight="1" x14ac:dyDescent="0.2"/>
    <row r="1817" s="229" customFormat="1" ht="17.25" customHeight="1" x14ac:dyDescent="0.2"/>
    <row r="1818" s="229" customFormat="1" ht="17.25" customHeight="1" x14ac:dyDescent="0.2"/>
    <row r="1819" s="229" customFormat="1" ht="17.25" customHeight="1" x14ac:dyDescent="0.2"/>
    <row r="1820" s="229" customFormat="1" ht="17.25" customHeight="1" x14ac:dyDescent="0.2"/>
    <row r="1821" s="229" customFormat="1" ht="17.25" customHeight="1" x14ac:dyDescent="0.2"/>
    <row r="1822" s="229" customFormat="1" ht="17.25" customHeight="1" x14ac:dyDescent="0.2"/>
    <row r="1823" s="229" customFormat="1" ht="17.25" customHeight="1" x14ac:dyDescent="0.2"/>
    <row r="1824" s="229" customFormat="1" ht="17.25" customHeight="1" x14ac:dyDescent="0.2"/>
    <row r="1825" s="229" customFormat="1" ht="17.25" customHeight="1" x14ac:dyDescent="0.2"/>
    <row r="1826" s="229" customFormat="1" ht="17.25" customHeight="1" x14ac:dyDescent="0.2"/>
    <row r="1827" s="229" customFormat="1" ht="17.25" customHeight="1" x14ac:dyDescent="0.2"/>
    <row r="1828" s="229" customFormat="1" ht="17.25" customHeight="1" x14ac:dyDescent="0.2"/>
    <row r="1829" s="229" customFormat="1" ht="17.25" customHeight="1" x14ac:dyDescent="0.2"/>
    <row r="1830" s="229" customFormat="1" ht="17.25" customHeight="1" x14ac:dyDescent="0.2"/>
    <row r="1831" s="229" customFormat="1" ht="17.25" customHeight="1" x14ac:dyDescent="0.2"/>
    <row r="1832" s="229" customFormat="1" ht="17.25" customHeight="1" x14ac:dyDescent="0.2"/>
    <row r="1833" s="229" customFormat="1" ht="17.25" customHeight="1" x14ac:dyDescent="0.2"/>
    <row r="1834" s="229" customFormat="1" ht="17.25" customHeight="1" x14ac:dyDescent="0.2"/>
    <row r="1835" s="229" customFormat="1" ht="17.25" customHeight="1" x14ac:dyDescent="0.2"/>
    <row r="1836" s="229" customFormat="1" ht="17.25" customHeight="1" x14ac:dyDescent="0.2"/>
    <row r="1837" s="229" customFormat="1" ht="17.25" customHeight="1" x14ac:dyDescent="0.2"/>
    <row r="1838" s="229" customFormat="1" ht="17.25" customHeight="1" x14ac:dyDescent="0.2"/>
    <row r="1839" s="229" customFormat="1" ht="17.25" customHeight="1" x14ac:dyDescent="0.2"/>
    <row r="1840" s="229" customFormat="1" ht="17.25" customHeight="1" x14ac:dyDescent="0.2"/>
    <row r="1841" s="229" customFormat="1" ht="17.25" customHeight="1" x14ac:dyDescent="0.2"/>
    <row r="1842" s="229" customFormat="1" ht="17.25" customHeight="1" x14ac:dyDescent="0.2"/>
    <row r="1843" s="229" customFormat="1" ht="17.25" customHeight="1" x14ac:dyDescent="0.2"/>
    <row r="1844" s="229" customFormat="1" ht="17.25" customHeight="1" x14ac:dyDescent="0.2"/>
    <row r="1845" s="229" customFormat="1" ht="17.25" customHeight="1" x14ac:dyDescent="0.2"/>
    <row r="1846" s="229" customFormat="1" ht="17.25" customHeight="1" x14ac:dyDescent="0.2"/>
    <row r="1847" s="229" customFormat="1" ht="17.25" customHeight="1" x14ac:dyDescent="0.2"/>
    <row r="1848" s="229" customFormat="1" ht="17.25" customHeight="1" x14ac:dyDescent="0.2"/>
    <row r="1849" s="229" customFormat="1" ht="17.25" customHeight="1" x14ac:dyDescent="0.2"/>
    <row r="1850" s="229" customFormat="1" ht="17.25" customHeight="1" x14ac:dyDescent="0.2"/>
    <row r="1851" s="229" customFormat="1" ht="17.25" customHeight="1" x14ac:dyDescent="0.2"/>
    <row r="1852" s="229" customFormat="1" ht="17.25" customHeight="1" x14ac:dyDescent="0.2"/>
    <row r="1853" s="229" customFormat="1" ht="17.25" customHeight="1" x14ac:dyDescent="0.2"/>
    <row r="1854" s="229" customFormat="1" ht="17.25" customHeight="1" x14ac:dyDescent="0.2"/>
    <row r="1855" s="229" customFormat="1" ht="17.25" customHeight="1" x14ac:dyDescent="0.2"/>
    <row r="1856" s="229" customFormat="1" ht="17.25" customHeight="1" x14ac:dyDescent="0.2"/>
    <row r="1857" s="229" customFormat="1" ht="17.25" customHeight="1" x14ac:dyDescent="0.2"/>
    <row r="1858" s="229" customFormat="1" ht="17.25" customHeight="1" x14ac:dyDescent="0.2"/>
    <row r="1859" s="229" customFormat="1" ht="17.25" customHeight="1" x14ac:dyDescent="0.2"/>
    <row r="1860" s="229" customFormat="1" ht="17.25" customHeight="1" x14ac:dyDescent="0.2"/>
    <row r="1861" s="229" customFormat="1" ht="17.25" customHeight="1" x14ac:dyDescent="0.2"/>
    <row r="1862" s="229" customFormat="1" ht="17.25" customHeight="1" x14ac:dyDescent="0.2"/>
    <row r="1863" s="229" customFormat="1" ht="17.25" customHeight="1" x14ac:dyDescent="0.2"/>
    <row r="1864" s="229" customFormat="1" ht="17.25" customHeight="1" x14ac:dyDescent="0.2"/>
    <row r="1865" s="229" customFormat="1" ht="17.25" customHeight="1" x14ac:dyDescent="0.2"/>
    <row r="1866" s="229" customFormat="1" ht="17.25" customHeight="1" x14ac:dyDescent="0.2"/>
    <row r="1867" s="229" customFormat="1" ht="17.25" customHeight="1" x14ac:dyDescent="0.2"/>
    <row r="1868" s="229" customFormat="1" ht="17.25" customHeight="1" x14ac:dyDescent="0.2"/>
    <row r="1869" s="229" customFormat="1" ht="17.25" customHeight="1" x14ac:dyDescent="0.2"/>
    <row r="1870" s="229" customFormat="1" ht="17.25" customHeight="1" x14ac:dyDescent="0.2"/>
    <row r="1871" s="229" customFormat="1" ht="17.25" customHeight="1" x14ac:dyDescent="0.2"/>
    <row r="1872" s="229" customFormat="1" ht="17.25" customHeight="1" x14ac:dyDescent="0.2"/>
    <row r="1873" s="229" customFormat="1" ht="17.25" customHeight="1" x14ac:dyDescent="0.2"/>
    <row r="1874" s="229" customFormat="1" ht="17.25" customHeight="1" x14ac:dyDescent="0.2"/>
    <row r="1875" s="229" customFormat="1" ht="17.25" customHeight="1" x14ac:dyDescent="0.2"/>
    <row r="1876" s="229" customFormat="1" ht="17.25" customHeight="1" x14ac:dyDescent="0.2"/>
    <row r="1877" s="229" customFormat="1" ht="17.25" customHeight="1" x14ac:dyDescent="0.2"/>
    <row r="1878" s="229" customFormat="1" ht="17.25" customHeight="1" x14ac:dyDescent="0.2"/>
    <row r="1879" s="229" customFormat="1" ht="17.25" customHeight="1" x14ac:dyDescent="0.2"/>
    <row r="1880" s="229" customFormat="1" ht="17.25" customHeight="1" x14ac:dyDescent="0.2"/>
    <row r="1881" s="229" customFormat="1" ht="17.25" customHeight="1" x14ac:dyDescent="0.2"/>
    <row r="1882" s="229" customFormat="1" ht="17.25" customHeight="1" x14ac:dyDescent="0.2"/>
    <row r="1883" s="229" customFormat="1" ht="17.25" customHeight="1" x14ac:dyDescent="0.2"/>
    <row r="1884" s="229" customFormat="1" ht="17.25" customHeight="1" x14ac:dyDescent="0.2"/>
    <row r="1885" s="229" customFormat="1" ht="17.25" customHeight="1" x14ac:dyDescent="0.2"/>
    <row r="1886" s="229" customFormat="1" ht="17.25" customHeight="1" x14ac:dyDescent="0.2"/>
    <row r="1887" s="229" customFormat="1" ht="17.25" customHeight="1" x14ac:dyDescent="0.2"/>
    <row r="1888" s="229" customFormat="1" ht="17.25" customHeight="1" x14ac:dyDescent="0.2"/>
    <row r="1889" s="229" customFormat="1" ht="17.25" customHeight="1" x14ac:dyDescent="0.2"/>
    <row r="1890" s="229" customFormat="1" ht="17.25" customHeight="1" x14ac:dyDescent="0.2"/>
    <row r="1891" s="229" customFormat="1" ht="17.25" customHeight="1" x14ac:dyDescent="0.2"/>
    <row r="1892" s="229" customFormat="1" ht="17.25" customHeight="1" x14ac:dyDescent="0.2"/>
    <row r="1893" s="229" customFormat="1" ht="17.25" customHeight="1" x14ac:dyDescent="0.2"/>
    <row r="1894" s="229" customFormat="1" ht="17.25" customHeight="1" x14ac:dyDescent="0.2"/>
    <row r="1895" s="229" customFormat="1" ht="17.25" customHeight="1" x14ac:dyDescent="0.2"/>
    <row r="1896" s="229" customFormat="1" ht="17.25" customHeight="1" x14ac:dyDescent="0.2"/>
    <row r="1897" s="229" customFormat="1" ht="17.25" customHeight="1" x14ac:dyDescent="0.2"/>
    <row r="1898" s="229" customFormat="1" ht="17.25" customHeight="1" x14ac:dyDescent="0.2"/>
    <row r="1899" s="229" customFormat="1" ht="17.25" customHeight="1" x14ac:dyDescent="0.2"/>
    <row r="1900" s="229" customFormat="1" ht="17.25" customHeight="1" x14ac:dyDescent="0.2"/>
    <row r="1901" s="229" customFormat="1" ht="17.25" customHeight="1" x14ac:dyDescent="0.2"/>
    <row r="1902" s="229" customFormat="1" ht="17.25" customHeight="1" x14ac:dyDescent="0.2"/>
    <row r="1903" s="229" customFormat="1" ht="17.25" customHeight="1" x14ac:dyDescent="0.2"/>
    <row r="1904" s="229" customFormat="1" ht="17.25" customHeight="1" x14ac:dyDescent="0.2"/>
    <row r="1905" s="229" customFormat="1" ht="17.25" customHeight="1" x14ac:dyDescent="0.2"/>
    <row r="1906" s="229" customFormat="1" ht="17.25" customHeight="1" x14ac:dyDescent="0.2"/>
    <row r="1907" s="229" customFormat="1" ht="17.25" customHeight="1" x14ac:dyDescent="0.2"/>
    <row r="1908" s="229" customFormat="1" ht="17.25" customHeight="1" x14ac:dyDescent="0.2"/>
    <row r="1909" s="229" customFormat="1" ht="17.25" customHeight="1" x14ac:dyDescent="0.2"/>
    <row r="1910" s="229" customFormat="1" ht="17.25" customHeight="1" x14ac:dyDescent="0.2"/>
    <row r="1911" s="229" customFormat="1" ht="17.25" customHeight="1" x14ac:dyDescent="0.2"/>
    <row r="1912" s="229" customFormat="1" ht="17.25" customHeight="1" x14ac:dyDescent="0.2"/>
    <row r="1913" s="229" customFormat="1" ht="17.25" customHeight="1" x14ac:dyDescent="0.2"/>
    <row r="1914" s="229" customFormat="1" ht="17.25" customHeight="1" x14ac:dyDescent="0.2"/>
    <row r="1915" s="229" customFormat="1" ht="17.25" customHeight="1" x14ac:dyDescent="0.2"/>
    <row r="1916" s="229" customFormat="1" ht="17.25" customHeight="1" x14ac:dyDescent="0.2"/>
    <row r="1917" s="229" customFormat="1" ht="17.25" customHeight="1" x14ac:dyDescent="0.2"/>
    <row r="1918" s="229" customFormat="1" ht="17.25" customHeight="1" x14ac:dyDescent="0.2"/>
    <row r="1919" s="229" customFormat="1" ht="17.25" customHeight="1" x14ac:dyDescent="0.2"/>
    <row r="1920" s="229" customFormat="1" ht="17.25" customHeight="1" x14ac:dyDescent="0.2"/>
    <row r="1921" s="229" customFormat="1" ht="17.25" customHeight="1" x14ac:dyDescent="0.2"/>
    <row r="1922" s="229" customFormat="1" ht="17.25" customHeight="1" x14ac:dyDescent="0.2"/>
    <row r="1923" s="229" customFormat="1" ht="17.25" customHeight="1" x14ac:dyDescent="0.2"/>
    <row r="1924" s="229" customFormat="1" ht="17.25" customHeight="1" x14ac:dyDescent="0.2"/>
    <row r="1925" s="229" customFormat="1" ht="17.25" customHeight="1" x14ac:dyDescent="0.2"/>
    <row r="1926" s="229" customFormat="1" ht="17.25" customHeight="1" x14ac:dyDescent="0.2"/>
    <row r="1927" s="229" customFormat="1" ht="17.25" customHeight="1" x14ac:dyDescent="0.2"/>
    <row r="1928" s="229" customFormat="1" ht="17.25" customHeight="1" x14ac:dyDescent="0.2"/>
    <row r="1929" s="229" customFormat="1" ht="17.25" customHeight="1" x14ac:dyDescent="0.2"/>
    <row r="1930" s="229" customFormat="1" ht="17.25" customHeight="1" x14ac:dyDescent="0.2"/>
    <row r="1931" s="229" customFormat="1" ht="17.25" customHeight="1" x14ac:dyDescent="0.2"/>
    <row r="1932" s="229" customFormat="1" ht="17.25" customHeight="1" x14ac:dyDescent="0.2"/>
    <row r="1933" s="229" customFormat="1" ht="17.25" customHeight="1" x14ac:dyDescent="0.2"/>
    <row r="1934" s="229" customFormat="1" ht="17.25" customHeight="1" x14ac:dyDescent="0.2"/>
    <row r="1935" s="229" customFormat="1" ht="17.25" customHeight="1" x14ac:dyDescent="0.2"/>
    <row r="1936" s="229" customFormat="1" ht="17.25" customHeight="1" x14ac:dyDescent="0.2"/>
    <row r="1937" s="229" customFormat="1" ht="17.25" customHeight="1" x14ac:dyDescent="0.2"/>
    <row r="1938" s="229" customFormat="1" ht="17.25" customHeight="1" x14ac:dyDescent="0.2"/>
    <row r="1939" s="229" customFormat="1" ht="17.25" customHeight="1" x14ac:dyDescent="0.2"/>
    <row r="1940" s="229" customFormat="1" ht="17.25" customHeight="1" x14ac:dyDescent="0.2"/>
    <row r="1941" s="229" customFormat="1" ht="17.25" customHeight="1" x14ac:dyDescent="0.2"/>
    <row r="1942" s="229" customFormat="1" ht="17.25" customHeight="1" x14ac:dyDescent="0.2"/>
    <row r="1943" s="229" customFormat="1" ht="17.25" customHeight="1" x14ac:dyDescent="0.2"/>
    <row r="1944" s="229" customFormat="1" ht="17.25" customHeight="1" x14ac:dyDescent="0.2"/>
    <row r="1945" s="229" customFormat="1" ht="17.25" customHeight="1" x14ac:dyDescent="0.2"/>
    <row r="1946" s="229" customFormat="1" ht="17.25" customHeight="1" x14ac:dyDescent="0.2"/>
    <row r="1947" s="229" customFormat="1" ht="17.25" customHeight="1" x14ac:dyDescent="0.2"/>
    <row r="1948" s="229" customFormat="1" ht="17.25" customHeight="1" x14ac:dyDescent="0.2"/>
    <row r="1949" s="229" customFormat="1" ht="17.25" customHeight="1" x14ac:dyDescent="0.2"/>
    <row r="1950" s="229" customFormat="1" ht="17.25" customHeight="1" x14ac:dyDescent="0.2"/>
    <row r="1951" s="229" customFormat="1" ht="17.25" customHeight="1" x14ac:dyDescent="0.2"/>
    <row r="1952" s="229" customFormat="1" ht="17.25" customHeight="1" x14ac:dyDescent="0.2"/>
    <row r="1953" s="229" customFormat="1" ht="17.25" customHeight="1" x14ac:dyDescent="0.2"/>
    <row r="1954" s="229" customFormat="1" ht="17.25" customHeight="1" x14ac:dyDescent="0.2"/>
    <row r="1955" s="229" customFormat="1" ht="17.25" customHeight="1" x14ac:dyDescent="0.2"/>
    <row r="1956" s="229" customFormat="1" ht="17.25" customHeight="1" x14ac:dyDescent="0.2"/>
    <row r="1957" s="229" customFormat="1" ht="17.25" customHeight="1" x14ac:dyDescent="0.2"/>
    <row r="1958" s="229" customFormat="1" ht="17.25" customHeight="1" x14ac:dyDescent="0.2"/>
    <row r="1959" s="229" customFormat="1" ht="17.25" customHeight="1" x14ac:dyDescent="0.2"/>
    <row r="1960" s="229" customFormat="1" ht="17.25" customHeight="1" x14ac:dyDescent="0.2"/>
    <row r="1961" s="229" customFormat="1" ht="17.25" customHeight="1" x14ac:dyDescent="0.2"/>
    <row r="1962" s="229" customFormat="1" ht="17.25" customHeight="1" x14ac:dyDescent="0.2"/>
    <row r="1963" s="229" customFormat="1" ht="17.25" customHeight="1" x14ac:dyDescent="0.2"/>
    <row r="1964" s="229" customFormat="1" ht="17.25" customHeight="1" x14ac:dyDescent="0.2"/>
    <row r="1965" s="229" customFormat="1" ht="17.25" customHeight="1" x14ac:dyDescent="0.2"/>
    <row r="1966" s="229" customFormat="1" ht="17.25" customHeight="1" x14ac:dyDescent="0.2"/>
    <row r="1967" s="229" customFormat="1" ht="17.25" customHeight="1" x14ac:dyDescent="0.2"/>
    <row r="1968" s="229" customFormat="1" ht="17.25" customHeight="1" x14ac:dyDescent="0.2"/>
    <row r="1969" s="229" customFormat="1" ht="17.25" customHeight="1" x14ac:dyDescent="0.2"/>
    <row r="1970" s="229" customFormat="1" ht="17.25" customHeight="1" x14ac:dyDescent="0.2"/>
    <row r="1971" s="229" customFormat="1" ht="17.25" customHeight="1" x14ac:dyDescent="0.2"/>
    <row r="1972" s="229" customFormat="1" ht="17.25" customHeight="1" x14ac:dyDescent="0.2"/>
    <row r="1973" s="229" customFormat="1" ht="17.25" customHeight="1" x14ac:dyDescent="0.2"/>
    <row r="1974" s="229" customFormat="1" ht="17.25" customHeight="1" x14ac:dyDescent="0.2"/>
    <row r="1975" s="229" customFormat="1" ht="17.25" customHeight="1" x14ac:dyDescent="0.2"/>
    <row r="1976" s="229" customFormat="1" ht="17.25" customHeight="1" x14ac:dyDescent="0.2"/>
    <row r="1977" s="229" customFormat="1" ht="17.25" customHeight="1" x14ac:dyDescent="0.2"/>
    <row r="1978" s="229" customFormat="1" ht="17.25" customHeight="1" x14ac:dyDescent="0.2"/>
    <row r="1979" s="229" customFormat="1" ht="17.25" customHeight="1" x14ac:dyDescent="0.2"/>
    <row r="1980" s="229" customFormat="1" ht="17.25" customHeight="1" x14ac:dyDescent="0.2"/>
    <row r="1981" s="229" customFormat="1" ht="17.25" customHeight="1" x14ac:dyDescent="0.2"/>
    <row r="1982" s="229" customFormat="1" ht="17.25" customHeight="1" x14ac:dyDescent="0.2"/>
    <row r="1983" s="229" customFormat="1" ht="17.25" customHeight="1" x14ac:dyDescent="0.2"/>
    <row r="1984" s="229" customFormat="1" ht="17.25" customHeight="1" x14ac:dyDescent="0.2"/>
    <row r="1985" s="229" customFormat="1" ht="17.25" customHeight="1" x14ac:dyDescent="0.2"/>
    <row r="1986" s="229" customFormat="1" ht="17.25" customHeight="1" x14ac:dyDescent="0.2"/>
    <row r="1987" s="229" customFormat="1" ht="17.25" customHeight="1" x14ac:dyDescent="0.2"/>
    <row r="1988" s="229" customFormat="1" ht="17.25" customHeight="1" x14ac:dyDescent="0.2"/>
    <row r="1989" s="229" customFormat="1" ht="17.25" customHeight="1" x14ac:dyDescent="0.2"/>
    <row r="1990" s="229" customFormat="1" ht="17.25" customHeight="1" x14ac:dyDescent="0.2"/>
    <row r="1991" s="229" customFormat="1" ht="17.25" customHeight="1" x14ac:dyDescent="0.2"/>
    <row r="1992" s="229" customFormat="1" ht="17.25" customHeight="1" x14ac:dyDescent="0.2"/>
    <row r="1993" s="229" customFormat="1" ht="17.25" customHeight="1" x14ac:dyDescent="0.2"/>
    <row r="1994" s="229" customFormat="1" ht="17.25" customHeight="1" x14ac:dyDescent="0.2"/>
    <row r="1995" s="229" customFormat="1" ht="17.25" customHeight="1" x14ac:dyDescent="0.2"/>
    <row r="1996" s="229" customFormat="1" ht="17.25" customHeight="1" x14ac:dyDescent="0.2"/>
    <row r="1997" s="229" customFormat="1" ht="17.25" customHeight="1" x14ac:dyDescent="0.2"/>
    <row r="1998" s="229" customFormat="1" ht="17.25" customHeight="1" x14ac:dyDescent="0.2"/>
    <row r="1999" s="229" customFormat="1" ht="17.25" customHeight="1" x14ac:dyDescent="0.2"/>
    <row r="2000" s="229" customFormat="1" ht="17.25" customHeight="1" x14ac:dyDescent="0.2"/>
    <row r="2001" s="229" customFormat="1" ht="17.25" customHeight="1" x14ac:dyDescent="0.2"/>
    <row r="2002" s="229" customFormat="1" ht="17.25" customHeight="1" x14ac:dyDescent="0.2"/>
    <row r="2003" s="229" customFormat="1" ht="17.25" customHeight="1" x14ac:dyDescent="0.2"/>
    <row r="2004" s="229" customFormat="1" ht="17.25" customHeight="1" x14ac:dyDescent="0.2"/>
    <row r="2005" s="229" customFormat="1" ht="17.25" customHeight="1" x14ac:dyDescent="0.2"/>
    <row r="2006" s="229" customFormat="1" ht="17.25" customHeight="1" x14ac:dyDescent="0.2"/>
    <row r="2007" s="229" customFormat="1" ht="17.25" customHeight="1" x14ac:dyDescent="0.2"/>
    <row r="2008" s="229" customFormat="1" ht="17.25" customHeight="1" x14ac:dyDescent="0.2"/>
    <row r="2009" s="229" customFormat="1" ht="17.25" customHeight="1" x14ac:dyDescent="0.2"/>
    <row r="2010" s="229" customFormat="1" ht="17.25" customHeight="1" x14ac:dyDescent="0.2"/>
    <row r="2011" s="229" customFormat="1" ht="17.25" customHeight="1" x14ac:dyDescent="0.2"/>
    <row r="2012" s="229" customFormat="1" ht="17.25" customHeight="1" x14ac:dyDescent="0.2"/>
    <row r="2013" s="229" customFormat="1" ht="17.25" customHeight="1" x14ac:dyDescent="0.2"/>
    <row r="2014" s="229" customFormat="1" ht="17.25" customHeight="1" x14ac:dyDescent="0.2"/>
    <row r="2015" s="229" customFormat="1" ht="17.25" customHeight="1" x14ac:dyDescent="0.2"/>
    <row r="2016" s="229" customFormat="1" ht="17.25" customHeight="1" x14ac:dyDescent="0.2"/>
    <row r="2017" s="229" customFormat="1" ht="17.25" customHeight="1" x14ac:dyDescent="0.2"/>
    <row r="2018" s="229" customFormat="1" ht="17.25" customHeight="1" x14ac:dyDescent="0.2"/>
    <row r="2019" s="229" customFormat="1" ht="17.25" customHeight="1" x14ac:dyDescent="0.2"/>
    <row r="2020" s="229" customFormat="1" ht="17.25" customHeight="1" x14ac:dyDescent="0.2"/>
    <row r="2021" s="229" customFormat="1" ht="17.25" customHeight="1" x14ac:dyDescent="0.2"/>
    <row r="2022" s="229" customFormat="1" ht="17.25" customHeight="1" x14ac:dyDescent="0.2"/>
    <row r="2023" s="229" customFormat="1" ht="17.25" customHeight="1" x14ac:dyDescent="0.2"/>
    <row r="2024" s="229" customFormat="1" ht="17.25" customHeight="1" x14ac:dyDescent="0.2"/>
    <row r="2025" s="229" customFormat="1" ht="17.25" customHeight="1" x14ac:dyDescent="0.2"/>
    <row r="2026" s="229" customFormat="1" ht="17.25" customHeight="1" x14ac:dyDescent="0.2"/>
    <row r="2027" s="229" customFormat="1" ht="17.25" customHeight="1" x14ac:dyDescent="0.2"/>
    <row r="2028" s="229" customFormat="1" ht="17.25" customHeight="1" x14ac:dyDescent="0.2"/>
    <row r="2029" s="229" customFormat="1" ht="17.25" customHeight="1" x14ac:dyDescent="0.2"/>
    <row r="2030" s="229" customFormat="1" ht="17.25" customHeight="1" x14ac:dyDescent="0.2"/>
    <row r="2031" s="229" customFormat="1" ht="17.25" customHeight="1" x14ac:dyDescent="0.2"/>
    <row r="2032" s="229" customFormat="1" ht="17.25" customHeight="1" x14ac:dyDescent="0.2"/>
    <row r="2033" s="229" customFormat="1" ht="17.25" customHeight="1" x14ac:dyDescent="0.2"/>
    <row r="2034" s="229" customFormat="1" ht="17.25" customHeight="1" x14ac:dyDescent="0.2"/>
    <row r="2035" s="229" customFormat="1" ht="17.25" customHeight="1" x14ac:dyDescent="0.2"/>
    <row r="2036" s="229" customFormat="1" ht="17.25" customHeight="1" x14ac:dyDescent="0.2"/>
    <row r="2037" s="229" customFormat="1" ht="17.25" customHeight="1" x14ac:dyDescent="0.2"/>
    <row r="2038" s="229" customFormat="1" ht="17.25" customHeight="1" x14ac:dyDescent="0.2"/>
    <row r="2039" s="229" customFormat="1" ht="17.25" customHeight="1" x14ac:dyDescent="0.2"/>
    <row r="2040" s="229" customFormat="1" ht="17.25" customHeight="1" x14ac:dyDescent="0.2"/>
    <row r="2041" s="229" customFormat="1" ht="17.25" customHeight="1" x14ac:dyDescent="0.2"/>
    <row r="2042" s="229" customFormat="1" ht="17.25" customHeight="1" x14ac:dyDescent="0.2"/>
    <row r="2043" s="229" customFormat="1" ht="17.25" customHeight="1" x14ac:dyDescent="0.2"/>
    <row r="2044" s="229" customFormat="1" ht="17.25" customHeight="1" x14ac:dyDescent="0.2"/>
    <row r="2045" s="229" customFormat="1" ht="17.25" customHeight="1" x14ac:dyDescent="0.2"/>
    <row r="2046" s="229" customFormat="1" ht="17.25" customHeight="1" x14ac:dyDescent="0.2"/>
    <row r="2047" s="229" customFormat="1" ht="17.25" customHeight="1" x14ac:dyDescent="0.2"/>
    <row r="2048" s="229" customFormat="1" ht="17.25" customHeight="1" x14ac:dyDescent="0.2"/>
    <row r="2049" s="229" customFormat="1" ht="17.25" customHeight="1" x14ac:dyDescent="0.2"/>
    <row r="2050" s="229" customFormat="1" ht="17.25" customHeight="1" x14ac:dyDescent="0.2"/>
    <row r="2051" s="229" customFormat="1" ht="17.25" customHeight="1" x14ac:dyDescent="0.2"/>
    <row r="2052" s="229" customFormat="1" ht="17.25" customHeight="1" x14ac:dyDescent="0.2"/>
    <row r="2053" s="229" customFormat="1" ht="17.25" customHeight="1" x14ac:dyDescent="0.2"/>
    <row r="2054" s="229" customFormat="1" ht="17.25" customHeight="1" x14ac:dyDescent="0.2"/>
    <row r="2055" s="229" customFormat="1" ht="17.25" customHeight="1" x14ac:dyDescent="0.2"/>
    <row r="2056" s="229" customFormat="1" ht="17.25" customHeight="1" x14ac:dyDescent="0.2"/>
    <row r="2057" s="229" customFormat="1" ht="17.25" customHeight="1" x14ac:dyDescent="0.2"/>
    <row r="2058" s="229" customFormat="1" ht="17.25" customHeight="1" x14ac:dyDescent="0.2"/>
    <row r="2059" s="229" customFormat="1" ht="17.25" customHeight="1" x14ac:dyDescent="0.2"/>
    <row r="2060" s="229" customFormat="1" ht="17.25" customHeight="1" x14ac:dyDescent="0.2"/>
    <row r="2061" s="229" customFormat="1" ht="17.25" customHeight="1" x14ac:dyDescent="0.2"/>
    <row r="2062" s="229" customFormat="1" ht="17.25" customHeight="1" x14ac:dyDescent="0.2"/>
    <row r="2063" s="229" customFormat="1" ht="17.25" customHeight="1" x14ac:dyDescent="0.2"/>
    <row r="2064" s="229" customFormat="1" ht="17.25" customHeight="1" x14ac:dyDescent="0.2"/>
    <row r="2065" s="229" customFormat="1" ht="17.25" customHeight="1" x14ac:dyDescent="0.2"/>
    <row r="2066" s="229" customFormat="1" ht="17.25" customHeight="1" x14ac:dyDescent="0.2"/>
    <row r="2067" s="229" customFormat="1" ht="17.25" customHeight="1" x14ac:dyDescent="0.2"/>
    <row r="2068" s="229" customFormat="1" ht="17.25" customHeight="1" x14ac:dyDescent="0.2"/>
    <row r="2069" s="229" customFormat="1" ht="17.25" customHeight="1" x14ac:dyDescent="0.2"/>
    <row r="2070" s="229" customFormat="1" ht="17.25" customHeight="1" x14ac:dyDescent="0.2"/>
    <row r="2071" s="229" customFormat="1" ht="17.25" customHeight="1" x14ac:dyDescent="0.2"/>
    <row r="2072" s="229" customFormat="1" ht="17.25" customHeight="1" x14ac:dyDescent="0.2"/>
    <row r="2073" s="229" customFormat="1" ht="17.25" customHeight="1" x14ac:dyDescent="0.2"/>
    <row r="2074" s="229" customFormat="1" ht="17.25" customHeight="1" x14ac:dyDescent="0.2"/>
    <row r="2075" s="229" customFormat="1" ht="17.25" customHeight="1" x14ac:dyDescent="0.2"/>
    <row r="2076" s="229" customFormat="1" ht="17.25" customHeight="1" x14ac:dyDescent="0.2"/>
    <row r="2077" s="229" customFormat="1" ht="17.25" customHeight="1" x14ac:dyDescent="0.2"/>
    <row r="2078" s="229" customFormat="1" ht="17.25" customHeight="1" x14ac:dyDescent="0.2"/>
    <row r="2079" s="229" customFormat="1" ht="17.25" customHeight="1" x14ac:dyDescent="0.2"/>
    <row r="2080" s="229" customFormat="1" ht="17.25" customHeight="1" x14ac:dyDescent="0.2"/>
    <row r="2081" s="229" customFormat="1" ht="17.25" customHeight="1" x14ac:dyDescent="0.2"/>
    <row r="2082" s="229" customFormat="1" ht="17.25" customHeight="1" x14ac:dyDescent="0.2"/>
    <row r="2083" s="229" customFormat="1" ht="17.25" customHeight="1" x14ac:dyDescent="0.2"/>
    <row r="2084" s="229" customFormat="1" ht="17.25" customHeight="1" x14ac:dyDescent="0.2"/>
    <row r="2085" s="229" customFormat="1" ht="17.25" customHeight="1" x14ac:dyDescent="0.2"/>
    <row r="2086" s="229" customFormat="1" ht="17.25" customHeight="1" x14ac:dyDescent="0.2"/>
    <row r="2087" s="229" customFormat="1" ht="17.25" customHeight="1" x14ac:dyDescent="0.2"/>
    <row r="2088" s="229" customFormat="1" ht="17.25" customHeight="1" x14ac:dyDescent="0.2"/>
    <row r="2089" s="229" customFormat="1" ht="17.25" customHeight="1" x14ac:dyDescent="0.2"/>
    <row r="2090" s="229" customFormat="1" ht="17.25" customHeight="1" x14ac:dyDescent="0.2"/>
    <row r="2091" s="229" customFormat="1" ht="17.25" customHeight="1" x14ac:dyDescent="0.2"/>
    <row r="2092" s="229" customFormat="1" ht="17.25" customHeight="1" x14ac:dyDescent="0.2"/>
    <row r="2093" s="229" customFormat="1" ht="17.25" customHeight="1" x14ac:dyDescent="0.2"/>
    <row r="2094" s="229" customFormat="1" ht="17.25" customHeight="1" x14ac:dyDescent="0.2"/>
    <row r="2095" s="229" customFormat="1" ht="17.25" customHeight="1" x14ac:dyDescent="0.2"/>
    <row r="2096" s="229" customFormat="1" ht="17.25" customHeight="1" x14ac:dyDescent="0.2"/>
    <row r="2097" s="229" customFormat="1" ht="17.25" customHeight="1" x14ac:dyDescent="0.2"/>
    <row r="2098" s="229" customFormat="1" ht="17.25" customHeight="1" x14ac:dyDescent="0.2"/>
    <row r="2099" s="229" customFormat="1" ht="17.25" customHeight="1" x14ac:dyDescent="0.2"/>
    <row r="2100" s="229" customFormat="1" ht="17.25" customHeight="1" x14ac:dyDescent="0.2"/>
    <row r="2101" s="229" customFormat="1" ht="17.25" customHeight="1" x14ac:dyDescent="0.2"/>
    <row r="2102" s="229" customFormat="1" ht="17.25" customHeight="1" x14ac:dyDescent="0.2"/>
    <row r="2103" s="229" customFormat="1" ht="17.25" customHeight="1" x14ac:dyDescent="0.2"/>
    <row r="2104" s="229" customFormat="1" ht="17.25" customHeight="1" x14ac:dyDescent="0.2"/>
    <row r="2105" s="229" customFormat="1" ht="17.25" customHeight="1" x14ac:dyDescent="0.2"/>
    <row r="2106" s="229" customFormat="1" ht="17.25" customHeight="1" x14ac:dyDescent="0.2"/>
    <row r="2107" s="229" customFormat="1" ht="17.25" customHeight="1" x14ac:dyDescent="0.2"/>
    <row r="2108" s="229" customFormat="1" ht="17.25" customHeight="1" x14ac:dyDescent="0.2"/>
    <row r="2109" s="229" customFormat="1" ht="17.25" customHeight="1" x14ac:dyDescent="0.2"/>
    <row r="2110" s="229" customFormat="1" ht="17.25" customHeight="1" x14ac:dyDescent="0.2"/>
    <row r="2111" s="229" customFormat="1" ht="17.25" customHeight="1" x14ac:dyDescent="0.2"/>
    <row r="2112" s="229" customFormat="1" ht="17.25" customHeight="1" x14ac:dyDescent="0.2"/>
    <row r="2113" s="229" customFormat="1" ht="17.25" customHeight="1" x14ac:dyDescent="0.2"/>
    <row r="2114" s="229" customFormat="1" ht="17.25" customHeight="1" x14ac:dyDescent="0.2"/>
    <row r="2115" s="229" customFormat="1" ht="17.25" customHeight="1" x14ac:dyDescent="0.2"/>
    <row r="2116" s="229" customFormat="1" ht="17.25" customHeight="1" x14ac:dyDescent="0.2"/>
    <row r="2117" s="229" customFormat="1" ht="17.25" customHeight="1" x14ac:dyDescent="0.2"/>
    <row r="2118" s="229" customFormat="1" ht="17.25" customHeight="1" x14ac:dyDescent="0.2"/>
    <row r="2119" s="229" customFormat="1" ht="17.25" customHeight="1" x14ac:dyDescent="0.2"/>
    <row r="2120" s="229" customFormat="1" ht="17.25" customHeight="1" x14ac:dyDescent="0.2"/>
    <row r="2121" s="229" customFormat="1" ht="17.25" customHeight="1" x14ac:dyDescent="0.2"/>
    <row r="2122" s="229" customFormat="1" ht="17.25" customHeight="1" x14ac:dyDescent="0.2"/>
    <row r="2123" s="229" customFormat="1" ht="17.25" customHeight="1" x14ac:dyDescent="0.2"/>
    <row r="2124" s="229" customFormat="1" ht="17.25" customHeight="1" x14ac:dyDescent="0.2"/>
    <row r="2125" s="229" customFormat="1" ht="17.25" customHeight="1" x14ac:dyDescent="0.2"/>
    <row r="2126" s="229" customFormat="1" ht="17.25" customHeight="1" x14ac:dyDescent="0.2"/>
    <row r="2127" s="229" customFormat="1" ht="17.25" customHeight="1" x14ac:dyDescent="0.2"/>
    <row r="2128" s="229" customFormat="1" ht="17.25" customHeight="1" x14ac:dyDescent="0.2"/>
    <row r="2129" s="229" customFormat="1" ht="17.25" customHeight="1" x14ac:dyDescent="0.2"/>
    <row r="2130" s="229" customFormat="1" ht="17.25" customHeight="1" x14ac:dyDescent="0.2"/>
    <row r="2131" s="229" customFormat="1" ht="17.25" customHeight="1" x14ac:dyDescent="0.2"/>
    <row r="2132" s="229" customFormat="1" ht="17.25" customHeight="1" x14ac:dyDescent="0.2"/>
    <row r="2133" s="229" customFormat="1" ht="17.25" customHeight="1" x14ac:dyDescent="0.2"/>
    <row r="2134" s="229" customFormat="1" ht="17.25" customHeight="1" x14ac:dyDescent="0.2"/>
    <row r="2135" s="229" customFormat="1" ht="17.25" customHeight="1" x14ac:dyDescent="0.2"/>
    <row r="2136" s="229" customFormat="1" ht="17.25" customHeight="1" x14ac:dyDescent="0.2"/>
    <row r="2137" s="229" customFormat="1" ht="17.25" customHeight="1" x14ac:dyDescent="0.2"/>
    <row r="2138" s="229" customFormat="1" ht="17.25" customHeight="1" x14ac:dyDescent="0.2"/>
    <row r="2139" s="229" customFormat="1" ht="17.25" customHeight="1" x14ac:dyDescent="0.2"/>
    <row r="2140" s="229" customFormat="1" ht="17.25" customHeight="1" x14ac:dyDescent="0.2"/>
    <row r="2141" s="229" customFormat="1" ht="17.25" customHeight="1" x14ac:dyDescent="0.2"/>
    <row r="2142" s="229" customFormat="1" ht="17.25" customHeight="1" x14ac:dyDescent="0.2"/>
    <row r="2143" s="229" customFormat="1" ht="17.25" customHeight="1" x14ac:dyDescent="0.2"/>
    <row r="2144" s="229" customFormat="1" ht="17.25" customHeight="1" x14ac:dyDescent="0.2"/>
    <row r="2145" s="229" customFormat="1" ht="17.25" customHeight="1" x14ac:dyDescent="0.2"/>
    <row r="2146" s="229" customFormat="1" ht="17.25" customHeight="1" x14ac:dyDescent="0.2"/>
    <row r="2147" s="229" customFormat="1" ht="17.25" customHeight="1" x14ac:dyDescent="0.2"/>
    <row r="2148" s="229" customFormat="1" ht="17.25" customHeight="1" x14ac:dyDescent="0.2"/>
    <row r="2149" s="229" customFormat="1" ht="17.25" customHeight="1" x14ac:dyDescent="0.2"/>
    <row r="2150" s="229" customFormat="1" ht="17.25" customHeight="1" x14ac:dyDescent="0.2"/>
    <row r="2151" s="229" customFormat="1" ht="17.25" customHeight="1" x14ac:dyDescent="0.2"/>
    <row r="2152" s="229" customFormat="1" ht="17.25" customHeight="1" x14ac:dyDescent="0.2"/>
    <row r="2153" s="229" customFormat="1" ht="17.25" customHeight="1" x14ac:dyDescent="0.2"/>
    <row r="2154" s="229" customFormat="1" ht="17.25" customHeight="1" x14ac:dyDescent="0.2"/>
    <row r="2155" s="229" customFormat="1" ht="17.25" customHeight="1" x14ac:dyDescent="0.2"/>
    <row r="2156" s="229" customFormat="1" ht="17.25" customHeight="1" x14ac:dyDescent="0.2"/>
    <row r="2157" s="229" customFormat="1" ht="17.25" customHeight="1" x14ac:dyDescent="0.2"/>
    <row r="2158" s="229" customFormat="1" ht="17.25" customHeight="1" x14ac:dyDescent="0.2"/>
    <row r="2159" s="229" customFormat="1" ht="17.25" customHeight="1" x14ac:dyDescent="0.2"/>
    <row r="2160" s="229" customFormat="1" ht="17.25" customHeight="1" x14ac:dyDescent="0.2"/>
    <row r="2161" s="229" customFormat="1" ht="17.25" customHeight="1" x14ac:dyDescent="0.2"/>
    <row r="2162" s="229" customFormat="1" ht="17.25" customHeight="1" x14ac:dyDescent="0.2"/>
    <row r="2163" s="229" customFormat="1" ht="17.25" customHeight="1" x14ac:dyDescent="0.2"/>
    <row r="2164" s="229" customFormat="1" ht="17.25" customHeight="1" x14ac:dyDescent="0.2"/>
    <row r="2165" s="229" customFormat="1" ht="17.25" customHeight="1" x14ac:dyDescent="0.2"/>
    <row r="2166" s="229" customFormat="1" ht="17.25" customHeight="1" x14ac:dyDescent="0.2"/>
    <row r="2167" s="229" customFormat="1" ht="17.25" customHeight="1" x14ac:dyDescent="0.2"/>
    <row r="2168" s="229" customFormat="1" ht="17.25" customHeight="1" x14ac:dyDescent="0.2"/>
    <row r="2169" s="229" customFormat="1" ht="17.25" customHeight="1" x14ac:dyDescent="0.2"/>
    <row r="2170" s="229" customFormat="1" ht="17.25" customHeight="1" x14ac:dyDescent="0.2"/>
    <row r="2171" s="229" customFormat="1" ht="17.25" customHeight="1" x14ac:dyDescent="0.2"/>
    <row r="2172" s="229" customFormat="1" ht="17.25" customHeight="1" x14ac:dyDescent="0.2"/>
    <row r="2173" s="229" customFormat="1" ht="17.25" customHeight="1" x14ac:dyDescent="0.2"/>
    <row r="2174" s="229" customFormat="1" ht="17.25" customHeight="1" x14ac:dyDescent="0.2"/>
    <row r="2175" s="229" customFormat="1" ht="17.25" customHeight="1" x14ac:dyDescent="0.2"/>
    <row r="2176" s="229" customFormat="1" ht="17.25" customHeight="1" x14ac:dyDescent="0.2"/>
    <row r="2177" s="229" customFormat="1" ht="17.25" customHeight="1" x14ac:dyDescent="0.2"/>
    <row r="2178" s="229" customFormat="1" ht="17.25" customHeight="1" x14ac:dyDescent="0.2"/>
    <row r="2179" s="229" customFormat="1" ht="17.25" customHeight="1" x14ac:dyDescent="0.2"/>
    <row r="2180" s="229" customFormat="1" ht="17.25" customHeight="1" x14ac:dyDescent="0.2"/>
    <row r="2181" s="229" customFormat="1" ht="17.25" customHeight="1" x14ac:dyDescent="0.2"/>
    <row r="2182" s="229" customFormat="1" ht="17.25" customHeight="1" x14ac:dyDescent="0.2"/>
    <row r="2183" s="229" customFormat="1" ht="17.25" customHeight="1" x14ac:dyDescent="0.2"/>
    <row r="2184" s="229" customFormat="1" ht="17.25" customHeight="1" x14ac:dyDescent="0.2"/>
    <row r="2185" s="229" customFormat="1" ht="17.25" customHeight="1" x14ac:dyDescent="0.2"/>
    <row r="2186" s="229" customFormat="1" ht="17.25" customHeight="1" x14ac:dyDescent="0.2"/>
    <row r="2187" s="229" customFormat="1" ht="17.25" customHeight="1" x14ac:dyDescent="0.2"/>
    <row r="2188" s="229" customFormat="1" ht="17.25" customHeight="1" x14ac:dyDescent="0.2"/>
    <row r="2189" s="229" customFormat="1" ht="17.25" customHeight="1" x14ac:dyDescent="0.2"/>
    <row r="2190" s="229" customFormat="1" ht="17.25" customHeight="1" x14ac:dyDescent="0.2"/>
    <row r="2191" s="229" customFormat="1" ht="17.25" customHeight="1" x14ac:dyDescent="0.2"/>
    <row r="2192" s="229" customFormat="1" ht="17.25" customHeight="1" x14ac:dyDescent="0.2"/>
    <row r="2193" s="229" customFormat="1" ht="17.25" customHeight="1" x14ac:dyDescent="0.2"/>
    <row r="2194" s="229" customFormat="1" ht="17.25" customHeight="1" x14ac:dyDescent="0.2"/>
    <row r="2195" s="229" customFormat="1" ht="17.25" customHeight="1" x14ac:dyDescent="0.2"/>
    <row r="2196" s="229" customFormat="1" ht="17.25" customHeight="1" x14ac:dyDescent="0.2"/>
    <row r="2197" s="229" customFormat="1" ht="17.25" customHeight="1" x14ac:dyDescent="0.2"/>
    <row r="2198" s="229" customFormat="1" ht="17.25" customHeight="1" x14ac:dyDescent="0.2"/>
    <row r="2199" s="229" customFormat="1" ht="17.25" customHeight="1" x14ac:dyDescent="0.2"/>
    <row r="2200" s="229" customFormat="1" ht="17.25" customHeight="1" x14ac:dyDescent="0.2"/>
    <row r="2201" s="229" customFormat="1" ht="17.25" customHeight="1" x14ac:dyDescent="0.2"/>
    <row r="2202" s="229" customFormat="1" ht="17.25" customHeight="1" x14ac:dyDescent="0.2"/>
    <row r="2203" s="229" customFormat="1" ht="17.25" customHeight="1" x14ac:dyDescent="0.2"/>
    <row r="2204" s="229" customFormat="1" ht="17.25" customHeight="1" x14ac:dyDescent="0.2"/>
    <row r="2205" s="229" customFormat="1" ht="17.25" customHeight="1" x14ac:dyDescent="0.2"/>
    <row r="2206" s="229" customFormat="1" ht="17.25" customHeight="1" x14ac:dyDescent="0.2"/>
    <row r="2207" s="229" customFormat="1" ht="17.25" customHeight="1" x14ac:dyDescent="0.2"/>
    <row r="2208" s="229" customFormat="1" ht="17.25" customHeight="1" x14ac:dyDescent="0.2"/>
    <row r="2209" s="229" customFormat="1" ht="17.25" customHeight="1" x14ac:dyDescent="0.2"/>
    <row r="2210" s="229" customFormat="1" ht="17.25" customHeight="1" x14ac:dyDescent="0.2"/>
    <row r="2211" s="229" customFormat="1" ht="17.25" customHeight="1" x14ac:dyDescent="0.2"/>
    <row r="2212" s="229" customFormat="1" ht="17.25" customHeight="1" x14ac:dyDescent="0.2"/>
    <row r="2213" s="229" customFormat="1" ht="17.25" customHeight="1" x14ac:dyDescent="0.2"/>
    <row r="2214" s="229" customFormat="1" ht="17.25" customHeight="1" x14ac:dyDescent="0.2"/>
    <row r="2215" s="229" customFormat="1" ht="17.25" customHeight="1" x14ac:dyDescent="0.2"/>
    <row r="2216" s="229" customFormat="1" ht="17.25" customHeight="1" x14ac:dyDescent="0.2"/>
    <row r="2217" s="229" customFormat="1" ht="17.25" customHeight="1" x14ac:dyDescent="0.2"/>
    <row r="2218" s="229" customFormat="1" ht="17.25" customHeight="1" x14ac:dyDescent="0.2"/>
    <row r="2219" s="229" customFormat="1" ht="17.25" customHeight="1" x14ac:dyDescent="0.2"/>
    <row r="2220" s="229" customFormat="1" ht="17.25" customHeight="1" x14ac:dyDescent="0.2"/>
    <row r="2221" s="229" customFormat="1" ht="17.25" customHeight="1" x14ac:dyDescent="0.2"/>
    <row r="2222" s="229" customFormat="1" ht="17.25" customHeight="1" x14ac:dyDescent="0.2"/>
    <row r="2223" s="229" customFormat="1" ht="17.25" customHeight="1" x14ac:dyDescent="0.2"/>
    <row r="2224" s="229" customFormat="1" ht="17.25" customHeight="1" x14ac:dyDescent="0.2"/>
    <row r="2225" s="229" customFormat="1" ht="17.25" customHeight="1" x14ac:dyDescent="0.2"/>
    <row r="2226" s="229" customFormat="1" ht="17.25" customHeight="1" x14ac:dyDescent="0.2"/>
    <row r="2227" s="229" customFormat="1" ht="17.25" customHeight="1" x14ac:dyDescent="0.2"/>
    <row r="2228" s="229" customFormat="1" ht="17.25" customHeight="1" x14ac:dyDescent="0.2"/>
    <row r="2229" s="229" customFormat="1" ht="17.25" customHeight="1" x14ac:dyDescent="0.2"/>
    <row r="2230" s="229" customFormat="1" ht="17.25" customHeight="1" x14ac:dyDescent="0.2"/>
    <row r="2231" s="229" customFormat="1" ht="17.25" customHeight="1" x14ac:dyDescent="0.2"/>
    <row r="2232" s="229" customFormat="1" ht="17.25" customHeight="1" x14ac:dyDescent="0.2"/>
    <row r="2233" s="229" customFormat="1" ht="17.25" customHeight="1" x14ac:dyDescent="0.2"/>
    <row r="2234" s="229" customFormat="1" ht="17.25" customHeight="1" x14ac:dyDescent="0.2"/>
    <row r="2235" s="229" customFormat="1" ht="17.25" customHeight="1" x14ac:dyDescent="0.2"/>
    <row r="2236" s="229" customFormat="1" ht="17.25" customHeight="1" x14ac:dyDescent="0.2"/>
    <row r="2237" s="229" customFormat="1" ht="17.25" customHeight="1" x14ac:dyDescent="0.2"/>
    <row r="2238" s="229" customFormat="1" ht="17.25" customHeight="1" x14ac:dyDescent="0.2"/>
    <row r="2239" s="229" customFormat="1" ht="17.25" customHeight="1" x14ac:dyDescent="0.2"/>
    <row r="2240" s="229" customFormat="1" ht="17.25" customHeight="1" x14ac:dyDescent="0.2"/>
    <row r="2241" s="229" customFormat="1" ht="17.25" customHeight="1" x14ac:dyDescent="0.2"/>
    <row r="2242" s="229" customFormat="1" ht="17.25" customHeight="1" x14ac:dyDescent="0.2"/>
    <row r="2243" s="229" customFormat="1" ht="17.25" customHeight="1" x14ac:dyDescent="0.2"/>
    <row r="2244" s="229" customFormat="1" ht="17.25" customHeight="1" x14ac:dyDescent="0.2"/>
    <row r="2245" s="229" customFormat="1" ht="17.25" customHeight="1" x14ac:dyDescent="0.2"/>
    <row r="2246" s="229" customFormat="1" ht="17.25" customHeight="1" x14ac:dyDescent="0.2"/>
    <row r="2247" s="229" customFormat="1" ht="17.25" customHeight="1" x14ac:dyDescent="0.2"/>
    <row r="2248" s="229" customFormat="1" ht="17.25" customHeight="1" x14ac:dyDescent="0.2"/>
    <row r="2249" s="229" customFormat="1" ht="17.25" customHeight="1" x14ac:dyDescent="0.2"/>
    <row r="2250" s="229" customFormat="1" ht="17.25" customHeight="1" x14ac:dyDescent="0.2"/>
    <row r="2251" s="229" customFormat="1" ht="17.25" customHeight="1" x14ac:dyDescent="0.2"/>
    <row r="2252" s="229" customFormat="1" ht="17.25" customHeight="1" x14ac:dyDescent="0.2"/>
    <row r="2253" s="229" customFormat="1" ht="17.25" customHeight="1" x14ac:dyDescent="0.2"/>
    <row r="2254" s="229" customFormat="1" ht="17.25" customHeight="1" x14ac:dyDescent="0.2"/>
    <row r="2255" s="229" customFormat="1" ht="17.25" customHeight="1" x14ac:dyDescent="0.2"/>
    <row r="2256" s="229" customFormat="1" ht="17.25" customHeight="1" x14ac:dyDescent="0.2"/>
    <row r="2257" s="229" customFormat="1" ht="17.25" customHeight="1" x14ac:dyDescent="0.2"/>
    <row r="2258" s="229" customFormat="1" ht="17.25" customHeight="1" x14ac:dyDescent="0.2"/>
    <row r="2259" s="229" customFormat="1" ht="17.25" customHeight="1" x14ac:dyDescent="0.2"/>
    <row r="2260" s="229" customFormat="1" ht="17.25" customHeight="1" x14ac:dyDescent="0.2"/>
    <row r="2261" s="229" customFormat="1" ht="17.25" customHeight="1" x14ac:dyDescent="0.2"/>
    <row r="2262" s="229" customFormat="1" ht="17.25" customHeight="1" x14ac:dyDescent="0.2"/>
    <row r="2263" s="229" customFormat="1" ht="17.25" customHeight="1" x14ac:dyDescent="0.2"/>
    <row r="2264" s="229" customFormat="1" ht="17.25" customHeight="1" x14ac:dyDescent="0.2"/>
    <row r="2265" s="229" customFormat="1" ht="17.25" customHeight="1" x14ac:dyDescent="0.2"/>
    <row r="2266" s="229" customFormat="1" ht="17.25" customHeight="1" x14ac:dyDescent="0.2"/>
    <row r="2267" s="229" customFormat="1" ht="17.25" customHeight="1" x14ac:dyDescent="0.2"/>
    <row r="2268" s="229" customFormat="1" ht="17.25" customHeight="1" x14ac:dyDescent="0.2"/>
    <row r="2269" s="229" customFormat="1" ht="17.25" customHeight="1" x14ac:dyDescent="0.2"/>
    <row r="2270" s="229" customFormat="1" ht="17.25" customHeight="1" x14ac:dyDescent="0.2"/>
    <row r="2271" s="229" customFormat="1" ht="17.25" customHeight="1" x14ac:dyDescent="0.2"/>
    <row r="2272" s="229" customFormat="1" ht="17.25" customHeight="1" x14ac:dyDescent="0.2"/>
    <row r="2273" s="229" customFormat="1" ht="17.25" customHeight="1" x14ac:dyDescent="0.2"/>
    <row r="2274" s="229" customFormat="1" ht="17.25" customHeight="1" x14ac:dyDescent="0.2"/>
    <row r="2275" s="229" customFormat="1" ht="17.25" customHeight="1" x14ac:dyDescent="0.2"/>
    <row r="2276" s="229" customFormat="1" ht="17.25" customHeight="1" x14ac:dyDescent="0.2"/>
    <row r="2277" s="229" customFormat="1" ht="17.25" customHeight="1" x14ac:dyDescent="0.2"/>
    <row r="2278" s="229" customFormat="1" ht="17.25" customHeight="1" x14ac:dyDescent="0.2"/>
    <row r="2279" s="229" customFormat="1" ht="17.25" customHeight="1" x14ac:dyDescent="0.2"/>
    <row r="2280" s="229" customFormat="1" ht="17.25" customHeight="1" x14ac:dyDescent="0.2"/>
    <row r="2281" s="229" customFormat="1" ht="17.25" customHeight="1" x14ac:dyDescent="0.2"/>
    <row r="2282" s="229" customFormat="1" ht="17.25" customHeight="1" x14ac:dyDescent="0.2"/>
    <row r="2283" s="229" customFormat="1" ht="17.25" customHeight="1" x14ac:dyDescent="0.2"/>
    <row r="2284" s="229" customFormat="1" ht="17.25" customHeight="1" x14ac:dyDescent="0.2"/>
    <row r="2285" s="229" customFormat="1" ht="17.25" customHeight="1" x14ac:dyDescent="0.2"/>
    <row r="2286" s="229" customFormat="1" ht="17.25" customHeight="1" x14ac:dyDescent="0.2"/>
    <row r="2287" s="229" customFormat="1" ht="17.25" customHeight="1" x14ac:dyDescent="0.2"/>
    <row r="2288" s="229" customFormat="1" ht="17.25" customHeight="1" x14ac:dyDescent="0.2"/>
    <row r="2289" s="229" customFormat="1" ht="17.25" customHeight="1" x14ac:dyDescent="0.2"/>
    <row r="2290" s="229" customFormat="1" ht="17.25" customHeight="1" x14ac:dyDescent="0.2"/>
    <row r="2291" s="229" customFormat="1" ht="17.25" customHeight="1" x14ac:dyDescent="0.2"/>
    <row r="2292" s="229" customFormat="1" ht="17.25" customHeight="1" x14ac:dyDescent="0.2"/>
    <row r="2293" s="229" customFormat="1" ht="17.25" customHeight="1" x14ac:dyDescent="0.2"/>
    <row r="2294" s="229" customFormat="1" ht="17.25" customHeight="1" x14ac:dyDescent="0.2"/>
    <row r="2295" s="229" customFormat="1" ht="17.25" customHeight="1" x14ac:dyDescent="0.2"/>
    <row r="2296" s="229" customFormat="1" ht="17.25" customHeight="1" x14ac:dyDescent="0.2"/>
    <row r="2297" s="229" customFormat="1" ht="17.25" customHeight="1" x14ac:dyDescent="0.2"/>
    <row r="2298" s="229" customFormat="1" ht="17.25" customHeight="1" x14ac:dyDescent="0.2"/>
    <row r="2299" s="229" customFormat="1" ht="17.25" customHeight="1" x14ac:dyDescent="0.2"/>
    <row r="2300" s="229" customFormat="1" ht="17.25" customHeight="1" x14ac:dyDescent="0.2"/>
    <row r="2301" s="229" customFormat="1" ht="17.25" customHeight="1" x14ac:dyDescent="0.2"/>
    <row r="2302" s="229" customFormat="1" ht="17.25" customHeight="1" x14ac:dyDescent="0.2"/>
    <row r="2303" s="229" customFormat="1" ht="17.25" customHeight="1" x14ac:dyDescent="0.2"/>
    <row r="2304" s="229" customFormat="1" ht="17.25" customHeight="1" x14ac:dyDescent="0.2"/>
    <row r="2305" s="229" customFormat="1" ht="17.25" customHeight="1" x14ac:dyDescent="0.2"/>
    <row r="2306" s="229" customFormat="1" ht="17.25" customHeight="1" x14ac:dyDescent="0.2"/>
    <row r="2307" s="229" customFormat="1" ht="17.25" customHeight="1" x14ac:dyDescent="0.2"/>
    <row r="2308" s="229" customFormat="1" ht="17.25" customHeight="1" x14ac:dyDescent="0.2"/>
    <row r="2309" s="229" customFormat="1" ht="17.25" customHeight="1" x14ac:dyDescent="0.2"/>
    <row r="2310" s="229" customFormat="1" ht="17.25" customHeight="1" x14ac:dyDescent="0.2"/>
    <row r="2311" s="229" customFormat="1" ht="17.25" customHeight="1" x14ac:dyDescent="0.2"/>
    <row r="2312" s="229" customFormat="1" ht="17.25" customHeight="1" x14ac:dyDescent="0.2"/>
    <row r="2313" s="229" customFormat="1" ht="17.25" customHeight="1" x14ac:dyDescent="0.2"/>
    <row r="2314" s="229" customFormat="1" ht="17.25" customHeight="1" x14ac:dyDescent="0.2"/>
    <row r="2315" s="229" customFormat="1" ht="17.25" customHeight="1" x14ac:dyDescent="0.2"/>
    <row r="2316" s="229" customFormat="1" ht="17.25" customHeight="1" x14ac:dyDescent="0.2"/>
    <row r="2317" s="229" customFormat="1" ht="17.25" customHeight="1" x14ac:dyDescent="0.2"/>
    <row r="2318" s="229" customFormat="1" ht="17.25" customHeight="1" x14ac:dyDescent="0.2"/>
    <row r="2319" s="229" customFormat="1" ht="17.25" customHeight="1" x14ac:dyDescent="0.2"/>
    <row r="2320" s="229" customFormat="1" ht="17.25" customHeight="1" x14ac:dyDescent="0.2"/>
    <row r="2321" s="229" customFormat="1" ht="17.25" customHeight="1" x14ac:dyDescent="0.2"/>
    <row r="2322" s="229" customFormat="1" ht="17.25" customHeight="1" x14ac:dyDescent="0.2"/>
    <row r="2323" s="229" customFormat="1" ht="17.25" customHeight="1" x14ac:dyDescent="0.2"/>
    <row r="2324" s="229" customFormat="1" ht="17.25" customHeight="1" x14ac:dyDescent="0.2"/>
    <row r="2325" s="229" customFormat="1" ht="17.25" customHeight="1" x14ac:dyDescent="0.2"/>
    <row r="2326" s="229" customFormat="1" ht="17.25" customHeight="1" x14ac:dyDescent="0.2"/>
    <row r="2327" s="229" customFormat="1" ht="17.25" customHeight="1" x14ac:dyDescent="0.2"/>
    <row r="2328" s="229" customFormat="1" ht="17.25" customHeight="1" x14ac:dyDescent="0.2"/>
    <row r="2329" s="229" customFormat="1" ht="17.25" customHeight="1" x14ac:dyDescent="0.2"/>
    <row r="2330" s="229" customFormat="1" ht="17.25" customHeight="1" x14ac:dyDescent="0.2"/>
    <row r="2331" s="229" customFormat="1" ht="17.25" customHeight="1" x14ac:dyDescent="0.2"/>
    <row r="2332" s="229" customFormat="1" ht="17.25" customHeight="1" x14ac:dyDescent="0.2"/>
    <row r="2333" s="229" customFormat="1" ht="17.25" customHeight="1" x14ac:dyDescent="0.2"/>
    <row r="2334" s="229" customFormat="1" ht="17.25" customHeight="1" x14ac:dyDescent="0.2"/>
    <row r="2335" s="229" customFormat="1" ht="17.25" customHeight="1" x14ac:dyDescent="0.2"/>
    <row r="2336" s="229" customFormat="1" ht="17.25" customHeight="1" x14ac:dyDescent="0.2"/>
    <row r="2337" s="229" customFormat="1" ht="17.25" customHeight="1" x14ac:dyDescent="0.2"/>
    <row r="2338" s="229" customFormat="1" ht="17.25" customHeight="1" x14ac:dyDescent="0.2"/>
    <row r="2339" s="229" customFormat="1" ht="17.25" customHeight="1" x14ac:dyDescent="0.2"/>
    <row r="2340" s="229" customFormat="1" ht="17.25" customHeight="1" x14ac:dyDescent="0.2"/>
    <row r="2341" s="229" customFormat="1" ht="17.25" customHeight="1" x14ac:dyDescent="0.2"/>
    <row r="2342" s="229" customFormat="1" ht="17.25" customHeight="1" x14ac:dyDescent="0.2"/>
    <row r="2343" s="229" customFormat="1" ht="17.25" customHeight="1" x14ac:dyDescent="0.2"/>
    <row r="2344" s="229" customFormat="1" ht="17.25" customHeight="1" x14ac:dyDescent="0.2"/>
    <row r="2345" s="229" customFormat="1" ht="17.25" customHeight="1" x14ac:dyDescent="0.2"/>
    <row r="2346" s="229" customFormat="1" ht="17.25" customHeight="1" x14ac:dyDescent="0.2"/>
    <row r="2347" s="229" customFormat="1" ht="17.25" customHeight="1" x14ac:dyDescent="0.2"/>
    <row r="2348" s="229" customFormat="1" ht="17.25" customHeight="1" x14ac:dyDescent="0.2"/>
    <row r="2349" s="229" customFormat="1" ht="17.25" customHeight="1" x14ac:dyDescent="0.2"/>
    <row r="2350" s="229" customFormat="1" ht="17.25" customHeight="1" x14ac:dyDescent="0.2"/>
    <row r="2351" s="229" customFormat="1" ht="17.25" customHeight="1" x14ac:dyDescent="0.2"/>
    <row r="2352" s="229" customFormat="1" ht="17.25" customHeight="1" x14ac:dyDescent="0.2"/>
    <row r="2353" s="229" customFormat="1" ht="17.25" customHeight="1" x14ac:dyDescent="0.2"/>
    <row r="2354" s="229" customFormat="1" ht="17.25" customHeight="1" x14ac:dyDescent="0.2"/>
    <row r="2355" s="229" customFormat="1" ht="17.25" customHeight="1" x14ac:dyDescent="0.2"/>
    <row r="2356" s="229" customFormat="1" ht="17.25" customHeight="1" x14ac:dyDescent="0.2"/>
    <row r="2357" s="229" customFormat="1" ht="17.25" customHeight="1" x14ac:dyDescent="0.2"/>
    <row r="2358" s="229" customFormat="1" ht="17.25" customHeight="1" x14ac:dyDescent="0.2"/>
    <row r="2359" s="229" customFormat="1" ht="17.25" customHeight="1" x14ac:dyDescent="0.2"/>
    <row r="2360" s="229" customFormat="1" ht="17.25" customHeight="1" x14ac:dyDescent="0.2"/>
    <row r="2361" s="229" customFormat="1" ht="17.25" customHeight="1" x14ac:dyDescent="0.2"/>
    <row r="2362" s="229" customFormat="1" ht="17.25" customHeight="1" x14ac:dyDescent="0.2"/>
    <row r="2363" s="229" customFormat="1" ht="17.25" customHeight="1" x14ac:dyDescent="0.2"/>
    <row r="2364" s="229" customFormat="1" ht="17.25" customHeight="1" x14ac:dyDescent="0.2"/>
    <row r="2365" s="229" customFormat="1" ht="17.25" customHeight="1" x14ac:dyDescent="0.2"/>
    <row r="2366" s="229" customFormat="1" ht="17.25" customHeight="1" x14ac:dyDescent="0.2"/>
    <row r="2367" s="229" customFormat="1" ht="17.25" customHeight="1" x14ac:dyDescent="0.2"/>
    <row r="2368" s="229" customFormat="1" ht="17.25" customHeight="1" x14ac:dyDescent="0.2"/>
    <row r="2369" s="229" customFormat="1" ht="17.25" customHeight="1" x14ac:dyDescent="0.2"/>
    <row r="2370" s="229" customFormat="1" ht="17.25" customHeight="1" x14ac:dyDescent="0.2"/>
    <row r="2371" s="229" customFormat="1" ht="17.25" customHeight="1" x14ac:dyDescent="0.2"/>
    <row r="2372" s="229" customFormat="1" ht="17.25" customHeight="1" x14ac:dyDescent="0.2"/>
    <row r="2373" s="229" customFormat="1" ht="17.25" customHeight="1" x14ac:dyDescent="0.2"/>
    <row r="2374" s="229" customFormat="1" ht="17.25" customHeight="1" x14ac:dyDescent="0.2"/>
    <row r="2375" s="229" customFormat="1" ht="17.25" customHeight="1" x14ac:dyDescent="0.2"/>
    <row r="2376" s="229" customFormat="1" ht="17.25" customHeight="1" x14ac:dyDescent="0.2"/>
    <row r="2377" s="229" customFormat="1" ht="17.25" customHeight="1" x14ac:dyDescent="0.2"/>
    <row r="2378" s="229" customFormat="1" ht="17.25" customHeight="1" x14ac:dyDescent="0.2"/>
    <row r="2379" s="229" customFormat="1" ht="17.25" customHeight="1" x14ac:dyDescent="0.2"/>
    <row r="2380" s="229" customFormat="1" ht="17.25" customHeight="1" x14ac:dyDescent="0.2"/>
    <row r="2381" s="229" customFormat="1" ht="17.25" customHeight="1" x14ac:dyDescent="0.2"/>
    <row r="2382" s="229" customFormat="1" ht="17.25" customHeight="1" x14ac:dyDescent="0.2"/>
    <row r="2383" s="229" customFormat="1" ht="17.25" customHeight="1" x14ac:dyDescent="0.2"/>
    <row r="2384" s="229" customFormat="1" ht="17.25" customHeight="1" x14ac:dyDescent="0.2"/>
    <row r="2385" s="229" customFormat="1" ht="17.25" customHeight="1" x14ac:dyDescent="0.2"/>
    <row r="2386" s="229" customFormat="1" ht="17.25" customHeight="1" x14ac:dyDescent="0.2"/>
    <row r="2387" s="229" customFormat="1" ht="17.25" customHeight="1" x14ac:dyDescent="0.2"/>
    <row r="2388" s="229" customFormat="1" ht="17.25" customHeight="1" x14ac:dyDescent="0.2"/>
    <row r="2389" s="229" customFormat="1" ht="17.25" customHeight="1" x14ac:dyDescent="0.2"/>
    <row r="2390" s="229" customFormat="1" ht="17.25" customHeight="1" x14ac:dyDescent="0.2"/>
    <row r="2391" s="229" customFormat="1" ht="17.25" customHeight="1" x14ac:dyDescent="0.2"/>
    <row r="2392" s="229" customFormat="1" ht="17.25" customHeight="1" x14ac:dyDescent="0.2"/>
    <row r="2393" s="229" customFormat="1" ht="17.25" customHeight="1" x14ac:dyDescent="0.2"/>
    <row r="2394" s="229" customFormat="1" ht="17.25" customHeight="1" x14ac:dyDescent="0.2"/>
    <row r="2395" s="229" customFormat="1" ht="17.25" customHeight="1" x14ac:dyDescent="0.2"/>
    <row r="2396" s="229" customFormat="1" ht="17.25" customHeight="1" x14ac:dyDescent="0.2"/>
    <row r="2397" s="229" customFormat="1" ht="17.25" customHeight="1" x14ac:dyDescent="0.2"/>
    <row r="2398" s="229" customFormat="1" ht="17.25" customHeight="1" x14ac:dyDescent="0.2"/>
    <row r="2399" s="229" customFormat="1" ht="17.25" customHeight="1" x14ac:dyDescent="0.2"/>
    <row r="2400" s="229" customFormat="1" ht="17.25" customHeight="1" x14ac:dyDescent="0.2"/>
    <row r="2401" s="229" customFormat="1" ht="17.25" customHeight="1" x14ac:dyDescent="0.2"/>
    <row r="2402" s="229" customFormat="1" ht="17.25" customHeight="1" x14ac:dyDescent="0.2"/>
    <row r="2403" s="229" customFormat="1" ht="17.25" customHeight="1" x14ac:dyDescent="0.2"/>
    <row r="2404" s="229" customFormat="1" ht="17.25" customHeight="1" x14ac:dyDescent="0.2"/>
    <row r="2405" s="229" customFormat="1" ht="17.25" customHeight="1" x14ac:dyDescent="0.2"/>
    <row r="2406" s="229" customFormat="1" ht="17.25" customHeight="1" x14ac:dyDescent="0.2"/>
    <row r="2407" s="229" customFormat="1" ht="17.25" customHeight="1" x14ac:dyDescent="0.2"/>
    <row r="2408" s="229" customFormat="1" ht="17.25" customHeight="1" x14ac:dyDescent="0.2"/>
    <row r="2409" s="229" customFormat="1" ht="17.25" customHeight="1" x14ac:dyDescent="0.2"/>
    <row r="2410" s="229" customFormat="1" ht="17.25" customHeight="1" x14ac:dyDescent="0.2"/>
    <row r="2411" s="229" customFormat="1" ht="17.25" customHeight="1" x14ac:dyDescent="0.2"/>
    <row r="2412" s="229" customFormat="1" ht="17.25" customHeight="1" x14ac:dyDescent="0.2"/>
    <row r="2413" s="229" customFormat="1" ht="17.25" customHeight="1" x14ac:dyDescent="0.2"/>
    <row r="2414" s="229" customFormat="1" ht="17.25" customHeight="1" x14ac:dyDescent="0.2"/>
    <row r="2415" s="229" customFormat="1" ht="17.25" customHeight="1" x14ac:dyDescent="0.2"/>
    <row r="2416" s="229" customFormat="1" ht="17.25" customHeight="1" x14ac:dyDescent="0.2"/>
    <row r="2417" s="229" customFormat="1" ht="17.25" customHeight="1" x14ac:dyDescent="0.2"/>
    <row r="2418" s="229" customFormat="1" ht="17.25" customHeight="1" x14ac:dyDescent="0.2"/>
    <row r="2419" s="229" customFormat="1" ht="17.25" customHeight="1" x14ac:dyDescent="0.2"/>
    <row r="2420" s="229" customFormat="1" ht="17.25" customHeight="1" x14ac:dyDescent="0.2"/>
    <row r="2421" s="229" customFormat="1" ht="17.25" customHeight="1" x14ac:dyDescent="0.2"/>
    <row r="2422" s="229" customFormat="1" ht="17.25" customHeight="1" x14ac:dyDescent="0.2"/>
    <row r="2423" s="229" customFormat="1" ht="17.25" customHeight="1" x14ac:dyDescent="0.2"/>
    <row r="2424" s="229" customFormat="1" ht="17.25" customHeight="1" x14ac:dyDescent="0.2"/>
    <row r="2425" s="229" customFormat="1" ht="17.25" customHeight="1" x14ac:dyDescent="0.2"/>
    <row r="2426" s="229" customFormat="1" ht="17.25" customHeight="1" x14ac:dyDescent="0.2"/>
    <row r="2427" s="229" customFormat="1" ht="17.25" customHeight="1" x14ac:dyDescent="0.2"/>
    <row r="2428" s="229" customFormat="1" ht="17.25" customHeight="1" x14ac:dyDescent="0.2"/>
    <row r="2429" s="229" customFormat="1" ht="17.25" customHeight="1" x14ac:dyDescent="0.2"/>
    <row r="2430" s="229" customFormat="1" ht="17.25" customHeight="1" x14ac:dyDescent="0.2"/>
    <row r="2431" s="229" customFormat="1" ht="17.25" customHeight="1" x14ac:dyDescent="0.2"/>
    <row r="2432" s="229" customFormat="1" ht="17.25" customHeight="1" x14ac:dyDescent="0.2"/>
    <row r="2433" s="229" customFormat="1" ht="17.25" customHeight="1" x14ac:dyDescent="0.2"/>
    <row r="2434" s="229" customFormat="1" ht="17.25" customHeight="1" x14ac:dyDescent="0.2"/>
    <row r="2435" s="229" customFormat="1" ht="17.25" customHeight="1" x14ac:dyDescent="0.2"/>
    <row r="2436" s="229" customFormat="1" ht="17.25" customHeight="1" x14ac:dyDescent="0.2"/>
    <row r="2437" s="229" customFormat="1" ht="17.25" customHeight="1" x14ac:dyDescent="0.2"/>
    <row r="2438" s="229" customFormat="1" ht="17.25" customHeight="1" x14ac:dyDescent="0.2"/>
    <row r="2439" s="229" customFormat="1" ht="17.25" customHeight="1" x14ac:dyDescent="0.2"/>
    <row r="2440" s="229" customFormat="1" ht="17.25" customHeight="1" x14ac:dyDescent="0.2"/>
    <row r="2441" s="229" customFormat="1" ht="17.25" customHeight="1" x14ac:dyDescent="0.2"/>
    <row r="2442" s="229" customFormat="1" ht="17.25" customHeight="1" x14ac:dyDescent="0.2"/>
    <row r="2443" s="229" customFormat="1" ht="17.25" customHeight="1" x14ac:dyDescent="0.2"/>
    <row r="2444" s="229" customFormat="1" ht="17.25" customHeight="1" x14ac:dyDescent="0.2"/>
    <row r="2445" s="229" customFormat="1" ht="17.25" customHeight="1" x14ac:dyDescent="0.2"/>
    <row r="2446" s="229" customFormat="1" ht="17.25" customHeight="1" x14ac:dyDescent="0.2"/>
    <row r="2447" s="229" customFormat="1" ht="17.25" customHeight="1" x14ac:dyDescent="0.2"/>
    <row r="2448" s="229" customFormat="1" ht="17.25" customHeight="1" x14ac:dyDescent="0.2"/>
    <row r="2449" s="229" customFormat="1" ht="17.25" customHeight="1" x14ac:dyDescent="0.2"/>
    <row r="2450" s="229" customFormat="1" ht="17.25" customHeight="1" x14ac:dyDescent="0.2"/>
    <row r="2451" s="229" customFormat="1" ht="17.25" customHeight="1" x14ac:dyDescent="0.2"/>
    <row r="2452" s="229" customFormat="1" ht="17.25" customHeight="1" x14ac:dyDescent="0.2"/>
    <row r="2453" s="229" customFormat="1" ht="17.25" customHeight="1" x14ac:dyDescent="0.2"/>
    <row r="2454" s="229" customFormat="1" ht="17.25" customHeight="1" x14ac:dyDescent="0.2"/>
    <row r="2455" s="229" customFormat="1" ht="17.25" customHeight="1" x14ac:dyDescent="0.2"/>
    <row r="2456" s="229" customFormat="1" ht="17.25" customHeight="1" x14ac:dyDescent="0.2"/>
    <row r="2457" s="229" customFormat="1" ht="17.25" customHeight="1" x14ac:dyDescent="0.2"/>
    <row r="2458" s="229" customFormat="1" ht="17.25" customHeight="1" x14ac:dyDescent="0.2"/>
    <row r="2459" s="229" customFormat="1" ht="17.25" customHeight="1" x14ac:dyDescent="0.2"/>
    <row r="2460" s="229" customFormat="1" ht="17.25" customHeight="1" x14ac:dyDescent="0.2"/>
    <row r="2461" s="229" customFormat="1" ht="17.25" customHeight="1" x14ac:dyDescent="0.2"/>
    <row r="2462" s="229" customFormat="1" ht="17.25" customHeight="1" x14ac:dyDescent="0.2"/>
    <row r="2463" s="229" customFormat="1" ht="17.25" customHeight="1" x14ac:dyDescent="0.2"/>
    <row r="2464" s="229" customFormat="1" ht="17.25" customHeight="1" x14ac:dyDescent="0.2"/>
    <row r="2465" s="229" customFormat="1" ht="17.25" customHeight="1" x14ac:dyDescent="0.2"/>
    <row r="2466" s="229" customFormat="1" ht="17.25" customHeight="1" x14ac:dyDescent="0.2"/>
    <row r="2467" s="229" customFormat="1" ht="17.25" customHeight="1" x14ac:dyDescent="0.2"/>
    <row r="2468" s="229" customFormat="1" ht="17.25" customHeight="1" x14ac:dyDescent="0.2"/>
    <row r="2469" s="229" customFormat="1" ht="17.25" customHeight="1" x14ac:dyDescent="0.2"/>
    <row r="2470" s="229" customFormat="1" ht="17.25" customHeight="1" x14ac:dyDescent="0.2"/>
    <row r="2471" s="229" customFormat="1" ht="17.25" customHeight="1" x14ac:dyDescent="0.2"/>
    <row r="2472" s="229" customFormat="1" ht="17.25" customHeight="1" x14ac:dyDescent="0.2"/>
    <row r="2473" s="229" customFormat="1" ht="17.25" customHeight="1" x14ac:dyDescent="0.2"/>
    <row r="2474" s="229" customFormat="1" ht="17.25" customHeight="1" x14ac:dyDescent="0.2"/>
    <row r="2475" s="229" customFormat="1" ht="17.25" customHeight="1" x14ac:dyDescent="0.2"/>
    <row r="2476" s="229" customFormat="1" ht="17.25" customHeight="1" x14ac:dyDescent="0.2"/>
    <row r="2477" s="229" customFormat="1" ht="17.25" customHeight="1" x14ac:dyDescent="0.2"/>
    <row r="2478" s="229" customFormat="1" ht="17.25" customHeight="1" x14ac:dyDescent="0.2"/>
    <row r="2479" s="229" customFormat="1" ht="17.25" customHeight="1" x14ac:dyDescent="0.2"/>
    <row r="2480" s="229" customFormat="1" ht="17.25" customHeight="1" x14ac:dyDescent="0.2"/>
    <row r="2481" s="229" customFormat="1" ht="17.25" customHeight="1" x14ac:dyDescent="0.2"/>
    <row r="2482" s="229" customFormat="1" ht="17.25" customHeight="1" x14ac:dyDescent="0.2"/>
    <row r="2483" s="229" customFormat="1" ht="17.25" customHeight="1" x14ac:dyDescent="0.2"/>
    <row r="2484" s="229" customFormat="1" ht="17.25" customHeight="1" x14ac:dyDescent="0.2"/>
    <row r="2485" s="229" customFormat="1" ht="17.25" customHeight="1" x14ac:dyDescent="0.2"/>
    <row r="2486" s="229" customFormat="1" ht="17.25" customHeight="1" x14ac:dyDescent="0.2"/>
    <row r="2487" s="229" customFormat="1" ht="17.25" customHeight="1" x14ac:dyDescent="0.2"/>
    <row r="2488" s="229" customFormat="1" ht="17.25" customHeight="1" x14ac:dyDescent="0.2"/>
    <row r="2489" s="229" customFormat="1" ht="17.25" customHeight="1" x14ac:dyDescent="0.2"/>
    <row r="2490" s="229" customFormat="1" ht="17.25" customHeight="1" x14ac:dyDescent="0.2"/>
    <row r="2491" s="229" customFormat="1" ht="17.25" customHeight="1" x14ac:dyDescent="0.2"/>
    <row r="2492" s="229" customFormat="1" ht="17.25" customHeight="1" x14ac:dyDescent="0.2"/>
    <row r="2493" s="229" customFormat="1" ht="17.25" customHeight="1" x14ac:dyDescent="0.2"/>
    <row r="2494" s="229" customFormat="1" ht="17.25" customHeight="1" x14ac:dyDescent="0.2"/>
    <row r="2495" s="229" customFormat="1" ht="17.25" customHeight="1" x14ac:dyDescent="0.2"/>
    <row r="2496" s="229" customFormat="1" ht="17.25" customHeight="1" x14ac:dyDescent="0.2"/>
    <row r="2497" s="229" customFormat="1" ht="17.25" customHeight="1" x14ac:dyDescent="0.2"/>
    <row r="2498" s="229" customFormat="1" ht="17.25" customHeight="1" x14ac:dyDescent="0.2"/>
    <row r="2499" s="229" customFormat="1" ht="17.25" customHeight="1" x14ac:dyDescent="0.2"/>
    <row r="2500" s="229" customFormat="1" ht="17.25" customHeight="1" x14ac:dyDescent="0.2"/>
    <row r="2501" s="229" customFormat="1" ht="17.25" customHeight="1" x14ac:dyDescent="0.2"/>
    <row r="2502" s="229" customFormat="1" ht="17.25" customHeight="1" x14ac:dyDescent="0.2"/>
    <row r="2503" s="229" customFormat="1" ht="17.25" customHeight="1" x14ac:dyDescent="0.2"/>
    <row r="2504" s="229" customFormat="1" ht="17.25" customHeight="1" x14ac:dyDescent="0.2"/>
    <row r="2505" s="229" customFormat="1" ht="17.25" customHeight="1" x14ac:dyDescent="0.2"/>
    <row r="2506" s="229" customFormat="1" ht="17.25" customHeight="1" x14ac:dyDescent="0.2"/>
    <row r="2507" s="229" customFormat="1" ht="17.25" customHeight="1" x14ac:dyDescent="0.2"/>
    <row r="2508" s="229" customFormat="1" ht="17.25" customHeight="1" x14ac:dyDescent="0.2"/>
    <row r="2509" s="229" customFormat="1" ht="17.25" customHeight="1" x14ac:dyDescent="0.2"/>
    <row r="2510" s="229" customFormat="1" ht="17.25" customHeight="1" x14ac:dyDescent="0.2"/>
    <row r="2511" s="229" customFormat="1" ht="17.25" customHeight="1" x14ac:dyDescent="0.2"/>
    <row r="2512" s="229" customFormat="1" ht="17.25" customHeight="1" x14ac:dyDescent="0.2"/>
    <row r="2513" s="229" customFormat="1" ht="17.25" customHeight="1" x14ac:dyDescent="0.2"/>
    <row r="2514" s="229" customFormat="1" ht="17.25" customHeight="1" x14ac:dyDescent="0.2"/>
    <row r="2515" s="229" customFormat="1" ht="17.25" customHeight="1" x14ac:dyDescent="0.2"/>
    <row r="2516" s="229" customFormat="1" ht="17.25" customHeight="1" x14ac:dyDescent="0.2"/>
    <row r="2517" s="229" customFormat="1" ht="17.25" customHeight="1" x14ac:dyDescent="0.2"/>
    <row r="2518" s="229" customFormat="1" ht="17.25" customHeight="1" x14ac:dyDescent="0.2"/>
    <row r="2519" s="229" customFormat="1" ht="17.25" customHeight="1" x14ac:dyDescent="0.2"/>
    <row r="2520" s="229" customFormat="1" ht="17.25" customHeight="1" x14ac:dyDescent="0.2"/>
    <row r="2521" s="229" customFormat="1" ht="17.25" customHeight="1" x14ac:dyDescent="0.2"/>
    <row r="2522" s="229" customFormat="1" ht="17.25" customHeight="1" x14ac:dyDescent="0.2"/>
    <row r="2523" s="229" customFormat="1" ht="17.25" customHeight="1" x14ac:dyDescent="0.2"/>
    <row r="2524" s="229" customFormat="1" ht="17.25" customHeight="1" x14ac:dyDescent="0.2"/>
    <row r="2525" s="229" customFormat="1" ht="17.25" customHeight="1" x14ac:dyDescent="0.2"/>
    <row r="2526" s="229" customFormat="1" ht="17.25" customHeight="1" x14ac:dyDescent="0.2"/>
    <row r="2527" s="229" customFormat="1" ht="17.25" customHeight="1" x14ac:dyDescent="0.2"/>
    <row r="2528" s="229" customFormat="1" ht="17.25" customHeight="1" x14ac:dyDescent="0.2"/>
    <row r="2529" s="229" customFormat="1" ht="17.25" customHeight="1" x14ac:dyDescent="0.2"/>
    <row r="2530" s="229" customFormat="1" ht="17.25" customHeight="1" x14ac:dyDescent="0.2"/>
    <row r="2531" s="229" customFormat="1" ht="17.25" customHeight="1" x14ac:dyDescent="0.2"/>
    <row r="2532" s="229" customFormat="1" ht="17.25" customHeight="1" x14ac:dyDescent="0.2"/>
    <row r="2533" s="229" customFormat="1" ht="17.25" customHeight="1" x14ac:dyDescent="0.2"/>
    <row r="2534" s="229" customFormat="1" ht="17.25" customHeight="1" x14ac:dyDescent="0.2"/>
    <row r="2535" s="229" customFormat="1" ht="17.25" customHeight="1" x14ac:dyDescent="0.2"/>
    <row r="2536" s="229" customFormat="1" ht="17.25" customHeight="1" x14ac:dyDescent="0.2"/>
    <row r="2537" s="229" customFormat="1" ht="17.25" customHeight="1" x14ac:dyDescent="0.2"/>
    <row r="2538" s="229" customFormat="1" ht="17.25" customHeight="1" x14ac:dyDescent="0.2"/>
    <row r="2539" s="229" customFormat="1" ht="17.25" customHeight="1" x14ac:dyDescent="0.2"/>
    <row r="2540" s="229" customFormat="1" ht="17.25" customHeight="1" x14ac:dyDescent="0.2"/>
    <row r="2541" s="229" customFormat="1" ht="17.25" customHeight="1" x14ac:dyDescent="0.2"/>
    <row r="2542" s="229" customFormat="1" ht="17.25" customHeight="1" x14ac:dyDescent="0.2"/>
    <row r="2543" s="229" customFormat="1" ht="17.25" customHeight="1" x14ac:dyDescent="0.2"/>
    <row r="2544" s="229" customFormat="1" ht="17.25" customHeight="1" x14ac:dyDescent="0.2"/>
    <row r="2545" s="229" customFormat="1" ht="17.25" customHeight="1" x14ac:dyDescent="0.2"/>
    <row r="2546" s="229" customFormat="1" ht="17.25" customHeight="1" x14ac:dyDescent="0.2"/>
    <row r="2547" s="229" customFormat="1" ht="17.25" customHeight="1" x14ac:dyDescent="0.2"/>
    <row r="2548" s="229" customFormat="1" ht="17.25" customHeight="1" x14ac:dyDescent="0.2"/>
    <row r="2549" s="229" customFormat="1" ht="17.25" customHeight="1" x14ac:dyDescent="0.2"/>
    <row r="2550" s="229" customFormat="1" ht="17.25" customHeight="1" x14ac:dyDescent="0.2"/>
    <row r="2551" s="229" customFormat="1" ht="17.25" customHeight="1" x14ac:dyDescent="0.2"/>
    <row r="2552" s="229" customFormat="1" ht="17.25" customHeight="1" x14ac:dyDescent="0.2"/>
    <row r="2553" s="229" customFormat="1" ht="17.25" customHeight="1" x14ac:dyDescent="0.2"/>
    <row r="2554" s="229" customFormat="1" ht="17.25" customHeight="1" x14ac:dyDescent="0.2"/>
    <row r="2555" s="229" customFormat="1" ht="17.25" customHeight="1" x14ac:dyDescent="0.2"/>
    <row r="2556" s="229" customFormat="1" ht="17.25" customHeight="1" x14ac:dyDescent="0.2"/>
    <row r="2557" s="229" customFormat="1" ht="17.25" customHeight="1" x14ac:dyDescent="0.2"/>
    <row r="2558" s="229" customFormat="1" ht="17.25" customHeight="1" x14ac:dyDescent="0.2"/>
    <row r="2559" s="229" customFormat="1" ht="17.25" customHeight="1" x14ac:dyDescent="0.2"/>
    <row r="2560" s="229" customFormat="1" ht="17.25" customHeight="1" x14ac:dyDescent="0.2"/>
    <row r="2561" s="229" customFormat="1" ht="17.25" customHeight="1" x14ac:dyDescent="0.2"/>
    <row r="2562" s="229" customFormat="1" ht="17.25" customHeight="1" x14ac:dyDescent="0.2"/>
    <row r="2563" s="229" customFormat="1" ht="17.25" customHeight="1" x14ac:dyDescent="0.2"/>
    <row r="2564" s="229" customFormat="1" ht="17.25" customHeight="1" x14ac:dyDescent="0.2"/>
    <row r="2565" s="229" customFormat="1" ht="17.25" customHeight="1" x14ac:dyDescent="0.2"/>
    <row r="2566" s="229" customFormat="1" ht="17.25" customHeight="1" x14ac:dyDescent="0.2"/>
    <row r="2567" s="229" customFormat="1" ht="17.25" customHeight="1" x14ac:dyDescent="0.2"/>
    <row r="2568" s="229" customFormat="1" ht="17.25" customHeight="1" x14ac:dyDescent="0.2"/>
    <row r="2569" s="229" customFormat="1" ht="17.25" customHeight="1" x14ac:dyDescent="0.2"/>
    <row r="2570" s="229" customFormat="1" ht="17.25" customHeight="1" x14ac:dyDescent="0.2"/>
    <row r="2571" s="229" customFormat="1" ht="17.25" customHeight="1" x14ac:dyDescent="0.2"/>
    <row r="2572" s="229" customFormat="1" ht="17.25" customHeight="1" x14ac:dyDescent="0.2"/>
    <row r="2573" s="229" customFormat="1" ht="17.25" customHeight="1" x14ac:dyDescent="0.2"/>
    <row r="2574" s="229" customFormat="1" ht="17.25" customHeight="1" x14ac:dyDescent="0.2"/>
    <row r="2575" s="229" customFormat="1" ht="17.25" customHeight="1" x14ac:dyDescent="0.2"/>
    <row r="2576" s="229" customFormat="1" ht="17.25" customHeight="1" x14ac:dyDescent="0.2"/>
    <row r="2577" s="229" customFormat="1" ht="17.25" customHeight="1" x14ac:dyDescent="0.2"/>
    <row r="2578" s="229" customFormat="1" ht="17.25" customHeight="1" x14ac:dyDescent="0.2"/>
    <row r="2579" s="229" customFormat="1" ht="17.25" customHeight="1" x14ac:dyDescent="0.2"/>
    <row r="2580" s="229" customFormat="1" ht="17.25" customHeight="1" x14ac:dyDescent="0.2"/>
    <row r="2581" s="229" customFormat="1" ht="17.25" customHeight="1" x14ac:dyDescent="0.2"/>
    <row r="2582" s="229" customFormat="1" ht="17.25" customHeight="1" x14ac:dyDescent="0.2"/>
    <row r="2583" s="229" customFormat="1" ht="17.25" customHeight="1" x14ac:dyDescent="0.2"/>
    <row r="2584" s="229" customFormat="1" ht="17.25" customHeight="1" x14ac:dyDescent="0.2"/>
    <row r="2585" s="229" customFormat="1" ht="17.25" customHeight="1" x14ac:dyDescent="0.2"/>
    <row r="2586" s="229" customFormat="1" ht="17.25" customHeight="1" x14ac:dyDescent="0.2"/>
    <row r="2587" s="229" customFormat="1" ht="17.25" customHeight="1" x14ac:dyDescent="0.2"/>
    <row r="2588" s="229" customFormat="1" ht="17.25" customHeight="1" x14ac:dyDescent="0.2"/>
    <row r="2589" s="229" customFormat="1" ht="17.25" customHeight="1" x14ac:dyDescent="0.2"/>
    <row r="2590" s="229" customFormat="1" ht="17.25" customHeight="1" x14ac:dyDescent="0.2"/>
    <row r="2591" s="229" customFormat="1" ht="17.25" customHeight="1" x14ac:dyDescent="0.2"/>
    <row r="2592" s="229" customFormat="1" ht="17.25" customHeight="1" x14ac:dyDescent="0.2"/>
    <row r="2593" s="229" customFormat="1" ht="17.25" customHeight="1" x14ac:dyDescent="0.2"/>
    <row r="2594" s="229" customFormat="1" ht="17.25" customHeight="1" x14ac:dyDescent="0.2"/>
    <row r="2595" s="229" customFormat="1" ht="17.25" customHeight="1" x14ac:dyDescent="0.2"/>
    <row r="2596" s="229" customFormat="1" ht="17.25" customHeight="1" x14ac:dyDescent="0.2"/>
    <row r="2597" s="229" customFormat="1" ht="17.25" customHeight="1" x14ac:dyDescent="0.2"/>
    <row r="2598" s="229" customFormat="1" ht="17.25" customHeight="1" x14ac:dyDescent="0.2"/>
    <row r="2599" s="229" customFormat="1" ht="17.25" customHeight="1" x14ac:dyDescent="0.2"/>
    <row r="2600" s="229" customFormat="1" ht="17.25" customHeight="1" x14ac:dyDescent="0.2"/>
    <row r="2601" s="229" customFormat="1" ht="17.25" customHeight="1" x14ac:dyDescent="0.2"/>
    <row r="2602" s="229" customFormat="1" ht="17.25" customHeight="1" x14ac:dyDescent="0.2"/>
    <row r="2603" s="229" customFormat="1" ht="17.25" customHeight="1" x14ac:dyDescent="0.2"/>
    <row r="2604" s="229" customFormat="1" ht="17.25" customHeight="1" x14ac:dyDescent="0.2"/>
    <row r="2605" s="229" customFormat="1" ht="17.25" customHeight="1" x14ac:dyDescent="0.2"/>
    <row r="2606" s="229" customFormat="1" ht="17.25" customHeight="1" x14ac:dyDescent="0.2"/>
    <row r="2607" s="229" customFormat="1" ht="17.25" customHeight="1" x14ac:dyDescent="0.2"/>
    <row r="2608" s="229" customFormat="1" ht="17.25" customHeight="1" x14ac:dyDescent="0.2"/>
    <row r="2609" s="229" customFormat="1" ht="17.25" customHeight="1" x14ac:dyDescent="0.2"/>
    <row r="2610" s="229" customFormat="1" ht="17.25" customHeight="1" x14ac:dyDescent="0.2"/>
    <row r="2611" s="229" customFormat="1" ht="17.25" customHeight="1" x14ac:dyDescent="0.2"/>
    <row r="2612" s="229" customFormat="1" ht="17.25" customHeight="1" x14ac:dyDescent="0.2"/>
    <row r="2613" s="229" customFormat="1" ht="17.25" customHeight="1" x14ac:dyDescent="0.2"/>
    <row r="2614" s="229" customFormat="1" ht="17.25" customHeight="1" x14ac:dyDescent="0.2"/>
    <row r="2615" s="229" customFormat="1" ht="17.25" customHeight="1" x14ac:dyDescent="0.2"/>
    <row r="2616" s="229" customFormat="1" ht="17.25" customHeight="1" x14ac:dyDescent="0.2"/>
    <row r="2617" s="229" customFormat="1" ht="17.25" customHeight="1" x14ac:dyDescent="0.2"/>
    <row r="2618" s="229" customFormat="1" ht="17.25" customHeight="1" x14ac:dyDescent="0.2"/>
    <row r="2619" s="229" customFormat="1" ht="17.25" customHeight="1" x14ac:dyDescent="0.2"/>
    <row r="2620" s="229" customFormat="1" ht="17.25" customHeight="1" x14ac:dyDescent="0.2"/>
    <row r="2621" s="229" customFormat="1" ht="17.25" customHeight="1" x14ac:dyDescent="0.2"/>
    <row r="2622" s="229" customFormat="1" ht="17.25" customHeight="1" x14ac:dyDescent="0.2"/>
    <row r="2623" s="229" customFormat="1" ht="17.25" customHeight="1" x14ac:dyDescent="0.2"/>
    <row r="2624" s="229" customFormat="1" ht="17.25" customHeight="1" x14ac:dyDescent="0.2"/>
    <row r="2625" s="229" customFormat="1" ht="17.25" customHeight="1" x14ac:dyDescent="0.2"/>
    <row r="2626" s="229" customFormat="1" ht="17.25" customHeight="1" x14ac:dyDescent="0.2"/>
    <row r="2627" s="229" customFormat="1" ht="17.25" customHeight="1" x14ac:dyDescent="0.2"/>
    <row r="2628" s="229" customFormat="1" ht="17.25" customHeight="1" x14ac:dyDescent="0.2"/>
    <row r="2629" s="229" customFormat="1" ht="17.25" customHeight="1" x14ac:dyDescent="0.2"/>
    <row r="2630" s="229" customFormat="1" ht="17.25" customHeight="1" x14ac:dyDescent="0.2"/>
    <row r="2631" s="229" customFormat="1" ht="17.25" customHeight="1" x14ac:dyDescent="0.2"/>
    <row r="2632" s="229" customFormat="1" ht="17.25" customHeight="1" x14ac:dyDescent="0.2"/>
    <row r="2633" s="229" customFormat="1" ht="17.25" customHeight="1" x14ac:dyDescent="0.2"/>
    <row r="2634" s="229" customFormat="1" ht="17.25" customHeight="1" x14ac:dyDescent="0.2"/>
    <row r="2635" s="229" customFormat="1" ht="17.25" customHeight="1" x14ac:dyDescent="0.2"/>
    <row r="2636" s="229" customFormat="1" ht="17.25" customHeight="1" x14ac:dyDescent="0.2"/>
    <row r="2637" s="229" customFormat="1" ht="17.25" customHeight="1" x14ac:dyDescent="0.2"/>
    <row r="2638" s="229" customFormat="1" ht="17.25" customHeight="1" x14ac:dyDescent="0.2"/>
    <row r="2639" s="229" customFormat="1" ht="17.25" customHeight="1" x14ac:dyDescent="0.2"/>
    <row r="2640" s="229" customFormat="1" ht="17.25" customHeight="1" x14ac:dyDescent="0.2"/>
    <row r="2641" s="229" customFormat="1" ht="17.25" customHeight="1" x14ac:dyDescent="0.2"/>
    <row r="2642" s="229" customFormat="1" ht="17.25" customHeight="1" x14ac:dyDescent="0.2"/>
    <row r="2643" s="229" customFormat="1" ht="17.25" customHeight="1" x14ac:dyDescent="0.2"/>
    <row r="2644" s="229" customFormat="1" ht="17.25" customHeight="1" x14ac:dyDescent="0.2"/>
    <row r="2645" s="229" customFormat="1" ht="17.25" customHeight="1" x14ac:dyDescent="0.2"/>
    <row r="2646" s="229" customFormat="1" ht="17.25" customHeight="1" x14ac:dyDescent="0.2"/>
    <row r="2647" s="229" customFormat="1" ht="17.25" customHeight="1" x14ac:dyDescent="0.2"/>
    <row r="2648" s="229" customFormat="1" ht="17.25" customHeight="1" x14ac:dyDescent="0.2"/>
    <row r="2649" s="229" customFormat="1" ht="17.25" customHeight="1" x14ac:dyDescent="0.2"/>
    <row r="2650" s="229" customFormat="1" ht="17.25" customHeight="1" x14ac:dyDescent="0.2"/>
    <row r="2651" s="229" customFormat="1" ht="17.25" customHeight="1" x14ac:dyDescent="0.2"/>
    <row r="2652" s="229" customFormat="1" ht="17.25" customHeight="1" x14ac:dyDescent="0.2"/>
    <row r="2653" s="229" customFormat="1" ht="17.25" customHeight="1" x14ac:dyDescent="0.2"/>
    <row r="2654" s="229" customFormat="1" ht="17.25" customHeight="1" x14ac:dyDescent="0.2"/>
    <row r="2655" s="229" customFormat="1" ht="17.25" customHeight="1" x14ac:dyDescent="0.2"/>
    <row r="2656" s="229" customFormat="1" ht="17.25" customHeight="1" x14ac:dyDescent="0.2"/>
    <row r="2657" s="229" customFormat="1" ht="17.25" customHeight="1" x14ac:dyDescent="0.2"/>
    <row r="2658" s="229" customFormat="1" ht="17.25" customHeight="1" x14ac:dyDescent="0.2"/>
    <row r="2659" s="229" customFormat="1" ht="17.25" customHeight="1" x14ac:dyDescent="0.2"/>
    <row r="2660" s="229" customFormat="1" ht="17.25" customHeight="1" x14ac:dyDescent="0.2"/>
    <row r="2661" s="229" customFormat="1" ht="17.25" customHeight="1" x14ac:dyDescent="0.2"/>
    <row r="2662" s="229" customFormat="1" ht="17.25" customHeight="1" x14ac:dyDescent="0.2"/>
    <row r="2663" s="229" customFormat="1" ht="17.25" customHeight="1" x14ac:dyDescent="0.2"/>
    <row r="2664" s="229" customFormat="1" ht="17.25" customHeight="1" x14ac:dyDescent="0.2"/>
    <row r="2665" s="229" customFormat="1" ht="17.25" customHeight="1" x14ac:dyDescent="0.2"/>
    <row r="2666" s="229" customFormat="1" ht="17.25" customHeight="1" x14ac:dyDescent="0.2"/>
    <row r="2667" s="229" customFormat="1" ht="17.25" customHeight="1" x14ac:dyDescent="0.2"/>
    <row r="2668" s="229" customFormat="1" ht="17.25" customHeight="1" x14ac:dyDescent="0.2"/>
    <row r="2669" s="229" customFormat="1" ht="17.25" customHeight="1" x14ac:dyDescent="0.2"/>
    <row r="2670" s="229" customFormat="1" ht="17.25" customHeight="1" x14ac:dyDescent="0.2"/>
    <row r="2671" s="229" customFormat="1" ht="17.25" customHeight="1" x14ac:dyDescent="0.2"/>
    <row r="2672" s="229" customFormat="1" ht="17.25" customHeight="1" x14ac:dyDescent="0.2"/>
    <row r="2673" s="229" customFormat="1" ht="17.25" customHeight="1" x14ac:dyDescent="0.2"/>
    <row r="2674" s="229" customFormat="1" ht="17.25" customHeight="1" x14ac:dyDescent="0.2"/>
    <row r="2675" s="229" customFormat="1" ht="17.25" customHeight="1" x14ac:dyDescent="0.2"/>
    <row r="2676" s="229" customFormat="1" ht="17.25" customHeight="1" x14ac:dyDescent="0.2"/>
    <row r="2677" s="229" customFormat="1" ht="17.25" customHeight="1" x14ac:dyDescent="0.2"/>
    <row r="2678" s="229" customFormat="1" ht="17.25" customHeight="1" x14ac:dyDescent="0.2"/>
    <row r="2679" s="229" customFormat="1" ht="17.25" customHeight="1" x14ac:dyDescent="0.2"/>
    <row r="2680" s="229" customFormat="1" ht="17.25" customHeight="1" x14ac:dyDescent="0.2"/>
    <row r="2681" s="229" customFormat="1" ht="17.25" customHeight="1" x14ac:dyDescent="0.2"/>
    <row r="2682" s="229" customFormat="1" ht="17.25" customHeight="1" x14ac:dyDescent="0.2"/>
    <row r="2683" s="229" customFormat="1" ht="17.25" customHeight="1" x14ac:dyDescent="0.2"/>
    <row r="2684" s="229" customFormat="1" ht="17.25" customHeight="1" x14ac:dyDescent="0.2"/>
    <row r="2685" s="229" customFormat="1" ht="17.25" customHeight="1" x14ac:dyDescent="0.2"/>
    <row r="2686" s="229" customFormat="1" ht="17.25" customHeight="1" x14ac:dyDescent="0.2"/>
    <row r="2687" s="229" customFormat="1" ht="17.25" customHeight="1" x14ac:dyDescent="0.2"/>
    <row r="2688" s="229" customFormat="1" ht="17.25" customHeight="1" x14ac:dyDescent="0.2"/>
    <row r="2689" s="229" customFormat="1" ht="17.25" customHeight="1" x14ac:dyDescent="0.2"/>
    <row r="2690" s="229" customFormat="1" ht="17.25" customHeight="1" x14ac:dyDescent="0.2"/>
    <row r="2691" s="229" customFormat="1" ht="17.25" customHeight="1" x14ac:dyDescent="0.2"/>
    <row r="2692" s="229" customFormat="1" ht="17.25" customHeight="1" x14ac:dyDescent="0.2"/>
    <row r="2693" s="229" customFormat="1" ht="17.25" customHeight="1" x14ac:dyDescent="0.2"/>
    <row r="2694" s="229" customFormat="1" ht="17.25" customHeight="1" x14ac:dyDescent="0.2"/>
    <row r="2695" s="229" customFormat="1" ht="17.25" customHeight="1" x14ac:dyDescent="0.2"/>
    <row r="2696" s="229" customFormat="1" ht="17.25" customHeight="1" x14ac:dyDescent="0.2"/>
    <row r="2697" s="229" customFormat="1" ht="17.25" customHeight="1" x14ac:dyDescent="0.2"/>
    <row r="2698" s="229" customFormat="1" ht="17.25" customHeight="1" x14ac:dyDescent="0.2"/>
    <row r="2699" s="229" customFormat="1" ht="17.25" customHeight="1" x14ac:dyDescent="0.2"/>
    <row r="2700" s="229" customFormat="1" ht="17.25" customHeight="1" x14ac:dyDescent="0.2"/>
    <row r="2701" s="229" customFormat="1" ht="17.25" customHeight="1" x14ac:dyDescent="0.2"/>
    <row r="2702" s="229" customFormat="1" ht="17.25" customHeight="1" x14ac:dyDescent="0.2"/>
    <row r="2703" s="229" customFormat="1" ht="17.25" customHeight="1" x14ac:dyDescent="0.2"/>
    <row r="2704" s="229" customFormat="1" ht="17.25" customHeight="1" x14ac:dyDescent="0.2"/>
    <row r="2705" s="229" customFormat="1" ht="17.25" customHeight="1" x14ac:dyDescent="0.2"/>
    <row r="2706" s="229" customFormat="1" ht="17.25" customHeight="1" x14ac:dyDescent="0.2"/>
    <row r="2707" s="229" customFormat="1" ht="17.25" customHeight="1" x14ac:dyDescent="0.2"/>
    <row r="2708" s="229" customFormat="1" ht="17.25" customHeight="1" x14ac:dyDescent="0.2"/>
    <row r="2709" s="229" customFormat="1" ht="17.25" customHeight="1" x14ac:dyDescent="0.2"/>
    <row r="2710" s="229" customFormat="1" ht="17.25" customHeight="1" x14ac:dyDescent="0.2"/>
    <row r="2711" s="229" customFormat="1" ht="17.25" customHeight="1" x14ac:dyDescent="0.2"/>
    <row r="2712" s="229" customFormat="1" ht="17.25" customHeight="1" x14ac:dyDescent="0.2"/>
    <row r="2713" s="229" customFormat="1" ht="17.25" customHeight="1" x14ac:dyDescent="0.2"/>
    <row r="2714" s="229" customFormat="1" ht="17.25" customHeight="1" x14ac:dyDescent="0.2"/>
    <row r="2715" s="229" customFormat="1" ht="17.25" customHeight="1" x14ac:dyDescent="0.2"/>
    <row r="2716" s="229" customFormat="1" ht="17.25" customHeight="1" x14ac:dyDescent="0.2"/>
    <row r="2717" s="229" customFormat="1" ht="17.25" customHeight="1" x14ac:dyDescent="0.2"/>
    <row r="2718" s="229" customFormat="1" ht="17.25" customHeight="1" x14ac:dyDescent="0.2"/>
    <row r="2719" s="229" customFormat="1" ht="17.25" customHeight="1" x14ac:dyDescent="0.2"/>
    <row r="2720" s="229" customFormat="1" ht="17.25" customHeight="1" x14ac:dyDescent="0.2"/>
    <row r="2721" s="229" customFormat="1" ht="17.25" customHeight="1" x14ac:dyDescent="0.2"/>
    <row r="2722" s="229" customFormat="1" ht="17.25" customHeight="1" x14ac:dyDescent="0.2"/>
    <row r="2723" s="229" customFormat="1" ht="17.25" customHeight="1" x14ac:dyDescent="0.2"/>
    <row r="2724" s="229" customFormat="1" ht="17.25" customHeight="1" x14ac:dyDescent="0.2"/>
    <row r="2725" s="229" customFormat="1" ht="17.25" customHeight="1" x14ac:dyDescent="0.2"/>
    <row r="2726" s="229" customFormat="1" ht="17.25" customHeight="1" x14ac:dyDescent="0.2"/>
    <row r="2727" s="229" customFormat="1" ht="17.25" customHeight="1" x14ac:dyDescent="0.2"/>
    <row r="2728" s="229" customFormat="1" ht="17.25" customHeight="1" x14ac:dyDescent="0.2"/>
    <row r="2729" s="229" customFormat="1" ht="17.25" customHeight="1" x14ac:dyDescent="0.2"/>
    <row r="2730" s="229" customFormat="1" ht="17.25" customHeight="1" x14ac:dyDescent="0.2"/>
    <row r="2731" s="229" customFormat="1" ht="17.25" customHeight="1" x14ac:dyDescent="0.2"/>
    <row r="2732" s="229" customFormat="1" ht="17.25" customHeight="1" x14ac:dyDescent="0.2"/>
    <row r="2733" s="229" customFormat="1" ht="17.25" customHeight="1" x14ac:dyDescent="0.2"/>
    <row r="2734" s="229" customFormat="1" ht="17.25" customHeight="1" x14ac:dyDescent="0.2"/>
    <row r="2735" s="229" customFormat="1" ht="17.25" customHeight="1" x14ac:dyDescent="0.2"/>
    <row r="2736" s="229" customFormat="1" ht="17.25" customHeight="1" x14ac:dyDescent="0.2"/>
    <row r="2737" s="229" customFormat="1" ht="17.25" customHeight="1" x14ac:dyDescent="0.2"/>
    <row r="2738" s="229" customFormat="1" ht="17.25" customHeight="1" x14ac:dyDescent="0.2"/>
    <row r="2739" s="229" customFormat="1" ht="17.25" customHeight="1" x14ac:dyDescent="0.2"/>
    <row r="2740" s="229" customFormat="1" ht="17.25" customHeight="1" x14ac:dyDescent="0.2"/>
    <row r="2741" s="229" customFormat="1" ht="17.25" customHeight="1" x14ac:dyDescent="0.2"/>
    <row r="2742" s="229" customFormat="1" ht="17.25" customHeight="1" x14ac:dyDescent="0.2"/>
    <row r="2743" s="229" customFormat="1" ht="17.25" customHeight="1" x14ac:dyDescent="0.2"/>
    <row r="2744" s="229" customFormat="1" ht="17.25" customHeight="1" x14ac:dyDescent="0.2"/>
    <row r="2745" s="229" customFormat="1" ht="17.25" customHeight="1" x14ac:dyDescent="0.2"/>
    <row r="2746" s="229" customFormat="1" ht="17.25" customHeight="1" x14ac:dyDescent="0.2"/>
    <row r="2747" s="229" customFormat="1" ht="17.25" customHeight="1" x14ac:dyDescent="0.2"/>
    <row r="2748" s="229" customFormat="1" ht="17.25" customHeight="1" x14ac:dyDescent="0.2"/>
    <row r="2749" s="229" customFormat="1" ht="17.25" customHeight="1" x14ac:dyDescent="0.2"/>
    <row r="2750" s="229" customFormat="1" ht="17.25" customHeight="1" x14ac:dyDescent="0.2"/>
    <row r="2751" s="229" customFormat="1" ht="17.25" customHeight="1" x14ac:dyDescent="0.2"/>
    <row r="2752" s="229" customFormat="1" ht="17.25" customHeight="1" x14ac:dyDescent="0.2"/>
    <row r="2753" s="229" customFormat="1" ht="17.25" customHeight="1" x14ac:dyDescent="0.2"/>
    <row r="2754" s="229" customFormat="1" ht="17.25" customHeight="1" x14ac:dyDescent="0.2"/>
    <row r="2755" s="229" customFormat="1" ht="17.25" customHeight="1" x14ac:dyDescent="0.2"/>
    <row r="2756" s="229" customFormat="1" ht="17.25" customHeight="1" x14ac:dyDescent="0.2"/>
    <row r="2757" s="229" customFormat="1" ht="17.25" customHeight="1" x14ac:dyDescent="0.2"/>
    <row r="2758" s="229" customFormat="1" ht="17.25" customHeight="1" x14ac:dyDescent="0.2"/>
    <row r="2759" s="229" customFormat="1" ht="17.25" customHeight="1" x14ac:dyDescent="0.2"/>
    <row r="2760" s="229" customFormat="1" ht="17.25" customHeight="1" x14ac:dyDescent="0.2"/>
    <row r="2761" s="229" customFormat="1" ht="17.25" customHeight="1" x14ac:dyDescent="0.2"/>
    <row r="2762" s="229" customFormat="1" ht="17.25" customHeight="1" x14ac:dyDescent="0.2"/>
    <row r="2763" s="229" customFormat="1" ht="17.25" customHeight="1" x14ac:dyDescent="0.2"/>
    <row r="2764" s="229" customFormat="1" ht="17.25" customHeight="1" x14ac:dyDescent="0.2"/>
    <row r="2765" s="229" customFormat="1" ht="17.25" customHeight="1" x14ac:dyDescent="0.2"/>
    <row r="2766" s="229" customFormat="1" ht="17.25" customHeight="1" x14ac:dyDescent="0.2"/>
    <row r="2767" s="229" customFormat="1" ht="17.25" customHeight="1" x14ac:dyDescent="0.2"/>
    <row r="2768" s="229" customFormat="1" ht="17.25" customHeight="1" x14ac:dyDescent="0.2"/>
    <row r="2769" s="229" customFormat="1" ht="17.25" customHeight="1" x14ac:dyDescent="0.2"/>
    <row r="2770" s="229" customFormat="1" ht="17.25" customHeight="1" x14ac:dyDescent="0.2"/>
    <row r="2771" s="229" customFormat="1" ht="17.25" customHeight="1" x14ac:dyDescent="0.2"/>
    <row r="2772" s="229" customFormat="1" ht="17.25" customHeight="1" x14ac:dyDescent="0.2"/>
    <row r="2773" s="229" customFormat="1" ht="17.25" customHeight="1" x14ac:dyDescent="0.2"/>
    <row r="2774" s="229" customFormat="1" ht="17.25" customHeight="1" x14ac:dyDescent="0.2"/>
    <row r="2775" s="229" customFormat="1" ht="17.25" customHeight="1" x14ac:dyDescent="0.2"/>
    <row r="2776" s="229" customFormat="1" ht="17.25" customHeight="1" x14ac:dyDescent="0.2"/>
    <row r="2777" s="229" customFormat="1" ht="17.25" customHeight="1" x14ac:dyDescent="0.2"/>
    <row r="2778" s="229" customFormat="1" ht="17.25" customHeight="1" x14ac:dyDescent="0.2"/>
    <row r="2779" s="229" customFormat="1" ht="17.25" customHeight="1" x14ac:dyDescent="0.2"/>
    <row r="2780" s="229" customFormat="1" ht="17.25" customHeight="1" x14ac:dyDescent="0.2"/>
    <row r="2781" s="229" customFormat="1" ht="17.25" customHeight="1" x14ac:dyDescent="0.2"/>
    <row r="2782" s="229" customFormat="1" ht="17.25" customHeight="1" x14ac:dyDescent="0.2"/>
    <row r="2783" s="229" customFormat="1" ht="17.25" customHeight="1" x14ac:dyDescent="0.2"/>
    <row r="2784" s="229" customFormat="1" ht="17.25" customHeight="1" x14ac:dyDescent="0.2"/>
    <row r="2785" s="229" customFormat="1" ht="17.25" customHeight="1" x14ac:dyDescent="0.2"/>
    <row r="2786" s="229" customFormat="1" ht="17.25" customHeight="1" x14ac:dyDescent="0.2"/>
    <row r="2787" s="229" customFormat="1" ht="17.25" customHeight="1" x14ac:dyDescent="0.2"/>
    <row r="2788" s="229" customFormat="1" ht="17.25" customHeight="1" x14ac:dyDescent="0.2"/>
    <row r="2789" s="229" customFormat="1" ht="17.25" customHeight="1" x14ac:dyDescent="0.2"/>
    <row r="2790" s="229" customFormat="1" ht="17.25" customHeight="1" x14ac:dyDescent="0.2"/>
    <row r="2791" s="229" customFormat="1" ht="17.25" customHeight="1" x14ac:dyDescent="0.2"/>
    <row r="2792" s="229" customFormat="1" ht="17.25" customHeight="1" x14ac:dyDescent="0.2"/>
    <row r="2793" s="229" customFormat="1" ht="17.25" customHeight="1" x14ac:dyDescent="0.2"/>
    <row r="2794" s="229" customFormat="1" ht="17.25" customHeight="1" x14ac:dyDescent="0.2"/>
    <row r="2795" s="229" customFormat="1" ht="17.25" customHeight="1" x14ac:dyDescent="0.2"/>
    <row r="2796" s="229" customFormat="1" ht="17.25" customHeight="1" x14ac:dyDescent="0.2"/>
    <row r="2797" s="229" customFormat="1" ht="17.25" customHeight="1" x14ac:dyDescent="0.2"/>
    <row r="2798" s="229" customFormat="1" ht="17.25" customHeight="1" x14ac:dyDescent="0.2"/>
    <row r="2799" s="229" customFormat="1" ht="17.25" customHeight="1" x14ac:dyDescent="0.2"/>
    <row r="2800" s="229" customFormat="1" ht="17.25" customHeight="1" x14ac:dyDescent="0.2"/>
    <row r="2801" s="229" customFormat="1" ht="17.25" customHeight="1" x14ac:dyDescent="0.2"/>
    <row r="2802" s="229" customFormat="1" ht="17.25" customHeight="1" x14ac:dyDescent="0.2"/>
    <row r="2803" s="229" customFormat="1" ht="17.25" customHeight="1" x14ac:dyDescent="0.2"/>
    <row r="2804" s="229" customFormat="1" ht="17.25" customHeight="1" x14ac:dyDescent="0.2"/>
    <row r="2805" s="229" customFormat="1" ht="17.25" customHeight="1" x14ac:dyDescent="0.2"/>
    <row r="2806" s="229" customFormat="1" ht="17.25" customHeight="1" x14ac:dyDescent="0.2"/>
    <row r="2807" s="229" customFormat="1" ht="17.25" customHeight="1" x14ac:dyDescent="0.2"/>
    <row r="2808" s="229" customFormat="1" ht="17.25" customHeight="1" x14ac:dyDescent="0.2"/>
    <row r="2809" s="229" customFormat="1" ht="17.25" customHeight="1" x14ac:dyDescent="0.2"/>
    <row r="2810" s="229" customFormat="1" ht="17.25" customHeight="1" x14ac:dyDescent="0.2"/>
    <row r="2811" s="229" customFormat="1" ht="17.25" customHeight="1" x14ac:dyDescent="0.2"/>
    <row r="2812" s="229" customFormat="1" ht="17.25" customHeight="1" x14ac:dyDescent="0.2"/>
    <row r="2813" s="229" customFormat="1" ht="17.25" customHeight="1" x14ac:dyDescent="0.2"/>
    <row r="2814" s="229" customFormat="1" ht="17.25" customHeight="1" x14ac:dyDescent="0.2"/>
    <row r="2815" s="229" customFormat="1" ht="17.25" customHeight="1" x14ac:dyDescent="0.2"/>
    <row r="2816" s="229" customFormat="1" ht="17.25" customHeight="1" x14ac:dyDescent="0.2"/>
    <row r="2817" s="229" customFormat="1" ht="17.25" customHeight="1" x14ac:dyDescent="0.2"/>
    <row r="2818" s="229" customFormat="1" ht="17.25" customHeight="1" x14ac:dyDescent="0.2"/>
    <row r="2819" s="229" customFormat="1" ht="17.25" customHeight="1" x14ac:dyDescent="0.2"/>
    <row r="2820" s="229" customFormat="1" ht="17.25" customHeight="1" x14ac:dyDescent="0.2"/>
    <row r="2821" s="229" customFormat="1" ht="17.25" customHeight="1" x14ac:dyDescent="0.2"/>
    <row r="2822" s="229" customFormat="1" ht="17.25" customHeight="1" x14ac:dyDescent="0.2"/>
    <row r="2823" s="229" customFormat="1" ht="17.25" customHeight="1" x14ac:dyDescent="0.2"/>
    <row r="2824" s="229" customFormat="1" ht="17.25" customHeight="1" x14ac:dyDescent="0.2"/>
    <row r="2825" s="229" customFormat="1" ht="17.25" customHeight="1" x14ac:dyDescent="0.2"/>
    <row r="2826" s="229" customFormat="1" ht="17.25" customHeight="1" x14ac:dyDescent="0.2"/>
    <row r="2827" s="229" customFormat="1" ht="17.25" customHeight="1" x14ac:dyDescent="0.2"/>
    <row r="2828" s="229" customFormat="1" ht="17.25" customHeight="1" x14ac:dyDescent="0.2"/>
    <row r="2829" s="229" customFormat="1" ht="17.25" customHeight="1" x14ac:dyDescent="0.2"/>
    <row r="2830" s="229" customFormat="1" ht="17.25" customHeight="1" x14ac:dyDescent="0.2"/>
    <row r="2831" s="229" customFormat="1" ht="17.25" customHeight="1" x14ac:dyDescent="0.2"/>
    <row r="2832" s="229" customFormat="1" ht="17.25" customHeight="1" x14ac:dyDescent="0.2"/>
    <row r="2833" s="229" customFormat="1" ht="17.25" customHeight="1" x14ac:dyDescent="0.2"/>
    <row r="2834" s="229" customFormat="1" ht="17.25" customHeight="1" x14ac:dyDescent="0.2"/>
    <row r="2835" s="229" customFormat="1" ht="17.25" customHeight="1" x14ac:dyDescent="0.2"/>
    <row r="2836" s="229" customFormat="1" ht="17.25" customHeight="1" x14ac:dyDescent="0.2"/>
    <row r="2837" s="229" customFormat="1" ht="17.25" customHeight="1" x14ac:dyDescent="0.2"/>
    <row r="2838" s="229" customFormat="1" ht="17.25" customHeight="1" x14ac:dyDescent="0.2"/>
    <row r="2839" s="229" customFormat="1" ht="17.25" customHeight="1" x14ac:dyDescent="0.2"/>
    <row r="2840" s="229" customFormat="1" ht="17.25" customHeight="1" x14ac:dyDescent="0.2"/>
    <row r="2841" s="229" customFormat="1" ht="17.25" customHeight="1" x14ac:dyDescent="0.2"/>
    <row r="2842" s="229" customFormat="1" ht="17.25" customHeight="1" x14ac:dyDescent="0.2"/>
    <row r="2843" s="229" customFormat="1" ht="17.25" customHeight="1" x14ac:dyDescent="0.2"/>
    <row r="2844" s="229" customFormat="1" ht="17.25" customHeight="1" x14ac:dyDescent="0.2"/>
    <row r="2845" s="229" customFormat="1" ht="17.25" customHeight="1" x14ac:dyDescent="0.2"/>
    <row r="2846" s="229" customFormat="1" ht="17.25" customHeight="1" x14ac:dyDescent="0.2"/>
    <row r="2847" s="229" customFormat="1" ht="17.25" customHeight="1" x14ac:dyDescent="0.2"/>
    <row r="2848" s="229" customFormat="1" ht="17.25" customHeight="1" x14ac:dyDescent="0.2"/>
    <row r="2849" s="229" customFormat="1" ht="17.25" customHeight="1" x14ac:dyDescent="0.2"/>
    <row r="2850" s="229" customFormat="1" ht="17.25" customHeight="1" x14ac:dyDescent="0.2"/>
    <row r="2851" s="229" customFormat="1" ht="17.25" customHeight="1" x14ac:dyDescent="0.2"/>
    <row r="2852" s="229" customFormat="1" ht="17.25" customHeight="1" x14ac:dyDescent="0.2"/>
    <row r="2853" s="229" customFormat="1" ht="17.25" customHeight="1" x14ac:dyDescent="0.2"/>
    <row r="2854" s="229" customFormat="1" ht="17.25" customHeight="1" x14ac:dyDescent="0.2"/>
    <row r="2855" s="229" customFormat="1" ht="17.25" customHeight="1" x14ac:dyDescent="0.2"/>
    <row r="2856" s="229" customFormat="1" ht="17.25" customHeight="1" x14ac:dyDescent="0.2"/>
    <row r="2857" s="229" customFormat="1" ht="17.25" customHeight="1" x14ac:dyDescent="0.2"/>
    <row r="2858" s="229" customFormat="1" ht="17.25" customHeight="1" x14ac:dyDescent="0.2"/>
    <row r="2859" s="229" customFormat="1" ht="17.25" customHeight="1" x14ac:dyDescent="0.2"/>
    <row r="2860" s="229" customFormat="1" ht="17.25" customHeight="1" x14ac:dyDescent="0.2"/>
    <row r="2861" s="229" customFormat="1" ht="17.25" customHeight="1" x14ac:dyDescent="0.2"/>
    <row r="2862" s="229" customFormat="1" ht="17.25" customHeight="1" x14ac:dyDescent="0.2"/>
    <row r="2863" s="229" customFormat="1" ht="17.25" customHeight="1" x14ac:dyDescent="0.2"/>
    <row r="2864" s="229" customFormat="1" ht="17.25" customHeight="1" x14ac:dyDescent="0.2"/>
    <row r="2865" s="229" customFormat="1" ht="17.25" customHeight="1" x14ac:dyDescent="0.2"/>
    <row r="2866" s="229" customFormat="1" ht="17.25" customHeight="1" x14ac:dyDescent="0.2"/>
    <row r="2867" s="229" customFormat="1" ht="17.25" customHeight="1" x14ac:dyDescent="0.2"/>
    <row r="2868" s="229" customFormat="1" ht="17.25" customHeight="1" x14ac:dyDescent="0.2"/>
    <row r="2869" s="229" customFormat="1" ht="17.25" customHeight="1" x14ac:dyDescent="0.2"/>
    <row r="2870" s="229" customFormat="1" ht="17.25" customHeight="1" x14ac:dyDescent="0.2"/>
    <row r="2871" s="229" customFormat="1" ht="17.25" customHeight="1" x14ac:dyDescent="0.2"/>
    <row r="2872" s="229" customFormat="1" ht="17.25" customHeight="1" x14ac:dyDescent="0.2"/>
    <row r="2873" s="229" customFormat="1" ht="17.25" customHeight="1" x14ac:dyDescent="0.2"/>
    <row r="2874" s="229" customFormat="1" ht="17.25" customHeight="1" x14ac:dyDescent="0.2"/>
    <row r="2875" s="229" customFormat="1" ht="17.25" customHeight="1" x14ac:dyDescent="0.2"/>
    <row r="2876" s="229" customFormat="1" ht="17.25" customHeight="1" x14ac:dyDescent="0.2"/>
    <row r="2877" s="229" customFormat="1" ht="17.25" customHeight="1" x14ac:dyDescent="0.2"/>
    <row r="2878" s="229" customFormat="1" ht="17.25" customHeight="1" x14ac:dyDescent="0.2"/>
    <row r="2879" s="229" customFormat="1" ht="17.25" customHeight="1" x14ac:dyDescent="0.2"/>
    <row r="2880" s="229" customFormat="1" ht="17.25" customHeight="1" x14ac:dyDescent="0.2"/>
    <row r="2881" s="229" customFormat="1" ht="17.25" customHeight="1" x14ac:dyDescent="0.2"/>
    <row r="2882" s="229" customFormat="1" ht="17.25" customHeight="1" x14ac:dyDescent="0.2"/>
    <row r="2883" s="229" customFormat="1" ht="17.25" customHeight="1" x14ac:dyDescent="0.2"/>
    <row r="2884" s="229" customFormat="1" ht="17.25" customHeight="1" x14ac:dyDescent="0.2"/>
    <row r="2885" s="229" customFormat="1" ht="17.25" customHeight="1" x14ac:dyDescent="0.2"/>
    <row r="2886" s="229" customFormat="1" ht="17.25" customHeight="1" x14ac:dyDescent="0.2"/>
    <row r="2887" s="229" customFormat="1" ht="17.25" customHeight="1" x14ac:dyDescent="0.2"/>
    <row r="2888" s="229" customFormat="1" ht="17.25" customHeight="1" x14ac:dyDescent="0.2"/>
    <row r="2889" s="229" customFormat="1" ht="17.25" customHeight="1" x14ac:dyDescent="0.2"/>
    <row r="2890" s="229" customFormat="1" ht="17.25" customHeight="1" x14ac:dyDescent="0.2"/>
    <row r="2891" s="229" customFormat="1" ht="17.25" customHeight="1" x14ac:dyDescent="0.2"/>
    <row r="2892" s="229" customFormat="1" ht="17.25" customHeight="1" x14ac:dyDescent="0.2"/>
    <row r="2893" s="229" customFormat="1" ht="17.25" customHeight="1" x14ac:dyDescent="0.2"/>
    <row r="2894" s="229" customFormat="1" ht="17.25" customHeight="1" x14ac:dyDescent="0.2"/>
    <row r="2895" s="229" customFormat="1" ht="17.25" customHeight="1" x14ac:dyDescent="0.2"/>
    <row r="2896" s="229" customFormat="1" ht="17.25" customHeight="1" x14ac:dyDescent="0.2"/>
    <row r="2897" s="229" customFormat="1" ht="17.25" customHeight="1" x14ac:dyDescent="0.2"/>
    <row r="2898" s="229" customFormat="1" ht="17.25" customHeight="1" x14ac:dyDescent="0.2"/>
    <row r="2899" s="229" customFormat="1" ht="17.25" customHeight="1" x14ac:dyDescent="0.2"/>
    <row r="2900" s="229" customFormat="1" ht="17.25" customHeight="1" x14ac:dyDescent="0.2"/>
    <row r="2901" s="229" customFormat="1" ht="17.25" customHeight="1" x14ac:dyDescent="0.2"/>
    <row r="2902" s="229" customFormat="1" ht="17.25" customHeight="1" x14ac:dyDescent="0.2"/>
    <row r="2903" s="229" customFormat="1" ht="17.25" customHeight="1" x14ac:dyDescent="0.2"/>
    <row r="2904" s="229" customFormat="1" ht="17.25" customHeight="1" x14ac:dyDescent="0.2"/>
    <row r="2905" s="229" customFormat="1" ht="17.25" customHeight="1" x14ac:dyDescent="0.2"/>
    <row r="2906" s="229" customFormat="1" ht="17.25" customHeight="1" x14ac:dyDescent="0.2"/>
    <row r="2907" s="229" customFormat="1" ht="17.25" customHeight="1" x14ac:dyDescent="0.2"/>
    <row r="2908" s="229" customFormat="1" ht="17.25" customHeight="1" x14ac:dyDescent="0.2"/>
    <row r="2909" s="229" customFormat="1" ht="17.25" customHeight="1" x14ac:dyDescent="0.2"/>
    <row r="2910" s="229" customFormat="1" ht="17.25" customHeight="1" x14ac:dyDescent="0.2"/>
    <row r="2911" s="229" customFormat="1" ht="17.25" customHeight="1" x14ac:dyDescent="0.2"/>
    <row r="2912" s="229" customFormat="1" ht="17.25" customHeight="1" x14ac:dyDescent="0.2"/>
    <row r="2913" s="229" customFormat="1" ht="17.25" customHeight="1" x14ac:dyDescent="0.2"/>
    <row r="2914" s="229" customFormat="1" ht="17.25" customHeight="1" x14ac:dyDescent="0.2"/>
    <row r="2915" s="229" customFormat="1" ht="17.25" customHeight="1" x14ac:dyDescent="0.2"/>
    <row r="2916" s="229" customFormat="1" ht="17.25" customHeight="1" x14ac:dyDescent="0.2"/>
    <row r="2917" s="229" customFormat="1" ht="17.25" customHeight="1" x14ac:dyDescent="0.2"/>
    <row r="2918" s="229" customFormat="1" ht="17.25" customHeight="1" x14ac:dyDescent="0.2"/>
    <row r="2919" s="229" customFormat="1" ht="17.25" customHeight="1" x14ac:dyDescent="0.2"/>
    <row r="2920" s="229" customFormat="1" ht="17.25" customHeight="1" x14ac:dyDescent="0.2"/>
    <row r="2921" s="229" customFormat="1" ht="17.25" customHeight="1" x14ac:dyDescent="0.2"/>
    <row r="2922" s="229" customFormat="1" ht="17.25" customHeight="1" x14ac:dyDescent="0.2"/>
    <row r="2923" s="229" customFormat="1" ht="17.25" customHeight="1" x14ac:dyDescent="0.2"/>
    <row r="2924" s="229" customFormat="1" ht="17.25" customHeight="1" x14ac:dyDescent="0.2"/>
    <row r="2925" s="229" customFormat="1" ht="17.25" customHeight="1" x14ac:dyDescent="0.2"/>
    <row r="2926" s="229" customFormat="1" ht="17.25" customHeight="1" x14ac:dyDescent="0.2"/>
    <row r="2927" s="229" customFormat="1" ht="17.25" customHeight="1" x14ac:dyDescent="0.2"/>
    <row r="2928" s="229" customFormat="1" ht="17.25" customHeight="1" x14ac:dyDescent="0.2"/>
    <row r="2929" s="229" customFormat="1" ht="17.25" customHeight="1" x14ac:dyDescent="0.2"/>
    <row r="2930" s="229" customFormat="1" ht="17.25" customHeight="1" x14ac:dyDescent="0.2"/>
    <row r="2931" s="229" customFormat="1" ht="17.25" customHeight="1" x14ac:dyDescent="0.2"/>
    <row r="2932" s="229" customFormat="1" ht="17.25" customHeight="1" x14ac:dyDescent="0.2"/>
    <row r="2933" s="229" customFormat="1" ht="17.25" customHeight="1" x14ac:dyDescent="0.2"/>
    <row r="2934" s="229" customFormat="1" ht="17.25" customHeight="1" x14ac:dyDescent="0.2"/>
    <row r="2935" s="229" customFormat="1" ht="17.25" customHeight="1" x14ac:dyDescent="0.2"/>
    <row r="2936" s="229" customFormat="1" ht="17.25" customHeight="1" x14ac:dyDescent="0.2"/>
    <row r="2937" s="229" customFormat="1" ht="17.25" customHeight="1" x14ac:dyDescent="0.2"/>
    <row r="2938" s="229" customFormat="1" ht="17.25" customHeight="1" x14ac:dyDescent="0.2"/>
    <row r="2939" s="229" customFormat="1" ht="17.25" customHeight="1" x14ac:dyDescent="0.2"/>
    <row r="2940" s="229" customFormat="1" ht="17.25" customHeight="1" x14ac:dyDescent="0.2"/>
    <row r="2941" s="229" customFormat="1" ht="17.25" customHeight="1" x14ac:dyDescent="0.2"/>
    <row r="2942" s="229" customFormat="1" ht="17.25" customHeight="1" x14ac:dyDescent="0.2"/>
    <row r="2943" s="229" customFormat="1" ht="17.25" customHeight="1" x14ac:dyDescent="0.2"/>
    <row r="2944" s="229" customFormat="1" ht="17.25" customHeight="1" x14ac:dyDescent="0.2"/>
    <row r="2945" s="229" customFormat="1" ht="17.25" customHeight="1" x14ac:dyDescent="0.2"/>
    <row r="2946" s="229" customFormat="1" ht="17.25" customHeight="1" x14ac:dyDescent="0.2"/>
    <row r="2947" s="229" customFormat="1" ht="17.25" customHeight="1" x14ac:dyDescent="0.2"/>
    <row r="2948" s="229" customFormat="1" ht="17.25" customHeight="1" x14ac:dyDescent="0.2"/>
    <row r="2949" s="229" customFormat="1" ht="17.25" customHeight="1" x14ac:dyDescent="0.2"/>
    <row r="2950" s="229" customFormat="1" ht="17.25" customHeight="1" x14ac:dyDescent="0.2"/>
    <row r="2951" s="229" customFormat="1" ht="17.25" customHeight="1" x14ac:dyDescent="0.2"/>
    <row r="2952" s="229" customFormat="1" ht="17.25" customHeight="1" x14ac:dyDescent="0.2"/>
    <row r="2953" s="229" customFormat="1" ht="17.25" customHeight="1" x14ac:dyDescent="0.2"/>
    <row r="2954" s="229" customFormat="1" ht="17.25" customHeight="1" x14ac:dyDescent="0.2"/>
    <row r="2955" s="229" customFormat="1" ht="17.25" customHeight="1" x14ac:dyDescent="0.2"/>
    <row r="2956" s="229" customFormat="1" ht="17.25" customHeight="1" x14ac:dyDescent="0.2"/>
    <row r="2957" s="229" customFormat="1" ht="17.25" customHeight="1" x14ac:dyDescent="0.2"/>
    <row r="2958" s="229" customFormat="1" ht="17.25" customHeight="1" x14ac:dyDescent="0.2"/>
    <row r="2959" s="229" customFormat="1" ht="17.25" customHeight="1" x14ac:dyDescent="0.2"/>
    <row r="2960" s="229" customFormat="1" ht="17.25" customHeight="1" x14ac:dyDescent="0.2"/>
    <row r="2961" s="229" customFormat="1" ht="17.25" customHeight="1" x14ac:dyDescent="0.2"/>
    <row r="2962" s="229" customFormat="1" ht="17.25" customHeight="1" x14ac:dyDescent="0.2"/>
    <row r="2963" s="229" customFormat="1" ht="17.25" customHeight="1" x14ac:dyDescent="0.2"/>
    <row r="2964" s="229" customFormat="1" ht="17.25" customHeight="1" x14ac:dyDescent="0.2"/>
    <row r="2965" s="229" customFormat="1" ht="17.25" customHeight="1" x14ac:dyDescent="0.2"/>
    <row r="2966" s="229" customFormat="1" ht="17.25" customHeight="1" x14ac:dyDescent="0.2"/>
    <row r="2967" s="229" customFormat="1" ht="17.25" customHeight="1" x14ac:dyDescent="0.2"/>
    <row r="2968" s="229" customFormat="1" ht="17.25" customHeight="1" x14ac:dyDescent="0.2"/>
    <row r="2969" s="229" customFormat="1" ht="17.25" customHeight="1" x14ac:dyDescent="0.2"/>
    <row r="2970" s="229" customFormat="1" ht="17.25" customHeight="1" x14ac:dyDescent="0.2"/>
    <row r="2971" s="229" customFormat="1" ht="17.25" customHeight="1" x14ac:dyDescent="0.2"/>
    <row r="2972" s="229" customFormat="1" ht="17.25" customHeight="1" x14ac:dyDescent="0.2"/>
    <row r="2973" s="229" customFormat="1" ht="17.25" customHeight="1" x14ac:dyDescent="0.2"/>
    <row r="2974" s="229" customFormat="1" ht="17.25" customHeight="1" x14ac:dyDescent="0.2"/>
    <row r="2975" s="229" customFormat="1" ht="17.25" customHeight="1" x14ac:dyDescent="0.2"/>
    <row r="2976" s="229" customFormat="1" ht="17.25" customHeight="1" x14ac:dyDescent="0.2"/>
    <row r="2977" s="229" customFormat="1" ht="17.25" customHeight="1" x14ac:dyDescent="0.2"/>
    <row r="2978" s="229" customFormat="1" ht="17.25" customHeight="1" x14ac:dyDescent="0.2"/>
    <row r="2979" s="229" customFormat="1" ht="17.25" customHeight="1" x14ac:dyDescent="0.2"/>
    <row r="2980" s="229" customFormat="1" ht="17.25" customHeight="1" x14ac:dyDescent="0.2"/>
    <row r="2981" s="229" customFormat="1" ht="17.25" customHeight="1" x14ac:dyDescent="0.2"/>
    <row r="2982" s="229" customFormat="1" ht="17.25" customHeight="1" x14ac:dyDescent="0.2"/>
    <row r="2983" s="229" customFormat="1" ht="17.25" customHeight="1" x14ac:dyDescent="0.2"/>
    <row r="2984" s="229" customFormat="1" ht="17.25" customHeight="1" x14ac:dyDescent="0.2"/>
    <row r="2985" s="229" customFormat="1" ht="17.25" customHeight="1" x14ac:dyDescent="0.2"/>
    <row r="2986" s="229" customFormat="1" ht="17.25" customHeight="1" x14ac:dyDescent="0.2"/>
    <row r="2987" s="229" customFormat="1" ht="17.25" customHeight="1" x14ac:dyDescent="0.2"/>
    <row r="2988" s="229" customFormat="1" ht="17.25" customHeight="1" x14ac:dyDescent="0.2"/>
    <row r="2989" s="229" customFormat="1" ht="17.25" customHeight="1" x14ac:dyDescent="0.2"/>
    <row r="2990" s="229" customFormat="1" ht="17.25" customHeight="1" x14ac:dyDescent="0.2"/>
    <row r="2991" s="229" customFormat="1" ht="17.25" customHeight="1" x14ac:dyDescent="0.2"/>
    <row r="2992" s="229" customFormat="1" ht="17.25" customHeight="1" x14ac:dyDescent="0.2"/>
    <row r="2993" s="229" customFormat="1" ht="17.25" customHeight="1" x14ac:dyDescent="0.2"/>
    <row r="2994" s="229" customFormat="1" ht="17.25" customHeight="1" x14ac:dyDescent="0.2"/>
    <row r="2995" s="229" customFormat="1" ht="17.25" customHeight="1" x14ac:dyDescent="0.2"/>
    <row r="2996" s="229" customFormat="1" ht="17.25" customHeight="1" x14ac:dyDescent="0.2"/>
    <row r="2997" s="229" customFormat="1" ht="17.25" customHeight="1" x14ac:dyDescent="0.2"/>
    <row r="2998" s="229" customFormat="1" ht="17.25" customHeight="1" x14ac:dyDescent="0.2"/>
    <row r="2999" s="229" customFormat="1" ht="17.25" customHeight="1" x14ac:dyDescent="0.2"/>
    <row r="3000" s="229" customFormat="1" ht="17.25" customHeight="1" x14ac:dyDescent="0.2"/>
    <row r="3001" s="229" customFormat="1" ht="17.25" customHeight="1" x14ac:dyDescent="0.2"/>
    <row r="3002" s="229" customFormat="1" ht="17.25" customHeight="1" x14ac:dyDescent="0.2"/>
    <row r="3003" s="229" customFormat="1" ht="17.25" customHeight="1" x14ac:dyDescent="0.2"/>
    <row r="3004" s="229" customFormat="1" ht="17.25" customHeight="1" x14ac:dyDescent="0.2"/>
    <row r="3005" s="229" customFormat="1" ht="17.25" customHeight="1" x14ac:dyDescent="0.2"/>
    <row r="3006" s="229" customFormat="1" ht="17.25" customHeight="1" x14ac:dyDescent="0.2"/>
    <row r="3007" s="229" customFormat="1" ht="17.25" customHeight="1" x14ac:dyDescent="0.2"/>
    <row r="3008" s="229" customFormat="1" ht="17.25" customHeight="1" x14ac:dyDescent="0.2"/>
    <row r="3009" s="229" customFormat="1" ht="17.25" customHeight="1" x14ac:dyDescent="0.2"/>
    <row r="3010" s="229" customFormat="1" ht="17.25" customHeight="1" x14ac:dyDescent="0.2"/>
    <row r="3011" s="229" customFormat="1" ht="17.25" customHeight="1" x14ac:dyDescent="0.2"/>
    <row r="3012" s="229" customFormat="1" ht="17.25" customHeight="1" x14ac:dyDescent="0.2"/>
    <row r="3013" s="229" customFormat="1" ht="17.25" customHeight="1" x14ac:dyDescent="0.2"/>
    <row r="3014" s="229" customFormat="1" ht="17.25" customHeight="1" x14ac:dyDescent="0.2"/>
    <row r="3015" s="229" customFormat="1" ht="17.25" customHeight="1" x14ac:dyDescent="0.2"/>
    <row r="3016" s="229" customFormat="1" ht="17.25" customHeight="1" x14ac:dyDescent="0.2"/>
    <row r="3017" s="229" customFormat="1" ht="17.25" customHeight="1" x14ac:dyDescent="0.2"/>
    <row r="3018" s="229" customFormat="1" ht="17.25" customHeight="1" x14ac:dyDescent="0.2"/>
    <row r="3019" s="229" customFormat="1" ht="17.25" customHeight="1" x14ac:dyDescent="0.2"/>
    <row r="3020" s="229" customFormat="1" ht="17.25" customHeight="1" x14ac:dyDescent="0.2"/>
    <row r="3021" s="229" customFormat="1" ht="17.25" customHeight="1" x14ac:dyDescent="0.2"/>
    <row r="3022" s="229" customFormat="1" ht="17.25" customHeight="1" x14ac:dyDescent="0.2"/>
    <row r="3023" s="229" customFormat="1" ht="17.25" customHeight="1" x14ac:dyDescent="0.2"/>
    <row r="3024" s="229" customFormat="1" ht="17.25" customHeight="1" x14ac:dyDescent="0.2"/>
    <row r="3025" s="229" customFormat="1" ht="17.25" customHeight="1" x14ac:dyDescent="0.2"/>
    <row r="3026" s="229" customFormat="1" ht="17.25" customHeight="1" x14ac:dyDescent="0.2"/>
    <row r="3027" s="229" customFormat="1" ht="17.25" customHeight="1" x14ac:dyDescent="0.2"/>
    <row r="3028" s="229" customFormat="1" ht="17.25" customHeight="1" x14ac:dyDescent="0.2"/>
    <row r="3029" s="229" customFormat="1" ht="17.25" customHeight="1" x14ac:dyDescent="0.2"/>
    <row r="3030" s="229" customFormat="1" ht="17.25" customHeight="1" x14ac:dyDescent="0.2"/>
    <row r="3031" s="229" customFormat="1" ht="17.25" customHeight="1" x14ac:dyDescent="0.2"/>
    <row r="3032" s="229" customFormat="1" ht="17.25" customHeight="1" x14ac:dyDescent="0.2"/>
    <row r="3033" s="229" customFormat="1" ht="17.25" customHeight="1" x14ac:dyDescent="0.2"/>
    <row r="3034" s="229" customFormat="1" ht="17.25" customHeight="1" x14ac:dyDescent="0.2"/>
    <row r="3035" s="229" customFormat="1" ht="17.25" customHeight="1" x14ac:dyDescent="0.2"/>
    <row r="3036" s="229" customFormat="1" ht="17.25" customHeight="1" x14ac:dyDescent="0.2"/>
    <row r="3037" s="229" customFormat="1" ht="17.25" customHeight="1" x14ac:dyDescent="0.2"/>
    <row r="3038" s="229" customFormat="1" ht="17.25" customHeight="1" x14ac:dyDescent="0.2"/>
    <row r="3039" s="229" customFormat="1" ht="17.25" customHeight="1" x14ac:dyDescent="0.2"/>
    <row r="3040" s="229" customFormat="1" ht="17.25" customHeight="1" x14ac:dyDescent="0.2"/>
    <row r="3041" s="229" customFormat="1" ht="17.25" customHeight="1" x14ac:dyDescent="0.2"/>
    <row r="3042" s="229" customFormat="1" ht="17.25" customHeight="1" x14ac:dyDescent="0.2"/>
    <row r="3043" s="229" customFormat="1" ht="17.25" customHeight="1" x14ac:dyDescent="0.2"/>
    <row r="3044" s="229" customFormat="1" ht="17.25" customHeight="1" x14ac:dyDescent="0.2"/>
    <row r="3045" s="229" customFormat="1" ht="17.25" customHeight="1" x14ac:dyDescent="0.2"/>
    <row r="3046" s="229" customFormat="1" ht="17.25" customHeight="1" x14ac:dyDescent="0.2"/>
    <row r="3047" s="229" customFormat="1" ht="17.25" customHeight="1" x14ac:dyDescent="0.2"/>
    <row r="3048" s="229" customFormat="1" ht="17.25" customHeight="1" x14ac:dyDescent="0.2"/>
    <row r="3049" s="229" customFormat="1" ht="17.25" customHeight="1" x14ac:dyDescent="0.2"/>
    <row r="3050" s="229" customFormat="1" ht="17.25" customHeight="1" x14ac:dyDescent="0.2"/>
    <row r="3051" s="229" customFormat="1" ht="17.25" customHeight="1" x14ac:dyDescent="0.2"/>
    <row r="3052" s="229" customFormat="1" ht="17.25" customHeight="1" x14ac:dyDescent="0.2"/>
    <row r="3053" s="229" customFormat="1" ht="17.25" customHeight="1" x14ac:dyDescent="0.2"/>
    <row r="3054" s="229" customFormat="1" ht="17.25" customHeight="1" x14ac:dyDescent="0.2"/>
    <row r="3055" s="229" customFormat="1" ht="17.25" customHeight="1" x14ac:dyDescent="0.2"/>
    <row r="3056" s="229" customFormat="1" ht="17.25" customHeight="1" x14ac:dyDescent="0.2"/>
    <row r="3057" s="229" customFormat="1" ht="17.25" customHeight="1" x14ac:dyDescent="0.2"/>
    <row r="3058" s="229" customFormat="1" ht="17.25" customHeight="1" x14ac:dyDescent="0.2"/>
    <row r="3059" s="229" customFormat="1" ht="17.25" customHeight="1" x14ac:dyDescent="0.2"/>
    <row r="3060" s="229" customFormat="1" ht="17.25" customHeight="1" x14ac:dyDescent="0.2"/>
    <row r="3061" s="229" customFormat="1" ht="17.25" customHeight="1" x14ac:dyDescent="0.2"/>
    <row r="3062" s="229" customFormat="1" ht="17.25" customHeight="1" x14ac:dyDescent="0.2"/>
    <row r="3063" s="229" customFormat="1" ht="17.25" customHeight="1" x14ac:dyDescent="0.2"/>
    <row r="3064" s="229" customFormat="1" ht="17.25" customHeight="1" x14ac:dyDescent="0.2"/>
    <row r="3065" s="229" customFormat="1" ht="17.25" customHeight="1" x14ac:dyDescent="0.2"/>
    <row r="3066" s="229" customFormat="1" ht="17.25" customHeight="1" x14ac:dyDescent="0.2"/>
    <row r="3067" s="229" customFormat="1" ht="17.25" customHeight="1" x14ac:dyDescent="0.2"/>
    <row r="3068" s="229" customFormat="1" ht="17.25" customHeight="1" x14ac:dyDescent="0.2"/>
    <row r="3069" s="229" customFormat="1" ht="17.25" customHeight="1" x14ac:dyDescent="0.2"/>
    <row r="3070" s="229" customFormat="1" ht="17.25" customHeight="1" x14ac:dyDescent="0.2"/>
    <row r="3071" s="229" customFormat="1" ht="17.25" customHeight="1" x14ac:dyDescent="0.2"/>
    <row r="3072" s="229" customFormat="1" ht="17.25" customHeight="1" x14ac:dyDescent="0.2"/>
    <row r="3073" s="229" customFormat="1" ht="17.25" customHeight="1" x14ac:dyDescent="0.2"/>
    <row r="3074" s="229" customFormat="1" ht="17.25" customHeight="1" x14ac:dyDescent="0.2"/>
    <row r="3075" s="229" customFormat="1" ht="17.25" customHeight="1" x14ac:dyDescent="0.2"/>
    <row r="3076" s="229" customFormat="1" ht="17.25" customHeight="1" x14ac:dyDescent="0.2"/>
    <row r="3077" s="229" customFormat="1" ht="17.25" customHeight="1" x14ac:dyDescent="0.2"/>
    <row r="3078" s="229" customFormat="1" ht="17.25" customHeight="1" x14ac:dyDescent="0.2"/>
    <row r="3079" s="229" customFormat="1" ht="17.25" customHeight="1" x14ac:dyDescent="0.2"/>
    <row r="3080" s="229" customFormat="1" ht="17.25" customHeight="1" x14ac:dyDescent="0.2"/>
    <row r="3081" s="229" customFormat="1" ht="17.25" customHeight="1" x14ac:dyDescent="0.2"/>
    <row r="3082" s="229" customFormat="1" ht="17.25" customHeight="1" x14ac:dyDescent="0.2"/>
    <row r="3083" s="229" customFormat="1" ht="17.25" customHeight="1" x14ac:dyDescent="0.2"/>
    <row r="3084" s="229" customFormat="1" ht="17.25" customHeight="1" x14ac:dyDescent="0.2"/>
    <row r="3085" s="229" customFormat="1" ht="17.25" customHeight="1" x14ac:dyDescent="0.2"/>
    <row r="3086" s="229" customFormat="1" ht="17.25" customHeight="1" x14ac:dyDescent="0.2"/>
    <row r="3087" s="229" customFormat="1" ht="17.25" customHeight="1" x14ac:dyDescent="0.2"/>
    <row r="3088" s="229" customFormat="1" ht="17.25" customHeight="1" x14ac:dyDescent="0.2"/>
    <row r="3089" s="229" customFormat="1" ht="17.25" customHeight="1" x14ac:dyDescent="0.2"/>
    <row r="3090" s="229" customFormat="1" ht="17.25" customHeight="1" x14ac:dyDescent="0.2"/>
    <row r="3091" s="229" customFormat="1" ht="17.25" customHeight="1" x14ac:dyDescent="0.2"/>
    <row r="3092" s="229" customFormat="1" ht="17.25" customHeight="1" x14ac:dyDescent="0.2"/>
    <row r="3093" s="229" customFormat="1" ht="17.25" customHeight="1" x14ac:dyDescent="0.2"/>
    <row r="3094" s="229" customFormat="1" ht="17.25" customHeight="1" x14ac:dyDescent="0.2"/>
    <row r="3095" s="229" customFormat="1" ht="17.25" customHeight="1" x14ac:dyDescent="0.2"/>
    <row r="3096" s="229" customFormat="1" ht="17.25" customHeight="1" x14ac:dyDescent="0.2"/>
    <row r="3097" s="229" customFormat="1" ht="17.25" customHeight="1" x14ac:dyDescent="0.2"/>
    <row r="3098" s="229" customFormat="1" ht="17.25" customHeight="1" x14ac:dyDescent="0.2"/>
    <row r="3099" s="229" customFormat="1" ht="17.25" customHeight="1" x14ac:dyDescent="0.2"/>
    <row r="3100" s="229" customFormat="1" ht="17.25" customHeight="1" x14ac:dyDescent="0.2"/>
    <row r="3101" s="229" customFormat="1" ht="17.25" customHeight="1" x14ac:dyDescent="0.2"/>
    <row r="3102" s="229" customFormat="1" ht="17.25" customHeight="1" x14ac:dyDescent="0.2"/>
    <row r="3103" s="229" customFormat="1" ht="17.25" customHeight="1" x14ac:dyDescent="0.2"/>
    <row r="3104" s="229" customFormat="1" ht="17.25" customHeight="1" x14ac:dyDescent="0.2"/>
    <row r="3105" s="229" customFormat="1" ht="17.25" customHeight="1" x14ac:dyDescent="0.2"/>
    <row r="3106" s="229" customFormat="1" ht="17.25" customHeight="1" x14ac:dyDescent="0.2"/>
    <row r="3107" s="229" customFormat="1" ht="17.25" customHeight="1" x14ac:dyDescent="0.2"/>
    <row r="3108" s="229" customFormat="1" ht="17.25" customHeight="1" x14ac:dyDescent="0.2"/>
    <row r="3109" s="229" customFormat="1" ht="17.25" customHeight="1" x14ac:dyDescent="0.2"/>
    <row r="3110" s="229" customFormat="1" ht="17.25" customHeight="1" x14ac:dyDescent="0.2"/>
    <row r="3111" s="229" customFormat="1" ht="17.25" customHeight="1" x14ac:dyDescent="0.2"/>
    <row r="3112" s="229" customFormat="1" ht="17.25" customHeight="1" x14ac:dyDescent="0.2"/>
    <row r="3113" s="229" customFormat="1" ht="17.25" customHeight="1" x14ac:dyDescent="0.2"/>
    <row r="3114" s="229" customFormat="1" ht="17.25" customHeight="1" x14ac:dyDescent="0.2"/>
    <row r="3115" s="229" customFormat="1" ht="17.25" customHeight="1" x14ac:dyDescent="0.2"/>
    <row r="3116" s="229" customFormat="1" ht="17.25" customHeight="1" x14ac:dyDescent="0.2"/>
    <row r="3117" s="229" customFormat="1" ht="17.25" customHeight="1" x14ac:dyDescent="0.2"/>
    <row r="3118" s="229" customFormat="1" ht="17.25" customHeight="1" x14ac:dyDescent="0.2"/>
    <row r="3119" s="229" customFormat="1" ht="17.25" customHeight="1" x14ac:dyDescent="0.2"/>
    <row r="3120" s="229" customFormat="1" ht="17.25" customHeight="1" x14ac:dyDescent="0.2"/>
    <row r="3121" s="229" customFormat="1" ht="17.25" customHeight="1" x14ac:dyDescent="0.2"/>
    <row r="3122" s="229" customFormat="1" ht="17.25" customHeight="1" x14ac:dyDescent="0.2"/>
    <row r="3123" s="229" customFormat="1" ht="17.25" customHeight="1" x14ac:dyDescent="0.2"/>
    <row r="3124" s="229" customFormat="1" ht="17.25" customHeight="1" x14ac:dyDescent="0.2"/>
    <row r="3125" s="229" customFormat="1" ht="17.25" customHeight="1" x14ac:dyDescent="0.2"/>
    <row r="3126" s="229" customFormat="1" ht="17.25" customHeight="1" x14ac:dyDescent="0.2"/>
    <row r="3127" s="229" customFormat="1" ht="17.25" customHeight="1" x14ac:dyDescent="0.2"/>
    <row r="3128" s="229" customFormat="1" ht="17.25" customHeight="1" x14ac:dyDescent="0.2"/>
    <row r="3129" s="229" customFormat="1" ht="17.25" customHeight="1" x14ac:dyDescent="0.2"/>
    <row r="3130" s="229" customFormat="1" ht="17.25" customHeight="1" x14ac:dyDescent="0.2"/>
    <row r="3131" s="229" customFormat="1" ht="17.25" customHeight="1" x14ac:dyDescent="0.2"/>
    <row r="3132" s="229" customFormat="1" ht="17.25" customHeight="1" x14ac:dyDescent="0.2"/>
    <row r="3133" s="229" customFormat="1" ht="17.25" customHeight="1" x14ac:dyDescent="0.2"/>
    <row r="3134" s="229" customFormat="1" ht="17.25" customHeight="1" x14ac:dyDescent="0.2"/>
    <row r="3135" s="229" customFormat="1" ht="17.25" customHeight="1" x14ac:dyDescent="0.2"/>
    <row r="3136" s="229" customFormat="1" ht="17.25" customHeight="1" x14ac:dyDescent="0.2"/>
    <row r="3137" s="229" customFormat="1" ht="17.25" customHeight="1" x14ac:dyDescent="0.2"/>
    <row r="3138" s="229" customFormat="1" ht="17.25" customHeight="1" x14ac:dyDescent="0.2"/>
    <row r="3139" s="229" customFormat="1" ht="17.25" customHeight="1" x14ac:dyDescent="0.2"/>
    <row r="3140" s="229" customFormat="1" ht="17.25" customHeight="1" x14ac:dyDescent="0.2"/>
    <row r="3141" s="229" customFormat="1" ht="17.25" customHeight="1" x14ac:dyDescent="0.2"/>
    <row r="3142" s="229" customFormat="1" ht="17.25" customHeight="1" x14ac:dyDescent="0.2"/>
    <row r="3143" s="229" customFormat="1" ht="17.25" customHeight="1" x14ac:dyDescent="0.2"/>
    <row r="3144" s="229" customFormat="1" ht="17.25" customHeight="1" x14ac:dyDescent="0.2"/>
    <row r="3145" s="229" customFormat="1" ht="17.25" customHeight="1" x14ac:dyDescent="0.2"/>
    <row r="3146" s="229" customFormat="1" ht="17.25" customHeight="1" x14ac:dyDescent="0.2"/>
    <row r="3147" s="229" customFormat="1" ht="17.25" customHeight="1" x14ac:dyDescent="0.2"/>
    <row r="3148" s="229" customFormat="1" ht="17.25" customHeight="1" x14ac:dyDescent="0.2"/>
    <row r="3149" s="229" customFormat="1" ht="17.25" customHeight="1" x14ac:dyDescent="0.2"/>
    <row r="3150" s="229" customFormat="1" ht="17.25" customHeight="1" x14ac:dyDescent="0.2"/>
    <row r="3151" s="229" customFormat="1" ht="17.25" customHeight="1" x14ac:dyDescent="0.2"/>
    <row r="3152" s="229" customFormat="1" ht="17.25" customHeight="1" x14ac:dyDescent="0.2"/>
    <row r="3153" s="229" customFormat="1" ht="17.25" customHeight="1" x14ac:dyDescent="0.2"/>
    <row r="3154" s="229" customFormat="1" ht="17.25" customHeight="1" x14ac:dyDescent="0.2"/>
    <row r="3155" s="229" customFormat="1" ht="17.25" customHeight="1" x14ac:dyDescent="0.2"/>
    <row r="3156" s="229" customFormat="1" ht="17.25" customHeight="1" x14ac:dyDescent="0.2"/>
    <row r="3157" s="229" customFormat="1" ht="17.25" customHeight="1" x14ac:dyDescent="0.2"/>
    <row r="3158" s="229" customFormat="1" ht="17.25" customHeight="1" x14ac:dyDescent="0.2"/>
    <row r="3159" s="229" customFormat="1" ht="17.25" customHeight="1" x14ac:dyDescent="0.2"/>
    <row r="3160" s="229" customFormat="1" ht="17.25" customHeight="1" x14ac:dyDescent="0.2"/>
    <row r="3161" s="229" customFormat="1" ht="17.25" customHeight="1" x14ac:dyDescent="0.2"/>
    <row r="3162" s="229" customFormat="1" ht="17.25" customHeight="1" x14ac:dyDescent="0.2"/>
    <row r="3163" s="229" customFormat="1" ht="17.25" customHeight="1" x14ac:dyDescent="0.2"/>
    <row r="3164" s="229" customFormat="1" ht="17.25" customHeight="1" x14ac:dyDescent="0.2"/>
    <row r="3165" s="229" customFormat="1" ht="17.25" customHeight="1" x14ac:dyDescent="0.2"/>
    <row r="3166" s="229" customFormat="1" ht="17.25" customHeight="1" x14ac:dyDescent="0.2"/>
    <row r="3167" s="229" customFormat="1" ht="17.25" customHeight="1" x14ac:dyDescent="0.2"/>
    <row r="3168" s="229" customFormat="1" ht="17.25" customHeight="1" x14ac:dyDescent="0.2"/>
    <row r="3169" s="229" customFormat="1" ht="17.25" customHeight="1" x14ac:dyDescent="0.2"/>
    <row r="3170" s="229" customFormat="1" ht="17.25" customHeight="1" x14ac:dyDescent="0.2"/>
    <row r="3171" s="229" customFormat="1" ht="17.25" customHeight="1" x14ac:dyDescent="0.2"/>
    <row r="3172" s="229" customFormat="1" ht="17.25" customHeight="1" x14ac:dyDescent="0.2"/>
    <row r="3173" s="229" customFormat="1" ht="17.25" customHeight="1" x14ac:dyDescent="0.2"/>
    <row r="3174" s="229" customFormat="1" ht="17.25" customHeight="1" x14ac:dyDescent="0.2"/>
    <row r="3175" s="229" customFormat="1" ht="17.25" customHeight="1" x14ac:dyDescent="0.2"/>
    <row r="3176" s="229" customFormat="1" ht="17.25" customHeight="1" x14ac:dyDescent="0.2"/>
    <row r="3177" s="229" customFormat="1" ht="17.25" customHeight="1" x14ac:dyDescent="0.2"/>
    <row r="3178" s="229" customFormat="1" ht="17.25" customHeight="1" x14ac:dyDescent="0.2"/>
    <row r="3179" s="229" customFormat="1" ht="17.25" customHeight="1" x14ac:dyDescent="0.2"/>
    <row r="3180" s="229" customFormat="1" ht="17.25" customHeight="1" x14ac:dyDescent="0.2"/>
    <row r="3181" s="229" customFormat="1" ht="17.25" customHeight="1" x14ac:dyDescent="0.2"/>
    <row r="3182" s="229" customFormat="1" ht="17.25" customHeight="1" x14ac:dyDescent="0.2"/>
    <row r="3183" s="229" customFormat="1" ht="17.25" customHeight="1" x14ac:dyDescent="0.2"/>
    <row r="3184" s="229" customFormat="1" ht="17.25" customHeight="1" x14ac:dyDescent="0.2"/>
    <row r="3185" s="229" customFormat="1" ht="17.25" customHeight="1" x14ac:dyDescent="0.2"/>
    <row r="3186" s="229" customFormat="1" ht="17.25" customHeight="1" x14ac:dyDescent="0.2"/>
    <row r="3187" s="229" customFormat="1" ht="17.25" customHeight="1" x14ac:dyDescent="0.2"/>
    <row r="3188" s="229" customFormat="1" ht="17.25" customHeight="1" x14ac:dyDescent="0.2"/>
    <row r="3189" s="229" customFormat="1" ht="17.25" customHeight="1" x14ac:dyDescent="0.2"/>
    <row r="3190" s="229" customFormat="1" ht="17.25" customHeight="1" x14ac:dyDescent="0.2"/>
    <row r="3191" s="229" customFormat="1" ht="17.25" customHeight="1" x14ac:dyDescent="0.2"/>
    <row r="3192" s="229" customFormat="1" ht="17.25" customHeight="1" x14ac:dyDescent="0.2"/>
    <row r="3193" s="229" customFormat="1" ht="17.25" customHeight="1" x14ac:dyDescent="0.2"/>
    <row r="3194" s="229" customFormat="1" ht="17.25" customHeight="1" x14ac:dyDescent="0.2"/>
    <row r="3195" s="229" customFormat="1" ht="17.25" customHeight="1" x14ac:dyDescent="0.2"/>
    <row r="3196" s="229" customFormat="1" ht="17.25" customHeight="1" x14ac:dyDescent="0.2"/>
    <row r="3197" s="229" customFormat="1" ht="17.25" customHeight="1" x14ac:dyDescent="0.2"/>
    <row r="3198" s="229" customFormat="1" ht="17.25" customHeight="1" x14ac:dyDescent="0.2"/>
    <row r="3199" s="229" customFormat="1" ht="17.25" customHeight="1" x14ac:dyDescent="0.2"/>
    <row r="3200" s="229" customFormat="1" ht="17.25" customHeight="1" x14ac:dyDescent="0.2"/>
    <row r="3201" s="229" customFormat="1" ht="17.25" customHeight="1" x14ac:dyDescent="0.2"/>
    <row r="3202" s="229" customFormat="1" ht="17.25" customHeight="1" x14ac:dyDescent="0.2"/>
    <row r="3203" s="229" customFormat="1" ht="17.25" customHeight="1" x14ac:dyDescent="0.2"/>
    <row r="3204" s="229" customFormat="1" ht="17.25" customHeight="1" x14ac:dyDescent="0.2"/>
    <row r="3205" s="229" customFormat="1" ht="17.25" customHeight="1" x14ac:dyDescent="0.2"/>
    <row r="3206" s="229" customFormat="1" ht="17.25" customHeight="1" x14ac:dyDescent="0.2"/>
    <row r="3207" s="229" customFormat="1" ht="17.25" customHeight="1" x14ac:dyDescent="0.2"/>
    <row r="3208" s="229" customFormat="1" ht="17.25" customHeight="1" x14ac:dyDescent="0.2"/>
    <row r="3209" s="229" customFormat="1" ht="17.25" customHeight="1" x14ac:dyDescent="0.2"/>
    <row r="3210" s="229" customFormat="1" ht="17.25" customHeight="1" x14ac:dyDescent="0.2"/>
    <row r="3211" s="229" customFormat="1" ht="17.25" customHeight="1" x14ac:dyDescent="0.2"/>
    <row r="3212" s="229" customFormat="1" ht="17.25" customHeight="1" x14ac:dyDescent="0.2"/>
    <row r="3213" s="229" customFormat="1" ht="17.25" customHeight="1" x14ac:dyDescent="0.2"/>
    <row r="3214" s="229" customFormat="1" ht="17.25" customHeight="1" x14ac:dyDescent="0.2"/>
    <row r="3215" s="229" customFormat="1" ht="17.25" customHeight="1" x14ac:dyDescent="0.2"/>
    <row r="3216" s="229" customFormat="1" ht="17.25" customHeight="1" x14ac:dyDescent="0.2"/>
    <row r="3217" s="229" customFormat="1" ht="17.25" customHeight="1" x14ac:dyDescent="0.2"/>
    <row r="3218" s="229" customFormat="1" ht="17.25" customHeight="1" x14ac:dyDescent="0.2"/>
    <row r="3219" s="229" customFormat="1" ht="17.25" customHeight="1" x14ac:dyDescent="0.2"/>
    <row r="3220" s="229" customFormat="1" ht="17.25" customHeight="1" x14ac:dyDescent="0.2"/>
    <row r="3221" s="229" customFormat="1" ht="17.25" customHeight="1" x14ac:dyDescent="0.2"/>
    <row r="3222" s="229" customFormat="1" ht="17.25" customHeight="1" x14ac:dyDescent="0.2"/>
    <row r="3223" s="229" customFormat="1" ht="17.25" customHeight="1" x14ac:dyDescent="0.2"/>
    <row r="3224" s="229" customFormat="1" ht="17.25" customHeight="1" x14ac:dyDescent="0.2"/>
    <row r="3225" s="229" customFormat="1" ht="17.25" customHeight="1" x14ac:dyDescent="0.2"/>
    <row r="3226" s="229" customFormat="1" ht="17.25" customHeight="1" x14ac:dyDescent="0.2"/>
    <row r="3227" s="229" customFormat="1" ht="17.25" customHeight="1" x14ac:dyDescent="0.2"/>
    <row r="3228" s="229" customFormat="1" ht="17.25" customHeight="1" x14ac:dyDescent="0.2"/>
    <row r="3229" s="229" customFormat="1" ht="17.25" customHeight="1" x14ac:dyDescent="0.2"/>
    <row r="3230" s="229" customFormat="1" ht="17.25" customHeight="1" x14ac:dyDescent="0.2"/>
    <row r="3231" s="229" customFormat="1" ht="17.25" customHeight="1" x14ac:dyDescent="0.2"/>
    <row r="3232" s="229" customFormat="1" ht="17.25" customHeight="1" x14ac:dyDescent="0.2"/>
    <row r="3233" s="229" customFormat="1" ht="17.25" customHeight="1" x14ac:dyDescent="0.2"/>
    <row r="3234" s="229" customFormat="1" ht="17.25" customHeight="1" x14ac:dyDescent="0.2"/>
    <row r="3235" s="229" customFormat="1" ht="17.25" customHeight="1" x14ac:dyDescent="0.2"/>
    <row r="3236" s="229" customFormat="1" ht="17.25" customHeight="1" x14ac:dyDescent="0.2"/>
    <row r="3237" s="229" customFormat="1" ht="17.25" customHeight="1" x14ac:dyDescent="0.2"/>
    <row r="3238" s="229" customFormat="1" ht="17.25" customHeight="1" x14ac:dyDescent="0.2"/>
    <row r="3239" s="229" customFormat="1" ht="17.25" customHeight="1" x14ac:dyDescent="0.2"/>
    <row r="3240" s="229" customFormat="1" ht="17.25" customHeight="1" x14ac:dyDescent="0.2"/>
    <row r="3241" s="229" customFormat="1" ht="17.25" customHeight="1" x14ac:dyDescent="0.2"/>
    <row r="3242" s="229" customFormat="1" ht="17.25" customHeight="1" x14ac:dyDescent="0.2"/>
    <row r="3243" s="229" customFormat="1" ht="17.25" customHeight="1" x14ac:dyDescent="0.2"/>
    <row r="3244" s="229" customFormat="1" ht="17.25" customHeight="1" x14ac:dyDescent="0.2"/>
    <row r="3245" s="229" customFormat="1" ht="17.25" customHeight="1" x14ac:dyDescent="0.2"/>
    <row r="3246" s="229" customFormat="1" ht="17.25" customHeight="1" x14ac:dyDescent="0.2"/>
    <row r="3247" s="229" customFormat="1" ht="17.25" customHeight="1" x14ac:dyDescent="0.2"/>
    <row r="3248" s="229" customFormat="1" ht="17.25" customHeight="1" x14ac:dyDescent="0.2"/>
    <row r="3249" s="229" customFormat="1" ht="17.25" customHeight="1" x14ac:dyDescent="0.2"/>
    <row r="3250" s="229" customFormat="1" ht="17.25" customHeight="1" x14ac:dyDescent="0.2"/>
    <row r="3251" s="229" customFormat="1" ht="17.25" customHeight="1" x14ac:dyDescent="0.2"/>
    <row r="3252" s="229" customFormat="1" ht="17.25" customHeight="1" x14ac:dyDescent="0.2"/>
    <row r="3253" s="229" customFormat="1" ht="17.25" customHeight="1" x14ac:dyDescent="0.2"/>
    <row r="3254" s="229" customFormat="1" ht="17.25" customHeight="1" x14ac:dyDescent="0.2"/>
    <row r="3255" s="229" customFormat="1" ht="17.25" customHeight="1" x14ac:dyDescent="0.2"/>
    <row r="3256" s="229" customFormat="1" ht="17.25" customHeight="1" x14ac:dyDescent="0.2"/>
    <row r="3257" s="229" customFormat="1" ht="17.25" customHeight="1" x14ac:dyDescent="0.2"/>
    <row r="3258" s="229" customFormat="1" ht="17.25" customHeight="1" x14ac:dyDescent="0.2"/>
    <row r="3259" s="229" customFormat="1" ht="17.25" customHeight="1" x14ac:dyDescent="0.2"/>
    <row r="3260" s="229" customFormat="1" ht="17.25" customHeight="1" x14ac:dyDescent="0.2"/>
    <row r="3261" s="229" customFormat="1" ht="17.25" customHeight="1" x14ac:dyDescent="0.2"/>
    <row r="3262" s="229" customFormat="1" ht="17.25" customHeight="1" x14ac:dyDescent="0.2"/>
    <row r="3263" s="229" customFormat="1" ht="17.25" customHeight="1" x14ac:dyDescent="0.2"/>
    <row r="3264" s="229" customFormat="1" ht="17.25" customHeight="1" x14ac:dyDescent="0.2"/>
    <row r="3265" s="229" customFormat="1" ht="17.25" customHeight="1" x14ac:dyDescent="0.2"/>
    <row r="3266" s="229" customFormat="1" ht="17.25" customHeight="1" x14ac:dyDescent="0.2"/>
    <row r="3267" s="229" customFormat="1" ht="17.25" customHeight="1" x14ac:dyDescent="0.2"/>
    <row r="3268" s="229" customFormat="1" ht="17.25" customHeight="1" x14ac:dyDescent="0.2"/>
    <row r="3269" s="229" customFormat="1" ht="17.25" customHeight="1" x14ac:dyDescent="0.2"/>
    <row r="3270" s="229" customFormat="1" ht="17.25" customHeight="1" x14ac:dyDescent="0.2"/>
    <row r="3271" s="229" customFormat="1" ht="17.25" customHeight="1" x14ac:dyDescent="0.2"/>
    <row r="3272" s="229" customFormat="1" ht="17.25" customHeight="1" x14ac:dyDescent="0.2"/>
    <row r="3273" s="229" customFormat="1" ht="17.25" customHeight="1" x14ac:dyDescent="0.2"/>
    <row r="3274" s="229" customFormat="1" ht="17.25" customHeight="1" x14ac:dyDescent="0.2"/>
    <row r="3275" s="229" customFormat="1" ht="17.25" customHeight="1" x14ac:dyDescent="0.2"/>
    <row r="3276" s="229" customFormat="1" ht="17.25" customHeight="1" x14ac:dyDescent="0.2"/>
    <row r="3277" s="229" customFormat="1" ht="17.25" customHeight="1" x14ac:dyDescent="0.2"/>
    <row r="3278" s="229" customFormat="1" ht="17.25" customHeight="1" x14ac:dyDescent="0.2"/>
    <row r="3279" s="229" customFormat="1" ht="17.25" customHeight="1" x14ac:dyDescent="0.2"/>
    <row r="3280" s="229" customFormat="1" ht="17.25" customHeight="1" x14ac:dyDescent="0.2"/>
    <row r="3281" s="229" customFormat="1" ht="17.25" customHeight="1" x14ac:dyDescent="0.2"/>
    <row r="3282" s="229" customFormat="1" ht="17.25" customHeight="1" x14ac:dyDescent="0.2"/>
    <row r="3283" s="229" customFormat="1" ht="17.25" customHeight="1" x14ac:dyDescent="0.2"/>
    <row r="3284" s="229" customFormat="1" ht="17.25" customHeight="1" x14ac:dyDescent="0.2"/>
    <row r="3285" s="229" customFormat="1" ht="17.25" customHeight="1" x14ac:dyDescent="0.2"/>
    <row r="3286" s="229" customFormat="1" ht="17.25" customHeight="1" x14ac:dyDescent="0.2"/>
    <row r="3287" s="229" customFormat="1" ht="17.25" customHeight="1" x14ac:dyDescent="0.2"/>
    <row r="3288" s="229" customFormat="1" ht="17.25" customHeight="1" x14ac:dyDescent="0.2"/>
    <row r="3289" s="229" customFormat="1" ht="17.25" customHeight="1" x14ac:dyDescent="0.2"/>
    <row r="3290" s="229" customFormat="1" ht="17.25" customHeight="1" x14ac:dyDescent="0.2"/>
    <row r="3291" s="229" customFormat="1" ht="17.25" customHeight="1" x14ac:dyDescent="0.2"/>
    <row r="3292" s="229" customFormat="1" ht="17.25" customHeight="1" x14ac:dyDescent="0.2"/>
    <row r="3293" s="229" customFormat="1" ht="17.25" customHeight="1" x14ac:dyDescent="0.2"/>
    <row r="3294" s="229" customFormat="1" ht="17.25" customHeight="1" x14ac:dyDescent="0.2"/>
    <row r="3295" s="229" customFormat="1" ht="17.25" customHeight="1" x14ac:dyDescent="0.2"/>
    <row r="3296" s="229" customFormat="1" ht="17.25" customHeight="1" x14ac:dyDescent="0.2"/>
    <row r="3297" s="229" customFormat="1" ht="17.25" customHeight="1" x14ac:dyDescent="0.2"/>
    <row r="3298" s="229" customFormat="1" ht="17.25" customHeight="1" x14ac:dyDescent="0.2"/>
    <row r="3299" s="229" customFormat="1" ht="17.25" customHeight="1" x14ac:dyDescent="0.2"/>
    <row r="3300" s="229" customFormat="1" ht="17.25" customHeight="1" x14ac:dyDescent="0.2"/>
    <row r="3301" s="229" customFormat="1" ht="17.25" customHeight="1" x14ac:dyDescent="0.2"/>
    <row r="3302" s="229" customFormat="1" ht="17.25" customHeight="1" x14ac:dyDescent="0.2"/>
    <row r="3303" s="229" customFormat="1" ht="17.25" customHeight="1" x14ac:dyDescent="0.2"/>
    <row r="3304" s="229" customFormat="1" ht="17.25" customHeight="1" x14ac:dyDescent="0.2"/>
    <row r="3305" s="229" customFormat="1" ht="17.25" customHeight="1" x14ac:dyDescent="0.2"/>
    <row r="3306" s="229" customFormat="1" ht="17.25" customHeight="1" x14ac:dyDescent="0.2"/>
    <row r="3307" s="229" customFormat="1" ht="17.25" customHeight="1" x14ac:dyDescent="0.2"/>
    <row r="3308" s="229" customFormat="1" ht="17.25" customHeight="1" x14ac:dyDescent="0.2"/>
    <row r="3309" s="229" customFormat="1" ht="17.25" customHeight="1" x14ac:dyDescent="0.2"/>
    <row r="3310" s="229" customFormat="1" ht="17.25" customHeight="1" x14ac:dyDescent="0.2"/>
    <row r="3311" s="229" customFormat="1" ht="17.25" customHeight="1" x14ac:dyDescent="0.2"/>
    <row r="3312" s="229" customFormat="1" ht="17.25" customHeight="1" x14ac:dyDescent="0.2"/>
    <row r="3313" s="229" customFormat="1" ht="17.25" customHeight="1" x14ac:dyDescent="0.2"/>
    <row r="3314" s="229" customFormat="1" ht="17.25" customHeight="1" x14ac:dyDescent="0.2"/>
    <row r="3315" s="229" customFormat="1" ht="17.25" customHeight="1" x14ac:dyDescent="0.2"/>
    <row r="3316" s="229" customFormat="1" ht="17.25" customHeight="1" x14ac:dyDescent="0.2"/>
    <row r="3317" s="229" customFormat="1" ht="17.25" customHeight="1" x14ac:dyDescent="0.2"/>
    <row r="3318" s="229" customFormat="1" ht="17.25" customHeight="1" x14ac:dyDescent="0.2"/>
    <row r="3319" s="229" customFormat="1" ht="17.25" customHeight="1" x14ac:dyDescent="0.2"/>
    <row r="3320" s="229" customFormat="1" ht="17.25" customHeight="1" x14ac:dyDescent="0.2"/>
    <row r="3321" s="229" customFormat="1" ht="17.25" customHeight="1" x14ac:dyDescent="0.2"/>
    <row r="3322" s="229" customFormat="1" ht="17.25" customHeight="1" x14ac:dyDescent="0.2"/>
    <row r="3323" s="229" customFormat="1" ht="17.25" customHeight="1" x14ac:dyDescent="0.2"/>
    <row r="3324" s="229" customFormat="1" ht="17.25" customHeight="1" x14ac:dyDescent="0.2"/>
    <row r="3325" s="229" customFormat="1" ht="17.25" customHeight="1" x14ac:dyDescent="0.2"/>
    <row r="3326" s="229" customFormat="1" ht="17.25" customHeight="1" x14ac:dyDescent="0.2"/>
    <row r="3327" s="229" customFormat="1" ht="17.25" customHeight="1" x14ac:dyDescent="0.2"/>
    <row r="3328" s="229" customFormat="1" ht="17.25" customHeight="1" x14ac:dyDescent="0.2"/>
    <row r="3329" s="229" customFormat="1" ht="17.25" customHeight="1" x14ac:dyDescent="0.2"/>
    <row r="3330" s="229" customFormat="1" ht="17.25" customHeight="1" x14ac:dyDescent="0.2"/>
    <row r="3331" s="229" customFormat="1" ht="17.25" customHeight="1" x14ac:dyDescent="0.2"/>
    <row r="3332" s="229" customFormat="1" ht="17.25" customHeight="1" x14ac:dyDescent="0.2"/>
    <row r="3333" s="229" customFormat="1" ht="17.25" customHeight="1" x14ac:dyDescent="0.2"/>
    <row r="3334" s="229" customFormat="1" ht="17.25" customHeight="1" x14ac:dyDescent="0.2"/>
    <row r="3335" s="229" customFormat="1" ht="17.25" customHeight="1" x14ac:dyDescent="0.2"/>
    <row r="3336" s="229" customFormat="1" ht="17.25" customHeight="1" x14ac:dyDescent="0.2"/>
    <row r="3337" s="229" customFormat="1" ht="17.25" customHeight="1" x14ac:dyDescent="0.2"/>
    <row r="3338" s="229" customFormat="1" ht="17.25" customHeight="1" x14ac:dyDescent="0.2"/>
    <row r="3339" s="229" customFormat="1" ht="17.25" customHeight="1" x14ac:dyDescent="0.2"/>
    <row r="3340" s="229" customFormat="1" ht="17.25" customHeight="1" x14ac:dyDescent="0.2"/>
    <row r="3341" s="229" customFormat="1" ht="17.25" customHeight="1" x14ac:dyDescent="0.2"/>
    <row r="3342" s="229" customFormat="1" ht="17.25" customHeight="1" x14ac:dyDescent="0.2"/>
    <row r="3343" s="229" customFormat="1" ht="17.25" customHeight="1" x14ac:dyDescent="0.2"/>
    <row r="3344" s="229" customFormat="1" ht="17.25" customHeight="1" x14ac:dyDescent="0.2"/>
    <row r="3345" s="229" customFormat="1" ht="17.25" customHeight="1" x14ac:dyDescent="0.2"/>
    <row r="3346" s="229" customFormat="1" ht="17.25" customHeight="1" x14ac:dyDescent="0.2"/>
    <row r="3347" s="229" customFormat="1" ht="17.25" customHeight="1" x14ac:dyDescent="0.2"/>
    <row r="3348" s="229" customFormat="1" ht="17.25" customHeight="1" x14ac:dyDescent="0.2"/>
    <row r="3349" s="229" customFormat="1" ht="17.25" customHeight="1" x14ac:dyDescent="0.2"/>
    <row r="3350" s="229" customFormat="1" ht="17.25" customHeight="1" x14ac:dyDescent="0.2"/>
    <row r="3351" s="229" customFormat="1" ht="17.25" customHeight="1" x14ac:dyDescent="0.2"/>
    <row r="3352" s="229" customFormat="1" ht="17.25" customHeight="1" x14ac:dyDescent="0.2"/>
    <row r="3353" s="229" customFormat="1" ht="17.25" customHeight="1" x14ac:dyDescent="0.2"/>
    <row r="3354" s="229" customFormat="1" ht="17.25" customHeight="1" x14ac:dyDescent="0.2"/>
    <row r="3355" s="229" customFormat="1" ht="17.25" customHeight="1" x14ac:dyDescent="0.2"/>
    <row r="3356" s="229" customFormat="1" ht="17.25" customHeight="1" x14ac:dyDescent="0.2"/>
    <row r="3357" s="229" customFormat="1" ht="17.25" customHeight="1" x14ac:dyDescent="0.2"/>
    <row r="3358" s="229" customFormat="1" ht="17.25" customHeight="1" x14ac:dyDescent="0.2"/>
    <row r="3359" s="229" customFormat="1" ht="17.25" customHeight="1" x14ac:dyDescent="0.2"/>
    <row r="3360" s="229" customFormat="1" ht="17.25" customHeight="1" x14ac:dyDescent="0.2"/>
    <row r="3361" s="229" customFormat="1" ht="17.25" customHeight="1" x14ac:dyDescent="0.2"/>
    <row r="3362" s="229" customFormat="1" ht="17.25" customHeight="1" x14ac:dyDescent="0.2"/>
    <row r="3363" s="229" customFormat="1" ht="17.25" customHeight="1" x14ac:dyDescent="0.2"/>
    <row r="3364" s="229" customFormat="1" ht="17.25" customHeight="1" x14ac:dyDescent="0.2"/>
    <row r="3365" s="229" customFormat="1" ht="17.25" customHeight="1" x14ac:dyDescent="0.2"/>
    <row r="3366" s="229" customFormat="1" ht="17.25" customHeight="1" x14ac:dyDescent="0.2"/>
    <row r="3367" s="229" customFormat="1" ht="17.25" customHeight="1" x14ac:dyDescent="0.2"/>
    <row r="3368" s="229" customFormat="1" ht="17.25" customHeight="1" x14ac:dyDescent="0.2"/>
    <row r="3369" s="229" customFormat="1" ht="17.25" customHeight="1" x14ac:dyDescent="0.2"/>
    <row r="3370" s="229" customFormat="1" ht="17.25" customHeight="1" x14ac:dyDescent="0.2"/>
    <row r="3371" s="229" customFormat="1" ht="17.25" customHeight="1" x14ac:dyDescent="0.2"/>
    <row r="3372" s="229" customFormat="1" ht="17.25" customHeight="1" x14ac:dyDescent="0.2"/>
    <row r="3373" s="229" customFormat="1" ht="17.25" customHeight="1" x14ac:dyDescent="0.2"/>
    <row r="3374" s="229" customFormat="1" ht="17.25" customHeight="1" x14ac:dyDescent="0.2"/>
    <row r="3375" s="229" customFormat="1" ht="17.25" customHeight="1" x14ac:dyDescent="0.2"/>
    <row r="3376" s="229" customFormat="1" ht="17.25" customHeight="1" x14ac:dyDescent="0.2"/>
    <row r="3377" s="229" customFormat="1" ht="17.25" customHeight="1" x14ac:dyDescent="0.2"/>
    <row r="3378" s="229" customFormat="1" ht="17.25" customHeight="1" x14ac:dyDescent="0.2"/>
    <row r="3379" s="229" customFormat="1" ht="17.25" customHeight="1" x14ac:dyDescent="0.2"/>
    <row r="3380" s="229" customFormat="1" ht="17.25" customHeight="1" x14ac:dyDescent="0.2"/>
    <row r="3381" s="229" customFormat="1" ht="17.25" customHeight="1" x14ac:dyDescent="0.2"/>
    <row r="3382" s="229" customFormat="1" ht="17.25" customHeight="1" x14ac:dyDescent="0.2"/>
    <row r="3383" s="229" customFormat="1" ht="17.25" customHeight="1" x14ac:dyDescent="0.2"/>
    <row r="3384" s="229" customFormat="1" ht="17.25" customHeight="1" x14ac:dyDescent="0.2"/>
    <row r="3385" s="229" customFormat="1" ht="17.25" customHeight="1" x14ac:dyDescent="0.2"/>
    <row r="3386" s="229" customFormat="1" ht="17.25" customHeight="1" x14ac:dyDescent="0.2"/>
    <row r="3387" s="229" customFormat="1" ht="17.25" customHeight="1" x14ac:dyDescent="0.2"/>
    <row r="3388" s="229" customFormat="1" ht="17.25" customHeight="1" x14ac:dyDescent="0.2"/>
    <row r="3389" s="229" customFormat="1" ht="17.25" customHeight="1" x14ac:dyDescent="0.2"/>
    <row r="3390" s="229" customFormat="1" ht="17.25" customHeight="1" x14ac:dyDescent="0.2"/>
    <row r="3391" s="229" customFormat="1" ht="17.25" customHeight="1" x14ac:dyDescent="0.2"/>
    <row r="3392" s="229" customFormat="1" ht="17.25" customHeight="1" x14ac:dyDescent="0.2"/>
    <row r="3393" s="229" customFormat="1" ht="17.25" customHeight="1" x14ac:dyDescent="0.2"/>
    <row r="3394" s="229" customFormat="1" ht="17.25" customHeight="1" x14ac:dyDescent="0.2"/>
    <row r="3395" s="229" customFormat="1" ht="17.25" customHeight="1" x14ac:dyDescent="0.2"/>
    <row r="3396" s="229" customFormat="1" ht="17.25" customHeight="1" x14ac:dyDescent="0.2"/>
    <row r="3397" s="229" customFormat="1" ht="17.25" customHeight="1" x14ac:dyDescent="0.2"/>
    <row r="3398" s="229" customFormat="1" ht="17.25" customHeight="1" x14ac:dyDescent="0.2"/>
    <row r="3399" s="229" customFormat="1" ht="17.25" customHeight="1" x14ac:dyDescent="0.2"/>
    <row r="3400" s="229" customFormat="1" ht="17.25" customHeight="1" x14ac:dyDescent="0.2"/>
    <row r="3401" s="229" customFormat="1" ht="17.25" customHeight="1" x14ac:dyDescent="0.2"/>
    <row r="3402" s="229" customFormat="1" ht="17.25" customHeight="1" x14ac:dyDescent="0.2"/>
    <row r="3403" s="229" customFormat="1" ht="17.25" customHeight="1" x14ac:dyDescent="0.2"/>
    <row r="3404" s="229" customFormat="1" ht="17.25" customHeight="1" x14ac:dyDescent="0.2"/>
    <row r="3405" s="229" customFormat="1" ht="17.25" customHeight="1" x14ac:dyDescent="0.2"/>
    <row r="3406" s="229" customFormat="1" ht="17.25" customHeight="1" x14ac:dyDescent="0.2"/>
    <row r="3407" s="229" customFormat="1" ht="17.25" customHeight="1" x14ac:dyDescent="0.2"/>
    <row r="3408" s="229" customFormat="1" ht="17.25" customHeight="1" x14ac:dyDescent="0.2"/>
    <row r="3409" s="229" customFormat="1" ht="17.25" customHeight="1" x14ac:dyDescent="0.2"/>
    <row r="3410" s="229" customFormat="1" ht="17.25" customHeight="1" x14ac:dyDescent="0.2"/>
    <row r="3411" s="229" customFormat="1" ht="17.25" customHeight="1" x14ac:dyDescent="0.2"/>
    <row r="3412" s="229" customFormat="1" ht="17.25" customHeight="1" x14ac:dyDescent="0.2"/>
    <row r="3413" s="229" customFormat="1" ht="17.25" customHeight="1" x14ac:dyDescent="0.2"/>
    <row r="3414" s="229" customFormat="1" ht="17.25" customHeight="1" x14ac:dyDescent="0.2"/>
    <row r="3415" s="229" customFormat="1" ht="17.25" customHeight="1" x14ac:dyDescent="0.2"/>
    <row r="3416" s="229" customFormat="1" ht="17.25" customHeight="1" x14ac:dyDescent="0.2"/>
    <row r="3417" s="229" customFormat="1" ht="17.25" customHeight="1" x14ac:dyDescent="0.2"/>
    <row r="3418" s="229" customFormat="1" ht="17.25" customHeight="1" x14ac:dyDescent="0.2"/>
    <row r="3419" s="229" customFormat="1" ht="17.25" customHeight="1" x14ac:dyDescent="0.2"/>
    <row r="3420" s="229" customFormat="1" ht="17.25" customHeight="1" x14ac:dyDescent="0.2"/>
    <row r="3421" s="229" customFormat="1" ht="17.25" customHeight="1" x14ac:dyDescent="0.2"/>
    <row r="3422" s="229" customFormat="1" ht="17.25" customHeight="1" x14ac:dyDescent="0.2"/>
    <row r="3423" s="229" customFormat="1" ht="17.25" customHeight="1" x14ac:dyDescent="0.2"/>
    <row r="3424" s="229" customFormat="1" ht="17.25" customHeight="1" x14ac:dyDescent="0.2"/>
    <row r="3425" s="229" customFormat="1" ht="17.25" customHeight="1" x14ac:dyDescent="0.2"/>
    <row r="3426" s="229" customFormat="1" ht="17.25" customHeight="1" x14ac:dyDescent="0.2"/>
    <row r="3427" s="229" customFormat="1" ht="17.25" customHeight="1" x14ac:dyDescent="0.2"/>
    <row r="3428" s="229" customFormat="1" ht="17.25" customHeight="1" x14ac:dyDescent="0.2"/>
    <row r="3429" s="229" customFormat="1" ht="17.25" customHeight="1" x14ac:dyDescent="0.2"/>
    <row r="3430" s="229" customFormat="1" ht="17.25" customHeight="1" x14ac:dyDescent="0.2"/>
    <row r="3431" s="229" customFormat="1" ht="17.25" customHeight="1" x14ac:dyDescent="0.2"/>
    <row r="3432" s="229" customFormat="1" ht="17.25" customHeight="1" x14ac:dyDescent="0.2"/>
    <row r="3433" s="229" customFormat="1" ht="17.25" customHeight="1" x14ac:dyDescent="0.2"/>
    <row r="3434" s="229" customFormat="1" ht="17.25" customHeight="1" x14ac:dyDescent="0.2"/>
    <row r="3435" s="229" customFormat="1" ht="17.25" customHeight="1" x14ac:dyDescent="0.2"/>
    <row r="3436" s="229" customFormat="1" ht="17.25" customHeight="1" x14ac:dyDescent="0.2"/>
    <row r="3437" s="229" customFormat="1" ht="17.25" customHeight="1" x14ac:dyDescent="0.2"/>
    <row r="3438" s="229" customFormat="1" ht="17.25" customHeight="1" x14ac:dyDescent="0.2"/>
    <row r="3439" s="229" customFormat="1" ht="17.25" customHeight="1" x14ac:dyDescent="0.2"/>
    <row r="3440" s="229" customFormat="1" ht="17.25" customHeight="1" x14ac:dyDescent="0.2"/>
    <row r="3441" s="229" customFormat="1" ht="17.25" customHeight="1" x14ac:dyDescent="0.2"/>
    <row r="3442" s="229" customFormat="1" ht="17.25" customHeight="1" x14ac:dyDescent="0.2"/>
    <row r="3443" s="229" customFormat="1" ht="17.25" customHeight="1" x14ac:dyDescent="0.2"/>
    <row r="3444" s="229" customFormat="1" ht="17.25" customHeight="1" x14ac:dyDescent="0.2"/>
    <row r="3445" s="229" customFormat="1" ht="17.25" customHeight="1" x14ac:dyDescent="0.2"/>
    <row r="3446" s="229" customFormat="1" ht="17.25" customHeight="1" x14ac:dyDescent="0.2"/>
    <row r="3447" s="229" customFormat="1" ht="17.25" customHeight="1" x14ac:dyDescent="0.2"/>
    <row r="3448" s="229" customFormat="1" ht="17.25" customHeight="1" x14ac:dyDescent="0.2"/>
    <row r="3449" s="229" customFormat="1" ht="17.25" customHeight="1" x14ac:dyDescent="0.2"/>
    <row r="3450" s="229" customFormat="1" ht="17.25" customHeight="1" x14ac:dyDescent="0.2"/>
    <row r="3451" s="229" customFormat="1" ht="17.25" customHeight="1" x14ac:dyDescent="0.2"/>
    <row r="3452" s="229" customFormat="1" ht="17.25" customHeight="1" x14ac:dyDescent="0.2"/>
    <row r="3453" s="229" customFormat="1" ht="17.25" customHeight="1" x14ac:dyDescent="0.2"/>
    <row r="3454" s="229" customFormat="1" ht="17.25" customHeight="1" x14ac:dyDescent="0.2"/>
    <row r="3455" s="229" customFormat="1" ht="17.25" customHeight="1" x14ac:dyDescent="0.2"/>
    <row r="3456" s="229" customFormat="1" ht="17.25" customHeight="1" x14ac:dyDescent="0.2"/>
    <row r="3457" s="229" customFormat="1" ht="17.25" customHeight="1" x14ac:dyDescent="0.2"/>
    <row r="3458" s="229" customFormat="1" ht="17.25" customHeight="1" x14ac:dyDescent="0.2"/>
    <row r="3459" s="229" customFormat="1" ht="17.25" customHeight="1" x14ac:dyDescent="0.2"/>
    <row r="3460" s="229" customFormat="1" ht="17.25" customHeight="1" x14ac:dyDescent="0.2"/>
    <row r="3461" s="229" customFormat="1" ht="17.25" customHeight="1" x14ac:dyDescent="0.2"/>
    <row r="3462" s="229" customFormat="1" ht="17.25" customHeight="1" x14ac:dyDescent="0.2"/>
    <row r="3463" s="229" customFormat="1" ht="17.25" customHeight="1" x14ac:dyDescent="0.2"/>
    <row r="3464" s="229" customFormat="1" ht="17.25" customHeight="1" x14ac:dyDescent="0.2"/>
    <row r="3465" s="229" customFormat="1" ht="17.25" customHeight="1" x14ac:dyDescent="0.2"/>
    <row r="3466" s="229" customFormat="1" ht="17.25" customHeight="1" x14ac:dyDescent="0.2"/>
    <row r="3467" s="229" customFormat="1" ht="17.25" customHeight="1" x14ac:dyDescent="0.2"/>
    <row r="3468" s="229" customFormat="1" ht="17.25" customHeight="1" x14ac:dyDescent="0.2"/>
    <row r="3469" s="229" customFormat="1" ht="17.25" customHeight="1" x14ac:dyDescent="0.2"/>
    <row r="3470" s="229" customFormat="1" ht="17.25" customHeight="1" x14ac:dyDescent="0.2"/>
    <row r="3471" s="229" customFormat="1" ht="17.25" customHeight="1" x14ac:dyDescent="0.2"/>
    <row r="3472" s="229" customFormat="1" ht="17.25" customHeight="1" x14ac:dyDescent="0.2"/>
    <row r="3473" s="229" customFormat="1" ht="17.25" customHeight="1" x14ac:dyDescent="0.2"/>
    <row r="3474" s="229" customFormat="1" ht="17.25" customHeight="1" x14ac:dyDescent="0.2"/>
    <row r="3475" s="229" customFormat="1" ht="17.25" customHeight="1" x14ac:dyDescent="0.2"/>
    <row r="3476" s="229" customFormat="1" ht="17.25" customHeight="1" x14ac:dyDescent="0.2"/>
    <row r="3477" s="229" customFormat="1" ht="17.25" customHeight="1" x14ac:dyDescent="0.2"/>
    <row r="3478" s="229" customFormat="1" ht="17.25" customHeight="1" x14ac:dyDescent="0.2"/>
    <row r="3479" s="229" customFormat="1" ht="17.25" customHeight="1" x14ac:dyDescent="0.2"/>
    <row r="3480" s="229" customFormat="1" ht="17.25" customHeight="1" x14ac:dyDescent="0.2"/>
    <row r="3481" s="229" customFormat="1" ht="17.25" customHeight="1" x14ac:dyDescent="0.2"/>
    <row r="3482" s="229" customFormat="1" ht="17.25" customHeight="1" x14ac:dyDescent="0.2"/>
    <row r="3483" s="229" customFormat="1" ht="17.25" customHeight="1" x14ac:dyDescent="0.2"/>
    <row r="3484" s="229" customFormat="1" ht="17.25" customHeight="1" x14ac:dyDescent="0.2"/>
    <row r="3485" s="229" customFormat="1" ht="17.25" customHeight="1" x14ac:dyDescent="0.2"/>
    <row r="3486" s="229" customFormat="1" ht="17.25" customHeight="1" x14ac:dyDescent="0.2"/>
    <row r="3487" s="229" customFormat="1" ht="17.25" customHeight="1" x14ac:dyDescent="0.2"/>
    <row r="3488" s="229" customFormat="1" ht="17.25" customHeight="1" x14ac:dyDescent="0.2"/>
    <row r="3489" s="229" customFormat="1" ht="17.25" customHeight="1" x14ac:dyDescent="0.2"/>
    <row r="3490" s="229" customFormat="1" ht="17.25" customHeight="1" x14ac:dyDescent="0.2"/>
    <row r="3491" s="229" customFormat="1" ht="17.25" customHeight="1" x14ac:dyDescent="0.2"/>
    <row r="3492" s="229" customFormat="1" ht="17.25" customHeight="1" x14ac:dyDescent="0.2"/>
    <row r="3493" s="229" customFormat="1" ht="17.25" customHeight="1" x14ac:dyDescent="0.2"/>
    <row r="3494" s="229" customFormat="1" ht="17.25" customHeight="1" x14ac:dyDescent="0.2"/>
    <row r="3495" s="229" customFormat="1" ht="17.25" customHeight="1" x14ac:dyDescent="0.2"/>
    <row r="3496" s="229" customFormat="1" ht="17.25" customHeight="1" x14ac:dyDescent="0.2"/>
    <row r="3497" s="229" customFormat="1" ht="17.25" customHeight="1" x14ac:dyDescent="0.2"/>
    <row r="3498" s="229" customFormat="1" ht="17.25" customHeight="1" x14ac:dyDescent="0.2"/>
    <row r="3499" s="229" customFormat="1" ht="17.25" customHeight="1" x14ac:dyDescent="0.2"/>
    <row r="3500" s="229" customFormat="1" ht="17.25" customHeight="1" x14ac:dyDescent="0.2"/>
    <row r="3501" s="229" customFormat="1" ht="17.25" customHeight="1" x14ac:dyDescent="0.2"/>
    <row r="3502" s="229" customFormat="1" ht="17.25" customHeight="1" x14ac:dyDescent="0.2"/>
    <row r="3503" s="229" customFormat="1" ht="17.25" customHeight="1" x14ac:dyDescent="0.2"/>
    <row r="3504" s="229" customFormat="1" ht="17.25" customHeight="1" x14ac:dyDescent="0.2"/>
    <row r="3505" s="229" customFormat="1" ht="17.25" customHeight="1" x14ac:dyDescent="0.2"/>
    <row r="3506" s="229" customFormat="1" ht="17.25" customHeight="1" x14ac:dyDescent="0.2"/>
    <row r="3507" s="229" customFormat="1" ht="17.25" customHeight="1" x14ac:dyDescent="0.2"/>
    <row r="3508" s="229" customFormat="1" ht="17.25" customHeight="1" x14ac:dyDescent="0.2"/>
    <row r="3509" s="229" customFormat="1" ht="17.25" customHeight="1" x14ac:dyDescent="0.2"/>
    <row r="3510" s="229" customFormat="1" ht="17.25" customHeight="1" x14ac:dyDescent="0.2"/>
    <row r="3511" s="229" customFormat="1" ht="17.25" customHeight="1" x14ac:dyDescent="0.2"/>
    <row r="3512" s="229" customFormat="1" ht="17.25" customHeight="1" x14ac:dyDescent="0.2"/>
    <row r="3513" s="229" customFormat="1" ht="17.25" customHeight="1" x14ac:dyDescent="0.2"/>
    <row r="3514" s="229" customFormat="1" ht="17.25" customHeight="1" x14ac:dyDescent="0.2"/>
    <row r="3515" s="229" customFormat="1" ht="17.25" customHeight="1" x14ac:dyDescent="0.2"/>
    <row r="3516" s="229" customFormat="1" ht="17.25" customHeight="1" x14ac:dyDescent="0.2"/>
    <row r="3517" s="229" customFormat="1" ht="17.25" customHeight="1" x14ac:dyDescent="0.2"/>
    <row r="3518" s="229" customFormat="1" ht="17.25" customHeight="1" x14ac:dyDescent="0.2"/>
    <row r="3519" s="229" customFormat="1" ht="17.25" customHeight="1" x14ac:dyDescent="0.2"/>
    <row r="3520" s="229" customFormat="1" ht="17.25" customHeight="1" x14ac:dyDescent="0.2"/>
    <row r="3521" s="229" customFormat="1" ht="17.25" customHeight="1" x14ac:dyDescent="0.2"/>
    <row r="3522" s="229" customFormat="1" ht="17.25" customHeight="1" x14ac:dyDescent="0.2"/>
    <row r="3523" s="229" customFormat="1" ht="17.25" customHeight="1" x14ac:dyDescent="0.2"/>
    <row r="3524" s="229" customFormat="1" ht="17.25" customHeight="1" x14ac:dyDescent="0.2"/>
    <row r="3525" s="229" customFormat="1" ht="17.25" customHeight="1" x14ac:dyDescent="0.2"/>
    <row r="3526" s="229" customFormat="1" ht="17.25" customHeight="1" x14ac:dyDescent="0.2"/>
    <row r="3527" s="229" customFormat="1" ht="17.25" customHeight="1" x14ac:dyDescent="0.2"/>
    <row r="3528" s="229" customFormat="1" ht="17.25" customHeight="1" x14ac:dyDescent="0.2"/>
    <row r="3529" s="229" customFormat="1" ht="17.25" customHeight="1" x14ac:dyDescent="0.2"/>
    <row r="3530" s="229" customFormat="1" ht="17.25" customHeight="1" x14ac:dyDescent="0.2"/>
    <row r="3531" s="229" customFormat="1" ht="17.25" customHeight="1" x14ac:dyDescent="0.2"/>
    <row r="3532" s="229" customFormat="1" ht="17.25" customHeight="1" x14ac:dyDescent="0.2"/>
    <row r="3533" s="229" customFormat="1" ht="17.25" customHeight="1" x14ac:dyDescent="0.2"/>
    <row r="3534" s="229" customFormat="1" ht="17.25" customHeight="1" x14ac:dyDescent="0.2"/>
    <row r="3535" s="229" customFormat="1" ht="17.25" customHeight="1" x14ac:dyDescent="0.2"/>
    <row r="3536" s="229" customFormat="1" ht="17.25" customHeight="1" x14ac:dyDescent="0.2"/>
    <row r="3537" s="229" customFormat="1" ht="17.25" customHeight="1" x14ac:dyDescent="0.2"/>
    <row r="3538" s="229" customFormat="1" ht="17.25" customHeight="1" x14ac:dyDescent="0.2"/>
    <row r="3539" s="229" customFormat="1" ht="17.25" customHeight="1" x14ac:dyDescent="0.2"/>
    <row r="3540" s="229" customFormat="1" ht="17.25" customHeight="1" x14ac:dyDescent="0.2"/>
    <row r="3541" s="229" customFormat="1" ht="17.25" customHeight="1" x14ac:dyDescent="0.2"/>
    <row r="3542" s="229" customFormat="1" ht="17.25" customHeight="1" x14ac:dyDescent="0.2"/>
    <row r="3543" s="229" customFormat="1" ht="17.25" customHeight="1" x14ac:dyDescent="0.2"/>
    <row r="3544" s="229" customFormat="1" ht="17.25" customHeight="1" x14ac:dyDescent="0.2"/>
    <row r="3545" s="229" customFormat="1" ht="17.25" customHeight="1" x14ac:dyDescent="0.2"/>
    <row r="3546" s="229" customFormat="1" ht="17.25" customHeight="1" x14ac:dyDescent="0.2"/>
    <row r="3547" s="229" customFormat="1" ht="17.25" customHeight="1" x14ac:dyDescent="0.2"/>
    <row r="3548" s="229" customFormat="1" ht="17.25" customHeight="1" x14ac:dyDescent="0.2"/>
    <row r="3549" s="229" customFormat="1" ht="17.25" customHeight="1" x14ac:dyDescent="0.2"/>
    <row r="3550" s="229" customFormat="1" ht="17.25" customHeight="1" x14ac:dyDescent="0.2"/>
    <row r="3551" s="229" customFormat="1" ht="17.25" customHeight="1" x14ac:dyDescent="0.2"/>
    <row r="3552" s="229" customFormat="1" ht="17.25" customHeight="1" x14ac:dyDescent="0.2"/>
    <row r="3553" s="229" customFormat="1" ht="17.25" customHeight="1" x14ac:dyDescent="0.2"/>
    <row r="3554" s="229" customFormat="1" ht="17.25" customHeight="1" x14ac:dyDescent="0.2"/>
    <row r="3555" s="229" customFormat="1" ht="17.25" customHeight="1" x14ac:dyDescent="0.2"/>
    <row r="3556" s="229" customFormat="1" ht="17.25" customHeight="1" x14ac:dyDescent="0.2"/>
    <row r="3557" s="229" customFormat="1" ht="17.25" customHeight="1" x14ac:dyDescent="0.2"/>
    <row r="3558" s="229" customFormat="1" ht="17.25" customHeight="1" x14ac:dyDescent="0.2"/>
    <row r="3559" s="229" customFormat="1" ht="17.25" customHeight="1" x14ac:dyDescent="0.2"/>
    <row r="3560" s="229" customFormat="1" ht="17.25" customHeight="1" x14ac:dyDescent="0.2"/>
    <row r="3561" s="229" customFormat="1" ht="17.25" customHeight="1" x14ac:dyDescent="0.2"/>
    <row r="3562" s="229" customFormat="1" ht="17.25" customHeight="1" x14ac:dyDescent="0.2"/>
    <row r="3563" s="229" customFormat="1" ht="17.25" customHeight="1" x14ac:dyDescent="0.2"/>
    <row r="3564" s="229" customFormat="1" ht="17.25" customHeight="1" x14ac:dyDescent="0.2"/>
    <row r="3565" s="229" customFormat="1" ht="17.25" customHeight="1" x14ac:dyDescent="0.2"/>
    <row r="3566" s="229" customFormat="1" ht="17.25" customHeight="1" x14ac:dyDescent="0.2"/>
    <row r="3567" s="229" customFormat="1" ht="17.25" customHeight="1" x14ac:dyDescent="0.2"/>
    <row r="3568" s="229" customFormat="1" ht="17.25" customHeight="1" x14ac:dyDescent="0.2"/>
    <row r="3569" s="229" customFormat="1" ht="17.25" customHeight="1" x14ac:dyDescent="0.2"/>
    <row r="3570" s="229" customFormat="1" ht="17.25" customHeight="1" x14ac:dyDescent="0.2"/>
    <row r="3571" s="229" customFormat="1" ht="17.25" customHeight="1" x14ac:dyDescent="0.2"/>
    <row r="3572" s="229" customFormat="1" ht="17.25" customHeight="1" x14ac:dyDescent="0.2"/>
    <row r="3573" s="229" customFormat="1" ht="17.25" customHeight="1" x14ac:dyDescent="0.2"/>
    <row r="3574" s="229" customFormat="1" ht="17.25" customHeight="1" x14ac:dyDescent="0.2"/>
    <row r="3575" s="229" customFormat="1" ht="17.25" customHeight="1" x14ac:dyDescent="0.2"/>
    <row r="3576" s="229" customFormat="1" ht="17.25" customHeight="1" x14ac:dyDescent="0.2"/>
    <row r="3577" s="229" customFormat="1" ht="17.25" customHeight="1" x14ac:dyDescent="0.2"/>
    <row r="3578" s="229" customFormat="1" ht="17.25" customHeight="1" x14ac:dyDescent="0.2"/>
    <row r="3579" s="229" customFormat="1" ht="17.25" customHeight="1" x14ac:dyDescent="0.2"/>
    <row r="3580" s="229" customFormat="1" ht="17.25" customHeight="1" x14ac:dyDescent="0.2"/>
    <row r="3581" s="229" customFormat="1" ht="17.25" customHeight="1" x14ac:dyDescent="0.2"/>
    <row r="3582" s="229" customFormat="1" ht="17.25" customHeight="1" x14ac:dyDescent="0.2"/>
    <row r="3583" s="229" customFormat="1" ht="17.25" customHeight="1" x14ac:dyDescent="0.2"/>
    <row r="3584" s="229" customFormat="1" ht="17.25" customHeight="1" x14ac:dyDescent="0.2"/>
    <row r="3585" s="229" customFormat="1" ht="17.25" customHeight="1" x14ac:dyDescent="0.2"/>
    <row r="3586" s="229" customFormat="1" ht="17.25" customHeight="1" x14ac:dyDescent="0.2"/>
    <row r="3587" s="229" customFormat="1" ht="17.25" customHeight="1" x14ac:dyDescent="0.2"/>
    <row r="3588" s="229" customFormat="1" ht="17.25" customHeight="1" x14ac:dyDescent="0.2"/>
    <row r="3589" s="229" customFormat="1" ht="17.25" customHeight="1" x14ac:dyDescent="0.2"/>
    <row r="3590" s="229" customFormat="1" ht="17.25" customHeight="1" x14ac:dyDescent="0.2"/>
    <row r="3591" s="229" customFormat="1" ht="17.25" customHeight="1" x14ac:dyDescent="0.2"/>
    <row r="3592" s="229" customFormat="1" ht="17.25" customHeight="1" x14ac:dyDescent="0.2"/>
    <row r="3593" s="229" customFormat="1" ht="17.25" customHeight="1" x14ac:dyDescent="0.2"/>
    <row r="3594" s="229" customFormat="1" ht="17.25" customHeight="1" x14ac:dyDescent="0.2"/>
    <row r="3595" s="229" customFormat="1" ht="17.25" customHeight="1" x14ac:dyDescent="0.2"/>
    <row r="3596" s="229" customFormat="1" ht="17.25" customHeight="1" x14ac:dyDescent="0.2"/>
    <row r="3597" s="229" customFormat="1" ht="17.25" customHeight="1" x14ac:dyDescent="0.2"/>
    <row r="3598" s="229" customFormat="1" ht="17.25" customHeight="1" x14ac:dyDescent="0.2"/>
    <row r="3599" s="229" customFormat="1" ht="17.25" customHeight="1" x14ac:dyDescent="0.2"/>
    <row r="3600" s="229" customFormat="1" ht="17.25" customHeight="1" x14ac:dyDescent="0.2"/>
    <row r="3601" s="229" customFormat="1" ht="17.25" customHeight="1" x14ac:dyDescent="0.2"/>
    <row r="3602" s="229" customFormat="1" ht="17.25" customHeight="1" x14ac:dyDescent="0.2"/>
    <row r="3603" s="229" customFormat="1" ht="17.25" customHeight="1" x14ac:dyDescent="0.2"/>
    <row r="3604" s="229" customFormat="1" ht="17.25" customHeight="1" x14ac:dyDescent="0.2"/>
    <row r="3605" s="229" customFormat="1" ht="17.25" customHeight="1" x14ac:dyDescent="0.2"/>
    <row r="3606" s="229" customFormat="1" ht="17.25" customHeight="1" x14ac:dyDescent="0.2"/>
    <row r="3607" s="229" customFormat="1" ht="17.25" customHeight="1" x14ac:dyDescent="0.2"/>
    <row r="3608" s="229" customFormat="1" ht="17.25" customHeight="1" x14ac:dyDescent="0.2"/>
    <row r="3609" s="229" customFormat="1" ht="17.25" customHeight="1" x14ac:dyDescent="0.2"/>
    <row r="3610" s="229" customFormat="1" ht="17.25" customHeight="1" x14ac:dyDescent="0.2"/>
    <row r="3611" s="229" customFormat="1" ht="17.25" customHeight="1" x14ac:dyDescent="0.2"/>
    <row r="3612" s="229" customFormat="1" ht="17.25" customHeight="1" x14ac:dyDescent="0.2"/>
    <row r="3613" s="229" customFormat="1" ht="17.25" customHeight="1" x14ac:dyDescent="0.2"/>
    <row r="3614" s="229" customFormat="1" ht="17.25" customHeight="1" x14ac:dyDescent="0.2"/>
    <row r="3615" s="229" customFormat="1" ht="17.25" customHeight="1" x14ac:dyDescent="0.2"/>
    <row r="3616" s="229" customFormat="1" ht="17.25" customHeight="1" x14ac:dyDescent="0.2"/>
    <row r="3617" s="229" customFormat="1" ht="17.25" customHeight="1" x14ac:dyDescent="0.2"/>
    <row r="3618" s="229" customFormat="1" ht="17.25" customHeight="1" x14ac:dyDescent="0.2"/>
    <row r="3619" s="229" customFormat="1" ht="17.25" customHeight="1" x14ac:dyDescent="0.2"/>
    <row r="3620" s="229" customFormat="1" ht="17.25" customHeight="1" x14ac:dyDescent="0.2"/>
    <row r="3621" s="229" customFormat="1" ht="17.25" customHeight="1" x14ac:dyDescent="0.2"/>
    <row r="3622" s="229" customFormat="1" ht="17.25" customHeight="1" x14ac:dyDescent="0.2"/>
    <row r="3623" s="229" customFormat="1" ht="17.25" customHeight="1" x14ac:dyDescent="0.2"/>
    <row r="3624" s="229" customFormat="1" ht="17.25" customHeight="1" x14ac:dyDescent="0.2"/>
    <row r="3625" s="229" customFormat="1" ht="17.25" customHeight="1" x14ac:dyDescent="0.2"/>
    <row r="3626" s="229" customFormat="1" ht="17.25" customHeight="1" x14ac:dyDescent="0.2"/>
    <row r="3627" s="229" customFormat="1" ht="17.25" customHeight="1" x14ac:dyDescent="0.2"/>
    <row r="3628" s="229" customFormat="1" ht="17.25" customHeight="1" x14ac:dyDescent="0.2"/>
    <row r="3629" s="229" customFormat="1" ht="17.25" customHeight="1" x14ac:dyDescent="0.2"/>
    <row r="3630" s="229" customFormat="1" ht="17.25" customHeight="1" x14ac:dyDescent="0.2"/>
    <row r="3631" s="229" customFormat="1" ht="17.25" customHeight="1" x14ac:dyDescent="0.2"/>
    <row r="3632" s="229" customFormat="1" ht="17.25" customHeight="1" x14ac:dyDescent="0.2"/>
    <row r="3633" s="229" customFormat="1" ht="17.25" customHeight="1" x14ac:dyDescent="0.2"/>
    <row r="3634" s="229" customFormat="1" ht="17.25" customHeight="1" x14ac:dyDescent="0.2"/>
    <row r="3635" s="229" customFormat="1" ht="17.25" customHeight="1" x14ac:dyDescent="0.2"/>
    <row r="3636" s="229" customFormat="1" ht="17.25" customHeight="1" x14ac:dyDescent="0.2"/>
    <row r="3637" s="229" customFormat="1" ht="17.25" customHeight="1" x14ac:dyDescent="0.2"/>
    <row r="3638" s="229" customFormat="1" ht="17.25" customHeight="1" x14ac:dyDescent="0.2"/>
    <row r="3639" s="229" customFormat="1" ht="17.25" customHeight="1" x14ac:dyDescent="0.2"/>
    <row r="3640" s="229" customFormat="1" ht="17.25" customHeight="1" x14ac:dyDescent="0.2"/>
    <row r="3641" s="229" customFormat="1" ht="17.25" customHeight="1" x14ac:dyDescent="0.2"/>
    <row r="3642" s="229" customFormat="1" ht="17.25" customHeight="1" x14ac:dyDescent="0.2"/>
    <row r="3643" s="229" customFormat="1" ht="17.25" customHeight="1" x14ac:dyDescent="0.2"/>
    <row r="3644" s="229" customFormat="1" ht="17.25" customHeight="1" x14ac:dyDescent="0.2"/>
    <row r="3645" s="229" customFormat="1" ht="17.25" customHeight="1" x14ac:dyDescent="0.2"/>
    <row r="3646" s="229" customFormat="1" ht="17.25" customHeight="1" x14ac:dyDescent="0.2"/>
    <row r="3647" s="229" customFormat="1" ht="17.25" customHeight="1" x14ac:dyDescent="0.2"/>
    <row r="3648" s="229" customFormat="1" ht="17.25" customHeight="1" x14ac:dyDescent="0.2"/>
    <row r="3649" s="229" customFormat="1" ht="17.25" customHeight="1" x14ac:dyDescent="0.2"/>
    <row r="3650" s="229" customFormat="1" ht="17.25" customHeight="1" x14ac:dyDescent="0.2"/>
    <row r="3651" s="229" customFormat="1" ht="17.25" customHeight="1" x14ac:dyDescent="0.2"/>
    <row r="3652" s="229" customFormat="1" ht="17.25" customHeight="1" x14ac:dyDescent="0.2"/>
    <row r="3653" s="229" customFormat="1" ht="17.25" customHeight="1" x14ac:dyDescent="0.2"/>
    <row r="3654" s="229" customFormat="1" ht="17.25" customHeight="1" x14ac:dyDescent="0.2"/>
    <row r="3655" s="229" customFormat="1" ht="17.25" customHeight="1" x14ac:dyDescent="0.2"/>
    <row r="3656" s="229" customFormat="1" ht="17.25" customHeight="1" x14ac:dyDescent="0.2"/>
    <row r="3657" s="229" customFormat="1" ht="17.25" customHeight="1" x14ac:dyDescent="0.2"/>
    <row r="3658" s="229" customFormat="1" ht="17.25" customHeight="1" x14ac:dyDescent="0.2"/>
    <row r="3659" s="229" customFormat="1" ht="17.25" customHeight="1" x14ac:dyDescent="0.2"/>
    <row r="3660" s="229" customFormat="1" ht="17.25" customHeight="1" x14ac:dyDescent="0.2"/>
    <row r="3661" s="229" customFormat="1" ht="17.25" customHeight="1" x14ac:dyDescent="0.2"/>
    <row r="3662" s="229" customFormat="1" ht="17.25" customHeight="1" x14ac:dyDescent="0.2"/>
    <row r="3663" s="229" customFormat="1" ht="17.25" customHeight="1" x14ac:dyDescent="0.2"/>
    <row r="3664" s="229" customFormat="1" ht="17.25" customHeight="1" x14ac:dyDescent="0.2"/>
    <row r="3665" s="229" customFormat="1" ht="17.25" customHeight="1" x14ac:dyDescent="0.2"/>
    <row r="3666" s="229" customFormat="1" ht="17.25" customHeight="1" x14ac:dyDescent="0.2"/>
    <row r="3667" s="229" customFormat="1" ht="17.25" customHeight="1" x14ac:dyDescent="0.2"/>
    <row r="3668" s="229" customFormat="1" ht="17.25" customHeight="1" x14ac:dyDescent="0.2"/>
    <row r="3669" s="229" customFormat="1" ht="17.25" customHeight="1" x14ac:dyDescent="0.2"/>
    <row r="3670" s="229" customFormat="1" ht="17.25" customHeight="1" x14ac:dyDescent="0.2"/>
    <row r="3671" s="229" customFormat="1" ht="17.25" customHeight="1" x14ac:dyDescent="0.2"/>
    <row r="3672" s="229" customFormat="1" ht="17.25" customHeight="1" x14ac:dyDescent="0.2"/>
    <row r="3673" s="229" customFormat="1" ht="17.25" customHeight="1" x14ac:dyDescent="0.2"/>
    <row r="3674" s="229" customFormat="1" ht="17.25" customHeight="1" x14ac:dyDescent="0.2"/>
    <row r="3675" s="229" customFormat="1" ht="17.25" customHeight="1" x14ac:dyDescent="0.2"/>
    <row r="3676" s="229" customFormat="1" ht="17.25" customHeight="1" x14ac:dyDescent="0.2"/>
    <row r="3677" s="229" customFormat="1" ht="17.25" customHeight="1" x14ac:dyDescent="0.2"/>
    <row r="3678" s="229" customFormat="1" ht="17.25" customHeight="1" x14ac:dyDescent="0.2"/>
    <row r="3679" s="229" customFormat="1" ht="17.25" customHeight="1" x14ac:dyDescent="0.2"/>
    <row r="3680" s="229" customFormat="1" ht="17.25" customHeight="1" x14ac:dyDescent="0.2"/>
    <row r="3681" s="229" customFormat="1" ht="17.25" customHeight="1" x14ac:dyDescent="0.2"/>
    <row r="3682" s="229" customFormat="1" ht="17.25" customHeight="1" x14ac:dyDescent="0.2"/>
    <row r="3683" s="229" customFormat="1" ht="17.25" customHeight="1" x14ac:dyDescent="0.2"/>
    <row r="3684" s="229" customFormat="1" ht="17.25" customHeight="1" x14ac:dyDescent="0.2"/>
    <row r="3685" s="229" customFormat="1" ht="17.25" customHeight="1" x14ac:dyDescent="0.2"/>
    <row r="3686" s="229" customFormat="1" ht="17.25" customHeight="1" x14ac:dyDescent="0.2"/>
    <row r="3687" s="229" customFormat="1" ht="17.25" customHeight="1" x14ac:dyDescent="0.2"/>
    <row r="3688" s="229" customFormat="1" ht="17.25" customHeight="1" x14ac:dyDescent="0.2"/>
    <row r="3689" s="229" customFormat="1" ht="17.25" customHeight="1" x14ac:dyDescent="0.2"/>
    <row r="3690" s="229" customFormat="1" ht="17.25" customHeight="1" x14ac:dyDescent="0.2"/>
    <row r="3691" s="229" customFormat="1" ht="17.25" customHeight="1" x14ac:dyDescent="0.2"/>
    <row r="3692" s="229" customFormat="1" ht="17.25" customHeight="1" x14ac:dyDescent="0.2"/>
    <row r="3693" s="229" customFormat="1" ht="17.25" customHeight="1" x14ac:dyDescent="0.2"/>
    <row r="3694" s="229" customFormat="1" ht="17.25" customHeight="1" x14ac:dyDescent="0.2"/>
    <row r="3695" s="229" customFormat="1" ht="17.25" customHeight="1" x14ac:dyDescent="0.2"/>
    <row r="3696" s="229" customFormat="1" ht="17.25" customHeight="1" x14ac:dyDescent="0.2"/>
    <row r="3697" s="229" customFormat="1" ht="17.25" customHeight="1" x14ac:dyDescent="0.2"/>
    <row r="3698" s="229" customFormat="1" ht="17.25" customHeight="1" x14ac:dyDescent="0.2"/>
    <row r="3699" s="229" customFormat="1" ht="17.25" customHeight="1" x14ac:dyDescent="0.2"/>
    <row r="3700" s="229" customFormat="1" ht="17.25" customHeight="1" x14ac:dyDescent="0.2"/>
    <row r="3701" s="229" customFormat="1" ht="17.25" customHeight="1" x14ac:dyDescent="0.2"/>
    <row r="3702" s="229" customFormat="1" ht="17.25" customHeight="1" x14ac:dyDescent="0.2"/>
    <row r="3703" s="229" customFormat="1" ht="17.25" customHeight="1" x14ac:dyDescent="0.2"/>
    <row r="3704" s="229" customFormat="1" ht="17.25" customHeight="1" x14ac:dyDescent="0.2"/>
    <row r="3705" s="229" customFormat="1" ht="17.25" customHeight="1" x14ac:dyDescent="0.2"/>
    <row r="3706" s="229" customFormat="1" ht="17.25" customHeight="1" x14ac:dyDescent="0.2"/>
    <row r="3707" s="229" customFormat="1" ht="17.25" customHeight="1" x14ac:dyDescent="0.2"/>
    <row r="3708" s="229" customFormat="1" ht="17.25" customHeight="1" x14ac:dyDescent="0.2"/>
    <row r="3709" s="229" customFormat="1" ht="17.25" customHeight="1" x14ac:dyDescent="0.2"/>
    <row r="3710" s="229" customFormat="1" ht="17.25" customHeight="1" x14ac:dyDescent="0.2"/>
    <row r="3711" s="229" customFormat="1" ht="17.25" customHeight="1" x14ac:dyDescent="0.2"/>
    <row r="3712" s="229" customFormat="1" ht="17.25" customHeight="1" x14ac:dyDescent="0.2"/>
    <row r="3713" s="229" customFormat="1" ht="17.25" customHeight="1" x14ac:dyDescent="0.2"/>
    <row r="3714" s="229" customFormat="1" ht="17.25" customHeight="1" x14ac:dyDescent="0.2"/>
    <row r="3715" s="229" customFormat="1" ht="17.25" customHeight="1" x14ac:dyDescent="0.2"/>
    <row r="3716" s="229" customFormat="1" ht="17.25" customHeight="1" x14ac:dyDescent="0.2"/>
    <row r="3717" s="229" customFormat="1" ht="17.25" customHeight="1" x14ac:dyDescent="0.2"/>
    <row r="3718" s="229" customFormat="1" ht="17.25" customHeight="1" x14ac:dyDescent="0.2"/>
    <row r="3719" s="229" customFormat="1" ht="17.25" customHeight="1" x14ac:dyDescent="0.2"/>
    <row r="3720" s="229" customFormat="1" ht="17.25" customHeight="1" x14ac:dyDescent="0.2"/>
    <row r="3721" s="229" customFormat="1" ht="17.25" customHeight="1" x14ac:dyDescent="0.2"/>
    <row r="3722" s="229" customFormat="1" ht="17.25" customHeight="1" x14ac:dyDescent="0.2"/>
    <row r="3723" s="229" customFormat="1" ht="17.25" customHeight="1" x14ac:dyDescent="0.2"/>
    <row r="3724" s="229" customFormat="1" ht="17.25" customHeight="1" x14ac:dyDescent="0.2"/>
    <row r="3725" s="229" customFormat="1" ht="17.25" customHeight="1" x14ac:dyDescent="0.2"/>
    <row r="3726" s="229" customFormat="1" ht="17.25" customHeight="1" x14ac:dyDescent="0.2"/>
    <row r="3727" s="229" customFormat="1" ht="17.25" customHeight="1" x14ac:dyDescent="0.2"/>
    <row r="3728" s="229" customFormat="1" ht="17.25" customHeight="1" x14ac:dyDescent="0.2"/>
    <row r="3729" s="229" customFormat="1" ht="17.25" customHeight="1" x14ac:dyDescent="0.2"/>
    <row r="3730" s="229" customFormat="1" ht="17.25" customHeight="1" x14ac:dyDescent="0.2"/>
    <row r="3731" s="229" customFormat="1" ht="17.25" customHeight="1" x14ac:dyDescent="0.2"/>
    <row r="3732" s="229" customFormat="1" ht="17.25" customHeight="1" x14ac:dyDescent="0.2"/>
    <row r="3733" s="229" customFormat="1" ht="17.25" customHeight="1" x14ac:dyDescent="0.2"/>
    <row r="3734" s="229" customFormat="1" ht="17.25" customHeight="1" x14ac:dyDescent="0.2"/>
    <row r="3735" s="229" customFormat="1" ht="17.25" customHeight="1" x14ac:dyDescent="0.2"/>
    <row r="3736" s="229" customFormat="1" ht="17.25" customHeight="1" x14ac:dyDescent="0.2"/>
    <row r="3737" s="229" customFormat="1" ht="17.25" customHeight="1" x14ac:dyDescent="0.2"/>
    <row r="3738" s="229" customFormat="1" ht="17.25" customHeight="1" x14ac:dyDescent="0.2"/>
    <row r="3739" s="229" customFormat="1" ht="17.25" customHeight="1" x14ac:dyDescent="0.2"/>
    <row r="3740" s="229" customFormat="1" ht="17.25" customHeight="1" x14ac:dyDescent="0.2"/>
    <row r="3741" s="229" customFormat="1" ht="17.25" customHeight="1" x14ac:dyDescent="0.2"/>
    <row r="3742" s="229" customFormat="1" ht="17.25" customHeight="1" x14ac:dyDescent="0.2"/>
    <row r="3743" s="229" customFormat="1" ht="17.25" customHeight="1" x14ac:dyDescent="0.2"/>
    <row r="3744" s="229" customFormat="1" ht="17.25" customHeight="1" x14ac:dyDescent="0.2"/>
    <row r="3745" s="229" customFormat="1" ht="17.25" customHeight="1" x14ac:dyDescent="0.2"/>
    <row r="3746" s="229" customFormat="1" ht="17.25" customHeight="1" x14ac:dyDescent="0.2"/>
    <row r="3747" s="229" customFormat="1" ht="17.25" customHeight="1" x14ac:dyDescent="0.2"/>
    <row r="3748" s="229" customFormat="1" ht="17.25" customHeight="1" x14ac:dyDescent="0.2"/>
    <row r="3749" s="229" customFormat="1" ht="17.25" customHeight="1" x14ac:dyDescent="0.2"/>
    <row r="3750" s="229" customFormat="1" ht="17.25" customHeight="1" x14ac:dyDescent="0.2"/>
    <row r="3751" s="229" customFormat="1" ht="17.25" customHeight="1" x14ac:dyDescent="0.2"/>
    <row r="3752" s="229" customFormat="1" ht="17.25" customHeight="1" x14ac:dyDescent="0.2"/>
    <row r="3753" s="229" customFormat="1" ht="17.25" customHeight="1" x14ac:dyDescent="0.2"/>
    <row r="3754" s="229" customFormat="1" ht="17.25" customHeight="1" x14ac:dyDescent="0.2"/>
    <row r="3755" s="229" customFormat="1" ht="17.25" customHeight="1" x14ac:dyDescent="0.2"/>
    <row r="3756" s="229" customFormat="1" ht="17.25" customHeight="1" x14ac:dyDescent="0.2"/>
    <row r="3757" s="229" customFormat="1" ht="17.25" customHeight="1" x14ac:dyDescent="0.2"/>
    <row r="3758" s="229" customFormat="1" ht="17.25" customHeight="1" x14ac:dyDescent="0.2"/>
    <row r="3759" s="229" customFormat="1" ht="17.25" customHeight="1" x14ac:dyDescent="0.2"/>
    <row r="3760" s="229" customFormat="1" ht="17.25" customHeight="1" x14ac:dyDescent="0.2"/>
    <row r="3761" s="229" customFormat="1" ht="17.25" customHeight="1" x14ac:dyDescent="0.2"/>
    <row r="3762" s="229" customFormat="1" ht="17.25" customHeight="1" x14ac:dyDescent="0.2"/>
    <row r="3763" s="229" customFormat="1" ht="17.25" customHeight="1" x14ac:dyDescent="0.2"/>
    <row r="3764" s="229" customFormat="1" ht="17.25" customHeight="1" x14ac:dyDescent="0.2"/>
    <row r="3765" s="229" customFormat="1" ht="17.25" customHeight="1" x14ac:dyDescent="0.2"/>
    <row r="3766" s="229" customFormat="1" ht="17.25" customHeight="1" x14ac:dyDescent="0.2"/>
    <row r="3767" s="229" customFormat="1" ht="17.25" customHeight="1" x14ac:dyDescent="0.2"/>
    <row r="3768" s="229" customFormat="1" ht="17.25" customHeight="1" x14ac:dyDescent="0.2"/>
    <row r="3769" s="229" customFormat="1" ht="17.25" customHeight="1" x14ac:dyDescent="0.2"/>
    <row r="3770" s="229" customFormat="1" ht="17.25" customHeight="1" x14ac:dyDescent="0.2"/>
    <row r="3771" s="229" customFormat="1" ht="17.25" customHeight="1" x14ac:dyDescent="0.2"/>
    <row r="3772" s="229" customFormat="1" ht="17.25" customHeight="1" x14ac:dyDescent="0.2"/>
    <row r="3773" s="229" customFormat="1" ht="17.25" customHeight="1" x14ac:dyDescent="0.2"/>
    <row r="3774" s="229" customFormat="1" ht="17.25" customHeight="1" x14ac:dyDescent="0.2"/>
    <row r="3775" s="229" customFormat="1" ht="17.25" customHeight="1" x14ac:dyDescent="0.2"/>
    <row r="3776" s="229" customFormat="1" ht="17.25" customHeight="1" x14ac:dyDescent="0.2"/>
    <row r="3777" s="229" customFormat="1" ht="17.25" customHeight="1" x14ac:dyDescent="0.2"/>
    <row r="3778" s="229" customFormat="1" ht="17.25" customHeight="1" x14ac:dyDescent="0.2"/>
    <row r="3779" s="229" customFormat="1" ht="17.25" customHeight="1" x14ac:dyDescent="0.2"/>
    <row r="3780" s="229" customFormat="1" ht="17.25" customHeight="1" x14ac:dyDescent="0.2"/>
    <row r="3781" s="229" customFormat="1" ht="17.25" customHeight="1" x14ac:dyDescent="0.2"/>
    <row r="3782" s="229" customFormat="1" ht="17.25" customHeight="1" x14ac:dyDescent="0.2"/>
    <row r="3783" s="229" customFormat="1" ht="17.25" customHeight="1" x14ac:dyDescent="0.2"/>
    <row r="3784" s="229" customFormat="1" ht="17.25" customHeight="1" x14ac:dyDescent="0.2"/>
    <row r="3785" s="229" customFormat="1" ht="17.25" customHeight="1" x14ac:dyDescent="0.2"/>
    <row r="3786" s="229" customFormat="1" ht="17.25" customHeight="1" x14ac:dyDescent="0.2"/>
    <row r="3787" s="229" customFormat="1" ht="17.25" customHeight="1" x14ac:dyDescent="0.2"/>
    <row r="3788" s="229" customFormat="1" ht="17.25" customHeight="1" x14ac:dyDescent="0.2"/>
    <row r="3789" s="229" customFormat="1" ht="17.25" customHeight="1" x14ac:dyDescent="0.2"/>
    <row r="3790" s="229" customFormat="1" ht="17.25" customHeight="1" x14ac:dyDescent="0.2"/>
    <row r="3791" s="229" customFormat="1" ht="17.25" customHeight="1" x14ac:dyDescent="0.2"/>
    <row r="3792" s="229" customFormat="1" ht="17.25" customHeight="1" x14ac:dyDescent="0.2"/>
    <row r="3793" s="229" customFormat="1" ht="17.25" customHeight="1" x14ac:dyDescent="0.2"/>
    <row r="3794" s="229" customFormat="1" ht="17.25" customHeight="1" x14ac:dyDescent="0.2"/>
    <row r="3795" s="229" customFormat="1" ht="17.25" customHeight="1" x14ac:dyDescent="0.2"/>
    <row r="3796" s="229" customFormat="1" ht="17.25" customHeight="1" x14ac:dyDescent="0.2"/>
    <row r="3797" s="229" customFormat="1" ht="17.25" customHeight="1" x14ac:dyDescent="0.2"/>
    <row r="3798" s="229" customFormat="1" ht="17.25" customHeight="1" x14ac:dyDescent="0.2"/>
    <row r="3799" s="229" customFormat="1" ht="17.25" customHeight="1" x14ac:dyDescent="0.2"/>
    <row r="3800" s="229" customFormat="1" ht="17.25" customHeight="1" x14ac:dyDescent="0.2"/>
    <row r="3801" s="229" customFormat="1" ht="17.25" customHeight="1" x14ac:dyDescent="0.2"/>
    <row r="3802" s="229" customFormat="1" ht="17.25" customHeight="1" x14ac:dyDescent="0.2"/>
    <row r="3803" s="229" customFormat="1" ht="17.25" customHeight="1" x14ac:dyDescent="0.2"/>
    <row r="3804" s="229" customFormat="1" ht="17.25" customHeight="1" x14ac:dyDescent="0.2"/>
    <row r="3805" s="229" customFormat="1" ht="17.25" customHeight="1" x14ac:dyDescent="0.2"/>
    <row r="3806" s="229" customFormat="1" ht="17.25" customHeight="1" x14ac:dyDescent="0.2"/>
    <row r="3807" s="229" customFormat="1" ht="17.25" customHeight="1" x14ac:dyDescent="0.2"/>
    <row r="3808" s="229" customFormat="1" ht="17.25" customHeight="1" x14ac:dyDescent="0.2"/>
    <row r="3809" s="229" customFormat="1" ht="17.25" customHeight="1" x14ac:dyDescent="0.2"/>
    <row r="3810" s="229" customFormat="1" ht="17.25" customHeight="1" x14ac:dyDescent="0.2"/>
    <row r="3811" s="229" customFormat="1" ht="17.25" customHeight="1" x14ac:dyDescent="0.2"/>
    <row r="3812" s="229" customFormat="1" ht="17.25" customHeight="1" x14ac:dyDescent="0.2"/>
    <row r="3813" s="229" customFormat="1" ht="17.25" customHeight="1" x14ac:dyDescent="0.2"/>
    <row r="3814" s="229" customFormat="1" ht="17.25" customHeight="1" x14ac:dyDescent="0.2"/>
    <row r="3815" s="229" customFormat="1" ht="17.25" customHeight="1" x14ac:dyDescent="0.2"/>
    <row r="3816" s="229" customFormat="1" ht="17.25" customHeight="1" x14ac:dyDescent="0.2"/>
    <row r="3817" s="229" customFormat="1" ht="17.25" customHeight="1" x14ac:dyDescent="0.2"/>
    <row r="3818" s="229" customFormat="1" ht="17.25" customHeight="1" x14ac:dyDescent="0.2"/>
    <row r="3819" s="229" customFormat="1" ht="17.25" customHeight="1" x14ac:dyDescent="0.2"/>
    <row r="3820" s="229" customFormat="1" ht="17.25" customHeight="1" x14ac:dyDescent="0.2"/>
    <row r="3821" s="229" customFormat="1" ht="17.25" customHeight="1" x14ac:dyDescent="0.2"/>
    <row r="3822" s="229" customFormat="1" ht="17.25" customHeight="1" x14ac:dyDescent="0.2"/>
    <row r="3823" s="229" customFormat="1" ht="17.25" customHeight="1" x14ac:dyDescent="0.2"/>
    <row r="3824" s="229" customFormat="1" ht="17.25" customHeight="1" x14ac:dyDescent="0.2"/>
    <row r="3825" s="229" customFormat="1" ht="17.25" customHeight="1" x14ac:dyDescent="0.2"/>
    <row r="3826" s="229" customFormat="1" ht="17.25" customHeight="1" x14ac:dyDescent="0.2"/>
    <row r="3827" s="229" customFormat="1" ht="17.25" customHeight="1" x14ac:dyDescent="0.2"/>
    <row r="3828" s="229" customFormat="1" ht="17.25" customHeight="1" x14ac:dyDescent="0.2"/>
    <row r="3829" s="229" customFormat="1" ht="17.25" customHeight="1" x14ac:dyDescent="0.2"/>
    <row r="3830" s="229" customFormat="1" ht="17.25" customHeight="1" x14ac:dyDescent="0.2"/>
    <row r="3831" s="229" customFormat="1" ht="17.25" customHeight="1" x14ac:dyDescent="0.2"/>
    <row r="3832" s="229" customFormat="1" ht="17.25" customHeight="1" x14ac:dyDescent="0.2"/>
    <row r="3833" s="229" customFormat="1" ht="17.25" customHeight="1" x14ac:dyDescent="0.2"/>
    <row r="3834" s="229" customFormat="1" ht="17.25" customHeight="1" x14ac:dyDescent="0.2"/>
    <row r="3835" s="229" customFormat="1" ht="17.25" customHeight="1" x14ac:dyDescent="0.2"/>
    <row r="3836" s="229" customFormat="1" ht="17.25" customHeight="1" x14ac:dyDescent="0.2"/>
    <row r="3837" s="229" customFormat="1" ht="17.25" customHeight="1" x14ac:dyDescent="0.2"/>
    <row r="3838" s="229" customFormat="1" ht="17.25" customHeight="1" x14ac:dyDescent="0.2"/>
    <row r="3839" s="229" customFormat="1" ht="17.25" customHeight="1" x14ac:dyDescent="0.2"/>
    <row r="3840" s="229" customFormat="1" ht="17.25" customHeight="1" x14ac:dyDescent="0.2"/>
    <row r="3841" s="229" customFormat="1" ht="17.25" customHeight="1" x14ac:dyDescent="0.2"/>
    <row r="3842" s="229" customFormat="1" ht="17.25" customHeight="1" x14ac:dyDescent="0.2"/>
    <row r="3843" s="229" customFormat="1" ht="17.25" customHeight="1" x14ac:dyDescent="0.2"/>
    <row r="3844" s="229" customFormat="1" ht="17.25" customHeight="1" x14ac:dyDescent="0.2"/>
    <row r="3845" s="229" customFormat="1" ht="17.25" customHeight="1" x14ac:dyDescent="0.2"/>
    <row r="3846" s="229" customFormat="1" ht="17.25" customHeight="1" x14ac:dyDescent="0.2"/>
    <row r="3847" s="229" customFormat="1" ht="17.25" customHeight="1" x14ac:dyDescent="0.2"/>
    <row r="3848" s="229" customFormat="1" ht="17.25" customHeight="1" x14ac:dyDescent="0.2"/>
    <row r="3849" s="229" customFormat="1" ht="17.25" customHeight="1" x14ac:dyDescent="0.2"/>
    <row r="3850" s="229" customFormat="1" ht="17.25" customHeight="1" x14ac:dyDescent="0.2"/>
    <row r="3851" s="229" customFormat="1" ht="17.25" customHeight="1" x14ac:dyDescent="0.2"/>
    <row r="3852" s="229" customFormat="1" ht="17.25" customHeight="1" x14ac:dyDescent="0.2"/>
    <row r="3853" s="229" customFormat="1" ht="17.25" customHeight="1" x14ac:dyDescent="0.2"/>
    <row r="3854" s="229" customFormat="1" ht="17.25" customHeight="1" x14ac:dyDescent="0.2"/>
    <row r="3855" s="229" customFormat="1" ht="17.25" customHeight="1" x14ac:dyDescent="0.2"/>
    <row r="3856" s="229" customFormat="1" ht="17.25" customHeight="1" x14ac:dyDescent="0.2"/>
    <row r="3857" s="229" customFormat="1" ht="17.25" customHeight="1" x14ac:dyDescent="0.2"/>
    <row r="3858" s="229" customFormat="1" ht="17.25" customHeight="1" x14ac:dyDescent="0.2"/>
    <row r="3859" s="229" customFormat="1" ht="17.25" customHeight="1" x14ac:dyDescent="0.2"/>
    <row r="3860" s="229" customFormat="1" ht="17.25" customHeight="1" x14ac:dyDescent="0.2"/>
    <row r="3861" s="229" customFormat="1" ht="17.25" customHeight="1" x14ac:dyDescent="0.2"/>
    <row r="3862" s="229" customFormat="1" ht="17.25" customHeight="1" x14ac:dyDescent="0.2"/>
    <row r="3863" s="229" customFormat="1" ht="17.25" customHeight="1" x14ac:dyDescent="0.2"/>
    <row r="3864" s="229" customFormat="1" ht="17.25" customHeight="1" x14ac:dyDescent="0.2"/>
    <row r="3865" s="229" customFormat="1" ht="17.25" customHeight="1" x14ac:dyDescent="0.2"/>
    <row r="3866" s="229" customFormat="1" ht="17.25" customHeight="1" x14ac:dyDescent="0.2"/>
    <row r="3867" s="229" customFormat="1" ht="17.25" customHeight="1" x14ac:dyDescent="0.2"/>
    <row r="3868" s="229" customFormat="1" ht="17.25" customHeight="1" x14ac:dyDescent="0.2"/>
    <row r="3869" s="229" customFormat="1" ht="17.25" customHeight="1" x14ac:dyDescent="0.2"/>
    <row r="3870" s="229" customFormat="1" ht="17.25" customHeight="1" x14ac:dyDescent="0.2"/>
    <row r="3871" s="229" customFormat="1" ht="17.25" customHeight="1" x14ac:dyDescent="0.2"/>
    <row r="3872" s="229" customFormat="1" ht="17.25" customHeight="1" x14ac:dyDescent="0.2"/>
    <row r="3873" s="229" customFormat="1" ht="17.25" customHeight="1" x14ac:dyDescent="0.2"/>
    <row r="3874" s="229" customFormat="1" ht="17.25" customHeight="1" x14ac:dyDescent="0.2"/>
    <row r="3875" s="229" customFormat="1" ht="17.25" customHeight="1" x14ac:dyDescent="0.2"/>
    <row r="3876" s="229" customFormat="1" ht="17.25" customHeight="1" x14ac:dyDescent="0.2"/>
    <row r="3877" s="229" customFormat="1" ht="17.25" customHeight="1" x14ac:dyDescent="0.2"/>
    <row r="3878" s="229" customFormat="1" ht="17.25" customHeight="1" x14ac:dyDescent="0.2"/>
    <row r="3879" s="229" customFormat="1" ht="17.25" customHeight="1" x14ac:dyDescent="0.2"/>
    <row r="3880" s="229" customFormat="1" ht="17.25" customHeight="1" x14ac:dyDescent="0.2"/>
    <row r="3881" s="229" customFormat="1" ht="17.25" customHeight="1" x14ac:dyDescent="0.2"/>
    <row r="3882" s="229" customFormat="1" ht="17.25" customHeight="1" x14ac:dyDescent="0.2"/>
    <row r="3883" s="229" customFormat="1" ht="17.25" customHeight="1" x14ac:dyDescent="0.2"/>
    <row r="3884" s="229" customFormat="1" ht="17.25" customHeight="1" x14ac:dyDescent="0.2"/>
    <row r="3885" s="229" customFormat="1" ht="17.25" customHeight="1" x14ac:dyDescent="0.2"/>
    <row r="3886" s="229" customFormat="1" ht="17.25" customHeight="1" x14ac:dyDescent="0.2"/>
    <row r="3887" s="229" customFormat="1" ht="17.25" customHeight="1" x14ac:dyDescent="0.2"/>
    <row r="3888" s="229" customFormat="1" ht="17.25" customHeight="1" x14ac:dyDescent="0.2"/>
    <row r="3889" s="229" customFormat="1" ht="17.25" customHeight="1" x14ac:dyDescent="0.2"/>
    <row r="3890" s="229" customFormat="1" ht="17.25" customHeight="1" x14ac:dyDescent="0.2"/>
    <row r="3891" s="229" customFormat="1" ht="17.25" customHeight="1" x14ac:dyDescent="0.2"/>
    <row r="3892" s="229" customFormat="1" ht="17.25" customHeight="1" x14ac:dyDescent="0.2"/>
    <row r="3893" s="229" customFormat="1" ht="17.25" customHeight="1" x14ac:dyDescent="0.2"/>
    <row r="3894" s="229" customFormat="1" ht="17.25" customHeight="1" x14ac:dyDescent="0.2"/>
    <row r="3895" s="229" customFormat="1" ht="17.25" customHeight="1" x14ac:dyDescent="0.2"/>
    <row r="3896" s="229" customFormat="1" ht="17.25" customHeight="1" x14ac:dyDescent="0.2"/>
    <row r="3897" s="229" customFormat="1" ht="17.25" customHeight="1" x14ac:dyDescent="0.2"/>
    <row r="3898" s="229" customFormat="1" ht="17.25" customHeight="1" x14ac:dyDescent="0.2"/>
    <row r="3899" s="229" customFormat="1" ht="17.25" customHeight="1" x14ac:dyDescent="0.2"/>
    <row r="3900" s="229" customFormat="1" ht="17.25" customHeight="1" x14ac:dyDescent="0.2"/>
    <row r="3901" s="229" customFormat="1" ht="17.25" customHeight="1" x14ac:dyDescent="0.2"/>
    <row r="3902" s="229" customFormat="1" ht="17.25" customHeight="1" x14ac:dyDescent="0.2"/>
    <row r="3903" s="229" customFormat="1" ht="17.25" customHeight="1" x14ac:dyDescent="0.2"/>
    <row r="3904" s="229" customFormat="1" ht="17.25" customHeight="1" x14ac:dyDescent="0.2"/>
    <row r="3905" s="229" customFormat="1" ht="17.25" customHeight="1" x14ac:dyDescent="0.2"/>
    <row r="3906" s="229" customFormat="1" ht="17.25" customHeight="1" x14ac:dyDescent="0.2"/>
    <row r="3907" s="229" customFormat="1" ht="17.25" customHeight="1" x14ac:dyDescent="0.2"/>
    <row r="3908" s="229" customFormat="1" ht="17.25" customHeight="1" x14ac:dyDescent="0.2"/>
    <row r="3909" s="229" customFormat="1" ht="17.25" customHeight="1" x14ac:dyDescent="0.2"/>
    <row r="3910" s="229" customFormat="1" ht="17.25" customHeight="1" x14ac:dyDescent="0.2"/>
    <row r="3911" s="229" customFormat="1" ht="17.25" customHeight="1" x14ac:dyDescent="0.2"/>
    <row r="3912" s="229" customFormat="1" ht="17.25" customHeight="1" x14ac:dyDescent="0.2"/>
    <row r="3913" s="229" customFormat="1" ht="17.25" customHeight="1" x14ac:dyDescent="0.2"/>
    <row r="3914" s="229" customFormat="1" ht="17.25" customHeight="1" x14ac:dyDescent="0.2"/>
    <row r="3915" s="229" customFormat="1" ht="17.25" customHeight="1" x14ac:dyDescent="0.2"/>
    <row r="3916" s="229" customFormat="1" ht="17.25" customHeight="1" x14ac:dyDescent="0.2"/>
    <row r="3917" s="229" customFormat="1" ht="17.25" customHeight="1" x14ac:dyDescent="0.2"/>
    <row r="3918" s="229" customFormat="1" ht="17.25" customHeight="1" x14ac:dyDescent="0.2"/>
    <row r="3919" s="229" customFormat="1" ht="17.25" customHeight="1" x14ac:dyDescent="0.2"/>
    <row r="3920" s="229" customFormat="1" ht="17.25" customHeight="1" x14ac:dyDescent="0.2"/>
    <row r="3921" s="229" customFormat="1" ht="17.25" customHeight="1" x14ac:dyDescent="0.2"/>
    <row r="3922" s="229" customFormat="1" ht="17.25" customHeight="1" x14ac:dyDescent="0.2"/>
    <row r="3923" s="229" customFormat="1" ht="17.25" customHeight="1" x14ac:dyDescent="0.2"/>
    <row r="3924" s="229" customFormat="1" ht="17.25" customHeight="1" x14ac:dyDescent="0.2"/>
    <row r="3925" s="229" customFormat="1" ht="17.25" customHeight="1" x14ac:dyDescent="0.2"/>
    <row r="3926" s="229" customFormat="1" ht="17.25" customHeight="1" x14ac:dyDescent="0.2"/>
    <row r="3927" s="229" customFormat="1" ht="17.25" customHeight="1" x14ac:dyDescent="0.2"/>
    <row r="3928" s="229" customFormat="1" ht="17.25" customHeight="1" x14ac:dyDescent="0.2"/>
    <row r="3929" s="229" customFormat="1" ht="17.25" customHeight="1" x14ac:dyDescent="0.2"/>
    <row r="3930" s="229" customFormat="1" ht="17.25" customHeight="1" x14ac:dyDescent="0.2"/>
    <row r="3931" s="229" customFormat="1" ht="17.25" customHeight="1" x14ac:dyDescent="0.2"/>
    <row r="3932" s="229" customFormat="1" ht="17.25" customHeight="1" x14ac:dyDescent="0.2"/>
    <row r="3933" s="229" customFormat="1" ht="17.25" customHeight="1" x14ac:dyDescent="0.2"/>
    <row r="3934" s="229" customFormat="1" ht="17.25" customHeight="1" x14ac:dyDescent="0.2"/>
    <row r="3935" s="229" customFormat="1" ht="17.25" customHeight="1" x14ac:dyDescent="0.2"/>
    <row r="3936" s="229" customFormat="1" ht="17.25" customHeight="1" x14ac:dyDescent="0.2"/>
    <row r="3937" s="229" customFormat="1" ht="17.25" customHeight="1" x14ac:dyDescent="0.2"/>
    <row r="3938" s="229" customFormat="1" ht="17.25" customHeight="1" x14ac:dyDescent="0.2"/>
    <row r="3939" s="229" customFormat="1" ht="17.25" customHeight="1" x14ac:dyDescent="0.2"/>
    <row r="3940" s="229" customFormat="1" ht="17.25" customHeight="1" x14ac:dyDescent="0.2"/>
    <row r="3941" s="229" customFormat="1" ht="17.25" customHeight="1" x14ac:dyDescent="0.2"/>
    <row r="3942" s="229" customFormat="1" ht="17.25" customHeight="1" x14ac:dyDescent="0.2"/>
    <row r="3943" s="229" customFormat="1" ht="17.25" customHeight="1" x14ac:dyDescent="0.2"/>
    <row r="3944" s="229" customFormat="1" ht="17.25" customHeight="1" x14ac:dyDescent="0.2"/>
    <row r="3945" s="229" customFormat="1" ht="17.25" customHeight="1" x14ac:dyDescent="0.2"/>
    <row r="3946" s="229" customFormat="1" ht="17.25" customHeight="1" x14ac:dyDescent="0.2"/>
    <row r="3947" s="229" customFormat="1" ht="17.25" customHeight="1" x14ac:dyDescent="0.2"/>
    <row r="3948" s="229" customFormat="1" ht="17.25" customHeight="1" x14ac:dyDescent="0.2"/>
    <row r="3949" s="229" customFormat="1" ht="17.25" customHeight="1" x14ac:dyDescent="0.2"/>
    <row r="3950" s="229" customFormat="1" ht="17.25" customHeight="1" x14ac:dyDescent="0.2"/>
    <row r="3951" s="229" customFormat="1" ht="17.25" customHeight="1" x14ac:dyDescent="0.2"/>
    <row r="3952" s="229" customFormat="1" ht="17.25" customHeight="1" x14ac:dyDescent="0.2"/>
    <row r="3953" s="229" customFormat="1" ht="17.25" customHeight="1" x14ac:dyDescent="0.2"/>
    <row r="3954" s="229" customFormat="1" ht="17.25" customHeight="1" x14ac:dyDescent="0.2"/>
    <row r="3955" s="229" customFormat="1" ht="17.25" customHeight="1" x14ac:dyDescent="0.2"/>
    <row r="3956" s="229" customFormat="1" ht="17.25" customHeight="1" x14ac:dyDescent="0.2"/>
    <row r="3957" s="229" customFormat="1" ht="17.25" customHeight="1" x14ac:dyDescent="0.2"/>
    <row r="3958" s="229" customFormat="1" ht="17.25" customHeight="1" x14ac:dyDescent="0.2"/>
    <row r="3959" s="229" customFormat="1" ht="17.25" customHeight="1" x14ac:dyDescent="0.2"/>
    <row r="3960" s="229" customFormat="1" ht="17.25" customHeight="1" x14ac:dyDescent="0.2"/>
    <row r="3961" s="229" customFormat="1" ht="17.25" customHeight="1" x14ac:dyDescent="0.2"/>
    <row r="3962" s="229" customFormat="1" ht="17.25" customHeight="1" x14ac:dyDescent="0.2"/>
    <row r="3963" s="229" customFormat="1" ht="17.25" customHeight="1" x14ac:dyDescent="0.2"/>
    <row r="3964" s="229" customFormat="1" ht="17.25" customHeight="1" x14ac:dyDescent="0.2"/>
    <row r="3965" s="229" customFormat="1" ht="17.25" customHeight="1" x14ac:dyDescent="0.2"/>
    <row r="3966" s="229" customFormat="1" ht="17.25" customHeight="1" x14ac:dyDescent="0.2"/>
    <row r="3967" s="229" customFormat="1" ht="17.25" customHeight="1" x14ac:dyDescent="0.2"/>
    <row r="3968" s="229" customFormat="1" ht="17.25" customHeight="1" x14ac:dyDescent="0.2"/>
    <row r="3969" s="229" customFormat="1" ht="17.25" customHeight="1" x14ac:dyDescent="0.2"/>
    <row r="3970" s="229" customFormat="1" ht="17.25" customHeight="1" x14ac:dyDescent="0.2"/>
    <row r="3971" s="229" customFormat="1" ht="17.25" customHeight="1" x14ac:dyDescent="0.2"/>
    <row r="3972" s="229" customFormat="1" ht="17.25" customHeight="1" x14ac:dyDescent="0.2"/>
    <row r="3973" s="229" customFormat="1" ht="17.25" customHeight="1" x14ac:dyDescent="0.2"/>
    <row r="3974" s="229" customFormat="1" ht="17.25" customHeight="1" x14ac:dyDescent="0.2"/>
    <row r="3975" s="229" customFormat="1" ht="17.25" customHeight="1" x14ac:dyDescent="0.2"/>
    <row r="3976" s="229" customFormat="1" ht="17.25" customHeight="1" x14ac:dyDescent="0.2"/>
    <row r="3977" s="229" customFormat="1" ht="17.25" customHeight="1" x14ac:dyDescent="0.2"/>
    <row r="3978" s="229" customFormat="1" ht="17.25" customHeight="1" x14ac:dyDescent="0.2"/>
    <row r="3979" s="229" customFormat="1" ht="17.25" customHeight="1" x14ac:dyDescent="0.2"/>
    <row r="3980" s="229" customFormat="1" ht="17.25" customHeight="1" x14ac:dyDescent="0.2"/>
    <row r="3981" s="229" customFormat="1" ht="17.25" customHeight="1" x14ac:dyDescent="0.2"/>
    <row r="3982" s="229" customFormat="1" ht="17.25" customHeight="1" x14ac:dyDescent="0.2"/>
    <row r="3983" s="229" customFormat="1" ht="17.25" customHeight="1" x14ac:dyDescent="0.2"/>
    <row r="3984" s="229" customFormat="1" ht="17.25" customHeight="1" x14ac:dyDescent="0.2"/>
    <row r="3985" s="229" customFormat="1" ht="17.25" customHeight="1" x14ac:dyDescent="0.2"/>
    <row r="3986" s="229" customFormat="1" ht="17.25" customHeight="1" x14ac:dyDescent="0.2"/>
    <row r="3987" s="229" customFormat="1" ht="17.25" customHeight="1" x14ac:dyDescent="0.2"/>
    <row r="3988" s="229" customFormat="1" ht="17.25" customHeight="1" x14ac:dyDescent="0.2"/>
    <row r="3989" s="229" customFormat="1" ht="17.25" customHeight="1" x14ac:dyDescent="0.2"/>
    <row r="3990" s="229" customFormat="1" ht="17.25" customHeight="1" x14ac:dyDescent="0.2"/>
    <row r="3991" s="229" customFormat="1" ht="17.25" customHeight="1" x14ac:dyDescent="0.2"/>
    <row r="3992" s="229" customFormat="1" ht="17.25" customHeight="1" x14ac:dyDescent="0.2"/>
    <row r="3993" s="229" customFormat="1" ht="17.25" customHeight="1" x14ac:dyDescent="0.2"/>
    <row r="3994" s="229" customFormat="1" ht="17.25" customHeight="1" x14ac:dyDescent="0.2"/>
    <row r="3995" s="229" customFormat="1" ht="17.25" customHeight="1" x14ac:dyDescent="0.2"/>
    <row r="3996" s="229" customFormat="1" ht="17.25" customHeight="1" x14ac:dyDescent="0.2"/>
    <row r="3997" s="229" customFormat="1" ht="17.25" customHeight="1" x14ac:dyDescent="0.2"/>
    <row r="3998" s="229" customFormat="1" ht="17.25" customHeight="1" x14ac:dyDescent="0.2"/>
    <row r="3999" s="229" customFormat="1" ht="17.25" customHeight="1" x14ac:dyDescent="0.2"/>
    <row r="4000" s="229" customFormat="1" ht="17.25" customHeight="1" x14ac:dyDescent="0.2"/>
    <row r="4001" s="229" customFormat="1" ht="17.25" customHeight="1" x14ac:dyDescent="0.2"/>
    <row r="4002" s="229" customFormat="1" ht="17.25" customHeight="1" x14ac:dyDescent="0.2"/>
    <row r="4003" s="229" customFormat="1" ht="17.25" customHeight="1" x14ac:dyDescent="0.2"/>
    <row r="4004" s="229" customFormat="1" ht="17.25" customHeight="1" x14ac:dyDescent="0.2"/>
    <row r="4005" s="229" customFormat="1" ht="17.25" customHeight="1" x14ac:dyDescent="0.2"/>
    <row r="4006" s="229" customFormat="1" ht="17.25" customHeight="1" x14ac:dyDescent="0.2"/>
    <row r="4007" s="229" customFormat="1" ht="17.25" customHeight="1" x14ac:dyDescent="0.2"/>
    <row r="4008" s="229" customFormat="1" ht="17.25" customHeight="1" x14ac:dyDescent="0.2"/>
    <row r="4009" s="229" customFormat="1" ht="17.25" customHeight="1" x14ac:dyDescent="0.2"/>
    <row r="4010" s="229" customFormat="1" ht="17.25" customHeight="1" x14ac:dyDescent="0.2"/>
    <row r="4011" s="229" customFormat="1" ht="17.25" customHeight="1" x14ac:dyDescent="0.2"/>
    <row r="4012" s="229" customFormat="1" ht="17.25" customHeight="1" x14ac:dyDescent="0.2"/>
    <row r="4013" s="229" customFormat="1" ht="17.25" customHeight="1" x14ac:dyDescent="0.2"/>
    <row r="4014" s="229" customFormat="1" ht="17.25" customHeight="1" x14ac:dyDescent="0.2"/>
    <row r="4015" s="229" customFormat="1" ht="17.25" customHeight="1" x14ac:dyDescent="0.2"/>
    <row r="4016" s="229" customFormat="1" ht="17.25" customHeight="1" x14ac:dyDescent="0.2"/>
    <row r="4017" s="229" customFormat="1" ht="17.25" customHeight="1" x14ac:dyDescent="0.2"/>
    <row r="4018" s="229" customFormat="1" ht="17.25" customHeight="1" x14ac:dyDescent="0.2"/>
    <row r="4019" s="229" customFormat="1" ht="17.25" customHeight="1" x14ac:dyDescent="0.2"/>
    <row r="4020" s="229" customFormat="1" ht="17.25" customHeight="1" x14ac:dyDescent="0.2"/>
    <row r="4021" s="229" customFormat="1" ht="17.25" customHeight="1" x14ac:dyDescent="0.2"/>
    <row r="4022" s="229" customFormat="1" ht="17.25" customHeight="1" x14ac:dyDescent="0.2"/>
    <row r="4023" s="229" customFormat="1" ht="17.25" customHeight="1" x14ac:dyDescent="0.2"/>
    <row r="4024" s="229" customFormat="1" ht="17.25" customHeight="1" x14ac:dyDescent="0.2"/>
    <row r="4025" s="229" customFormat="1" ht="17.25" customHeight="1" x14ac:dyDescent="0.2"/>
    <row r="4026" s="229" customFormat="1" ht="17.25" customHeight="1" x14ac:dyDescent="0.2"/>
    <row r="4027" s="229" customFormat="1" ht="17.25" customHeight="1" x14ac:dyDescent="0.2"/>
    <row r="4028" s="229" customFormat="1" ht="17.25" customHeight="1" x14ac:dyDescent="0.2"/>
    <row r="4029" s="229" customFormat="1" ht="17.25" customHeight="1" x14ac:dyDescent="0.2"/>
    <row r="4030" s="229" customFormat="1" ht="17.25" customHeight="1" x14ac:dyDescent="0.2"/>
    <row r="4031" s="229" customFormat="1" ht="17.25" customHeight="1" x14ac:dyDescent="0.2"/>
    <row r="4032" s="229" customFormat="1" ht="17.25" customHeight="1" x14ac:dyDescent="0.2"/>
    <row r="4033" s="229" customFormat="1" ht="17.25" customHeight="1" x14ac:dyDescent="0.2"/>
    <row r="4034" s="229" customFormat="1" ht="17.25" customHeight="1" x14ac:dyDescent="0.2"/>
    <row r="4035" s="229" customFormat="1" ht="17.25" customHeight="1" x14ac:dyDescent="0.2"/>
    <row r="4036" s="229" customFormat="1" ht="17.25" customHeight="1" x14ac:dyDescent="0.2"/>
    <row r="4037" s="229" customFormat="1" ht="17.25" customHeight="1" x14ac:dyDescent="0.2"/>
    <row r="4038" s="229" customFormat="1" ht="17.25" customHeight="1" x14ac:dyDescent="0.2"/>
    <row r="4039" s="229" customFormat="1" ht="17.25" customHeight="1" x14ac:dyDescent="0.2"/>
    <row r="4040" s="229" customFormat="1" ht="17.25" customHeight="1" x14ac:dyDescent="0.2"/>
    <row r="4041" s="229" customFormat="1" ht="17.25" customHeight="1" x14ac:dyDescent="0.2"/>
    <row r="4042" s="229" customFormat="1" ht="17.25" customHeight="1" x14ac:dyDescent="0.2"/>
    <row r="4043" s="229" customFormat="1" ht="17.25" customHeight="1" x14ac:dyDescent="0.2"/>
    <row r="4044" s="229" customFormat="1" ht="17.25" customHeight="1" x14ac:dyDescent="0.2"/>
    <row r="4045" s="229" customFormat="1" ht="17.25" customHeight="1" x14ac:dyDescent="0.2"/>
    <row r="4046" s="229" customFormat="1" ht="17.25" customHeight="1" x14ac:dyDescent="0.2"/>
    <row r="4047" s="229" customFormat="1" ht="17.25" customHeight="1" x14ac:dyDescent="0.2"/>
    <row r="4048" s="229" customFormat="1" ht="17.25" customHeight="1" x14ac:dyDescent="0.2"/>
    <row r="4049" s="229" customFormat="1" ht="17.25" customHeight="1" x14ac:dyDescent="0.2"/>
    <row r="4050" s="229" customFormat="1" ht="17.25" customHeight="1" x14ac:dyDescent="0.2"/>
    <row r="4051" s="229" customFormat="1" ht="17.25" customHeight="1" x14ac:dyDescent="0.2"/>
    <row r="4052" s="229" customFormat="1" ht="17.25" customHeight="1" x14ac:dyDescent="0.2"/>
    <row r="4053" s="229" customFormat="1" ht="17.25" customHeight="1" x14ac:dyDescent="0.2"/>
    <row r="4054" s="229" customFormat="1" ht="17.25" customHeight="1" x14ac:dyDescent="0.2"/>
    <row r="4055" s="229" customFormat="1" ht="17.25" customHeight="1" x14ac:dyDescent="0.2"/>
    <row r="4056" s="229" customFormat="1" ht="17.25" customHeight="1" x14ac:dyDescent="0.2"/>
    <row r="4057" s="229" customFormat="1" ht="17.25" customHeight="1" x14ac:dyDescent="0.2"/>
    <row r="4058" s="229" customFormat="1" ht="17.25" customHeight="1" x14ac:dyDescent="0.2"/>
    <row r="4059" s="229" customFormat="1" ht="17.25" customHeight="1" x14ac:dyDescent="0.2"/>
    <row r="4060" s="229" customFormat="1" ht="17.25" customHeight="1" x14ac:dyDescent="0.2"/>
    <row r="4061" s="229" customFormat="1" ht="17.25" customHeight="1" x14ac:dyDescent="0.2"/>
    <row r="4062" s="229" customFormat="1" ht="17.25" customHeight="1" x14ac:dyDescent="0.2"/>
    <row r="4063" s="229" customFormat="1" ht="17.25" customHeight="1" x14ac:dyDescent="0.2"/>
    <row r="4064" s="229" customFormat="1" ht="17.25" customHeight="1" x14ac:dyDescent="0.2"/>
    <row r="4065" s="229" customFormat="1" ht="17.25" customHeight="1" x14ac:dyDescent="0.2"/>
    <row r="4066" s="229" customFormat="1" ht="17.25" customHeight="1" x14ac:dyDescent="0.2"/>
    <row r="4067" s="229" customFormat="1" ht="17.25" customHeight="1" x14ac:dyDescent="0.2"/>
    <row r="4068" s="229" customFormat="1" ht="17.25" customHeight="1" x14ac:dyDescent="0.2"/>
    <row r="4069" s="229" customFormat="1" ht="17.25" customHeight="1" x14ac:dyDescent="0.2"/>
    <row r="4070" s="229" customFormat="1" ht="17.25" customHeight="1" x14ac:dyDescent="0.2"/>
    <row r="4071" s="229" customFormat="1" ht="17.25" customHeight="1" x14ac:dyDescent="0.2"/>
    <row r="4072" s="229" customFormat="1" ht="17.25" customHeight="1" x14ac:dyDescent="0.2"/>
    <row r="4073" s="229" customFormat="1" ht="17.25" customHeight="1" x14ac:dyDescent="0.2"/>
    <row r="4074" s="229" customFormat="1" ht="17.25" customHeight="1" x14ac:dyDescent="0.2"/>
    <row r="4075" s="229" customFormat="1" ht="17.25" customHeight="1" x14ac:dyDescent="0.2"/>
    <row r="4076" s="229" customFormat="1" ht="17.25" customHeight="1" x14ac:dyDescent="0.2"/>
    <row r="4077" s="229" customFormat="1" ht="17.25" customHeight="1" x14ac:dyDescent="0.2"/>
    <row r="4078" s="229" customFormat="1" ht="17.25" customHeight="1" x14ac:dyDescent="0.2"/>
    <row r="4079" s="229" customFormat="1" ht="17.25" customHeight="1" x14ac:dyDescent="0.2"/>
    <row r="4080" s="229" customFormat="1" ht="17.25" customHeight="1" x14ac:dyDescent="0.2"/>
    <row r="4081" s="229" customFormat="1" ht="17.25" customHeight="1" x14ac:dyDescent="0.2"/>
    <row r="4082" s="229" customFormat="1" ht="17.25" customHeight="1" x14ac:dyDescent="0.2"/>
    <row r="4083" s="229" customFormat="1" ht="17.25" customHeight="1" x14ac:dyDescent="0.2"/>
    <row r="4084" s="229" customFormat="1" ht="17.25" customHeight="1" x14ac:dyDescent="0.2"/>
    <row r="4085" s="229" customFormat="1" ht="17.25" customHeight="1" x14ac:dyDescent="0.2"/>
    <row r="4086" s="229" customFormat="1" ht="17.25" customHeight="1" x14ac:dyDescent="0.2"/>
    <row r="4087" s="229" customFormat="1" ht="17.25" customHeight="1" x14ac:dyDescent="0.2"/>
    <row r="4088" s="229" customFormat="1" ht="17.25" customHeight="1" x14ac:dyDescent="0.2"/>
    <row r="4089" s="229" customFormat="1" ht="17.25" customHeight="1" x14ac:dyDescent="0.2"/>
    <row r="4090" s="229" customFormat="1" ht="17.25" customHeight="1" x14ac:dyDescent="0.2"/>
    <row r="4091" s="229" customFormat="1" ht="17.25" customHeight="1" x14ac:dyDescent="0.2"/>
    <row r="4092" s="229" customFormat="1" ht="17.25" customHeight="1" x14ac:dyDescent="0.2"/>
    <row r="4093" s="229" customFormat="1" ht="17.25" customHeight="1" x14ac:dyDescent="0.2"/>
    <row r="4094" s="229" customFormat="1" ht="17.25" customHeight="1" x14ac:dyDescent="0.2"/>
    <row r="4095" s="229" customFormat="1" ht="17.25" customHeight="1" x14ac:dyDescent="0.2"/>
    <row r="4096" s="229" customFormat="1" ht="17.25" customHeight="1" x14ac:dyDescent="0.2"/>
    <row r="4097" s="229" customFormat="1" ht="17.25" customHeight="1" x14ac:dyDescent="0.2"/>
    <row r="4098" s="229" customFormat="1" ht="17.25" customHeight="1" x14ac:dyDescent="0.2"/>
    <row r="4099" s="229" customFormat="1" ht="17.25" customHeight="1" x14ac:dyDescent="0.2"/>
    <row r="4100" s="229" customFormat="1" ht="17.25" customHeight="1" x14ac:dyDescent="0.2"/>
    <row r="4101" s="229" customFormat="1" ht="17.25" customHeight="1" x14ac:dyDescent="0.2"/>
    <row r="4102" s="229" customFormat="1" ht="17.25" customHeight="1" x14ac:dyDescent="0.2"/>
    <row r="4103" s="229" customFormat="1" ht="17.25" customHeight="1" x14ac:dyDescent="0.2"/>
    <row r="4104" s="229" customFormat="1" ht="17.25" customHeight="1" x14ac:dyDescent="0.2"/>
    <row r="4105" s="229" customFormat="1" ht="17.25" customHeight="1" x14ac:dyDescent="0.2"/>
    <row r="4106" s="229" customFormat="1" ht="17.25" customHeight="1" x14ac:dyDescent="0.2"/>
    <row r="4107" s="229" customFormat="1" ht="17.25" customHeight="1" x14ac:dyDescent="0.2"/>
    <row r="4108" s="229" customFormat="1" ht="17.25" customHeight="1" x14ac:dyDescent="0.2"/>
    <row r="4109" s="229" customFormat="1" ht="17.25" customHeight="1" x14ac:dyDescent="0.2"/>
    <row r="4110" s="229" customFormat="1" ht="17.25" customHeight="1" x14ac:dyDescent="0.2"/>
    <row r="4111" s="229" customFormat="1" ht="17.25" customHeight="1" x14ac:dyDescent="0.2"/>
    <row r="4112" s="229" customFormat="1" ht="17.25" customHeight="1" x14ac:dyDescent="0.2"/>
    <row r="4113" s="229" customFormat="1" ht="17.25" customHeight="1" x14ac:dyDescent="0.2"/>
    <row r="4114" s="229" customFormat="1" ht="17.25" customHeight="1" x14ac:dyDescent="0.2"/>
    <row r="4115" s="229" customFormat="1" ht="17.25" customHeight="1" x14ac:dyDescent="0.2"/>
    <row r="4116" s="229" customFormat="1" ht="17.25" customHeight="1" x14ac:dyDescent="0.2"/>
    <row r="4117" s="229" customFormat="1" ht="17.25" customHeight="1" x14ac:dyDescent="0.2"/>
    <row r="4118" s="229" customFormat="1" ht="17.25" customHeight="1" x14ac:dyDescent="0.2"/>
    <row r="4119" s="229" customFormat="1" ht="17.25" customHeight="1" x14ac:dyDescent="0.2"/>
    <row r="4120" s="229" customFormat="1" ht="17.25" customHeight="1" x14ac:dyDescent="0.2"/>
    <row r="4121" s="229" customFormat="1" ht="17.25" customHeight="1" x14ac:dyDescent="0.2"/>
    <row r="4122" s="229" customFormat="1" ht="17.25" customHeight="1" x14ac:dyDescent="0.2"/>
    <row r="4123" s="229" customFormat="1" ht="17.25" customHeight="1" x14ac:dyDescent="0.2"/>
    <row r="4124" s="229" customFormat="1" ht="17.25" customHeight="1" x14ac:dyDescent="0.2"/>
    <row r="4125" s="229" customFormat="1" ht="17.25" customHeight="1" x14ac:dyDescent="0.2"/>
    <row r="4126" s="229" customFormat="1" ht="17.25" customHeight="1" x14ac:dyDescent="0.2"/>
    <row r="4127" s="229" customFormat="1" ht="17.25" customHeight="1" x14ac:dyDescent="0.2"/>
    <row r="4128" s="229" customFormat="1" ht="17.25" customHeight="1" x14ac:dyDescent="0.2"/>
    <row r="4129" s="229" customFormat="1" ht="17.25" customHeight="1" x14ac:dyDescent="0.2"/>
    <row r="4130" s="229" customFormat="1" ht="17.25" customHeight="1" x14ac:dyDescent="0.2"/>
    <row r="4131" s="229" customFormat="1" ht="17.25" customHeight="1" x14ac:dyDescent="0.2"/>
    <row r="4132" s="229" customFormat="1" ht="17.25" customHeight="1" x14ac:dyDescent="0.2"/>
    <row r="4133" s="229" customFormat="1" ht="17.25" customHeight="1" x14ac:dyDescent="0.2"/>
    <row r="4134" s="229" customFormat="1" ht="17.25" customHeight="1" x14ac:dyDescent="0.2"/>
    <row r="4135" s="229" customFormat="1" ht="17.25" customHeight="1" x14ac:dyDescent="0.2"/>
    <row r="4136" s="229" customFormat="1" ht="17.25" customHeight="1" x14ac:dyDescent="0.2"/>
    <row r="4137" s="229" customFormat="1" ht="17.25" customHeight="1" x14ac:dyDescent="0.2"/>
    <row r="4138" s="229" customFormat="1" ht="17.25" customHeight="1" x14ac:dyDescent="0.2"/>
    <row r="4139" s="229" customFormat="1" ht="17.25" customHeight="1" x14ac:dyDescent="0.2"/>
    <row r="4140" s="229" customFormat="1" ht="17.25" customHeight="1" x14ac:dyDescent="0.2"/>
    <row r="4141" s="229" customFormat="1" ht="17.25" customHeight="1" x14ac:dyDescent="0.2"/>
    <row r="4142" s="229" customFormat="1" ht="17.25" customHeight="1" x14ac:dyDescent="0.2"/>
    <row r="4143" s="229" customFormat="1" ht="17.25" customHeight="1" x14ac:dyDescent="0.2"/>
    <row r="4144" s="229" customFormat="1" ht="17.25" customHeight="1" x14ac:dyDescent="0.2"/>
    <row r="4145" s="229" customFormat="1" ht="17.25" customHeight="1" x14ac:dyDescent="0.2"/>
    <row r="4146" s="229" customFormat="1" ht="17.25" customHeight="1" x14ac:dyDescent="0.2"/>
    <row r="4147" s="229" customFormat="1" ht="17.25" customHeight="1" x14ac:dyDescent="0.2"/>
    <row r="4148" s="229" customFormat="1" ht="17.25" customHeight="1" x14ac:dyDescent="0.2"/>
    <row r="4149" s="229" customFormat="1" ht="17.25" customHeight="1" x14ac:dyDescent="0.2"/>
    <row r="4150" s="229" customFormat="1" ht="17.25" customHeight="1" x14ac:dyDescent="0.2"/>
    <row r="4151" s="229" customFormat="1" ht="17.25" customHeight="1" x14ac:dyDescent="0.2"/>
    <row r="4152" s="229" customFormat="1" ht="17.25" customHeight="1" x14ac:dyDescent="0.2"/>
    <row r="4153" s="229" customFormat="1" ht="17.25" customHeight="1" x14ac:dyDescent="0.2"/>
    <row r="4154" s="229" customFormat="1" ht="17.25" customHeight="1" x14ac:dyDescent="0.2"/>
    <row r="4155" s="229" customFormat="1" ht="17.25" customHeight="1" x14ac:dyDescent="0.2"/>
    <row r="4156" s="229" customFormat="1" ht="17.25" customHeight="1" x14ac:dyDescent="0.2"/>
    <row r="4157" s="229" customFormat="1" ht="17.25" customHeight="1" x14ac:dyDescent="0.2"/>
    <row r="4158" s="229" customFormat="1" ht="17.25" customHeight="1" x14ac:dyDescent="0.2"/>
    <row r="4159" s="229" customFormat="1" ht="17.25" customHeight="1" x14ac:dyDescent="0.2"/>
    <row r="4160" s="229" customFormat="1" ht="17.25" customHeight="1" x14ac:dyDescent="0.2"/>
    <row r="4161" s="229" customFormat="1" ht="17.25" customHeight="1" x14ac:dyDescent="0.2"/>
    <row r="4162" s="229" customFormat="1" ht="17.25" customHeight="1" x14ac:dyDescent="0.2"/>
    <row r="4163" s="229" customFormat="1" ht="17.25" customHeight="1" x14ac:dyDescent="0.2"/>
    <row r="4164" s="229" customFormat="1" ht="17.25" customHeight="1" x14ac:dyDescent="0.2"/>
    <row r="4165" s="229" customFormat="1" ht="17.25" customHeight="1" x14ac:dyDescent="0.2"/>
    <row r="4166" s="229" customFormat="1" ht="17.25" customHeight="1" x14ac:dyDescent="0.2"/>
    <row r="4167" s="229" customFormat="1" ht="17.25" customHeight="1" x14ac:dyDescent="0.2"/>
    <row r="4168" s="229" customFormat="1" ht="17.25" customHeight="1" x14ac:dyDescent="0.2"/>
    <row r="4169" s="229" customFormat="1" ht="17.25" customHeight="1" x14ac:dyDescent="0.2"/>
    <row r="4170" s="229" customFormat="1" ht="17.25" customHeight="1" x14ac:dyDescent="0.2"/>
    <row r="4171" s="229" customFormat="1" ht="17.25" customHeight="1" x14ac:dyDescent="0.2"/>
    <row r="4172" s="229" customFormat="1" ht="17.25" customHeight="1" x14ac:dyDescent="0.2"/>
    <row r="4173" s="229" customFormat="1" ht="17.25" customHeight="1" x14ac:dyDescent="0.2"/>
    <row r="4174" s="229" customFormat="1" ht="17.25" customHeight="1" x14ac:dyDescent="0.2"/>
    <row r="4175" s="229" customFormat="1" ht="17.25" customHeight="1" x14ac:dyDescent="0.2"/>
    <row r="4176" s="229" customFormat="1" ht="17.25" customHeight="1" x14ac:dyDescent="0.2"/>
    <row r="4177" s="229" customFormat="1" ht="17.25" customHeight="1" x14ac:dyDescent="0.2"/>
    <row r="4178" s="229" customFormat="1" ht="17.25" customHeight="1" x14ac:dyDescent="0.2"/>
    <row r="4179" s="229" customFormat="1" ht="17.25" customHeight="1" x14ac:dyDescent="0.2"/>
    <row r="4180" s="229" customFormat="1" ht="17.25" customHeight="1" x14ac:dyDescent="0.2"/>
    <row r="4181" s="229" customFormat="1" ht="17.25" customHeight="1" x14ac:dyDescent="0.2"/>
    <row r="4182" s="229" customFormat="1" ht="17.25" customHeight="1" x14ac:dyDescent="0.2"/>
    <row r="4183" s="229" customFormat="1" ht="17.25" customHeight="1" x14ac:dyDescent="0.2"/>
    <row r="4184" s="229" customFormat="1" ht="17.25" customHeight="1" x14ac:dyDescent="0.2"/>
    <row r="4185" s="229" customFormat="1" ht="17.25" customHeight="1" x14ac:dyDescent="0.2"/>
    <row r="4186" s="229" customFormat="1" ht="17.25" customHeight="1" x14ac:dyDescent="0.2"/>
    <row r="4187" s="229" customFormat="1" ht="17.25" customHeight="1" x14ac:dyDescent="0.2"/>
    <row r="4188" s="229" customFormat="1" ht="17.25" customHeight="1" x14ac:dyDescent="0.2"/>
    <row r="4189" s="229" customFormat="1" ht="17.25" customHeight="1" x14ac:dyDescent="0.2"/>
    <row r="4190" s="229" customFormat="1" ht="17.25" customHeight="1" x14ac:dyDescent="0.2"/>
    <row r="4191" s="229" customFormat="1" ht="17.25" customHeight="1" x14ac:dyDescent="0.2"/>
    <row r="4192" s="229" customFormat="1" ht="17.25" customHeight="1" x14ac:dyDescent="0.2"/>
    <row r="4193" s="229" customFormat="1" ht="17.25" customHeight="1" x14ac:dyDescent="0.2"/>
    <row r="4194" s="229" customFormat="1" ht="17.25" customHeight="1" x14ac:dyDescent="0.2"/>
    <row r="4195" s="229" customFormat="1" ht="17.25" customHeight="1" x14ac:dyDescent="0.2"/>
    <row r="4196" s="229" customFormat="1" ht="17.25" customHeight="1" x14ac:dyDescent="0.2"/>
    <row r="4197" s="229" customFormat="1" ht="17.25" customHeight="1" x14ac:dyDescent="0.2"/>
    <row r="4198" s="229" customFormat="1" ht="17.25" customHeight="1" x14ac:dyDescent="0.2"/>
    <row r="4199" s="229" customFormat="1" ht="17.25" customHeight="1" x14ac:dyDescent="0.2"/>
    <row r="4200" s="229" customFormat="1" ht="17.25" customHeight="1" x14ac:dyDescent="0.2"/>
    <row r="4201" s="229" customFormat="1" ht="17.25" customHeight="1" x14ac:dyDescent="0.2"/>
    <row r="4202" s="229" customFormat="1" ht="17.25" customHeight="1" x14ac:dyDescent="0.2"/>
    <row r="4203" s="229" customFormat="1" ht="17.25" customHeight="1" x14ac:dyDescent="0.2"/>
    <row r="4204" s="229" customFormat="1" ht="17.25" customHeight="1" x14ac:dyDescent="0.2"/>
    <row r="4205" s="229" customFormat="1" ht="17.25" customHeight="1" x14ac:dyDescent="0.2"/>
    <row r="4206" s="229" customFormat="1" ht="17.25" customHeight="1" x14ac:dyDescent="0.2"/>
    <row r="4207" s="229" customFormat="1" ht="17.25" customHeight="1" x14ac:dyDescent="0.2"/>
    <row r="4208" s="229" customFormat="1" ht="17.25" customHeight="1" x14ac:dyDescent="0.2"/>
    <row r="4209" s="229" customFormat="1" ht="17.25" customHeight="1" x14ac:dyDescent="0.2"/>
    <row r="4210" s="229" customFormat="1" ht="17.25" customHeight="1" x14ac:dyDescent="0.2"/>
    <row r="4211" s="229" customFormat="1" ht="17.25" customHeight="1" x14ac:dyDescent="0.2"/>
    <row r="4212" s="229" customFormat="1" ht="17.25" customHeight="1" x14ac:dyDescent="0.2"/>
    <row r="4213" s="229" customFormat="1" ht="17.25" customHeight="1" x14ac:dyDescent="0.2"/>
    <row r="4214" s="229" customFormat="1" ht="17.25" customHeight="1" x14ac:dyDescent="0.2"/>
    <row r="4215" s="229" customFormat="1" ht="17.25" customHeight="1" x14ac:dyDescent="0.2"/>
    <row r="4216" s="229" customFormat="1" ht="17.25" customHeight="1" x14ac:dyDescent="0.2"/>
    <row r="4217" s="229" customFormat="1" ht="17.25" customHeight="1" x14ac:dyDescent="0.2"/>
    <row r="4218" s="229" customFormat="1" ht="17.25" customHeight="1" x14ac:dyDescent="0.2"/>
    <row r="4219" s="229" customFormat="1" ht="17.25" customHeight="1" x14ac:dyDescent="0.2"/>
    <row r="4220" s="229" customFormat="1" ht="17.25" customHeight="1" x14ac:dyDescent="0.2"/>
    <row r="4221" s="229" customFormat="1" ht="17.25" customHeight="1" x14ac:dyDescent="0.2"/>
    <row r="4222" s="229" customFormat="1" ht="17.25" customHeight="1" x14ac:dyDescent="0.2"/>
    <row r="4223" s="229" customFormat="1" ht="17.25" customHeight="1" x14ac:dyDescent="0.2"/>
    <row r="4224" s="229" customFormat="1" ht="17.25" customHeight="1" x14ac:dyDescent="0.2"/>
    <row r="4225" s="229" customFormat="1" ht="17.25" customHeight="1" x14ac:dyDescent="0.2"/>
    <row r="4226" s="229" customFormat="1" ht="14.25" x14ac:dyDescent="0.2"/>
    <row r="4227" s="229" customFormat="1" ht="14.25" x14ac:dyDescent="0.2"/>
    <row r="4228" s="229" customFormat="1" ht="14.25" x14ac:dyDescent="0.2"/>
    <row r="4229" s="229" customFormat="1" ht="14.25" x14ac:dyDescent="0.2"/>
    <row r="4230" s="229" customFormat="1" ht="14.25" x14ac:dyDescent="0.2"/>
    <row r="4231" s="229" customFormat="1" ht="14.25" x14ac:dyDescent="0.2"/>
    <row r="4232" s="229" customFormat="1" ht="14.25" x14ac:dyDescent="0.2"/>
    <row r="4233" s="229" customFormat="1" ht="14.25" x14ac:dyDescent="0.2"/>
    <row r="4234" s="229" customFormat="1" ht="14.25" x14ac:dyDescent="0.2"/>
    <row r="4235" s="229" customFormat="1" ht="14.25" x14ac:dyDescent="0.2"/>
    <row r="4236" s="229" customFormat="1" ht="14.25" x14ac:dyDescent="0.2"/>
    <row r="4237" s="229" customFormat="1" ht="14.25" x14ac:dyDescent="0.2"/>
    <row r="4238" s="229" customFormat="1" ht="14.25" x14ac:dyDescent="0.2"/>
    <row r="4239" s="229" customFormat="1" ht="14.25" x14ac:dyDescent="0.2"/>
    <row r="4240" s="229" customFormat="1" ht="14.25" x14ac:dyDescent="0.2"/>
    <row r="4241" s="229" customFormat="1" ht="14.25" x14ac:dyDescent="0.2"/>
    <row r="4242" s="229" customFormat="1" ht="14.25" x14ac:dyDescent="0.2"/>
    <row r="4243" s="229" customFormat="1" ht="14.25" x14ac:dyDescent="0.2"/>
    <row r="4244" s="229" customFormat="1" ht="14.25" x14ac:dyDescent="0.2"/>
    <row r="4245" s="229" customFormat="1" ht="14.25" x14ac:dyDescent="0.2"/>
    <row r="4246" s="229" customFormat="1" ht="14.25" x14ac:dyDescent="0.2"/>
    <row r="4247" s="229" customFormat="1" ht="14.25" x14ac:dyDescent="0.2"/>
    <row r="4248" s="229" customFormat="1" ht="14.25" x14ac:dyDescent="0.2"/>
    <row r="4249" s="229" customFormat="1" ht="14.25" x14ac:dyDescent="0.2"/>
    <row r="4250" s="229" customFormat="1" ht="14.25" x14ac:dyDescent="0.2"/>
    <row r="4251" s="229" customFormat="1" ht="14.25" x14ac:dyDescent="0.2"/>
    <row r="4252" s="229" customFormat="1" ht="14.25" x14ac:dyDescent="0.2"/>
    <row r="4253" s="229" customFormat="1" ht="14.25" x14ac:dyDescent="0.2"/>
    <row r="4254" s="229" customFormat="1" ht="14.25" x14ac:dyDescent="0.2"/>
    <row r="4255" s="229" customFormat="1" ht="14.25" x14ac:dyDescent="0.2"/>
    <row r="4256" s="229" customFormat="1" ht="14.25" x14ac:dyDescent="0.2"/>
    <row r="4257" s="229" customFormat="1" ht="14.25" x14ac:dyDescent="0.2"/>
    <row r="4258" s="229" customFormat="1" ht="14.25" x14ac:dyDescent="0.2"/>
    <row r="4259" s="229" customFormat="1" ht="14.25" x14ac:dyDescent="0.2"/>
    <row r="4260" s="229" customFormat="1" ht="14.25" x14ac:dyDescent="0.2"/>
    <row r="4261" s="229" customFormat="1" ht="14.25" x14ac:dyDescent="0.2"/>
    <row r="4262" s="229" customFormat="1" ht="14.25" x14ac:dyDescent="0.2"/>
    <row r="4263" s="229" customFormat="1" ht="14.25" x14ac:dyDescent="0.2"/>
    <row r="4264" s="229" customFormat="1" ht="14.25" x14ac:dyDescent="0.2"/>
    <row r="4265" s="229" customFormat="1" ht="14.25" x14ac:dyDescent="0.2"/>
    <row r="4266" s="229" customFormat="1" ht="14.25" x14ac:dyDescent="0.2"/>
    <row r="4267" s="229" customFormat="1" ht="14.25" x14ac:dyDescent="0.2"/>
    <row r="4268" s="229" customFormat="1" ht="14.25" x14ac:dyDescent="0.2"/>
    <row r="4269" s="229" customFormat="1" ht="14.25" x14ac:dyDescent="0.2"/>
    <row r="4270" s="229" customFormat="1" ht="14.25" x14ac:dyDescent="0.2"/>
    <row r="4271" s="229" customFormat="1" ht="14.25" x14ac:dyDescent="0.2"/>
    <row r="4272" s="229" customFormat="1" ht="14.25" x14ac:dyDescent="0.2"/>
    <row r="4273" s="229" customFormat="1" ht="14.25" x14ac:dyDescent="0.2"/>
    <row r="4274" s="229" customFormat="1" ht="14.25" x14ac:dyDescent="0.2"/>
    <row r="4275" s="229" customFormat="1" ht="14.25" x14ac:dyDescent="0.2"/>
    <row r="4276" s="229" customFormat="1" ht="14.25" x14ac:dyDescent="0.2"/>
    <row r="4277" s="229" customFormat="1" ht="14.25" x14ac:dyDescent="0.2"/>
    <row r="4278" s="229" customFormat="1" ht="14.25" x14ac:dyDescent="0.2"/>
    <row r="4279" s="229" customFormat="1" ht="14.25" x14ac:dyDescent="0.2"/>
    <row r="4280" s="229" customFormat="1" ht="14.25" x14ac:dyDescent="0.2"/>
    <row r="4281" s="229" customFormat="1" ht="14.25" x14ac:dyDescent="0.2"/>
    <row r="4282" s="229" customFormat="1" ht="14.25" x14ac:dyDescent="0.2"/>
    <row r="4283" s="229" customFormat="1" ht="14.25" x14ac:dyDescent="0.2"/>
    <row r="4284" s="229" customFormat="1" ht="14.25" x14ac:dyDescent="0.2"/>
    <row r="4285" s="229" customFormat="1" ht="14.25" x14ac:dyDescent="0.2"/>
    <row r="4286" s="229" customFormat="1" ht="14.25" x14ac:dyDescent="0.2"/>
    <row r="4287" s="229" customFormat="1" ht="14.25" x14ac:dyDescent="0.2"/>
    <row r="4288" s="229" customFormat="1" ht="14.25" x14ac:dyDescent="0.2"/>
    <row r="4289" s="229" customFormat="1" ht="14.25" x14ac:dyDescent="0.2"/>
    <row r="4290" s="229" customFormat="1" ht="14.25" x14ac:dyDescent="0.2"/>
    <row r="4291" s="229" customFormat="1" ht="14.25" x14ac:dyDescent="0.2"/>
    <row r="4292" s="229" customFormat="1" ht="14.25" x14ac:dyDescent="0.2"/>
    <row r="4293" s="229" customFormat="1" ht="14.25" x14ac:dyDescent="0.2"/>
    <row r="4294" s="229" customFormat="1" ht="14.25" x14ac:dyDescent="0.2"/>
    <row r="4295" s="229" customFormat="1" ht="14.25" x14ac:dyDescent="0.2"/>
    <row r="4296" s="229" customFormat="1" ht="14.25" x14ac:dyDescent="0.2"/>
    <row r="4297" s="229" customFormat="1" ht="14.25" x14ac:dyDescent="0.2"/>
    <row r="4298" s="229" customFormat="1" ht="14.25" x14ac:dyDescent="0.2"/>
    <row r="4299" s="229" customFormat="1" ht="14.25" x14ac:dyDescent="0.2"/>
    <row r="4300" s="229" customFormat="1" ht="14.25" x14ac:dyDescent="0.2"/>
    <row r="4301" s="229" customFormat="1" ht="14.25" x14ac:dyDescent="0.2"/>
    <row r="4302" s="229" customFormat="1" ht="14.25" x14ac:dyDescent="0.2"/>
    <row r="4303" s="229" customFormat="1" ht="14.25" x14ac:dyDescent="0.2"/>
    <row r="4304" s="229" customFormat="1" ht="14.25" x14ac:dyDescent="0.2"/>
    <row r="4305" s="229" customFormat="1" ht="14.25" x14ac:dyDescent="0.2"/>
    <row r="4306" s="229" customFormat="1" ht="14.25" x14ac:dyDescent="0.2"/>
    <row r="4307" s="229" customFormat="1" ht="14.25" x14ac:dyDescent="0.2"/>
    <row r="4308" s="229" customFormat="1" ht="14.25" x14ac:dyDescent="0.2"/>
    <row r="4309" s="229" customFormat="1" ht="14.25" x14ac:dyDescent="0.2"/>
    <row r="4310" s="229" customFormat="1" ht="14.25" x14ac:dyDescent="0.2"/>
    <row r="4311" s="229" customFormat="1" ht="14.25" x14ac:dyDescent="0.2"/>
    <row r="4312" s="229" customFormat="1" ht="14.25" x14ac:dyDescent="0.2"/>
    <row r="4313" s="229" customFormat="1" ht="14.25" x14ac:dyDescent="0.2"/>
    <row r="4314" s="229" customFormat="1" ht="14.25" x14ac:dyDescent="0.2"/>
    <row r="4315" s="229" customFormat="1" ht="14.25" x14ac:dyDescent="0.2"/>
    <row r="4316" s="229" customFormat="1" ht="14.25" x14ac:dyDescent="0.2"/>
    <row r="4317" s="229" customFormat="1" ht="14.25" x14ac:dyDescent="0.2"/>
    <row r="4318" s="229" customFormat="1" ht="14.25" x14ac:dyDescent="0.2"/>
    <row r="4319" s="229" customFormat="1" ht="14.25" x14ac:dyDescent="0.2"/>
    <row r="4320" s="229" customFormat="1" ht="14.25" x14ac:dyDescent="0.2"/>
    <row r="4321" s="229" customFormat="1" ht="14.25" x14ac:dyDescent="0.2"/>
    <row r="4322" s="229" customFormat="1" ht="14.25" x14ac:dyDescent="0.2"/>
    <row r="4323" s="229" customFormat="1" ht="14.25" x14ac:dyDescent="0.2"/>
    <row r="4324" s="229" customFormat="1" ht="14.25" x14ac:dyDescent="0.2"/>
    <row r="4325" s="229" customFormat="1" ht="14.25" x14ac:dyDescent="0.2"/>
    <row r="4326" s="229" customFormat="1" ht="14.25" x14ac:dyDescent="0.2"/>
    <row r="4327" s="229" customFormat="1" ht="14.25" x14ac:dyDescent="0.2"/>
    <row r="4328" s="229" customFormat="1" ht="14.25" x14ac:dyDescent="0.2"/>
    <row r="4329" s="229" customFormat="1" ht="14.25" x14ac:dyDescent="0.2"/>
    <row r="4330" s="229" customFormat="1" ht="14.25" x14ac:dyDescent="0.2"/>
    <row r="4331" s="229" customFormat="1" ht="14.25" x14ac:dyDescent="0.2"/>
    <row r="4332" s="229" customFormat="1" ht="14.25" x14ac:dyDescent="0.2"/>
    <row r="4333" s="229" customFormat="1" ht="14.25" x14ac:dyDescent="0.2"/>
    <row r="4334" s="229" customFormat="1" ht="14.25" x14ac:dyDescent="0.2"/>
    <row r="4335" s="229" customFormat="1" ht="14.25" x14ac:dyDescent="0.2"/>
    <row r="4336" s="229" customFormat="1" ht="14.25" x14ac:dyDescent="0.2"/>
    <row r="4337" s="229" customFormat="1" ht="14.25" x14ac:dyDescent="0.2"/>
    <row r="4338" s="229" customFormat="1" ht="14.25" x14ac:dyDescent="0.2"/>
    <row r="4339" s="229" customFormat="1" ht="14.25" x14ac:dyDescent="0.2"/>
    <row r="4340" s="229" customFormat="1" ht="14.25" x14ac:dyDescent="0.2"/>
    <row r="4341" s="229" customFormat="1" ht="14.25" x14ac:dyDescent="0.2"/>
    <row r="4342" s="229" customFormat="1" ht="14.25" x14ac:dyDescent="0.2"/>
    <row r="4343" s="229" customFormat="1" ht="14.25" x14ac:dyDescent="0.2"/>
    <row r="4344" s="229" customFormat="1" ht="14.25" x14ac:dyDescent="0.2"/>
    <row r="4345" s="229" customFormat="1" ht="14.25" x14ac:dyDescent="0.2"/>
    <row r="4346" s="229" customFormat="1" ht="14.25" x14ac:dyDescent="0.2"/>
    <row r="4347" s="229" customFormat="1" ht="14.25" x14ac:dyDescent="0.2"/>
    <row r="4348" s="229" customFormat="1" ht="14.25" x14ac:dyDescent="0.2"/>
    <row r="4349" s="229" customFormat="1" ht="14.25" x14ac:dyDescent="0.2"/>
    <row r="4350" s="229" customFormat="1" ht="14.25" x14ac:dyDescent="0.2"/>
    <row r="4351" s="229" customFormat="1" ht="14.25" x14ac:dyDescent="0.2"/>
    <row r="4352" s="229" customFormat="1" ht="14.25" x14ac:dyDescent="0.2"/>
    <row r="4353" s="229" customFormat="1" ht="14.25" x14ac:dyDescent="0.2"/>
    <row r="4354" s="229" customFormat="1" ht="14.25" x14ac:dyDescent="0.2"/>
    <row r="4355" s="229" customFormat="1" ht="14.25" x14ac:dyDescent="0.2"/>
    <row r="4356" s="229" customFormat="1" ht="14.25" x14ac:dyDescent="0.2"/>
    <row r="4357" s="229" customFormat="1" ht="14.25" x14ac:dyDescent="0.2"/>
    <row r="4358" s="229" customFormat="1" ht="14.25" x14ac:dyDescent="0.2"/>
    <row r="4359" s="229" customFormat="1" ht="14.25" x14ac:dyDescent="0.2"/>
    <row r="4360" s="229" customFormat="1" ht="14.25" x14ac:dyDescent="0.2"/>
    <row r="4361" s="229" customFormat="1" ht="14.25" x14ac:dyDescent="0.2"/>
    <row r="4362" s="229" customFormat="1" ht="14.25" x14ac:dyDescent="0.2"/>
    <row r="4363" s="229" customFormat="1" ht="14.25" x14ac:dyDescent="0.2"/>
    <row r="4364" s="229" customFormat="1" ht="14.25" x14ac:dyDescent="0.2"/>
    <row r="4365" s="229" customFormat="1" ht="14.25" x14ac:dyDescent="0.2"/>
    <row r="4366" s="229" customFormat="1" ht="14.25" x14ac:dyDescent="0.2"/>
    <row r="4367" s="229" customFormat="1" ht="14.25" x14ac:dyDescent="0.2"/>
    <row r="4368" s="229" customFormat="1" ht="14.25" x14ac:dyDescent="0.2"/>
    <row r="4369" s="229" customFormat="1" ht="14.25" x14ac:dyDescent="0.2"/>
    <row r="4370" s="229" customFormat="1" ht="14.25" x14ac:dyDescent="0.2"/>
    <row r="4371" s="229" customFormat="1" ht="14.25" x14ac:dyDescent="0.2"/>
    <row r="4372" s="229" customFormat="1" ht="14.25" x14ac:dyDescent="0.2"/>
    <row r="4373" s="229" customFormat="1" ht="14.25" x14ac:dyDescent="0.2"/>
    <row r="4374" s="229" customFormat="1" ht="14.25" x14ac:dyDescent="0.2"/>
    <row r="4375" s="229" customFormat="1" ht="14.25" x14ac:dyDescent="0.2"/>
    <row r="4376" s="229" customFormat="1" ht="14.25" x14ac:dyDescent="0.2"/>
    <row r="4377" s="229" customFormat="1" ht="14.25" x14ac:dyDescent="0.2"/>
    <row r="4378" s="229" customFormat="1" ht="14.25" x14ac:dyDescent="0.2"/>
    <row r="4379" s="229" customFormat="1" ht="14.25" x14ac:dyDescent="0.2"/>
    <row r="4380" s="229" customFormat="1" ht="14.25" x14ac:dyDescent="0.2"/>
    <row r="4381" s="229" customFormat="1" ht="14.25" x14ac:dyDescent="0.2"/>
    <row r="4382" s="229" customFormat="1" ht="14.25" x14ac:dyDescent="0.2"/>
    <row r="4383" s="229" customFormat="1" ht="14.25" x14ac:dyDescent="0.2"/>
    <row r="4384" s="229" customFormat="1" ht="14.25" x14ac:dyDescent="0.2"/>
    <row r="4385" s="229" customFormat="1" ht="14.25" x14ac:dyDescent="0.2"/>
    <row r="4386" s="229" customFormat="1" ht="14.25" x14ac:dyDescent="0.2"/>
    <row r="4387" s="229" customFormat="1" ht="14.25" x14ac:dyDescent="0.2"/>
    <row r="4388" s="229" customFormat="1" ht="14.25" x14ac:dyDescent="0.2"/>
    <row r="4389" s="229" customFormat="1" ht="14.25" x14ac:dyDescent="0.2"/>
    <row r="4390" s="229" customFormat="1" ht="14.25" x14ac:dyDescent="0.2"/>
    <row r="4391" s="229" customFormat="1" ht="14.25" x14ac:dyDescent="0.2"/>
    <row r="4392" s="229" customFormat="1" ht="14.25" x14ac:dyDescent="0.2"/>
    <row r="4393" s="229" customFormat="1" ht="14.25" x14ac:dyDescent="0.2"/>
    <row r="4394" s="229" customFormat="1" ht="14.25" x14ac:dyDescent="0.2"/>
    <row r="4395" s="229" customFormat="1" ht="14.25" x14ac:dyDescent="0.2"/>
    <row r="4396" s="229" customFormat="1" ht="14.25" x14ac:dyDescent="0.2"/>
    <row r="4397" s="229" customFormat="1" ht="14.25" x14ac:dyDescent="0.2"/>
    <row r="4398" s="229" customFormat="1" ht="14.25" x14ac:dyDescent="0.2"/>
    <row r="4399" s="229" customFormat="1" ht="14.25" x14ac:dyDescent="0.2"/>
    <row r="4400" s="229" customFormat="1" ht="14.25" x14ac:dyDescent="0.2"/>
    <row r="4401" s="229" customFormat="1" ht="14.25" x14ac:dyDescent="0.2"/>
    <row r="4402" s="229" customFormat="1" ht="14.25" x14ac:dyDescent="0.2"/>
    <row r="4403" s="229" customFormat="1" ht="14.25" x14ac:dyDescent="0.2"/>
    <row r="4404" s="229" customFormat="1" ht="14.25" x14ac:dyDescent="0.2"/>
    <row r="4405" s="229" customFormat="1" ht="14.25" x14ac:dyDescent="0.2"/>
    <row r="4406" s="229" customFormat="1" ht="14.25" x14ac:dyDescent="0.2"/>
    <row r="4407" s="229" customFormat="1" ht="14.25" x14ac:dyDescent="0.2"/>
    <row r="4408" s="229" customFormat="1" ht="14.25" x14ac:dyDescent="0.2"/>
    <row r="4409" s="229" customFormat="1" ht="14.25" x14ac:dyDescent="0.2"/>
    <row r="4410" s="229" customFormat="1" ht="14.25" x14ac:dyDescent="0.2"/>
    <row r="4411" s="229" customFormat="1" ht="14.25" x14ac:dyDescent="0.2"/>
    <row r="4412" s="229" customFormat="1" ht="14.25" x14ac:dyDescent="0.2"/>
    <row r="4413" s="229" customFormat="1" ht="14.25" x14ac:dyDescent="0.2"/>
    <row r="4414" s="229" customFormat="1" ht="14.25" x14ac:dyDescent="0.2"/>
    <row r="4415" s="229" customFormat="1" ht="14.25" x14ac:dyDescent="0.2"/>
    <row r="4416" s="229" customFormat="1" ht="14.25" x14ac:dyDescent="0.2"/>
    <row r="4417" s="229" customFormat="1" ht="14.25" x14ac:dyDescent="0.2"/>
    <row r="4418" s="229" customFormat="1" ht="14.25" x14ac:dyDescent="0.2"/>
    <row r="4419" s="229" customFormat="1" ht="14.25" x14ac:dyDescent="0.2"/>
    <row r="4420" s="229" customFormat="1" ht="14.25" x14ac:dyDescent="0.2"/>
    <row r="4421" s="229" customFormat="1" ht="14.25" x14ac:dyDescent="0.2"/>
    <row r="4422" s="229" customFormat="1" ht="14.25" x14ac:dyDescent="0.2"/>
    <row r="4423" s="229" customFormat="1" ht="14.25" x14ac:dyDescent="0.2"/>
    <row r="4424" s="229" customFormat="1" ht="14.25" x14ac:dyDescent="0.2"/>
    <row r="4425" s="229" customFormat="1" ht="14.25" x14ac:dyDescent="0.2"/>
    <row r="4426" s="229" customFormat="1" ht="14.25" x14ac:dyDescent="0.2"/>
    <row r="4427" s="229" customFormat="1" ht="14.25" x14ac:dyDescent="0.2"/>
    <row r="4428" s="229" customFormat="1" ht="14.25" x14ac:dyDescent="0.2"/>
    <row r="4429" s="229" customFormat="1" ht="14.25" x14ac:dyDescent="0.2"/>
    <row r="4430" s="229" customFormat="1" ht="14.25" x14ac:dyDescent="0.2"/>
    <row r="4431" s="229" customFormat="1" ht="14.25" x14ac:dyDescent="0.2"/>
    <row r="4432" s="229" customFormat="1" ht="14.25" x14ac:dyDescent="0.2"/>
    <row r="4433" s="229" customFormat="1" ht="14.25" x14ac:dyDescent="0.2"/>
    <row r="4434" s="229" customFormat="1" ht="14.25" x14ac:dyDescent="0.2"/>
    <row r="4435" s="229" customFormat="1" ht="14.25" x14ac:dyDescent="0.2"/>
    <row r="4436" s="229" customFormat="1" ht="14.25" x14ac:dyDescent="0.2"/>
    <row r="4437" s="229" customFormat="1" ht="14.25" x14ac:dyDescent="0.2"/>
    <row r="4438" s="229" customFormat="1" ht="14.25" x14ac:dyDescent="0.2"/>
    <row r="4439" s="229" customFormat="1" ht="14.25" x14ac:dyDescent="0.2"/>
    <row r="4440" s="229" customFormat="1" ht="14.25" x14ac:dyDescent="0.2"/>
    <row r="4441" s="229" customFormat="1" ht="14.25" x14ac:dyDescent="0.2"/>
    <row r="4442" s="229" customFormat="1" ht="14.25" x14ac:dyDescent="0.2"/>
    <row r="4443" s="229" customFormat="1" ht="14.25" x14ac:dyDescent="0.2"/>
    <row r="4444" s="229" customFormat="1" ht="14.25" x14ac:dyDescent="0.2"/>
    <row r="4445" s="229" customFormat="1" ht="14.25" x14ac:dyDescent="0.2"/>
    <row r="4446" s="229" customFormat="1" ht="14.25" x14ac:dyDescent="0.2"/>
    <row r="4447" s="229" customFormat="1" ht="14.25" x14ac:dyDescent="0.2"/>
    <row r="4448" s="229" customFormat="1" ht="14.25" x14ac:dyDescent="0.2"/>
    <row r="4449" s="229" customFormat="1" ht="14.25" x14ac:dyDescent="0.2"/>
    <row r="4450" s="229" customFormat="1" ht="14.25" x14ac:dyDescent="0.2"/>
    <row r="4451" s="229" customFormat="1" ht="14.25" x14ac:dyDescent="0.2"/>
    <row r="4452" s="229" customFormat="1" ht="14.25" x14ac:dyDescent="0.2"/>
    <row r="4453" s="229" customFormat="1" ht="14.25" x14ac:dyDescent="0.2"/>
    <row r="4454" s="229" customFormat="1" ht="14.25" x14ac:dyDescent="0.2"/>
    <row r="4455" s="229" customFormat="1" ht="14.25" x14ac:dyDescent="0.2"/>
    <row r="4456" s="229" customFormat="1" ht="14.25" x14ac:dyDescent="0.2"/>
    <row r="4457" s="229" customFormat="1" ht="14.25" x14ac:dyDescent="0.2"/>
    <row r="4458" s="229" customFormat="1" ht="14.25" x14ac:dyDescent="0.2"/>
    <row r="4459" s="229" customFormat="1" ht="14.25" x14ac:dyDescent="0.2"/>
    <row r="4460" s="229" customFormat="1" ht="14.25" x14ac:dyDescent="0.2"/>
    <row r="4461" s="229" customFormat="1" ht="14.25" x14ac:dyDescent="0.2"/>
    <row r="4462" s="229" customFormat="1" ht="14.25" x14ac:dyDescent="0.2"/>
    <row r="4463" s="229" customFormat="1" ht="14.25" x14ac:dyDescent="0.2"/>
    <row r="4464" s="229" customFormat="1" ht="14.25" x14ac:dyDescent="0.2"/>
    <row r="4465" s="229" customFormat="1" ht="14.25" x14ac:dyDescent="0.2"/>
    <row r="4466" s="229" customFormat="1" ht="14.25" x14ac:dyDescent="0.2"/>
    <row r="4467" s="229" customFormat="1" ht="14.25" x14ac:dyDescent="0.2"/>
    <row r="4468" s="229" customFormat="1" ht="14.25" x14ac:dyDescent="0.2"/>
    <row r="4469" s="229" customFormat="1" ht="14.25" x14ac:dyDescent="0.2"/>
    <row r="4470" s="229" customFormat="1" ht="14.25" x14ac:dyDescent="0.2"/>
    <row r="4471" s="229" customFormat="1" ht="14.25" x14ac:dyDescent="0.2"/>
    <row r="4472" s="229" customFormat="1" ht="14.25" x14ac:dyDescent="0.2"/>
    <row r="4473" s="229" customFormat="1" ht="14.25" x14ac:dyDescent="0.2"/>
    <row r="4474" s="229" customFormat="1" ht="14.25" x14ac:dyDescent="0.2"/>
    <row r="4475" s="229" customFormat="1" ht="14.25" x14ac:dyDescent="0.2"/>
    <row r="4476" s="229" customFormat="1" ht="14.25" x14ac:dyDescent="0.2"/>
    <row r="4477" s="229" customFormat="1" ht="14.25" x14ac:dyDescent="0.2"/>
    <row r="4478" s="229" customFormat="1" ht="14.25" x14ac:dyDescent="0.2"/>
    <row r="4479" s="229" customFormat="1" ht="14.25" x14ac:dyDescent="0.2"/>
    <row r="4480" s="229" customFormat="1" ht="14.25" x14ac:dyDescent="0.2"/>
    <row r="4481" s="229" customFormat="1" ht="14.25" x14ac:dyDescent="0.2"/>
    <row r="4482" s="229" customFormat="1" ht="14.25" x14ac:dyDescent="0.2"/>
    <row r="4483" s="229" customFormat="1" ht="14.25" x14ac:dyDescent="0.2"/>
    <row r="4484" s="229" customFormat="1" ht="14.25" x14ac:dyDescent="0.2"/>
    <row r="4485" s="229" customFormat="1" ht="14.25" x14ac:dyDescent="0.2"/>
    <row r="4486" s="229" customFormat="1" ht="14.25" x14ac:dyDescent="0.2"/>
    <row r="4487" s="229" customFormat="1" ht="14.25" x14ac:dyDescent="0.2"/>
    <row r="4488" s="229" customFormat="1" ht="14.25" x14ac:dyDescent="0.2"/>
    <row r="4489" s="229" customFormat="1" ht="14.25" x14ac:dyDescent="0.2"/>
    <row r="4490" s="229" customFormat="1" ht="14.25" x14ac:dyDescent="0.2"/>
    <row r="4491" s="229" customFormat="1" ht="14.25" x14ac:dyDescent="0.2"/>
    <row r="4492" s="229" customFormat="1" ht="14.25" x14ac:dyDescent="0.2"/>
    <row r="4493" s="229" customFormat="1" ht="14.25" x14ac:dyDescent="0.2"/>
    <row r="4494" s="229" customFormat="1" ht="14.25" x14ac:dyDescent="0.2"/>
    <row r="4495" s="229" customFormat="1" ht="14.25" x14ac:dyDescent="0.2"/>
    <row r="4496" s="229" customFormat="1" ht="14.25" x14ac:dyDescent="0.2"/>
    <row r="4497" s="229" customFormat="1" ht="14.25" x14ac:dyDescent="0.2"/>
    <row r="4498" s="229" customFormat="1" ht="14.25" x14ac:dyDescent="0.2"/>
    <row r="4499" s="229" customFormat="1" ht="14.25" x14ac:dyDescent="0.2"/>
    <row r="4500" s="229" customFormat="1" ht="14.25" x14ac:dyDescent="0.2"/>
    <row r="4501" s="229" customFormat="1" ht="14.25" x14ac:dyDescent="0.2"/>
    <row r="4502" s="229" customFormat="1" ht="14.25" x14ac:dyDescent="0.2"/>
    <row r="4503" s="229" customFormat="1" ht="14.25" x14ac:dyDescent="0.2"/>
    <row r="4504" s="229" customFormat="1" ht="14.25" x14ac:dyDescent="0.2"/>
    <row r="4505" s="229" customFormat="1" ht="14.25" x14ac:dyDescent="0.2"/>
    <row r="4506" s="229" customFormat="1" ht="14.25" x14ac:dyDescent="0.2"/>
    <row r="4507" s="229" customFormat="1" ht="14.25" x14ac:dyDescent="0.2"/>
    <row r="4508" s="229" customFormat="1" ht="14.25" x14ac:dyDescent="0.2"/>
    <row r="4509" s="229" customFormat="1" ht="14.25" x14ac:dyDescent="0.2"/>
    <row r="4510" s="229" customFormat="1" ht="14.25" x14ac:dyDescent="0.2"/>
    <row r="4511" s="229" customFormat="1" ht="14.25" x14ac:dyDescent="0.2"/>
    <row r="4512" s="229" customFormat="1" ht="14.25" x14ac:dyDescent="0.2"/>
    <row r="4513" s="229" customFormat="1" ht="14.25" x14ac:dyDescent="0.2"/>
    <row r="4514" s="229" customFormat="1" ht="14.25" x14ac:dyDescent="0.2"/>
    <row r="4515" s="229" customFormat="1" ht="14.25" x14ac:dyDescent="0.2"/>
    <row r="4516" s="229" customFormat="1" ht="14.25" x14ac:dyDescent="0.2"/>
    <row r="4517" s="229" customFormat="1" ht="14.25" x14ac:dyDescent="0.2"/>
    <row r="4518" s="229" customFormat="1" ht="14.25" x14ac:dyDescent="0.2"/>
    <row r="4519" s="229" customFormat="1" ht="14.25" x14ac:dyDescent="0.2"/>
    <row r="4520" s="229" customFormat="1" ht="14.25" x14ac:dyDescent="0.2"/>
    <row r="4521" s="229" customFormat="1" ht="14.25" x14ac:dyDescent="0.2"/>
    <row r="4522" s="229" customFormat="1" ht="14.25" x14ac:dyDescent="0.2"/>
    <row r="4523" s="229" customFormat="1" ht="14.25" x14ac:dyDescent="0.2"/>
    <row r="4524" s="229" customFormat="1" ht="14.25" x14ac:dyDescent="0.2"/>
    <row r="4525" s="229" customFormat="1" ht="14.25" x14ac:dyDescent="0.2"/>
    <row r="4526" s="229" customFormat="1" ht="14.25" x14ac:dyDescent="0.2"/>
    <row r="4527" s="229" customFormat="1" ht="14.25" x14ac:dyDescent="0.2"/>
    <row r="4528" s="229" customFormat="1" ht="14.25" x14ac:dyDescent="0.2"/>
    <row r="4529" s="229" customFormat="1" ht="14.25" x14ac:dyDescent="0.2"/>
    <row r="4530" s="229" customFormat="1" ht="14.25" x14ac:dyDescent="0.2"/>
    <row r="4531" s="229" customFormat="1" ht="14.25" x14ac:dyDescent="0.2"/>
    <row r="4532" s="229" customFormat="1" ht="14.25" x14ac:dyDescent="0.2"/>
    <row r="4533" s="229" customFormat="1" ht="14.25" x14ac:dyDescent="0.2"/>
    <row r="4534" s="229" customFormat="1" ht="14.25" x14ac:dyDescent="0.2"/>
    <row r="4535" s="229" customFormat="1" ht="14.25" x14ac:dyDescent="0.2"/>
    <row r="4536" s="229" customFormat="1" ht="14.25" x14ac:dyDescent="0.2"/>
    <row r="4537" s="229" customFormat="1" ht="14.25" x14ac:dyDescent="0.2"/>
    <row r="4538" s="229" customFormat="1" ht="14.25" x14ac:dyDescent="0.2"/>
    <row r="4539" s="229" customFormat="1" ht="14.25" x14ac:dyDescent="0.2"/>
    <row r="4540" s="229" customFormat="1" ht="14.25" x14ac:dyDescent="0.2"/>
    <row r="4541" s="229" customFormat="1" ht="14.25" x14ac:dyDescent="0.2"/>
    <row r="4542" s="229" customFormat="1" ht="14.25" x14ac:dyDescent="0.2"/>
    <row r="4543" s="229" customFormat="1" ht="14.25" x14ac:dyDescent="0.2"/>
    <row r="4544" s="229" customFormat="1" ht="14.25" x14ac:dyDescent="0.2"/>
    <row r="4545" s="229" customFormat="1" ht="14.25" x14ac:dyDescent="0.2"/>
    <row r="4546" s="229" customFormat="1" ht="14.25" x14ac:dyDescent="0.2"/>
    <row r="4547" s="229" customFormat="1" ht="14.25" x14ac:dyDescent="0.2"/>
    <row r="4548" s="229" customFormat="1" ht="14.25" x14ac:dyDescent="0.2"/>
    <row r="4549" s="229" customFormat="1" ht="14.25" x14ac:dyDescent="0.2"/>
    <row r="4550" s="229" customFormat="1" ht="14.25" x14ac:dyDescent="0.2"/>
    <row r="4551" s="229" customFormat="1" ht="14.25" x14ac:dyDescent="0.2"/>
    <row r="4552" s="229" customFormat="1" ht="14.25" x14ac:dyDescent="0.2"/>
    <row r="4553" s="229" customFormat="1" ht="14.25" x14ac:dyDescent="0.2"/>
    <row r="4554" s="229" customFormat="1" ht="14.25" x14ac:dyDescent="0.2"/>
    <row r="4555" s="229" customFormat="1" ht="14.25" x14ac:dyDescent="0.2"/>
    <row r="4556" s="229" customFormat="1" ht="14.25" x14ac:dyDescent="0.2"/>
    <row r="4557" s="229" customFormat="1" ht="14.25" x14ac:dyDescent="0.2"/>
    <row r="4558" s="229" customFormat="1" ht="14.25" x14ac:dyDescent="0.2"/>
    <row r="4559" s="229" customFormat="1" ht="14.25" x14ac:dyDescent="0.2"/>
    <row r="4560" s="229" customFormat="1" ht="14.25" x14ac:dyDescent="0.2"/>
    <row r="4561" s="229" customFormat="1" ht="14.25" x14ac:dyDescent="0.2"/>
    <row r="4562" s="229" customFormat="1" ht="14.25" x14ac:dyDescent="0.2"/>
    <row r="4563" s="229" customFormat="1" ht="14.25" x14ac:dyDescent="0.2"/>
    <row r="4564" s="229" customFormat="1" ht="14.25" x14ac:dyDescent="0.2"/>
    <row r="4565" s="229" customFormat="1" ht="14.25" x14ac:dyDescent="0.2"/>
    <row r="4566" s="229" customFormat="1" ht="14.25" x14ac:dyDescent="0.2"/>
    <row r="4567" s="229" customFormat="1" ht="14.25" x14ac:dyDescent="0.2"/>
    <row r="4568" s="229" customFormat="1" ht="14.25" x14ac:dyDescent="0.2"/>
    <row r="4569" s="229" customFormat="1" ht="14.25" x14ac:dyDescent="0.2"/>
    <row r="4570" s="229" customFormat="1" ht="14.25" x14ac:dyDescent="0.2"/>
    <row r="4571" s="229" customFormat="1" ht="14.25" x14ac:dyDescent="0.2"/>
    <row r="4572" s="229" customFormat="1" ht="14.25" x14ac:dyDescent="0.2"/>
    <row r="4573" s="229" customFormat="1" ht="14.25" x14ac:dyDescent="0.2"/>
    <row r="4574" s="229" customFormat="1" ht="14.25" x14ac:dyDescent="0.2"/>
    <row r="4575" s="229" customFormat="1" ht="14.25" x14ac:dyDescent="0.2"/>
    <row r="4576" s="229" customFormat="1" ht="14.25" x14ac:dyDescent="0.2"/>
    <row r="4577" s="229" customFormat="1" ht="14.25" x14ac:dyDescent="0.2"/>
    <row r="4578" s="229" customFormat="1" ht="14.25" x14ac:dyDescent="0.2"/>
    <row r="4579" s="229" customFormat="1" ht="14.25" x14ac:dyDescent="0.2"/>
    <row r="4580" s="229" customFormat="1" ht="14.25" x14ac:dyDescent="0.2"/>
    <row r="4581" s="229" customFormat="1" ht="14.25" x14ac:dyDescent="0.2"/>
    <row r="4582" s="229" customFormat="1" ht="14.25" x14ac:dyDescent="0.2"/>
    <row r="4583" s="229" customFormat="1" ht="14.25" x14ac:dyDescent="0.2"/>
    <row r="4584" s="229" customFormat="1" ht="14.25" x14ac:dyDescent="0.2"/>
    <row r="4585" s="229" customFormat="1" ht="14.25" x14ac:dyDescent="0.2"/>
    <row r="4586" s="229" customFormat="1" ht="14.25" x14ac:dyDescent="0.2"/>
    <row r="4587" s="229" customFormat="1" ht="14.25" x14ac:dyDescent="0.2"/>
    <row r="4588" s="229" customFormat="1" ht="14.25" x14ac:dyDescent="0.2"/>
    <row r="4589" s="229" customFormat="1" ht="14.25" x14ac:dyDescent="0.2"/>
    <row r="4590" s="229" customFormat="1" ht="14.25" x14ac:dyDescent="0.2"/>
    <row r="4591" s="229" customFormat="1" ht="14.25" x14ac:dyDescent="0.2"/>
    <row r="4592" s="229" customFormat="1" ht="14.25" x14ac:dyDescent="0.2"/>
    <row r="4593" s="229" customFormat="1" ht="14.25" x14ac:dyDescent="0.2"/>
    <row r="4594" s="229" customFormat="1" ht="14.25" x14ac:dyDescent="0.2"/>
    <row r="4595" s="229" customFormat="1" ht="14.25" x14ac:dyDescent="0.2"/>
    <row r="4596" s="229" customFormat="1" ht="14.25" x14ac:dyDescent="0.2"/>
    <row r="4597" s="229" customFormat="1" ht="14.25" x14ac:dyDescent="0.2"/>
    <row r="4598" s="229" customFormat="1" ht="14.25" x14ac:dyDescent="0.2"/>
    <row r="4599" s="229" customFormat="1" ht="14.25" x14ac:dyDescent="0.2"/>
    <row r="4600" s="229" customFormat="1" ht="14.25" x14ac:dyDescent="0.2"/>
    <row r="4601" s="229" customFormat="1" ht="14.25" x14ac:dyDescent="0.2"/>
    <row r="4602" s="229" customFormat="1" ht="14.25" x14ac:dyDescent="0.2"/>
    <row r="4603" s="229" customFormat="1" ht="14.25" x14ac:dyDescent="0.2"/>
    <row r="4604" s="229" customFormat="1" ht="14.25" x14ac:dyDescent="0.2"/>
    <row r="4605" s="229" customFormat="1" ht="14.25" x14ac:dyDescent="0.2"/>
    <row r="4606" s="229" customFormat="1" ht="14.25" x14ac:dyDescent="0.2"/>
    <row r="4607" s="229" customFormat="1" ht="14.25" x14ac:dyDescent="0.2"/>
    <row r="4608" s="229" customFormat="1" ht="14.25" x14ac:dyDescent="0.2"/>
    <row r="4609" s="229" customFormat="1" ht="14.25" x14ac:dyDescent="0.2"/>
    <row r="4610" s="229" customFormat="1" ht="14.25" x14ac:dyDescent="0.2"/>
    <row r="4611" s="229" customFormat="1" ht="14.25" x14ac:dyDescent="0.2"/>
    <row r="4612" s="229" customFormat="1" ht="14.25" x14ac:dyDescent="0.2"/>
    <row r="4613" s="229" customFormat="1" ht="14.25" x14ac:dyDescent="0.2"/>
    <row r="4614" s="229" customFormat="1" ht="14.25" x14ac:dyDescent="0.2"/>
    <row r="4615" s="229" customFormat="1" ht="14.25" x14ac:dyDescent="0.2"/>
    <row r="4616" s="229" customFormat="1" ht="14.25" x14ac:dyDescent="0.2"/>
    <row r="4617" s="229" customFormat="1" ht="14.25" x14ac:dyDescent="0.2"/>
    <row r="4618" s="229" customFormat="1" ht="14.25" x14ac:dyDescent="0.2"/>
    <row r="4619" s="229" customFormat="1" ht="14.25" x14ac:dyDescent="0.2"/>
    <row r="4620" s="229" customFormat="1" ht="14.25" x14ac:dyDescent="0.2"/>
    <row r="4621" s="229" customFormat="1" ht="14.25" x14ac:dyDescent="0.2"/>
    <row r="4622" s="229" customFormat="1" ht="14.25" x14ac:dyDescent="0.2"/>
    <row r="4623" s="229" customFormat="1" ht="14.25" x14ac:dyDescent="0.2"/>
    <row r="4624" s="229" customFormat="1" ht="14.25" x14ac:dyDescent="0.2"/>
    <row r="4625" s="229" customFormat="1" ht="14.25" x14ac:dyDescent="0.2"/>
    <row r="4626" s="229" customFormat="1" ht="14.25" x14ac:dyDescent="0.2"/>
    <row r="4627" s="229" customFormat="1" ht="14.25" x14ac:dyDescent="0.2"/>
    <row r="4628" s="229" customFormat="1" ht="14.25" x14ac:dyDescent="0.2"/>
    <row r="4629" s="229" customFormat="1" ht="14.25" x14ac:dyDescent="0.2"/>
    <row r="4630" s="229" customFormat="1" ht="14.25" x14ac:dyDescent="0.2"/>
    <row r="4631" s="229" customFormat="1" ht="14.25" x14ac:dyDescent="0.2"/>
    <row r="4632" s="229" customFormat="1" ht="14.25" x14ac:dyDescent="0.2"/>
    <row r="4633" s="229" customFormat="1" ht="14.25" x14ac:dyDescent="0.2"/>
    <row r="4634" s="229" customFormat="1" ht="14.25" x14ac:dyDescent="0.2"/>
    <row r="4635" s="229" customFormat="1" ht="14.25" x14ac:dyDescent="0.2"/>
    <row r="4636" s="229" customFormat="1" ht="14.25" x14ac:dyDescent="0.2"/>
    <row r="4637" s="229" customFormat="1" ht="14.25" x14ac:dyDescent="0.2"/>
    <row r="4638" s="229" customFormat="1" ht="14.25" x14ac:dyDescent="0.2"/>
    <row r="4639" s="229" customFormat="1" ht="14.25" x14ac:dyDescent="0.2"/>
    <row r="4640" s="229" customFormat="1" ht="14.25" x14ac:dyDescent="0.2"/>
    <row r="4641" s="229" customFormat="1" ht="14.25" x14ac:dyDescent="0.2"/>
    <row r="4642" s="229" customFormat="1" ht="14.25" x14ac:dyDescent="0.2"/>
    <row r="4643" s="229" customFormat="1" ht="14.25" x14ac:dyDescent="0.2"/>
    <row r="4644" s="229" customFormat="1" ht="14.25" x14ac:dyDescent="0.2"/>
    <row r="4645" s="229" customFormat="1" ht="14.25" x14ac:dyDescent="0.2"/>
    <row r="4646" s="229" customFormat="1" ht="14.25" x14ac:dyDescent="0.2"/>
    <row r="4647" s="229" customFormat="1" ht="14.25" x14ac:dyDescent="0.2"/>
    <row r="4648" s="229" customFormat="1" ht="14.25" x14ac:dyDescent="0.2"/>
    <row r="4649" s="229" customFormat="1" ht="14.25" x14ac:dyDescent="0.2"/>
    <row r="4650" s="229" customFormat="1" ht="14.25" x14ac:dyDescent="0.2"/>
    <row r="4651" s="229" customFormat="1" ht="14.25" x14ac:dyDescent="0.2"/>
    <row r="4652" s="229" customFormat="1" ht="14.25" x14ac:dyDescent="0.2"/>
    <row r="4653" s="229" customFormat="1" ht="14.25" x14ac:dyDescent="0.2"/>
    <row r="4654" s="229" customFormat="1" ht="14.25" x14ac:dyDescent="0.2"/>
    <row r="4655" s="229" customFormat="1" ht="14.25" x14ac:dyDescent="0.2"/>
    <row r="4656" s="229" customFormat="1" ht="14.25" x14ac:dyDescent="0.2"/>
    <row r="4657" s="229" customFormat="1" ht="14.25" x14ac:dyDescent="0.2"/>
    <row r="4658" s="229" customFormat="1" ht="14.25" x14ac:dyDescent="0.2"/>
    <row r="4659" s="229" customFormat="1" ht="14.25" x14ac:dyDescent="0.2"/>
    <row r="4660" s="229" customFormat="1" ht="14.25" x14ac:dyDescent="0.2"/>
    <row r="4661" s="229" customFormat="1" ht="14.25" x14ac:dyDescent="0.2"/>
    <row r="4662" s="229" customFormat="1" ht="14.25" x14ac:dyDescent="0.2"/>
    <row r="4663" s="229" customFormat="1" ht="14.25" x14ac:dyDescent="0.2"/>
    <row r="4664" s="229" customFormat="1" ht="14.25" x14ac:dyDescent="0.2"/>
    <row r="4665" s="229" customFormat="1" ht="14.25" x14ac:dyDescent="0.2"/>
    <row r="4666" s="229" customFormat="1" ht="14.25" x14ac:dyDescent="0.2"/>
    <row r="4667" s="229" customFormat="1" ht="14.25" x14ac:dyDescent="0.2"/>
    <row r="4668" s="229" customFormat="1" ht="14.25" x14ac:dyDescent="0.2"/>
    <row r="4669" s="229" customFormat="1" ht="14.25" x14ac:dyDescent="0.2"/>
    <row r="4670" s="229" customFormat="1" ht="14.25" x14ac:dyDescent="0.2"/>
    <row r="4671" s="229" customFormat="1" ht="14.25" x14ac:dyDescent="0.2"/>
    <row r="4672" s="229" customFormat="1" ht="14.25" x14ac:dyDescent="0.2"/>
    <row r="4673" s="229" customFormat="1" ht="14.25" x14ac:dyDescent="0.2"/>
    <row r="4674" s="229" customFormat="1" ht="14.25" x14ac:dyDescent="0.2"/>
    <row r="4675" s="229" customFormat="1" ht="14.25" x14ac:dyDescent="0.2"/>
    <row r="4676" s="229" customFormat="1" ht="14.25" x14ac:dyDescent="0.2"/>
    <row r="4677" s="229" customFormat="1" ht="14.25" x14ac:dyDescent="0.2"/>
    <row r="4678" s="229" customFormat="1" ht="14.25" x14ac:dyDescent="0.2"/>
    <row r="4679" s="229" customFormat="1" ht="14.25" x14ac:dyDescent="0.2"/>
    <row r="4680" s="229" customFormat="1" ht="14.25" x14ac:dyDescent="0.2"/>
    <row r="4681" s="229" customFormat="1" ht="14.25" x14ac:dyDescent="0.2"/>
    <row r="4682" s="229" customFormat="1" ht="14.25" x14ac:dyDescent="0.2"/>
    <row r="4683" s="229" customFormat="1" ht="14.25" x14ac:dyDescent="0.2"/>
    <row r="4684" s="229" customFormat="1" ht="14.25" x14ac:dyDescent="0.2"/>
    <row r="4685" s="229" customFormat="1" ht="14.25" x14ac:dyDescent="0.2"/>
    <row r="4686" s="229" customFormat="1" ht="14.25" x14ac:dyDescent="0.2"/>
    <row r="4687" s="229" customFormat="1" ht="14.25" x14ac:dyDescent="0.2"/>
    <row r="4688" s="229" customFormat="1" ht="14.25" x14ac:dyDescent="0.2"/>
    <row r="4689" s="229" customFormat="1" ht="14.25" x14ac:dyDescent="0.2"/>
    <row r="4690" s="229" customFormat="1" ht="14.25" x14ac:dyDescent="0.2"/>
    <row r="4691" s="229" customFormat="1" ht="14.25" x14ac:dyDescent="0.2"/>
    <row r="4692" s="229" customFormat="1" ht="14.25" x14ac:dyDescent="0.2"/>
    <row r="4693" s="229" customFormat="1" ht="14.25" x14ac:dyDescent="0.2"/>
    <row r="4694" s="229" customFormat="1" ht="14.25" x14ac:dyDescent="0.2"/>
    <row r="4695" s="229" customFormat="1" ht="14.25" x14ac:dyDescent="0.2"/>
    <row r="4696" s="229" customFormat="1" ht="14.25" x14ac:dyDescent="0.2"/>
    <row r="4697" s="229" customFormat="1" ht="14.25" x14ac:dyDescent="0.2"/>
    <row r="4698" s="229" customFormat="1" ht="14.25" x14ac:dyDescent="0.2"/>
    <row r="4699" s="229" customFormat="1" ht="14.25" x14ac:dyDescent="0.2"/>
    <row r="4700" s="229" customFormat="1" ht="14.25" x14ac:dyDescent="0.2"/>
    <row r="4701" s="229" customFormat="1" ht="14.25" x14ac:dyDescent="0.2"/>
    <row r="4702" s="229" customFormat="1" ht="14.25" x14ac:dyDescent="0.2"/>
    <row r="4703" s="229" customFormat="1" ht="14.25" x14ac:dyDescent="0.2"/>
    <row r="4704" s="229" customFormat="1" ht="14.25" x14ac:dyDescent="0.2"/>
    <row r="4705" s="229" customFormat="1" ht="14.25" x14ac:dyDescent="0.2"/>
    <row r="4706" s="229" customFormat="1" ht="14.25" x14ac:dyDescent="0.2"/>
    <row r="4707" s="229" customFormat="1" ht="14.25" x14ac:dyDescent="0.2"/>
    <row r="4708" s="229" customFormat="1" ht="14.25" x14ac:dyDescent="0.2"/>
    <row r="4709" s="229" customFormat="1" ht="14.25" x14ac:dyDescent="0.2"/>
    <row r="4710" s="229" customFormat="1" ht="14.25" x14ac:dyDescent="0.2"/>
    <row r="4711" s="229" customFormat="1" ht="14.25" x14ac:dyDescent="0.2"/>
    <row r="4712" s="229" customFormat="1" ht="14.25" x14ac:dyDescent="0.2"/>
    <row r="4713" s="229" customFormat="1" ht="14.25" x14ac:dyDescent="0.2"/>
    <row r="4714" s="229" customFormat="1" ht="14.25" x14ac:dyDescent="0.2"/>
    <row r="4715" s="229" customFormat="1" ht="14.25" x14ac:dyDescent="0.2"/>
    <row r="4716" s="229" customFormat="1" ht="14.25" x14ac:dyDescent="0.2"/>
    <row r="4717" s="229" customFormat="1" ht="14.25" x14ac:dyDescent="0.2"/>
    <row r="4718" s="229" customFormat="1" ht="14.25" x14ac:dyDescent="0.2"/>
    <row r="4719" s="229" customFormat="1" ht="14.25" x14ac:dyDescent="0.2"/>
    <row r="4720" s="229" customFormat="1" ht="14.25" x14ac:dyDescent="0.2"/>
    <row r="4721" s="229" customFormat="1" ht="14.25" x14ac:dyDescent="0.2"/>
    <row r="4722" s="229" customFormat="1" ht="14.25" x14ac:dyDescent="0.2"/>
    <row r="4723" s="229" customFormat="1" ht="14.25" x14ac:dyDescent="0.2"/>
    <row r="4724" s="229" customFormat="1" ht="14.25" x14ac:dyDescent="0.2"/>
    <row r="4725" s="229" customFormat="1" ht="14.25" x14ac:dyDescent="0.2"/>
    <row r="4726" s="229" customFormat="1" ht="14.25" x14ac:dyDescent="0.2"/>
    <row r="4727" s="229" customFormat="1" ht="14.25" x14ac:dyDescent="0.2"/>
    <row r="4728" s="229" customFormat="1" ht="14.25" x14ac:dyDescent="0.2"/>
    <row r="4729" s="229" customFormat="1" ht="14.25" x14ac:dyDescent="0.2"/>
    <row r="4730" s="229" customFormat="1" ht="14.25" x14ac:dyDescent="0.2"/>
    <row r="4731" s="229" customFormat="1" ht="14.25" x14ac:dyDescent="0.2"/>
    <row r="4732" s="229" customFormat="1" ht="14.25" x14ac:dyDescent="0.2"/>
    <row r="4733" s="229" customFormat="1" ht="14.25" x14ac:dyDescent="0.2"/>
    <row r="4734" s="229" customFormat="1" ht="14.25" x14ac:dyDescent="0.2"/>
    <row r="4735" s="229" customFormat="1" ht="14.25" x14ac:dyDescent="0.2"/>
    <row r="4736" s="229" customFormat="1" ht="14.25" x14ac:dyDescent="0.2"/>
    <row r="4737" s="229" customFormat="1" ht="14.25" x14ac:dyDescent="0.2"/>
    <row r="4738" s="229" customFormat="1" ht="14.25" x14ac:dyDescent="0.2"/>
    <row r="4739" s="229" customFormat="1" ht="14.25" x14ac:dyDescent="0.2"/>
    <row r="4740" s="229" customFormat="1" ht="14.25" x14ac:dyDescent="0.2"/>
    <row r="4741" s="229" customFormat="1" ht="14.25" x14ac:dyDescent="0.2"/>
    <row r="4742" s="229" customFormat="1" ht="14.25" x14ac:dyDescent="0.2"/>
    <row r="4743" s="229" customFormat="1" ht="14.25" x14ac:dyDescent="0.2"/>
    <row r="4744" s="229" customFormat="1" ht="14.25" x14ac:dyDescent="0.2"/>
    <row r="4745" s="229" customFormat="1" ht="14.25" x14ac:dyDescent="0.2"/>
    <row r="4746" s="229" customFormat="1" ht="14.25" x14ac:dyDescent="0.2"/>
    <row r="4747" s="229" customFormat="1" ht="14.25" x14ac:dyDescent="0.2"/>
    <row r="4748" s="229" customFormat="1" ht="14.25" x14ac:dyDescent="0.2"/>
    <row r="4749" s="229" customFormat="1" ht="14.25" x14ac:dyDescent="0.2"/>
    <row r="4750" s="229" customFormat="1" ht="14.25" x14ac:dyDescent="0.2"/>
    <row r="4751" s="229" customFormat="1" ht="14.25" x14ac:dyDescent="0.2"/>
    <row r="4752" s="229" customFormat="1" ht="14.25" x14ac:dyDescent="0.2"/>
    <row r="4753" s="229" customFormat="1" ht="14.25" x14ac:dyDescent="0.2"/>
    <row r="4754" s="229" customFormat="1" ht="14.25" x14ac:dyDescent="0.2"/>
    <row r="4755" s="229" customFormat="1" ht="14.25" x14ac:dyDescent="0.2"/>
    <row r="4756" s="229" customFormat="1" ht="14.25" x14ac:dyDescent="0.2"/>
    <row r="4757" s="229" customFormat="1" ht="14.25" x14ac:dyDescent="0.2"/>
    <row r="4758" s="229" customFormat="1" ht="14.25" x14ac:dyDescent="0.2"/>
    <row r="4759" s="229" customFormat="1" ht="14.25" x14ac:dyDescent="0.2"/>
    <row r="4760" s="229" customFormat="1" ht="14.25" x14ac:dyDescent="0.2"/>
    <row r="4761" s="229" customFormat="1" ht="14.25" x14ac:dyDescent="0.2"/>
    <row r="4762" s="229" customFormat="1" ht="14.25" x14ac:dyDescent="0.2"/>
    <row r="4763" s="229" customFormat="1" ht="14.25" x14ac:dyDescent="0.2"/>
    <row r="4764" s="229" customFormat="1" ht="14.25" x14ac:dyDescent="0.2"/>
    <row r="4765" s="229" customFormat="1" ht="14.25" x14ac:dyDescent="0.2"/>
    <row r="4766" s="229" customFormat="1" ht="14.25" x14ac:dyDescent="0.2"/>
    <row r="4767" s="229" customFormat="1" ht="14.25" x14ac:dyDescent="0.2"/>
    <row r="4768" s="229" customFormat="1" ht="14.25" x14ac:dyDescent="0.2"/>
    <row r="4769" s="229" customFormat="1" ht="14.25" x14ac:dyDescent="0.2"/>
    <row r="4770" s="229" customFormat="1" ht="14.25" x14ac:dyDescent="0.2"/>
    <row r="4771" s="229" customFormat="1" ht="14.25" x14ac:dyDescent="0.2"/>
    <row r="4772" s="229" customFormat="1" ht="14.25" x14ac:dyDescent="0.2"/>
    <row r="4773" s="229" customFormat="1" ht="14.25" x14ac:dyDescent="0.2"/>
    <row r="4774" s="229" customFormat="1" ht="14.25" x14ac:dyDescent="0.2"/>
    <row r="4775" s="229" customFormat="1" ht="14.25" x14ac:dyDescent="0.2"/>
    <row r="4776" s="229" customFormat="1" ht="14.25" x14ac:dyDescent="0.2"/>
    <row r="4777" s="229" customFormat="1" ht="14.25" x14ac:dyDescent="0.2"/>
    <row r="4778" s="229" customFormat="1" ht="14.25" x14ac:dyDescent="0.2"/>
    <row r="4779" s="229" customFormat="1" ht="14.25" x14ac:dyDescent="0.2"/>
    <row r="4780" s="229" customFormat="1" ht="14.25" x14ac:dyDescent="0.2"/>
    <row r="4781" s="229" customFormat="1" ht="14.25" x14ac:dyDescent="0.2"/>
    <row r="4782" s="229" customFormat="1" ht="14.25" x14ac:dyDescent="0.2"/>
    <row r="4783" s="229" customFormat="1" ht="14.25" x14ac:dyDescent="0.2"/>
    <row r="4784" s="229" customFormat="1" ht="14.25" x14ac:dyDescent="0.2"/>
    <row r="4785" s="229" customFormat="1" ht="14.25" x14ac:dyDescent="0.2"/>
    <row r="4786" s="229" customFormat="1" ht="14.25" x14ac:dyDescent="0.2"/>
    <row r="4787" s="229" customFormat="1" ht="14.25" x14ac:dyDescent="0.2"/>
    <row r="4788" s="229" customFormat="1" ht="14.25" x14ac:dyDescent="0.2"/>
    <row r="4789" s="229" customFormat="1" ht="14.25" x14ac:dyDescent="0.2"/>
    <row r="4790" s="229" customFormat="1" ht="14.25" x14ac:dyDescent="0.2"/>
    <row r="4791" s="229" customFormat="1" ht="14.25" x14ac:dyDescent="0.2"/>
    <row r="4792" s="229" customFormat="1" ht="14.25" x14ac:dyDescent="0.2"/>
    <row r="4793" s="229" customFormat="1" ht="14.25" x14ac:dyDescent="0.2"/>
    <row r="4794" s="229" customFormat="1" ht="14.25" x14ac:dyDescent="0.2"/>
    <row r="4795" s="229" customFormat="1" ht="14.25" x14ac:dyDescent="0.2"/>
    <row r="4796" s="229" customFormat="1" ht="14.25" x14ac:dyDescent="0.2"/>
    <row r="4797" s="229" customFormat="1" ht="14.25" x14ac:dyDescent="0.2"/>
    <row r="4798" s="229" customFormat="1" ht="14.25" x14ac:dyDescent="0.2"/>
    <row r="4799" s="229" customFormat="1" ht="14.25" x14ac:dyDescent="0.2"/>
    <row r="4800" s="229" customFormat="1" ht="14.25" x14ac:dyDescent="0.2"/>
    <row r="4801" s="229" customFormat="1" ht="14.25" x14ac:dyDescent="0.2"/>
    <row r="4802" s="229" customFormat="1" ht="14.25" x14ac:dyDescent="0.2"/>
    <row r="4803" s="229" customFormat="1" ht="14.25" x14ac:dyDescent="0.2"/>
    <row r="4804" s="229" customFormat="1" ht="14.25" x14ac:dyDescent="0.2"/>
    <row r="4805" s="229" customFormat="1" ht="14.25" x14ac:dyDescent="0.2"/>
    <row r="4806" s="229" customFormat="1" ht="14.25" x14ac:dyDescent="0.2"/>
    <row r="4807" s="229" customFormat="1" ht="14.25" x14ac:dyDescent="0.2"/>
    <row r="4808" s="229" customFormat="1" ht="14.25" x14ac:dyDescent="0.2"/>
    <row r="4809" s="229" customFormat="1" ht="14.25" x14ac:dyDescent="0.2"/>
    <row r="4810" s="229" customFormat="1" ht="14.25" x14ac:dyDescent="0.2"/>
    <row r="4811" s="229" customFormat="1" ht="14.25" x14ac:dyDescent="0.2"/>
    <row r="4812" s="229" customFormat="1" ht="14.25" x14ac:dyDescent="0.2"/>
    <row r="4813" s="229" customFormat="1" ht="14.25" x14ac:dyDescent="0.2"/>
    <row r="4814" s="229" customFormat="1" ht="14.25" x14ac:dyDescent="0.2"/>
    <row r="4815" s="229" customFormat="1" ht="14.25" x14ac:dyDescent="0.2"/>
    <row r="4816" s="229" customFormat="1" ht="14.25" x14ac:dyDescent="0.2"/>
    <row r="4817" s="229" customFormat="1" ht="14.25" x14ac:dyDescent="0.2"/>
    <row r="4818" s="229" customFormat="1" ht="14.25" x14ac:dyDescent="0.2"/>
    <row r="4819" s="229" customFormat="1" ht="14.25" x14ac:dyDescent="0.2"/>
    <row r="4820" s="229" customFormat="1" ht="14.25" x14ac:dyDescent="0.2"/>
    <row r="4821" s="229" customFormat="1" ht="14.25" x14ac:dyDescent="0.2"/>
    <row r="4822" s="229" customFormat="1" ht="14.25" x14ac:dyDescent="0.2"/>
    <row r="4823" s="229" customFormat="1" ht="14.25" x14ac:dyDescent="0.2"/>
    <row r="4824" s="229" customFormat="1" ht="14.25" x14ac:dyDescent="0.2"/>
    <row r="4825" s="229" customFormat="1" ht="14.25" x14ac:dyDescent="0.2"/>
    <row r="4826" s="229" customFormat="1" ht="14.25" x14ac:dyDescent="0.2"/>
    <row r="4827" s="229" customFormat="1" ht="14.25" x14ac:dyDescent="0.2"/>
    <row r="4828" s="229" customFormat="1" ht="14.25" x14ac:dyDescent="0.2"/>
    <row r="4829" s="229" customFormat="1" ht="14.25" x14ac:dyDescent="0.2"/>
    <row r="4830" s="229" customFormat="1" ht="14.25" x14ac:dyDescent="0.2"/>
    <row r="4831" s="229" customFormat="1" ht="14.25" x14ac:dyDescent="0.2"/>
    <row r="4832" s="229" customFormat="1" ht="14.25" x14ac:dyDescent="0.2"/>
    <row r="4833" s="229" customFormat="1" ht="14.25" x14ac:dyDescent="0.2"/>
    <row r="4834" s="229" customFormat="1" ht="14.25" x14ac:dyDescent="0.2"/>
    <row r="4835" s="229" customFormat="1" ht="14.25" x14ac:dyDescent="0.2"/>
    <row r="4836" s="229" customFormat="1" ht="14.25" x14ac:dyDescent="0.2"/>
    <row r="4837" s="229" customFormat="1" ht="14.25" x14ac:dyDescent="0.2"/>
    <row r="4838" s="229" customFormat="1" ht="14.25" x14ac:dyDescent="0.2"/>
    <row r="4839" s="229" customFormat="1" ht="14.25" x14ac:dyDescent="0.2"/>
    <row r="4840" s="229" customFormat="1" ht="14.25" x14ac:dyDescent="0.2"/>
    <row r="4841" s="229" customFormat="1" ht="14.25" x14ac:dyDescent="0.2"/>
    <row r="4842" s="229" customFormat="1" ht="14.25" x14ac:dyDescent="0.2"/>
    <row r="4843" s="229" customFormat="1" ht="14.25" x14ac:dyDescent="0.2"/>
    <row r="4844" s="229" customFormat="1" ht="14.25" x14ac:dyDescent="0.2"/>
    <row r="4845" s="229" customFormat="1" ht="14.25" x14ac:dyDescent="0.2"/>
    <row r="4846" s="229" customFormat="1" ht="14.25" x14ac:dyDescent="0.2"/>
    <row r="4847" s="229" customFormat="1" ht="14.25" x14ac:dyDescent="0.2"/>
    <row r="4848" s="229" customFormat="1" ht="14.25" x14ac:dyDescent="0.2"/>
    <row r="4849" s="229" customFormat="1" ht="14.25" x14ac:dyDescent="0.2"/>
    <row r="4850" s="229" customFormat="1" ht="14.25" x14ac:dyDescent="0.2"/>
    <row r="4851" s="229" customFormat="1" ht="14.25" x14ac:dyDescent="0.2"/>
    <row r="4852" s="229" customFormat="1" ht="14.25" x14ac:dyDescent="0.2"/>
    <row r="4853" s="229" customFormat="1" ht="14.25" x14ac:dyDescent="0.2"/>
    <row r="4854" s="229" customFormat="1" ht="14.25" x14ac:dyDescent="0.2"/>
    <row r="4855" s="229" customFormat="1" ht="14.25" x14ac:dyDescent="0.2"/>
    <row r="4856" s="229" customFormat="1" ht="14.25" x14ac:dyDescent="0.2"/>
    <row r="4857" s="229" customFormat="1" ht="14.25" x14ac:dyDescent="0.2"/>
    <row r="4858" s="229" customFormat="1" ht="14.25" x14ac:dyDescent="0.2"/>
    <row r="4859" s="229" customFormat="1" ht="14.25" x14ac:dyDescent="0.2"/>
    <row r="4860" s="229" customFormat="1" ht="14.25" x14ac:dyDescent="0.2"/>
    <row r="4861" s="229" customFormat="1" ht="14.25" x14ac:dyDescent="0.2"/>
    <row r="4862" s="229" customFormat="1" ht="14.25" x14ac:dyDescent="0.2"/>
    <row r="4863" s="229" customFormat="1" ht="14.25" x14ac:dyDescent="0.2"/>
    <row r="4864" s="229" customFormat="1" ht="14.25" x14ac:dyDescent="0.2"/>
    <row r="4865" s="229" customFormat="1" ht="14.25" x14ac:dyDescent="0.2"/>
    <row r="4866" s="229" customFormat="1" ht="14.25" x14ac:dyDescent="0.2"/>
    <row r="4867" s="229" customFormat="1" ht="14.25" x14ac:dyDescent="0.2"/>
    <row r="4868" s="229" customFormat="1" ht="14.25" x14ac:dyDescent="0.2"/>
    <row r="4869" s="229" customFormat="1" ht="14.25" x14ac:dyDescent="0.2"/>
    <row r="4870" s="229" customFormat="1" ht="14.25" x14ac:dyDescent="0.2"/>
    <row r="4871" s="229" customFormat="1" ht="14.25" x14ac:dyDescent="0.2"/>
    <row r="4872" s="229" customFormat="1" ht="14.25" x14ac:dyDescent="0.2"/>
    <row r="4873" s="229" customFormat="1" ht="14.25" x14ac:dyDescent="0.2"/>
    <row r="4874" s="229" customFormat="1" ht="14.25" x14ac:dyDescent="0.2"/>
    <row r="4875" s="229" customFormat="1" ht="14.25" x14ac:dyDescent="0.2"/>
    <row r="4876" s="229" customFormat="1" ht="14.25" x14ac:dyDescent="0.2"/>
    <row r="4877" s="229" customFormat="1" ht="14.25" x14ac:dyDescent="0.2"/>
    <row r="4878" s="229" customFormat="1" ht="14.25" x14ac:dyDescent="0.2"/>
    <row r="4879" s="229" customFormat="1" ht="14.25" x14ac:dyDescent="0.2"/>
    <row r="4880" s="229" customFormat="1" ht="14.25" x14ac:dyDescent="0.2"/>
    <row r="4881" s="229" customFormat="1" ht="14.25" x14ac:dyDescent="0.2"/>
    <row r="4882" s="229" customFormat="1" ht="14.25" x14ac:dyDescent="0.2"/>
    <row r="4883" s="229" customFormat="1" ht="14.25" x14ac:dyDescent="0.2"/>
    <row r="4884" s="229" customFormat="1" ht="14.25" x14ac:dyDescent="0.2"/>
    <row r="4885" s="229" customFormat="1" ht="14.25" x14ac:dyDescent="0.2"/>
    <row r="4886" s="229" customFormat="1" ht="14.25" x14ac:dyDescent="0.2"/>
    <row r="4887" s="229" customFormat="1" ht="14.25" x14ac:dyDescent="0.2"/>
    <row r="4888" s="229" customFormat="1" ht="14.25" x14ac:dyDescent="0.2"/>
    <row r="4889" s="229" customFormat="1" ht="14.25" x14ac:dyDescent="0.2"/>
    <row r="4890" s="229" customFormat="1" ht="14.25" x14ac:dyDescent="0.2"/>
    <row r="4891" s="229" customFormat="1" ht="14.25" x14ac:dyDescent="0.2"/>
    <row r="4892" s="229" customFormat="1" ht="14.25" x14ac:dyDescent="0.2"/>
    <row r="4893" s="229" customFormat="1" ht="14.25" x14ac:dyDescent="0.2"/>
    <row r="4894" s="229" customFormat="1" ht="14.25" x14ac:dyDescent="0.2"/>
    <row r="4895" s="229" customFormat="1" ht="14.25" x14ac:dyDescent="0.2"/>
    <row r="4896" s="229" customFormat="1" ht="14.25" x14ac:dyDescent="0.2"/>
    <row r="4897" s="229" customFormat="1" ht="14.25" x14ac:dyDescent="0.2"/>
    <row r="4898" s="229" customFormat="1" ht="14.25" x14ac:dyDescent="0.2"/>
    <row r="4899" s="229" customFormat="1" ht="14.25" x14ac:dyDescent="0.2"/>
    <row r="4900" s="229" customFormat="1" ht="14.25" x14ac:dyDescent="0.2"/>
    <row r="4901" s="229" customFormat="1" ht="14.25" x14ac:dyDescent="0.2"/>
    <row r="4902" s="229" customFormat="1" ht="14.25" x14ac:dyDescent="0.2"/>
    <row r="4903" s="229" customFormat="1" ht="14.25" x14ac:dyDescent="0.2"/>
    <row r="4904" s="229" customFormat="1" ht="14.25" x14ac:dyDescent="0.2"/>
    <row r="4905" s="229" customFormat="1" ht="14.25" x14ac:dyDescent="0.2"/>
    <row r="4906" s="229" customFormat="1" ht="14.25" x14ac:dyDescent="0.2"/>
    <row r="4907" s="229" customFormat="1" ht="14.25" x14ac:dyDescent="0.2"/>
    <row r="4908" s="229" customFormat="1" ht="14.25" x14ac:dyDescent="0.2"/>
    <row r="4909" s="229" customFormat="1" ht="14.25" x14ac:dyDescent="0.2"/>
    <row r="4910" s="229" customFormat="1" ht="14.25" x14ac:dyDescent="0.2"/>
    <row r="4911" s="229" customFormat="1" ht="14.25" x14ac:dyDescent="0.2"/>
    <row r="4912" s="229" customFormat="1" ht="14.25" x14ac:dyDescent="0.2"/>
    <row r="4913" s="229" customFormat="1" ht="14.25" x14ac:dyDescent="0.2"/>
    <row r="4914" s="229" customFormat="1" ht="14.25" x14ac:dyDescent="0.2"/>
    <row r="4915" s="229" customFormat="1" ht="14.25" x14ac:dyDescent="0.2"/>
    <row r="4916" s="229" customFormat="1" ht="14.25" x14ac:dyDescent="0.2"/>
    <row r="4917" s="229" customFormat="1" ht="14.25" x14ac:dyDescent="0.2"/>
    <row r="4918" s="229" customFormat="1" ht="14.25" x14ac:dyDescent="0.2"/>
    <row r="4919" s="229" customFormat="1" ht="14.25" x14ac:dyDescent="0.2"/>
    <row r="4920" s="229" customFormat="1" ht="14.25" x14ac:dyDescent="0.2"/>
    <row r="4921" s="229" customFormat="1" ht="14.25" x14ac:dyDescent="0.2"/>
    <row r="4922" s="229" customFormat="1" ht="14.25" x14ac:dyDescent="0.2"/>
    <row r="4923" s="229" customFormat="1" ht="14.25" x14ac:dyDescent="0.2"/>
    <row r="4924" s="229" customFormat="1" ht="14.25" x14ac:dyDescent="0.2"/>
    <row r="4925" s="229" customFormat="1" ht="14.25" x14ac:dyDescent="0.2"/>
    <row r="4926" s="229" customFormat="1" ht="14.25" x14ac:dyDescent="0.2"/>
    <row r="4927" s="229" customFormat="1" ht="14.25" x14ac:dyDescent="0.2"/>
    <row r="4928" s="229" customFormat="1" ht="14.25" x14ac:dyDescent="0.2"/>
    <row r="4929" s="229" customFormat="1" ht="14.25" x14ac:dyDescent="0.2"/>
    <row r="4930" s="229" customFormat="1" ht="14.25" x14ac:dyDescent="0.2"/>
    <row r="4931" s="229" customFormat="1" ht="14.25" x14ac:dyDescent="0.2"/>
    <row r="4932" s="229" customFormat="1" ht="14.25" x14ac:dyDescent="0.2"/>
    <row r="4933" s="229" customFormat="1" ht="14.25" x14ac:dyDescent="0.2"/>
    <row r="4934" s="229" customFormat="1" ht="14.25" x14ac:dyDescent="0.2"/>
    <row r="4935" s="229" customFormat="1" ht="14.25" x14ac:dyDescent="0.2"/>
    <row r="4936" s="229" customFormat="1" ht="14.25" x14ac:dyDescent="0.2"/>
    <row r="4937" s="229" customFormat="1" ht="14.25" x14ac:dyDescent="0.2"/>
    <row r="4938" s="229" customFormat="1" ht="14.25" x14ac:dyDescent="0.2"/>
    <row r="4939" s="229" customFormat="1" ht="14.25" x14ac:dyDescent="0.2"/>
    <row r="4940" s="229" customFormat="1" ht="14.25" x14ac:dyDescent="0.2"/>
    <row r="4941" s="229" customFormat="1" ht="14.25" x14ac:dyDescent="0.2"/>
    <row r="4942" s="229" customFormat="1" ht="14.25" x14ac:dyDescent="0.2"/>
    <row r="4943" s="229" customFormat="1" ht="14.25" x14ac:dyDescent="0.2"/>
    <row r="4944" s="229" customFormat="1" ht="14.25" x14ac:dyDescent="0.2"/>
    <row r="4945" s="229" customFormat="1" ht="14.25" x14ac:dyDescent="0.2"/>
    <row r="4946" s="229" customFormat="1" ht="14.25" x14ac:dyDescent="0.2"/>
    <row r="4947" s="229" customFormat="1" ht="14.25" x14ac:dyDescent="0.2"/>
    <row r="4948" s="229" customFormat="1" ht="14.25" x14ac:dyDescent="0.2"/>
    <row r="4949" s="229" customFormat="1" ht="14.25" x14ac:dyDescent="0.2"/>
    <row r="4950" s="229" customFormat="1" ht="14.25" x14ac:dyDescent="0.2"/>
    <row r="4951" s="229" customFormat="1" ht="14.25" x14ac:dyDescent="0.2"/>
    <row r="4952" s="229" customFormat="1" ht="14.25" x14ac:dyDescent="0.2"/>
    <row r="4953" s="229" customFormat="1" ht="14.25" x14ac:dyDescent="0.2"/>
    <row r="4954" s="229" customFormat="1" ht="14.25" x14ac:dyDescent="0.2"/>
    <row r="4955" s="229" customFormat="1" ht="14.25" x14ac:dyDescent="0.2"/>
    <row r="4956" s="229" customFormat="1" ht="14.25" x14ac:dyDescent="0.2"/>
    <row r="4957" s="229" customFormat="1" ht="14.25" x14ac:dyDescent="0.2"/>
    <row r="4958" s="229" customFormat="1" ht="14.25" x14ac:dyDescent="0.2"/>
    <row r="4959" s="229" customFormat="1" ht="14.25" x14ac:dyDescent="0.2"/>
    <row r="4960" s="229" customFormat="1" ht="14.25" x14ac:dyDescent="0.2"/>
    <row r="4961" s="229" customFormat="1" ht="14.25" x14ac:dyDescent="0.2"/>
    <row r="4962" s="229" customFormat="1" ht="14.25" x14ac:dyDescent="0.2"/>
    <row r="4963" s="229" customFormat="1" ht="14.25" x14ac:dyDescent="0.2"/>
    <row r="4964" s="229" customFormat="1" ht="14.25" x14ac:dyDescent="0.2"/>
    <row r="4965" s="229" customFormat="1" ht="14.25" x14ac:dyDescent="0.2"/>
    <row r="4966" s="229" customFormat="1" ht="14.25" x14ac:dyDescent="0.2"/>
    <row r="4967" s="229" customFormat="1" ht="14.25" x14ac:dyDescent="0.2"/>
    <row r="4968" s="229" customFormat="1" ht="14.25" x14ac:dyDescent="0.2"/>
    <row r="4969" s="229" customFormat="1" ht="14.25" x14ac:dyDescent="0.2"/>
    <row r="4970" s="229" customFormat="1" ht="14.25" x14ac:dyDescent="0.2"/>
    <row r="4971" s="229" customFormat="1" ht="14.25" x14ac:dyDescent="0.2"/>
    <row r="4972" s="229" customFormat="1" ht="14.25" x14ac:dyDescent="0.2"/>
    <row r="4973" s="229" customFormat="1" ht="14.25" x14ac:dyDescent="0.2"/>
    <row r="4974" s="229" customFormat="1" ht="14.25" x14ac:dyDescent="0.2"/>
    <row r="4975" s="229" customFormat="1" ht="14.25" x14ac:dyDescent="0.2"/>
    <row r="4976" s="229" customFormat="1" ht="14.25" x14ac:dyDescent="0.2"/>
    <row r="4977" s="229" customFormat="1" ht="14.25" x14ac:dyDescent="0.2"/>
    <row r="4978" s="229" customFormat="1" ht="14.25" x14ac:dyDescent="0.2"/>
    <row r="4979" s="229" customFormat="1" ht="14.25" x14ac:dyDescent="0.2"/>
    <row r="4980" s="229" customFormat="1" ht="14.25" x14ac:dyDescent="0.2"/>
    <row r="4981" s="229" customFormat="1" ht="14.25" x14ac:dyDescent="0.2"/>
    <row r="4982" s="229" customFormat="1" ht="14.25" x14ac:dyDescent="0.2"/>
    <row r="4983" s="229" customFormat="1" ht="14.25" x14ac:dyDescent="0.2"/>
    <row r="4984" s="229" customFormat="1" ht="14.25" x14ac:dyDescent="0.2"/>
    <row r="4985" s="229" customFormat="1" ht="14.25" x14ac:dyDescent="0.2"/>
    <row r="4986" s="229" customFormat="1" ht="14.25" x14ac:dyDescent="0.2"/>
    <row r="4987" s="229" customFormat="1" ht="14.25" x14ac:dyDescent="0.2"/>
    <row r="4988" s="229" customFormat="1" ht="14.25" x14ac:dyDescent="0.2"/>
    <row r="4989" s="229" customFormat="1" ht="14.25" x14ac:dyDescent="0.2"/>
    <row r="4990" s="229" customFormat="1" ht="14.25" x14ac:dyDescent="0.2"/>
    <row r="4991" s="229" customFormat="1" ht="14.25" x14ac:dyDescent="0.2"/>
    <row r="4992" s="229" customFormat="1" ht="14.25" x14ac:dyDescent="0.2"/>
    <row r="4993" s="229" customFormat="1" ht="14.25" x14ac:dyDescent="0.2"/>
    <row r="4994" s="229" customFormat="1" ht="14.25" x14ac:dyDescent="0.2"/>
    <row r="4995" s="229" customFormat="1" ht="14.25" x14ac:dyDescent="0.2"/>
    <row r="4996" s="229" customFormat="1" ht="14.25" x14ac:dyDescent="0.2"/>
    <row r="4997" s="229" customFormat="1" ht="14.25" x14ac:dyDescent="0.2"/>
    <row r="4998" s="229" customFormat="1" ht="14.25" x14ac:dyDescent="0.2"/>
    <row r="4999" s="229" customFormat="1" ht="14.25" x14ac:dyDescent="0.2"/>
    <row r="5000" s="229" customFormat="1" ht="14.25" x14ac:dyDescent="0.2"/>
    <row r="5001" s="229" customFormat="1" ht="14.25" x14ac:dyDescent="0.2"/>
    <row r="5002" s="229" customFormat="1" ht="14.25" x14ac:dyDescent="0.2"/>
    <row r="5003" s="229" customFormat="1" ht="14.25" x14ac:dyDescent="0.2"/>
    <row r="5004" s="229" customFormat="1" ht="14.25" x14ac:dyDescent="0.2"/>
    <row r="5005" s="229" customFormat="1" ht="14.25" x14ac:dyDescent="0.2"/>
    <row r="5006" s="229" customFormat="1" ht="14.25" x14ac:dyDescent="0.2"/>
    <row r="5007" s="229" customFormat="1" ht="14.25" x14ac:dyDescent="0.2"/>
    <row r="5008" s="229" customFormat="1" ht="14.25" x14ac:dyDescent="0.2"/>
    <row r="5009" s="229" customFormat="1" ht="14.25" x14ac:dyDescent="0.2"/>
    <row r="5010" s="229" customFormat="1" ht="14.25" x14ac:dyDescent="0.2"/>
    <row r="5011" s="229" customFormat="1" ht="14.25" x14ac:dyDescent="0.2"/>
    <row r="5012" s="229" customFormat="1" ht="14.25" x14ac:dyDescent="0.2"/>
    <row r="5013" s="229" customFormat="1" ht="14.25" x14ac:dyDescent="0.2"/>
    <row r="5014" s="229" customFormat="1" ht="14.25" x14ac:dyDescent="0.2"/>
    <row r="5015" s="229" customFormat="1" ht="14.25" x14ac:dyDescent="0.2"/>
    <row r="5016" s="229" customFormat="1" ht="14.25" x14ac:dyDescent="0.2"/>
    <row r="5017" s="229" customFormat="1" ht="14.25" x14ac:dyDescent="0.2"/>
    <row r="5018" s="229" customFormat="1" ht="14.25" x14ac:dyDescent="0.2"/>
    <row r="5019" s="229" customFormat="1" ht="14.25" x14ac:dyDescent="0.2"/>
    <row r="5020" s="229" customFormat="1" ht="14.25" x14ac:dyDescent="0.2"/>
    <row r="5021" s="229" customFormat="1" ht="14.25" x14ac:dyDescent="0.2"/>
    <row r="5022" s="229" customFormat="1" ht="14.25" x14ac:dyDescent="0.2"/>
    <row r="5023" s="229" customFormat="1" ht="14.25" x14ac:dyDescent="0.2"/>
    <row r="5024" s="229" customFormat="1" ht="14.25" x14ac:dyDescent="0.2"/>
    <row r="5025" s="229" customFormat="1" ht="14.25" x14ac:dyDescent="0.2"/>
    <row r="5026" s="229" customFormat="1" ht="14.25" x14ac:dyDescent="0.2"/>
    <row r="5027" s="229" customFormat="1" ht="14.25" x14ac:dyDescent="0.2"/>
    <row r="5028" s="229" customFormat="1" ht="14.25" x14ac:dyDescent="0.2"/>
    <row r="5029" s="229" customFormat="1" ht="14.25" x14ac:dyDescent="0.2"/>
    <row r="5030" s="229" customFormat="1" ht="14.25" x14ac:dyDescent="0.2"/>
    <row r="5031" s="229" customFormat="1" ht="14.25" x14ac:dyDescent="0.2"/>
    <row r="5032" s="229" customFormat="1" ht="14.25" x14ac:dyDescent="0.2"/>
    <row r="5033" s="229" customFormat="1" ht="14.25" x14ac:dyDescent="0.2"/>
    <row r="5034" s="229" customFormat="1" ht="14.25" x14ac:dyDescent="0.2"/>
    <row r="5035" s="229" customFormat="1" ht="14.25" x14ac:dyDescent="0.2"/>
    <row r="5036" s="229" customFormat="1" ht="14.25" x14ac:dyDescent="0.2"/>
    <row r="5037" s="229" customFormat="1" ht="14.25" x14ac:dyDescent="0.2"/>
    <row r="5038" s="229" customFormat="1" ht="14.25" x14ac:dyDescent="0.2"/>
    <row r="5039" s="229" customFormat="1" ht="14.25" x14ac:dyDescent="0.2"/>
    <row r="5040" s="229" customFormat="1" ht="14.25" x14ac:dyDescent="0.2"/>
    <row r="5041" s="229" customFormat="1" ht="14.25" x14ac:dyDescent="0.2"/>
    <row r="5042" s="229" customFormat="1" ht="14.25" x14ac:dyDescent="0.2"/>
    <row r="5043" s="229" customFormat="1" ht="14.25" x14ac:dyDescent="0.2"/>
    <row r="5044" s="229" customFormat="1" ht="14.25" x14ac:dyDescent="0.2"/>
    <row r="5045" s="229" customFormat="1" ht="14.25" x14ac:dyDescent="0.2"/>
    <row r="5046" s="229" customFormat="1" ht="14.25" x14ac:dyDescent="0.2"/>
    <row r="5047" s="229" customFormat="1" ht="14.25" x14ac:dyDescent="0.2"/>
    <row r="5048" s="229" customFormat="1" ht="14.25" x14ac:dyDescent="0.2"/>
    <row r="5049" s="229" customFormat="1" ht="14.25" x14ac:dyDescent="0.2"/>
    <row r="5050" s="229" customFormat="1" ht="14.25" x14ac:dyDescent="0.2"/>
    <row r="5051" s="229" customFormat="1" ht="14.25" x14ac:dyDescent="0.2"/>
    <row r="5052" s="229" customFormat="1" ht="14.25" x14ac:dyDescent="0.2"/>
    <row r="5053" s="229" customFormat="1" ht="14.25" x14ac:dyDescent="0.2"/>
    <row r="5054" s="229" customFormat="1" ht="14.25" x14ac:dyDescent="0.2"/>
    <row r="5055" s="229" customFormat="1" ht="14.25" x14ac:dyDescent="0.2"/>
    <row r="5056" s="229" customFormat="1" ht="14.25" x14ac:dyDescent="0.2"/>
    <row r="5057" s="229" customFormat="1" ht="14.25" x14ac:dyDescent="0.2"/>
    <row r="5058" s="229" customFormat="1" ht="14.25" x14ac:dyDescent="0.2"/>
    <row r="5059" s="229" customFormat="1" ht="14.25" x14ac:dyDescent="0.2"/>
    <row r="5060" s="229" customFormat="1" ht="14.25" x14ac:dyDescent="0.2"/>
    <row r="5061" s="229" customFormat="1" ht="14.25" x14ac:dyDescent="0.2"/>
    <row r="5062" s="229" customFormat="1" ht="14.25" x14ac:dyDescent="0.2"/>
    <row r="5063" s="229" customFormat="1" ht="14.25" x14ac:dyDescent="0.2"/>
    <row r="5064" s="229" customFormat="1" ht="14.25" x14ac:dyDescent="0.2"/>
    <row r="5065" s="229" customFormat="1" ht="14.25" x14ac:dyDescent="0.2"/>
    <row r="5066" s="229" customFormat="1" ht="14.25" x14ac:dyDescent="0.2"/>
    <row r="5067" s="229" customFormat="1" ht="14.25" x14ac:dyDescent="0.2"/>
    <row r="5068" s="229" customFormat="1" ht="14.25" x14ac:dyDescent="0.2"/>
    <row r="5069" s="229" customFormat="1" ht="14.25" x14ac:dyDescent="0.2"/>
    <row r="5070" s="229" customFormat="1" ht="14.25" x14ac:dyDescent="0.2"/>
    <row r="5071" s="229" customFormat="1" ht="14.25" x14ac:dyDescent="0.2"/>
    <row r="5072" s="229" customFormat="1" ht="14.25" x14ac:dyDescent="0.2"/>
    <row r="5073" s="229" customFormat="1" ht="14.25" x14ac:dyDescent="0.2"/>
    <row r="5074" s="229" customFormat="1" ht="14.25" x14ac:dyDescent="0.2"/>
    <row r="5075" s="229" customFormat="1" ht="14.25" x14ac:dyDescent="0.2"/>
    <row r="5076" s="229" customFormat="1" ht="14.25" x14ac:dyDescent="0.2"/>
    <row r="5077" s="229" customFormat="1" ht="14.25" x14ac:dyDescent="0.2"/>
    <row r="5078" s="229" customFormat="1" ht="14.25" x14ac:dyDescent="0.2"/>
    <row r="5079" s="229" customFormat="1" ht="14.25" x14ac:dyDescent="0.2"/>
    <row r="5080" s="229" customFormat="1" ht="14.25" x14ac:dyDescent="0.2"/>
    <row r="5081" s="229" customFormat="1" ht="14.25" x14ac:dyDescent="0.2"/>
    <row r="5082" s="229" customFormat="1" ht="14.25" x14ac:dyDescent="0.2"/>
    <row r="5083" s="229" customFormat="1" ht="14.25" x14ac:dyDescent="0.2"/>
    <row r="5084" s="229" customFormat="1" ht="14.25" x14ac:dyDescent="0.2"/>
    <row r="5085" s="229" customFormat="1" ht="14.25" x14ac:dyDescent="0.2"/>
    <row r="5086" s="229" customFormat="1" ht="14.25" x14ac:dyDescent="0.2"/>
    <row r="5087" s="229" customFormat="1" ht="14.25" x14ac:dyDescent="0.2"/>
    <row r="5088" s="229" customFormat="1" ht="14.25" x14ac:dyDescent="0.2"/>
    <row r="5089" s="229" customFormat="1" ht="14.25" x14ac:dyDescent="0.2"/>
    <row r="5090" s="229" customFormat="1" ht="14.25" x14ac:dyDescent="0.2"/>
    <row r="5091" s="229" customFormat="1" ht="14.25" x14ac:dyDescent="0.2"/>
    <row r="5092" s="229" customFormat="1" ht="14.25" x14ac:dyDescent="0.2"/>
    <row r="5093" s="229" customFormat="1" ht="14.25" x14ac:dyDescent="0.2"/>
    <row r="5094" s="229" customFormat="1" ht="14.25" x14ac:dyDescent="0.2"/>
    <row r="5095" s="229" customFormat="1" ht="14.25" x14ac:dyDescent="0.2"/>
    <row r="5096" s="229" customFormat="1" ht="14.25" x14ac:dyDescent="0.2"/>
    <row r="5097" s="229" customFormat="1" ht="14.25" x14ac:dyDescent="0.2"/>
    <row r="5098" s="229" customFormat="1" ht="14.25" x14ac:dyDescent="0.2"/>
    <row r="5099" s="229" customFormat="1" ht="14.25" x14ac:dyDescent="0.2"/>
    <row r="5100" s="229" customFormat="1" ht="14.25" x14ac:dyDescent="0.2"/>
    <row r="5101" s="229" customFormat="1" ht="14.25" x14ac:dyDescent="0.2"/>
    <row r="5102" s="229" customFormat="1" ht="14.25" x14ac:dyDescent="0.2"/>
    <row r="5103" s="229" customFormat="1" ht="14.25" x14ac:dyDescent="0.2"/>
    <row r="5104" s="229" customFormat="1" ht="14.25" x14ac:dyDescent="0.2"/>
    <row r="5105" s="229" customFormat="1" ht="14.25" x14ac:dyDescent="0.2"/>
    <row r="5106" s="229" customFormat="1" ht="14.25" x14ac:dyDescent="0.2"/>
    <row r="5107" s="229" customFormat="1" ht="14.25" x14ac:dyDescent="0.2"/>
    <row r="5108" s="229" customFormat="1" ht="14.25" x14ac:dyDescent="0.2"/>
    <row r="5109" s="229" customFormat="1" ht="14.25" x14ac:dyDescent="0.2"/>
    <row r="5110" s="229" customFormat="1" ht="14.25" x14ac:dyDescent="0.2"/>
    <row r="5111" s="229" customFormat="1" ht="14.25" x14ac:dyDescent="0.2"/>
    <row r="5112" s="229" customFormat="1" ht="14.25" x14ac:dyDescent="0.2"/>
    <row r="5113" s="229" customFormat="1" ht="14.25" x14ac:dyDescent="0.2"/>
    <row r="5114" s="229" customFormat="1" ht="14.25" x14ac:dyDescent="0.2"/>
    <row r="5115" s="229" customFormat="1" ht="14.25" x14ac:dyDescent="0.2"/>
    <row r="5116" s="229" customFormat="1" ht="14.25" x14ac:dyDescent="0.2"/>
    <row r="5117" s="229" customFormat="1" ht="14.25" x14ac:dyDescent="0.2"/>
    <row r="5118" s="229" customFormat="1" ht="14.25" x14ac:dyDescent="0.2"/>
    <row r="5119" s="229" customFormat="1" ht="14.25" x14ac:dyDescent="0.2"/>
    <row r="5120" s="229" customFormat="1" ht="14.25" x14ac:dyDescent="0.2"/>
    <row r="5121" s="229" customFormat="1" ht="14.25" x14ac:dyDescent="0.2"/>
    <row r="5122" s="229" customFormat="1" ht="14.25" x14ac:dyDescent="0.2"/>
    <row r="5123" s="229" customFormat="1" ht="14.25" x14ac:dyDescent="0.2"/>
    <row r="5124" s="229" customFormat="1" ht="14.25" x14ac:dyDescent="0.2"/>
    <row r="5125" s="229" customFormat="1" ht="14.25" x14ac:dyDescent="0.2"/>
    <row r="5126" s="229" customFormat="1" ht="14.25" x14ac:dyDescent="0.2"/>
    <row r="5127" s="229" customFormat="1" ht="14.25" x14ac:dyDescent="0.2"/>
    <row r="5128" s="229" customFormat="1" ht="14.25" x14ac:dyDescent="0.2"/>
    <row r="5129" s="229" customFormat="1" ht="14.25" x14ac:dyDescent="0.2"/>
    <row r="5130" s="229" customFormat="1" ht="14.25" x14ac:dyDescent="0.2"/>
    <row r="5131" s="229" customFormat="1" ht="14.25" x14ac:dyDescent="0.2"/>
    <row r="5132" s="229" customFormat="1" ht="14.25" x14ac:dyDescent="0.2"/>
    <row r="5133" s="229" customFormat="1" ht="14.25" x14ac:dyDescent="0.2"/>
    <row r="5134" s="229" customFormat="1" ht="14.25" x14ac:dyDescent="0.2"/>
    <row r="5135" s="229" customFormat="1" ht="14.25" x14ac:dyDescent="0.2"/>
    <row r="5136" s="229" customFormat="1" ht="14.25" x14ac:dyDescent="0.2"/>
    <row r="5137" s="229" customFormat="1" ht="14.25" x14ac:dyDescent="0.2"/>
    <row r="5138" s="229" customFormat="1" ht="14.25" x14ac:dyDescent="0.2"/>
    <row r="5139" s="229" customFormat="1" ht="14.25" x14ac:dyDescent="0.2"/>
    <row r="5140" s="229" customFormat="1" ht="14.25" x14ac:dyDescent="0.2"/>
    <row r="5141" s="229" customFormat="1" ht="14.25" x14ac:dyDescent="0.2"/>
    <row r="5142" s="229" customFormat="1" ht="14.25" x14ac:dyDescent="0.2"/>
    <row r="5143" s="229" customFormat="1" ht="14.25" x14ac:dyDescent="0.2"/>
    <row r="5144" s="229" customFormat="1" ht="14.25" x14ac:dyDescent="0.2"/>
    <row r="5145" s="229" customFormat="1" ht="14.25" x14ac:dyDescent="0.2"/>
    <row r="5146" s="229" customFormat="1" ht="14.25" x14ac:dyDescent="0.2"/>
    <row r="5147" s="229" customFormat="1" ht="14.25" x14ac:dyDescent="0.2"/>
    <row r="5148" s="229" customFormat="1" ht="14.25" x14ac:dyDescent="0.2"/>
    <row r="5149" s="229" customFormat="1" ht="14.25" x14ac:dyDescent="0.2"/>
    <row r="5150" s="229" customFormat="1" ht="14.25" x14ac:dyDescent="0.2"/>
    <row r="5151" s="229" customFormat="1" ht="14.25" x14ac:dyDescent="0.2"/>
    <row r="5152" s="229" customFormat="1" ht="14.25" x14ac:dyDescent="0.2"/>
    <row r="5153" s="229" customFormat="1" ht="14.25" x14ac:dyDescent="0.2"/>
    <row r="5154" s="229" customFormat="1" ht="14.25" x14ac:dyDescent="0.2"/>
    <row r="5155" s="229" customFormat="1" ht="14.25" x14ac:dyDescent="0.2"/>
    <row r="5156" s="229" customFormat="1" ht="14.25" x14ac:dyDescent="0.2"/>
    <row r="5157" s="229" customFormat="1" ht="14.25" x14ac:dyDescent="0.2"/>
    <row r="5158" s="229" customFormat="1" ht="14.25" x14ac:dyDescent="0.2"/>
    <row r="5159" s="229" customFormat="1" ht="14.25" x14ac:dyDescent="0.2"/>
    <row r="5160" s="229" customFormat="1" ht="14.25" x14ac:dyDescent="0.2"/>
    <row r="5161" s="229" customFormat="1" ht="14.25" x14ac:dyDescent="0.2"/>
    <row r="5162" s="229" customFormat="1" ht="14.25" x14ac:dyDescent="0.2"/>
    <row r="5163" s="229" customFormat="1" ht="14.25" x14ac:dyDescent="0.2"/>
    <row r="5164" s="229" customFormat="1" ht="14.25" x14ac:dyDescent="0.2"/>
    <row r="5165" s="229" customFormat="1" ht="14.25" x14ac:dyDescent="0.2"/>
    <row r="5166" s="229" customFormat="1" ht="14.25" x14ac:dyDescent="0.2"/>
    <row r="5167" s="229" customFormat="1" ht="14.25" x14ac:dyDescent="0.2"/>
    <row r="5168" s="229" customFormat="1" ht="14.25" x14ac:dyDescent="0.2"/>
    <row r="5169" s="229" customFormat="1" ht="14.25" x14ac:dyDescent="0.2"/>
    <row r="5170" s="229" customFormat="1" ht="14.25" x14ac:dyDescent="0.2"/>
    <row r="5171" s="229" customFormat="1" ht="14.25" x14ac:dyDescent="0.2"/>
    <row r="5172" s="229" customFormat="1" ht="14.25" x14ac:dyDescent="0.2"/>
    <row r="5173" s="229" customFormat="1" ht="14.25" x14ac:dyDescent="0.2"/>
    <row r="5174" s="229" customFormat="1" ht="14.25" x14ac:dyDescent="0.2"/>
    <row r="5175" s="229" customFormat="1" ht="14.25" x14ac:dyDescent="0.2"/>
    <row r="5176" s="229" customFormat="1" ht="14.25" x14ac:dyDescent="0.2"/>
    <row r="5177" s="229" customFormat="1" ht="14.25" x14ac:dyDescent="0.2"/>
    <row r="5178" s="229" customFormat="1" ht="14.25" x14ac:dyDescent="0.2"/>
    <row r="5179" s="229" customFormat="1" ht="14.25" x14ac:dyDescent="0.2"/>
    <row r="5180" s="229" customFormat="1" ht="14.25" x14ac:dyDescent="0.2"/>
    <row r="5181" s="229" customFormat="1" ht="14.25" x14ac:dyDescent="0.2"/>
    <row r="5182" s="229" customFormat="1" ht="14.25" x14ac:dyDescent="0.2"/>
    <row r="5183" s="229" customFormat="1" ht="14.25" x14ac:dyDescent="0.2"/>
    <row r="5184" s="229" customFormat="1" ht="14.25" x14ac:dyDescent="0.2"/>
    <row r="5185" s="229" customFormat="1" ht="14.25" x14ac:dyDescent="0.2"/>
    <row r="5186" s="229" customFormat="1" ht="14.25" x14ac:dyDescent="0.2"/>
    <row r="5187" s="229" customFormat="1" ht="14.25" x14ac:dyDescent="0.2"/>
    <row r="5188" s="229" customFormat="1" ht="14.25" x14ac:dyDescent="0.2"/>
    <row r="5189" s="229" customFormat="1" ht="14.25" x14ac:dyDescent="0.2"/>
    <row r="5190" s="229" customFormat="1" ht="14.25" x14ac:dyDescent="0.2"/>
    <row r="5191" s="229" customFormat="1" ht="14.25" x14ac:dyDescent="0.2"/>
    <row r="5192" s="229" customFormat="1" ht="14.25" x14ac:dyDescent="0.2"/>
    <row r="5193" s="229" customFormat="1" ht="14.25" x14ac:dyDescent="0.2"/>
    <row r="5194" s="229" customFormat="1" ht="14.25" x14ac:dyDescent="0.2"/>
    <row r="5195" s="229" customFormat="1" ht="14.25" x14ac:dyDescent="0.2"/>
    <row r="5196" s="229" customFormat="1" ht="14.25" x14ac:dyDescent="0.2"/>
    <row r="5197" s="229" customFormat="1" ht="14.25" x14ac:dyDescent="0.2"/>
    <row r="5198" s="229" customFormat="1" ht="14.25" x14ac:dyDescent="0.2"/>
    <row r="5199" s="229" customFormat="1" ht="14.25" x14ac:dyDescent="0.2"/>
    <row r="5200" s="229" customFormat="1" ht="14.25" x14ac:dyDescent="0.2"/>
    <row r="5201" s="229" customFormat="1" ht="14.25" x14ac:dyDescent="0.2"/>
    <row r="5202" s="229" customFormat="1" ht="14.25" x14ac:dyDescent="0.2"/>
    <row r="5203" s="229" customFormat="1" ht="14.25" x14ac:dyDescent="0.2"/>
    <row r="5204" s="229" customFormat="1" ht="14.25" x14ac:dyDescent="0.2"/>
    <row r="5205" s="229" customFormat="1" ht="14.25" x14ac:dyDescent="0.2"/>
    <row r="5206" s="229" customFormat="1" ht="14.25" x14ac:dyDescent="0.2"/>
    <row r="5207" s="229" customFormat="1" ht="14.25" x14ac:dyDescent="0.2"/>
    <row r="5208" s="229" customFormat="1" ht="14.25" x14ac:dyDescent="0.2"/>
    <row r="5209" s="229" customFormat="1" ht="14.25" x14ac:dyDescent="0.2"/>
    <row r="5210" s="229" customFormat="1" ht="14.25" x14ac:dyDescent="0.2"/>
    <row r="5211" s="229" customFormat="1" ht="14.25" x14ac:dyDescent="0.2"/>
    <row r="5212" s="229" customFormat="1" ht="14.25" x14ac:dyDescent="0.2"/>
    <row r="5213" s="229" customFormat="1" ht="14.25" x14ac:dyDescent="0.2"/>
    <row r="5214" s="229" customFormat="1" ht="14.25" x14ac:dyDescent="0.2"/>
    <row r="5215" s="229" customFormat="1" ht="14.25" x14ac:dyDescent="0.2"/>
    <row r="5216" s="229" customFormat="1" ht="14.25" x14ac:dyDescent="0.2"/>
    <row r="5217" s="229" customFormat="1" ht="14.25" x14ac:dyDescent="0.2"/>
    <row r="5218" s="229" customFormat="1" ht="14.25" x14ac:dyDescent="0.2"/>
    <row r="5219" s="229" customFormat="1" ht="14.25" x14ac:dyDescent="0.2"/>
    <row r="5220" s="229" customFormat="1" ht="14.25" x14ac:dyDescent="0.2"/>
    <row r="5221" s="229" customFormat="1" ht="14.25" x14ac:dyDescent="0.2"/>
    <row r="5222" s="229" customFormat="1" ht="14.25" x14ac:dyDescent="0.2"/>
    <row r="5223" s="229" customFormat="1" ht="14.25" x14ac:dyDescent="0.2"/>
    <row r="5224" s="229" customFormat="1" ht="14.25" x14ac:dyDescent="0.2"/>
    <row r="5225" s="229" customFormat="1" ht="14.25" x14ac:dyDescent="0.2"/>
    <row r="5226" s="229" customFormat="1" ht="14.25" x14ac:dyDescent="0.2"/>
    <row r="5227" s="229" customFormat="1" ht="14.25" x14ac:dyDescent="0.2"/>
    <row r="5228" s="229" customFormat="1" ht="14.25" x14ac:dyDescent="0.2"/>
    <row r="5229" s="229" customFormat="1" ht="14.25" x14ac:dyDescent="0.2"/>
    <row r="5230" s="229" customFormat="1" ht="14.25" x14ac:dyDescent="0.2"/>
    <row r="5231" s="229" customFormat="1" ht="14.25" x14ac:dyDescent="0.2"/>
    <row r="5232" s="229" customFormat="1" ht="14.25" x14ac:dyDescent="0.2"/>
    <row r="5233" s="229" customFormat="1" ht="14.25" x14ac:dyDescent="0.2"/>
    <row r="5234" s="229" customFormat="1" ht="14.25" x14ac:dyDescent="0.2"/>
    <row r="5235" s="229" customFormat="1" ht="14.25" x14ac:dyDescent="0.2"/>
    <row r="5236" s="229" customFormat="1" ht="14.25" x14ac:dyDescent="0.2"/>
    <row r="5237" s="229" customFormat="1" ht="14.25" x14ac:dyDescent="0.2"/>
    <row r="5238" s="229" customFormat="1" ht="14.25" x14ac:dyDescent="0.2"/>
    <row r="5239" s="229" customFormat="1" ht="14.25" x14ac:dyDescent="0.2"/>
    <row r="5240" s="229" customFormat="1" ht="14.25" x14ac:dyDescent="0.2"/>
    <row r="5241" s="229" customFormat="1" ht="14.25" x14ac:dyDescent="0.2"/>
    <row r="5242" s="229" customFormat="1" ht="14.25" x14ac:dyDescent="0.2"/>
    <row r="5243" s="229" customFormat="1" ht="14.25" x14ac:dyDescent="0.2"/>
    <row r="5244" s="229" customFormat="1" ht="14.25" x14ac:dyDescent="0.2"/>
    <row r="5245" s="229" customFormat="1" ht="14.25" x14ac:dyDescent="0.2"/>
    <row r="5246" s="229" customFormat="1" ht="14.25" x14ac:dyDescent="0.2"/>
    <row r="5247" s="229" customFormat="1" ht="14.25" x14ac:dyDescent="0.2"/>
    <row r="5248" s="229" customFormat="1" ht="14.25" x14ac:dyDescent="0.2"/>
    <row r="5249" s="229" customFormat="1" ht="14.25" x14ac:dyDescent="0.2"/>
    <row r="5250" s="229" customFormat="1" ht="14.25" x14ac:dyDescent="0.2"/>
    <row r="5251" s="229" customFormat="1" ht="14.25" x14ac:dyDescent="0.2"/>
    <row r="5252" s="229" customFormat="1" ht="14.25" x14ac:dyDescent="0.2"/>
    <row r="5253" s="229" customFormat="1" ht="14.25" x14ac:dyDescent="0.2"/>
    <row r="5254" s="229" customFormat="1" ht="14.25" x14ac:dyDescent="0.2"/>
    <row r="5255" s="229" customFormat="1" ht="14.25" x14ac:dyDescent="0.2"/>
    <row r="5256" s="229" customFormat="1" ht="14.25" x14ac:dyDescent="0.2"/>
    <row r="5257" s="229" customFormat="1" ht="14.25" x14ac:dyDescent="0.2"/>
    <row r="5258" s="229" customFormat="1" ht="14.25" x14ac:dyDescent="0.2"/>
    <row r="5259" s="229" customFormat="1" ht="14.25" x14ac:dyDescent="0.2"/>
    <row r="5260" s="229" customFormat="1" ht="14.25" x14ac:dyDescent="0.2"/>
    <row r="5261" s="229" customFormat="1" ht="14.25" x14ac:dyDescent="0.2"/>
    <row r="5262" s="229" customFormat="1" ht="14.25" x14ac:dyDescent="0.2"/>
    <row r="5263" s="229" customFormat="1" ht="14.25" x14ac:dyDescent="0.2"/>
    <row r="5264" s="229" customFormat="1" ht="14.25" x14ac:dyDescent="0.2"/>
    <row r="5265" s="229" customFormat="1" ht="14.25" x14ac:dyDescent="0.2"/>
    <row r="5266" s="229" customFormat="1" ht="14.25" x14ac:dyDescent="0.2"/>
    <row r="5267" s="229" customFormat="1" ht="14.25" x14ac:dyDescent="0.2"/>
    <row r="5268" s="229" customFormat="1" ht="14.25" x14ac:dyDescent="0.2"/>
    <row r="5269" s="229" customFormat="1" ht="14.25" x14ac:dyDescent="0.2"/>
    <row r="5270" s="229" customFormat="1" ht="14.25" x14ac:dyDescent="0.2"/>
    <row r="5271" s="229" customFormat="1" ht="14.25" x14ac:dyDescent="0.2"/>
    <row r="5272" s="229" customFormat="1" ht="14.25" x14ac:dyDescent="0.2"/>
    <row r="5273" s="229" customFormat="1" ht="14.25" x14ac:dyDescent="0.2"/>
    <row r="5274" s="229" customFormat="1" ht="14.25" x14ac:dyDescent="0.2"/>
    <row r="5275" s="229" customFormat="1" ht="14.25" x14ac:dyDescent="0.2"/>
    <row r="5276" s="229" customFormat="1" ht="14.25" x14ac:dyDescent="0.2"/>
    <row r="5277" s="229" customFormat="1" ht="14.25" x14ac:dyDescent="0.2"/>
    <row r="5278" s="229" customFormat="1" ht="14.25" x14ac:dyDescent="0.2"/>
    <row r="5279" s="229" customFormat="1" ht="14.25" x14ac:dyDescent="0.2"/>
    <row r="5280" s="229" customFormat="1" ht="14.25" x14ac:dyDescent="0.2"/>
    <row r="5281" s="229" customFormat="1" ht="14.25" x14ac:dyDescent="0.2"/>
    <row r="5282" s="229" customFormat="1" ht="14.25" x14ac:dyDescent="0.2"/>
    <row r="5283" s="229" customFormat="1" ht="14.25" x14ac:dyDescent="0.2"/>
    <row r="5284" s="229" customFormat="1" ht="14.25" x14ac:dyDescent="0.2"/>
    <row r="5285" s="229" customFormat="1" ht="14.25" x14ac:dyDescent="0.2"/>
    <row r="5286" s="229" customFormat="1" ht="14.25" x14ac:dyDescent="0.2"/>
    <row r="5287" s="229" customFormat="1" ht="14.25" x14ac:dyDescent="0.2"/>
    <row r="5288" s="229" customFormat="1" ht="14.25" x14ac:dyDescent="0.2"/>
    <row r="5289" s="229" customFormat="1" ht="14.25" x14ac:dyDescent="0.2"/>
    <row r="5290" s="229" customFormat="1" ht="14.25" x14ac:dyDescent="0.2"/>
    <row r="5291" s="229" customFormat="1" ht="14.25" x14ac:dyDescent="0.2"/>
    <row r="5292" s="229" customFormat="1" ht="14.25" x14ac:dyDescent="0.2"/>
    <row r="5293" s="229" customFormat="1" ht="14.25" x14ac:dyDescent="0.2"/>
    <row r="5294" s="229" customFormat="1" ht="14.25" x14ac:dyDescent="0.2"/>
    <row r="5295" s="229" customFormat="1" ht="14.25" x14ac:dyDescent="0.2"/>
    <row r="5296" s="229" customFormat="1" ht="14.25" x14ac:dyDescent="0.2"/>
    <row r="5297" s="229" customFormat="1" ht="14.25" x14ac:dyDescent="0.2"/>
    <row r="5298" s="229" customFormat="1" ht="14.25" x14ac:dyDescent="0.2"/>
    <row r="5299" s="229" customFormat="1" ht="14.25" x14ac:dyDescent="0.2"/>
    <row r="5300" s="229" customFormat="1" ht="14.25" x14ac:dyDescent="0.2"/>
    <row r="5301" s="229" customFormat="1" ht="14.25" x14ac:dyDescent="0.2"/>
    <row r="5302" s="229" customFormat="1" ht="14.25" x14ac:dyDescent="0.2"/>
    <row r="5303" s="229" customFormat="1" ht="14.25" x14ac:dyDescent="0.2"/>
    <row r="5304" s="229" customFormat="1" ht="14.25" x14ac:dyDescent="0.2"/>
    <row r="5305" s="229" customFormat="1" ht="14.25" x14ac:dyDescent="0.2"/>
    <row r="5306" s="229" customFormat="1" ht="14.25" x14ac:dyDescent="0.2"/>
    <row r="5307" s="229" customFormat="1" ht="14.25" x14ac:dyDescent="0.2"/>
    <row r="5308" s="229" customFormat="1" ht="14.25" x14ac:dyDescent="0.2"/>
    <row r="5309" s="229" customFormat="1" ht="14.25" x14ac:dyDescent="0.2"/>
    <row r="5310" s="229" customFormat="1" ht="14.25" x14ac:dyDescent="0.2"/>
    <row r="5311" s="229" customFormat="1" ht="14.25" x14ac:dyDescent="0.2"/>
    <row r="5312" s="229" customFormat="1" ht="14.25" x14ac:dyDescent="0.2"/>
    <row r="5313" s="229" customFormat="1" ht="14.25" x14ac:dyDescent="0.2"/>
    <row r="5314" s="229" customFormat="1" ht="14.25" x14ac:dyDescent="0.2"/>
    <row r="5315" s="229" customFormat="1" ht="14.25" x14ac:dyDescent="0.2"/>
    <row r="5316" s="229" customFormat="1" ht="14.25" x14ac:dyDescent="0.2"/>
    <row r="5317" s="229" customFormat="1" ht="14.25" x14ac:dyDescent="0.2"/>
    <row r="5318" s="229" customFormat="1" ht="14.25" x14ac:dyDescent="0.2"/>
    <row r="5319" s="229" customFormat="1" ht="14.25" x14ac:dyDescent="0.2"/>
    <row r="5320" s="229" customFormat="1" ht="14.25" x14ac:dyDescent="0.2"/>
    <row r="5321" s="229" customFormat="1" ht="14.25" x14ac:dyDescent="0.2"/>
    <row r="5322" s="229" customFormat="1" ht="14.25" x14ac:dyDescent="0.2"/>
    <row r="5323" s="229" customFormat="1" ht="14.25" x14ac:dyDescent="0.2"/>
    <row r="5324" s="229" customFormat="1" ht="14.25" x14ac:dyDescent="0.2"/>
    <row r="5325" s="229" customFormat="1" ht="14.25" x14ac:dyDescent="0.2"/>
    <row r="5326" s="229" customFormat="1" ht="14.25" x14ac:dyDescent="0.2"/>
    <row r="5327" s="229" customFormat="1" ht="14.25" x14ac:dyDescent="0.2"/>
    <row r="5328" s="229" customFormat="1" ht="14.25" x14ac:dyDescent="0.2"/>
    <row r="5329" s="229" customFormat="1" ht="14.25" x14ac:dyDescent="0.2"/>
    <row r="5330" s="229" customFormat="1" ht="14.25" x14ac:dyDescent="0.2"/>
    <row r="5331" s="229" customFormat="1" ht="14.25" x14ac:dyDescent="0.2"/>
    <row r="5332" s="229" customFormat="1" ht="14.25" x14ac:dyDescent="0.2"/>
    <row r="5333" s="229" customFormat="1" ht="14.25" x14ac:dyDescent="0.2"/>
    <row r="5334" s="229" customFormat="1" ht="14.25" x14ac:dyDescent="0.2"/>
    <row r="5335" s="229" customFormat="1" ht="14.25" x14ac:dyDescent="0.2"/>
    <row r="5336" s="229" customFormat="1" ht="14.25" x14ac:dyDescent="0.2"/>
    <row r="5337" s="229" customFormat="1" ht="14.25" x14ac:dyDescent="0.2"/>
    <row r="5338" s="229" customFormat="1" ht="14.25" x14ac:dyDescent="0.2"/>
    <row r="5339" s="229" customFormat="1" ht="14.25" x14ac:dyDescent="0.2"/>
    <row r="5340" s="229" customFormat="1" ht="14.25" x14ac:dyDescent="0.2"/>
    <row r="5341" s="229" customFormat="1" ht="14.25" x14ac:dyDescent="0.2"/>
    <row r="5342" s="229" customFormat="1" ht="14.25" x14ac:dyDescent="0.2"/>
    <row r="5343" s="229" customFormat="1" ht="14.25" x14ac:dyDescent="0.2"/>
    <row r="5344" s="229" customFormat="1" ht="14.25" x14ac:dyDescent="0.2"/>
    <row r="5345" s="229" customFormat="1" ht="14.25" x14ac:dyDescent="0.2"/>
    <row r="5346" s="229" customFormat="1" ht="14.25" x14ac:dyDescent="0.2"/>
    <row r="5347" s="229" customFormat="1" ht="14.25" x14ac:dyDescent="0.2"/>
    <row r="5348" s="229" customFormat="1" ht="14.25" x14ac:dyDescent="0.2"/>
    <row r="5349" s="229" customFormat="1" ht="14.25" x14ac:dyDescent="0.2"/>
    <row r="5350" s="229" customFormat="1" ht="14.25" x14ac:dyDescent="0.2"/>
    <row r="5351" s="229" customFormat="1" ht="14.25" x14ac:dyDescent="0.2"/>
    <row r="5352" s="229" customFormat="1" ht="14.25" x14ac:dyDescent="0.2"/>
    <row r="5353" s="229" customFormat="1" ht="14.25" x14ac:dyDescent="0.2"/>
    <row r="5354" s="229" customFormat="1" ht="14.25" x14ac:dyDescent="0.2"/>
    <row r="5355" s="229" customFormat="1" ht="14.25" x14ac:dyDescent="0.2"/>
    <row r="5356" s="229" customFormat="1" ht="14.25" x14ac:dyDescent="0.2"/>
    <row r="5357" s="229" customFormat="1" ht="14.25" x14ac:dyDescent="0.2"/>
    <row r="5358" s="229" customFormat="1" ht="14.25" x14ac:dyDescent="0.2"/>
    <row r="5359" s="229" customFormat="1" ht="14.25" x14ac:dyDescent="0.2"/>
    <row r="5360" s="229" customFormat="1" ht="14.25" x14ac:dyDescent="0.2"/>
    <row r="5361" s="229" customFormat="1" ht="14.25" x14ac:dyDescent="0.2"/>
    <row r="5362" s="229" customFormat="1" ht="14.25" x14ac:dyDescent="0.2"/>
    <row r="5363" s="229" customFormat="1" ht="14.25" x14ac:dyDescent="0.2"/>
    <row r="5364" s="229" customFormat="1" ht="14.25" x14ac:dyDescent="0.2"/>
    <row r="5365" s="229" customFormat="1" ht="14.25" x14ac:dyDescent="0.2"/>
    <row r="5366" s="229" customFormat="1" ht="14.25" x14ac:dyDescent="0.2"/>
    <row r="5367" s="229" customFormat="1" ht="14.25" x14ac:dyDescent="0.2"/>
    <row r="5368" s="229" customFormat="1" ht="14.25" x14ac:dyDescent="0.2"/>
    <row r="5369" s="229" customFormat="1" ht="14.25" x14ac:dyDescent="0.2"/>
    <row r="5370" s="229" customFormat="1" ht="14.25" x14ac:dyDescent="0.2"/>
    <row r="5371" s="229" customFormat="1" ht="14.25" x14ac:dyDescent="0.2"/>
    <row r="5372" s="229" customFormat="1" ht="14.25" x14ac:dyDescent="0.2"/>
    <row r="5373" s="229" customFormat="1" ht="14.25" x14ac:dyDescent="0.2"/>
    <row r="5374" s="229" customFormat="1" ht="14.25" x14ac:dyDescent="0.2"/>
    <row r="5375" s="229" customFormat="1" ht="14.25" x14ac:dyDescent="0.2"/>
    <row r="5376" s="229" customFormat="1" ht="14.25" x14ac:dyDescent="0.2"/>
    <row r="5377" s="229" customFormat="1" ht="14.25" x14ac:dyDescent="0.2"/>
    <row r="5378" s="229" customFormat="1" ht="14.25" x14ac:dyDescent="0.2"/>
    <row r="5379" s="229" customFormat="1" ht="14.25" x14ac:dyDescent="0.2"/>
    <row r="5380" s="229" customFormat="1" ht="14.25" x14ac:dyDescent="0.2"/>
    <row r="5381" s="229" customFormat="1" ht="14.25" x14ac:dyDescent="0.2"/>
    <row r="5382" s="229" customFormat="1" ht="14.25" x14ac:dyDescent="0.2"/>
    <row r="5383" s="229" customFormat="1" ht="14.25" x14ac:dyDescent="0.2"/>
    <row r="5384" s="229" customFormat="1" ht="14.25" x14ac:dyDescent="0.2"/>
    <row r="5385" s="229" customFormat="1" ht="14.25" x14ac:dyDescent="0.2"/>
    <row r="5386" s="229" customFormat="1" ht="14.25" x14ac:dyDescent="0.2"/>
    <row r="5387" s="229" customFormat="1" ht="14.25" x14ac:dyDescent="0.2"/>
    <row r="5388" s="229" customFormat="1" ht="14.25" x14ac:dyDescent="0.2"/>
    <row r="5389" s="229" customFormat="1" ht="14.25" x14ac:dyDescent="0.2"/>
    <row r="5390" s="229" customFormat="1" ht="14.25" x14ac:dyDescent="0.2"/>
    <row r="5391" s="229" customFormat="1" ht="14.25" x14ac:dyDescent="0.2"/>
    <row r="5392" s="229" customFormat="1" ht="14.25" x14ac:dyDescent="0.2"/>
    <row r="5393" s="229" customFormat="1" ht="14.25" x14ac:dyDescent="0.2"/>
    <row r="5394" s="229" customFormat="1" ht="14.25" x14ac:dyDescent="0.2"/>
    <row r="5395" s="229" customFormat="1" ht="14.25" x14ac:dyDescent="0.2"/>
    <row r="5396" s="229" customFormat="1" ht="14.25" x14ac:dyDescent="0.2"/>
    <row r="5397" s="229" customFormat="1" ht="14.25" x14ac:dyDescent="0.2"/>
    <row r="5398" s="229" customFormat="1" ht="14.25" x14ac:dyDescent="0.2"/>
    <row r="5399" s="229" customFormat="1" ht="14.25" x14ac:dyDescent="0.2"/>
    <row r="5400" s="229" customFormat="1" ht="14.25" x14ac:dyDescent="0.2"/>
    <row r="5401" s="229" customFormat="1" ht="14.25" x14ac:dyDescent="0.2"/>
    <row r="5402" s="229" customFormat="1" ht="14.25" x14ac:dyDescent="0.2"/>
    <row r="5403" s="229" customFormat="1" ht="14.25" x14ac:dyDescent="0.2"/>
    <row r="5404" s="229" customFormat="1" ht="14.25" x14ac:dyDescent="0.2"/>
    <row r="5405" s="229" customFormat="1" ht="14.25" x14ac:dyDescent="0.2"/>
    <row r="5406" s="229" customFormat="1" ht="14.25" x14ac:dyDescent="0.2"/>
    <row r="5407" s="229" customFormat="1" ht="14.25" x14ac:dyDescent="0.2"/>
    <row r="5408" s="229" customFormat="1" ht="14.25" x14ac:dyDescent="0.2"/>
    <row r="5409" s="229" customFormat="1" ht="14.25" x14ac:dyDescent="0.2"/>
    <row r="5410" s="229" customFormat="1" ht="14.25" x14ac:dyDescent="0.2"/>
    <row r="5411" s="229" customFormat="1" ht="14.25" x14ac:dyDescent="0.2"/>
    <row r="5412" s="229" customFormat="1" ht="14.25" x14ac:dyDescent="0.2"/>
    <row r="5413" s="229" customFormat="1" ht="14.25" x14ac:dyDescent="0.2"/>
    <row r="5414" s="229" customFormat="1" ht="14.25" x14ac:dyDescent="0.2"/>
    <row r="5415" s="229" customFormat="1" ht="14.25" x14ac:dyDescent="0.2"/>
    <row r="5416" s="229" customFormat="1" ht="14.25" x14ac:dyDescent="0.2"/>
    <row r="5417" s="229" customFormat="1" ht="14.25" x14ac:dyDescent="0.2"/>
    <row r="5418" s="229" customFormat="1" ht="14.25" x14ac:dyDescent="0.2"/>
    <row r="5419" s="229" customFormat="1" ht="14.25" x14ac:dyDescent="0.2"/>
    <row r="5420" s="229" customFormat="1" ht="14.25" x14ac:dyDescent="0.2"/>
    <row r="5421" s="229" customFormat="1" ht="14.25" x14ac:dyDescent="0.2"/>
    <row r="5422" s="229" customFormat="1" ht="14.25" x14ac:dyDescent="0.2"/>
    <row r="5423" s="229" customFormat="1" ht="14.25" x14ac:dyDescent="0.2"/>
    <row r="5424" s="229" customFormat="1" ht="14.25" x14ac:dyDescent="0.2"/>
    <row r="5425" s="229" customFormat="1" ht="14.25" x14ac:dyDescent="0.2"/>
    <row r="5426" s="229" customFormat="1" ht="14.25" x14ac:dyDescent="0.2"/>
    <row r="5427" s="229" customFormat="1" ht="14.25" x14ac:dyDescent="0.2"/>
    <row r="5428" s="229" customFormat="1" ht="14.25" x14ac:dyDescent="0.2"/>
    <row r="5429" s="229" customFormat="1" ht="14.25" x14ac:dyDescent="0.2"/>
    <row r="5430" s="229" customFormat="1" ht="14.25" x14ac:dyDescent="0.2"/>
    <row r="5431" s="229" customFormat="1" ht="14.25" x14ac:dyDescent="0.2"/>
    <row r="5432" s="229" customFormat="1" ht="14.25" x14ac:dyDescent="0.2"/>
    <row r="5433" s="229" customFormat="1" ht="14.25" x14ac:dyDescent="0.2"/>
    <row r="5434" s="229" customFormat="1" ht="14.25" x14ac:dyDescent="0.2"/>
    <row r="5435" s="229" customFormat="1" ht="14.25" x14ac:dyDescent="0.2"/>
    <row r="5436" s="229" customFormat="1" ht="14.25" x14ac:dyDescent="0.2"/>
    <row r="5437" s="229" customFormat="1" ht="14.25" x14ac:dyDescent="0.2"/>
    <row r="5438" s="229" customFormat="1" ht="14.25" x14ac:dyDescent="0.2"/>
    <row r="5439" s="229" customFormat="1" ht="14.25" x14ac:dyDescent="0.2"/>
    <row r="5440" s="229" customFormat="1" ht="14.25" x14ac:dyDescent="0.2"/>
    <row r="5441" s="229" customFormat="1" ht="14.25" x14ac:dyDescent="0.2"/>
    <row r="5442" s="229" customFormat="1" ht="14.25" x14ac:dyDescent="0.2"/>
    <row r="5443" s="229" customFormat="1" ht="14.25" x14ac:dyDescent="0.2"/>
    <row r="5444" s="229" customFormat="1" ht="14.25" x14ac:dyDescent="0.2"/>
    <row r="5445" s="229" customFormat="1" ht="14.25" x14ac:dyDescent="0.2"/>
    <row r="5446" s="229" customFormat="1" ht="14.25" x14ac:dyDescent="0.2"/>
    <row r="5447" s="229" customFormat="1" ht="14.25" x14ac:dyDescent="0.2"/>
    <row r="5448" s="229" customFormat="1" ht="14.25" x14ac:dyDescent="0.2"/>
    <row r="5449" s="229" customFormat="1" ht="14.25" x14ac:dyDescent="0.2"/>
    <row r="5450" s="229" customFormat="1" ht="14.25" x14ac:dyDescent="0.2"/>
    <row r="5451" s="229" customFormat="1" ht="14.25" x14ac:dyDescent="0.2"/>
    <row r="5452" s="229" customFormat="1" ht="14.25" x14ac:dyDescent="0.2"/>
    <row r="5453" s="229" customFormat="1" ht="14.25" x14ac:dyDescent="0.2"/>
    <row r="5454" s="229" customFormat="1" ht="14.25" x14ac:dyDescent="0.2"/>
    <row r="5455" s="229" customFormat="1" ht="14.25" x14ac:dyDescent="0.2"/>
    <row r="5456" s="229" customFormat="1" ht="14.25" x14ac:dyDescent="0.2"/>
    <row r="5457" s="229" customFormat="1" ht="14.25" x14ac:dyDescent="0.2"/>
    <row r="5458" s="229" customFormat="1" ht="14.25" x14ac:dyDescent="0.2"/>
    <row r="5459" s="229" customFormat="1" ht="14.25" x14ac:dyDescent="0.2"/>
    <row r="5460" s="229" customFormat="1" ht="14.25" x14ac:dyDescent="0.2"/>
    <row r="5461" s="229" customFormat="1" ht="14.25" x14ac:dyDescent="0.2"/>
    <row r="5462" s="229" customFormat="1" ht="14.25" x14ac:dyDescent="0.2"/>
    <row r="5463" s="229" customFormat="1" ht="14.25" x14ac:dyDescent="0.2"/>
    <row r="5464" s="229" customFormat="1" ht="14.25" x14ac:dyDescent="0.2"/>
    <row r="5465" s="229" customFormat="1" ht="14.25" x14ac:dyDescent="0.2"/>
    <row r="5466" s="229" customFormat="1" ht="14.25" x14ac:dyDescent="0.2"/>
    <row r="5467" s="229" customFormat="1" ht="14.25" x14ac:dyDescent="0.2"/>
    <row r="5468" s="229" customFormat="1" ht="14.25" x14ac:dyDescent="0.2"/>
    <row r="5469" s="229" customFormat="1" ht="14.25" x14ac:dyDescent="0.2"/>
    <row r="5470" s="229" customFormat="1" ht="14.25" x14ac:dyDescent="0.2"/>
    <row r="5471" s="229" customFormat="1" ht="14.25" x14ac:dyDescent="0.2"/>
    <row r="5472" s="229" customFormat="1" ht="14.25" x14ac:dyDescent="0.2"/>
    <row r="5473" s="229" customFormat="1" ht="14.25" x14ac:dyDescent="0.2"/>
    <row r="5474" s="229" customFormat="1" ht="14.25" x14ac:dyDescent="0.2"/>
    <row r="5475" s="229" customFormat="1" ht="14.25" x14ac:dyDescent="0.2"/>
    <row r="5476" s="229" customFormat="1" ht="14.25" x14ac:dyDescent="0.2"/>
    <row r="5477" s="229" customFormat="1" ht="14.25" x14ac:dyDescent="0.2"/>
    <row r="5478" s="229" customFormat="1" ht="14.25" x14ac:dyDescent="0.2"/>
    <row r="5479" s="229" customFormat="1" ht="14.25" x14ac:dyDescent="0.2"/>
    <row r="5480" s="229" customFormat="1" ht="14.25" x14ac:dyDescent="0.2"/>
    <row r="5481" s="229" customFormat="1" ht="14.25" x14ac:dyDescent="0.2"/>
    <row r="5482" s="229" customFormat="1" ht="14.25" x14ac:dyDescent="0.2"/>
    <row r="5483" s="229" customFormat="1" ht="14.25" x14ac:dyDescent="0.2"/>
    <row r="5484" s="229" customFormat="1" ht="14.25" x14ac:dyDescent="0.2"/>
    <row r="5485" s="229" customFormat="1" ht="14.25" x14ac:dyDescent="0.2"/>
    <row r="5486" s="229" customFormat="1" ht="14.25" x14ac:dyDescent="0.2"/>
    <row r="5487" s="229" customFormat="1" ht="14.25" x14ac:dyDescent="0.2"/>
    <row r="5488" s="229" customFormat="1" ht="14.25" x14ac:dyDescent="0.2"/>
    <row r="5489" s="229" customFormat="1" ht="14.25" x14ac:dyDescent="0.2"/>
    <row r="5490" s="229" customFormat="1" ht="14.25" x14ac:dyDescent="0.2"/>
    <row r="5491" s="229" customFormat="1" ht="14.25" x14ac:dyDescent="0.2"/>
    <row r="5492" s="229" customFormat="1" ht="14.25" x14ac:dyDescent="0.2"/>
    <row r="5493" s="229" customFormat="1" ht="14.25" x14ac:dyDescent="0.2"/>
    <row r="5494" s="229" customFormat="1" ht="14.25" x14ac:dyDescent="0.2"/>
    <row r="5495" s="229" customFormat="1" ht="14.25" x14ac:dyDescent="0.2"/>
    <row r="5496" s="229" customFormat="1" ht="14.25" x14ac:dyDescent="0.2"/>
    <row r="5497" s="229" customFormat="1" ht="14.25" x14ac:dyDescent="0.2"/>
    <row r="5498" s="229" customFormat="1" ht="14.25" x14ac:dyDescent="0.2"/>
    <row r="5499" s="229" customFormat="1" ht="14.25" x14ac:dyDescent="0.2"/>
    <row r="5500" s="229" customFormat="1" ht="14.25" x14ac:dyDescent="0.2"/>
    <row r="5501" s="229" customFormat="1" ht="14.25" x14ac:dyDescent="0.2"/>
    <row r="5502" s="229" customFormat="1" ht="14.25" x14ac:dyDescent="0.2"/>
    <row r="5503" s="229" customFormat="1" ht="14.25" x14ac:dyDescent="0.2"/>
    <row r="5504" s="229" customFormat="1" ht="14.25" x14ac:dyDescent="0.2"/>
    <row r="5505" s="229" customFormat="1" ht="14.25" x14ac:dyDescent="0.2"/>
    <row r="5506" s="229" customFormat="1" ht="14.25" x14ac:dyDescent="0.2"/>
    <row r="5507" s="229" customFormat="1" ht="14.25" x14ac:dyDescent="0.2"/>
    <row r="5508" s="229" customFormat="1" ht="14.25" x14ac:dyDescent="0.2"/>
    <row r="5509" s="229" customFormat="1" ht="14.25" x14ac:dyDescent="0.2"/>
    <row r="5510" s="229" customFormat="1" ht="14.25" x14ac:dyDescent="0.2"/>
    <row r="5511" s="229" customFormat="1" ht="14.25" x14ac:dyDescent="0.2"/>
    <row r="5512" s="229" customFormat="1" ht="14.25" x14ac:dyDescent="0.2"/>
    <row r="5513" s="229" customFormat="1" ht="14.25" x14ac:dyDescent="0.2"/>
    <row r="5514" s="229" customFormat="1" ht="14.25" x14ac:dyDescent="0.2"/>
    <row r="5515" s="229" customFormat="1" ht="14.25" x14ac:dyDescent="0.2"/>
    <row r="5516" s="229" customFormat="1" ht="14.25" x14ac:dyDescent="0.2"/>
    <row r="5517" s="229" customFormat="1" ht="14.25" x14ac:dyDescent="0.2"/>
    <row r="5518" s="229" customFormat="1" ht="14.25" x14ac:dyDescent="0.2"/>
    <row r="5519" s="229" customFormat="1" ht="14.25" x14ac:dyDescent="0.2"/>
    <row r="5520" s="229" customFormat="1" ht="14.25" x14ac:dyDescent="0.2"/>
    <row r="5521" s="229" customFormat="1" ht="14.25" x14ac:dyDescent="0.2"/>
    <row r="5522" s="229" customFormat="1" ht="14.25" x14ac:dyDescent="0.2"/>
    <row r="5523" s="229" customFormat="1" ht="14.25" x14ac:dyDescent="0.2"/>
    <row r="5524" s="229" customFormat="1" ht="14.25" x14ac:dyDescent="0.2"/>
    <row r="5525" s="229" customFormat="1" ht="14.25" x14ac:dyDescent="0.2"/>
    <row r="5526" s="229" customFormat="1" ht="14.25" x14ac:dyDescent="0.2"/>
    <row r="5527" s="229" customFormat="1" ht="14.25" x14ac:dyDescent="0.2"/>
    <row r="5528" s="229" customFormat="1" ht="14.25" x14ac:dyDescent="0.2"/>
    <row r="5529" s="229" customFormat="1" ht="14.25" x14ac:dyDescent="0.2"/>
    <row r="5530" s="229" customFormat="1" ht="14.25" x14ac:dyDescent="0.2"/>
    <row r="5531" s="229" customFormat="1" ht="14.25" x14ac:dyDescent="0.2"/>
    <row r="5532" s="229" customFormat="1" ht="14.25" x14ac:dyDescent="0.2"/>
    <row r="5533" s="229" customFormat="1" ht="14.25" x14ac:dyDescent="0.2"/>
    <row r="5534" s="229" customFormat="1" ht="14.25" x14ac:dyDescent="0.2"/>
    <row r="5535" s="229" customFormat="1" ht="14.25" x14ac:dyDescent="0.2"/>
    <row r="5536" s="229" customFormat="1" ht="14.25" x14ac:dyDescent="0.2"/>
    <row r="5537" s="229" customFormat="1" ht="14.25" x14ac:dyDescent="0.2"/>
    <row r="5538" s="229" customFormat="1" ht="14.25" x14ac:dyDescent="0.2"/>
    <row r="5539" s="229" customFormat="1" ht="14.25" x14ac:dyDescent="0.2"/>
    <row r="5540" s="229" customFormat="1" ht="14.25" x14ac:dyDescent="0.2"/>
    <row r="5541" s="229" customFormat="1" ht="14.25" x14ac:dyDescent="0.2"/>
    <row r="5542" s="229" customFormat="1" ht="14.25" x14ac:dyDescent="0.2"/>
    <row r="5543" s="229" customFormat="1" ht="14.25" x14ac:dyDescent="0.2"/>
    <row r="5544" s="229" customFormat="1" ht="14.25" x14ac:dyDescent="0.2"/>
    <row r="5545" s="229" customFormat="1" ht="14.25" x14ac:dyDescent="0.2"/>
    <row r="5546" s="229" customFormat="1" ht="14.25" x14ac:dyDescent="0.2"/>
    <row r="5547" s="229" customFormat="1" ht="14.25" x14ac:dyDescent="0.2"/>
    <row r="5548" s="229" customFormat="1" ht="14.25" x14ac:dyDescent="0.2"/>
    <row r="5549" s="229" customFormat="1" ht="14.25" x14ac:dyDescent="0.2"/>
    <row r="5550" s="229" customFormat="1" ht="14.25" x14ac:dyDescent="0.2"/>
    <row r="5551" s="229" customFormat="1" ht="14.25" x14ac:dyDescent="0.2"/>
    <row r="5552" s="229" customFormat="1" ht="14.25" x14ac:dyDescent="0.2"/>
    <row r="5553" s="229" customFormat="1" ht="14.25" x14ac:dyDescent="0.2"/>
    <row r="5554" s="229" customFormat="1" ht="14.25" x14ac:dyDescent="0.2"/>
    <row r="5555" s="229" customFormat="1" ht="14.25" x14ac:dyDescent="0.2"/>
    <row r="5556" s="229" customFormat="1" ht="14.25" x14ac:dyDescent="0.2"/>
    <row r="5557" s="229" customFormat="1" ht="14.25" x14ac:dyDescent="0.2"/>
    <row r="5558" s="229" customFormat="1" ht="14.25" x14ac:dyDescent="0.2"/>
    <row r="5559" s="229" customFormat="1" ht="14.25" x14ac:dyDescent="0.2"/>
    <row r="5560" s="229" customFormat="1" ht="14.25" x14ac:dyDescent="0.2"/>
    <row r="5561" s="229" customFormat="1" ht="14.25" x14ac:dyDescent="0.2"/>
    <row r="5562" s="229" customFormat="1" ht="14.25" x14ac:dyDescent="0.2"/>
    <row r="5563" s="229" customFormat="1" ht="14.25" x14ac:dyDescent="0.2"/>
    <row r="5564" s="229" customFormat="1" ht="14.25" x14ac:dyDescent="0.2"/>
    <row r="5565" s="229" customFormat="1" ht="14.25" x14ac:dyDescent="0.2"/>
    <row r="5566" s="229" customFormat="1" ht="14.25" x14ac:dyDescent="0.2"/>
    <row r="5567" s="229" customFormat="1" ht="14.25" x14ac:dyDescent="0.2"/>
    <row r="5568" s="229" customFormat="1" ht="14.25" x14ac:dyDescent="0.2"/>
    <row r="5569" s="229" customFormat="1" ht="14.25" x14ac:dyDescent="0.2"/>
    <row r="5570" s="229" customFormat="1" ht="14.25" x14ac:dyDescent="0.2"/>
    <row r="5571" s="229" customFormat="1" ht="14.25" x14ac:dyDescent="0.2"/>
    <row r="5572" s="229" customFormat="1" ht="14.25" x14ac:dyDescent="0.2"/>
    <row r="5573" s="229" customFormat="1" ht="14.25" x14ac:dyDescent="0.2"/>
    <row r="5574" s="229" customFormat="1" ht="14.25" x14ac:dyDescent="0.2"/>
    <row r="5575" s="229" customFormat="1" ht="14.25" x14ac:dyDescent="0.2"/>
    <row r="5576" s="229" customFormat="1" ht="14.25" x14ac:dyDescent="0.2"/>
    <row r="5577" s="229" customFormat="1" ht="14.25" x14ac:dyDescent="0.2"/>
    <row r="5578" s="229" customFormat="1" ht="14.25" x14ac:dyDescent="0.2"/>
    <row r="5579" s="229" customFormat="1" ht="14.25" x14ac:dyDescent="0.2"/>
    <row r="5580" s="229" customFormat="1" ht="14.25" x14ac:dyDescent="0.2"/>
    <row r="5581" s="229" customFormat="1" ht="14.25" x14ac:dyDescent="0.2"/>
    <row r="5582" s="229" customFormat="1" ht="14.25" x14ac:dyDescent="0.2"/>
    <row r="5583" s="229" customFormat="1" ht="14.25" x14ac:dyDescent="0.2"/>
    <row r="5584" s="229" customFormat="1" ht="14.25" x14ac:dyDescent="0.2"/>
    <row r="5585" s="229" customFormat="1" ht="14.25" x14ac:dyDescent="0.2"/>
    <row r="5586" s="229" customFormat="1" ht="14.25" x14ac:dyDescent="0.2"/>
    <row r="5587" s="229" customFormat="1" ht="14.25" x14ac:dyDescent="0.2"/>
    <row r="5588" s="229" customFormat="1" ht="14.25" x14ac:dyDescent="0.2"/>
    <row r="5589" s="229" customFormat="1" ht="14.25" x14ac:dyDescent="0.2"/>
    <row r="5590" s="229" customFormat="1" ht="14.25" x14ac:dyDescent="0.2"/>
    <row r="5591" s="229" customFormat="1" ht="14.25" x14ac:dyDescent="0.2"/>
    <row r="5592" s="229" customFormat="1" ht="14.25" x14ac:dyDescent="0.2"/>
    <row r="5593" s="229" customFormat="1" ht="14.25" x14ac:dyDescent="0.2"/>
    <row r="5594" s="229" customFormat="1" ht="14.25" x14ac:dyDescent="0.2"/>
    <row r="5595" s="229" customFormat="1" ht="14.25" x14ac:dyDescent="0.2"/>
    <row r="5596" s="229" customFormat="1" ht="14.25" x14ac:dyDescent="0.2"/>
    <row r="5597" s="229" customFormat="1" ht="14.25" x14ac:dyDescent="0.2"/>
    <row r="5598" s="229" customFormat="1" ht="14.25" x14ac:dyDescent="0.2"/>
    <row r="5599" s="229" customFormat="1" ht="14.25" x14ac:dyDescent="0.2"/>
    <row r="5600" s="229" customFormat="1" ht="14.25" x14ac:dyDescent="0.2"/>
    <row r="5601" s="229" customFormat="1" ht="14.25" x14ac:dyDescent="0.2"/>
    <row r="5602" s="229" customFormat="1" ht="14.25" x14ac:dyDescent="0.2"/>
    <row r="5603" s="229" customFormat="1" ht="14.25" x14ac:dyDescent="0.2"/>
    <row r="5604" s="229" customFormat="1" ht="14.25" x14ac:dyDescent="0.2"/>
    <row r="5605" s="229" customFormat="1" ht="14.25" x14ac:dyDescent="0.2"/>
    <row r="5606" s="229" customFormat="1" ht="14.25" x14ac:dyDescent="0.2"/>
    <row r="5607" s="229" customFormat="1" ht="14.25" x14ac:dyDescent="0.2"/>
    <row r="5608" s="229" customFormat="1" ht="14.25" x14ac:dyDescent="0.2"/>
    <row r="5609" s="229" customFormat="1" ht="14.25" x14ac:dyDescent="0.2"/>
    <row r="5610" s="229" customFormat="1" ht="14.25" x14ac:dyDescent="0.2"/>
    <row r="5611" s="229" customFormat="1" ht="14.25" x14ac:dyDescent="0.2"/>
    <row r="5612" s="229" customFormat="1" ht="14.25" x14ac:dyDescent="0.2"/>
    <row r="5613" s="229" customFormat="1" ht="14.25" x14ac:dyDescent="0.2"/>
    <row r="5614" s="229" customFormat="1" ht="14.25" x14ac:dyDescent="0.2"/>
    <row r="5615" s="229" customFormat="1" ht="14.25" x14ac:dyDescent="0.2"/>
    <row r="5616" s="229" customFormat="1" ht="14.25" x14ac:dyDescent="0.2"/>
    <row r="5617" s="229" customFormat="1" ht="14.25" x14ac:dyDescent="0.2"/>
    <row r="5618" s="229" customFormat="1" ht="14.25" x14ac:dyDescent="0.2"/>
    <row r="5619" s="229" customFormat="1" ht="14.25" x14ac:dyDescent="0.2"/>
    <row r="5620" s="229" customFormat="1" ht="14.25" x14ac:dyDescent="0.2"/>
    <row r="5621" s="229" customFormat="1" ht="14.25" x14ac:dyDescent="0.2"/>
    <row r="5622" s="229" customFormat="1" ht="14.25" x14ac:dyDescent="0.2"/>
    <row r="5623" s="229" customFormat="1" ht="14.25" x14ac:dyDescent="0.2"/>
    <row r="5624" s="229" customFormat="1" ht="14.25" x14ac:dyDescent="0.2"/>
    <row r="5625" s="229" customFormat="1" ht="14.25" x14ac:dyDescent="0.2"/>
    <row r="5626" s="229" customFormat="1" ht="14.25" x14ac:dyDescent="0.2"/>
    <row r="5627" s="229" customFormat="1" ht="14.25" x14ac:dyDescent="0.2"/>
    <row r="5628" s="229" customFormat="1" ht="14.25" x14ac:dyDescent="0.2"/>
    <row r="5629" s="229" customFormat="1" ht="14.25" x14ac:dyDescent="0.2"/>
    <row r="5630" s="229" customFormat="1" ht="14.25" x14ac:dyDescent="0.2"/>
    <row r="5631" s="229" customFormat="1" ht="14.25" x14ac:dyDescent="0.2"/>
    <row r="5632" s="229" customFormat="1" ht="14.25" x14ac:dyDescent="0.2"/>
    <row r="5633" s="229" customFormat="1" ht="14.25" x14ac:dyDescent="0.2"/>
    <row r="5634" s="229" customFormat="1" ht="14.25" x14ac:dyDescent="0.2"/>
    <row r="5635" s="229" customFormat="1" ht="14.25" x14ac:dyDescent="0.2"/>
    <row r="5636" s="229" customFormat="1" ht="14.25" x14ac:dyDescent="0.2"/>
    <row r="5637" s="229" customFormat="1" ht="14.25" x14ac:dyDescent="0.2"/>
    <row r="5638" s="229" customFormat="1" ht="14.25" x14ac:dyDescent="0.2"/>
    <row r="5639" s="229" customFormat="1" ht="14.25" x14ac:dyDescent="0.2"/>
    <row r="5640" s="229" customFormat="1" ht="14.25" x14ac:dyDescent="0.2"/>
    <row r="5641" s="229" customFormat="1" ht="14.25" x14ac:dyDescent="0.2"/>
    <row r="5642" s="229" customFormat="1" ht="14.25" x14ac:dyDescent="0.2"/>
    <row r="5643" s="229" customFormat="1" ht="14.25" x14ac:dyDescent="0.2"/>
    <row r="5644" s="229" customFormat="1" ht="14.25" x14ac:dyDescent="0.2"/>
    <row r="5645" s="229" customFormat="1" ht="14.25" x14ac:dyDescent="0.2"/>
    <row r="5646" s="229" customFormat="1" ht="14.25" x14ac:dyDescent="0.2"/>
    <row r="5647" s="229" customFormat="1" ht="14.25" x14ac:dyDescent="0.2"/>
    <row r="5648" s="229" customFormat="1" ht="14.25" x14ac:dyDescent="0.2"/>
    <row r="5649" s="229" customFormat="1" ht="14.25" x14ac:dyDescent="0.2"/>
    <row r="5650" s="229" customFormat="1" ht="14.25" x14ac:dyDescent="0.2"/>
    <row r="5651" s="229" customFormat="1" ht="14.25" x14ac:dyDescent="0.2"/>
    <row r="5652" s="229" customFormat="1" ht="14.25" x14ac:dyDescent="0.2"/>
    <row r="5653" s="229" customFormat="1" ht="14.25" x14ac:dyDescent="0.2"/>
    <row r="5654" s="229" customFormat="1" ht="14.25" x14ac:dyDescent="0.2"/>
    <row r="5655" s="229" customFormat="1" ht="14.25" x14ac:dyDescent="0.2"/>
    <row r="5656" s="229" customFormat="1" ht="14.25" x14ac:dyDescent="0.2"/>
    <row r="5657" s="229" customFormat="1" ht="14.25" x14ac:dyDescent="0.2"/>
    <row r="5658" s="229" customFormat="1" ht="14.25" x14ac:dyDescent="0.2"/>
    <row r="5659" s="229" customFormat="1" ht="14.25" x14ac:dyDescent="0.2"/>
    <row r="5660" s="229" customFormat="1" ht="14.25" x14ac:dyDescent="0.2"/>
    <row r="5661" s="229" customFormat="1" ht="14.25" x14ac:dyDescent="0.2"/>
    <row r="5662" s="229" customFormat="1" ht="14.25" x14ac:dyDescent="0.2"/>
    <row r="5663" s="229" customFormat="1" ht="14.25" x14ac:dyDescent="0.2"/>
    <row r="5664" s="229" customFormat="1" ht="14.25" x14ac:dyDescent="0.2"/>
    <row r="5665" s="229" customFormat="1" ht="14.25" x14ac:dyDescent="0.2"/>
    <row r="5666" s="229" customFormat="1" ht="14.25" x14ac:dyDescent="0.2"/>
    <row r="5667" s="229" customFormat="1" ht="14.25" x14ac:dyDescent="0.2"/>
    <row r="5668" s="229" customFormat="1" ht="14.25" x14ac:dyDescent="0.2"/>
    <row r="5669" s="229" customFormat="1" ht="14.25" x14ac:dyDescent="0.2"/>
    <row r="5670" s="229" customFormat="1" ht="14.25" x14ac:dyDescent="0.2"/>
    <row r="5671" s="229" customFormat="1" ht="14.25" x14ac:dyDescent="0.2"/>
    <row r="5672" s="229" customFormat="1" ht="14.25" x14ac:dyDescent="0.2"/>
    <row r="5673" s="229" customFormat="1" ht="14.25" x14ac:dyDescent="0.2"/>
    <row r="5674" s="229" customFormat="1" ht="14.25" x14ac:dyDescent="0.2"/>
    <row r="5675" s="229" customFormat="1" ht="14.25" x14ac:dyDescent="0.2"/>
    <row r="5676" s="229" customFormat="1" ht="14.25" x14ac:dyDescent="0.2"/>
    <row r="5677" s="229" customFormat="1" ht="14.25" x14ac:dyDescent="0.2"/>
    <row r="5678" s="229" customFormat="1" ht="14.25" x14ac:dyDescent="0.2"/>
    <row r="5679" s="229" customFormat="1" ht="14.25" x14ac:dyDescent="0.2"/>
    <row r="5680" s="229" customFormat="1" ht="14.25" x14ac:dyDescent="0.2"/>
    <row r="5681" s="229" customFormat="1" ht="14.25" x14ac:dyDescent="0.2"/>
    <row r="5682" s="229" customFormat="1" ht="14.25" x14ac:dyDescent="0.2"/>
    <row r="5683" s="229" customFormat="1" ht="14.25" x14ac:dyDescent="0.2"/>
    <row r="5684" s="229" customFormat="1" ht="14.25" x14ac:dyDescent="0.2"/>
    <row r="5685" s="229" customFormat="1" ht="14.25" x14ac:dyDescent="0.2"/>
    <row r="5686" s="229" customFormat="1" ht="14.25" x14ac:dyDescent="0.2"/>
    <row r="5687" s="229" customFormat="1" ht="14.25" x14ac:dyDescent="0.2"/>
    <row r="5688" s="229" customFormat="1" ht="14.25" x14ac:dyDescent="0.2"/>
    <row r="5689" s="229" customFormat="1" ht="14.25" x14ac:dyDescent="0.2"/>
    <row r="5690" s="229" customFormat="1" ht="14.25" x14ac:dyDescent="0.2"/>
    <row r="5691" s="229" customFormat="1" ht="14.25" x14ac:dyDescent="0.2"/>
    <row r="5692" s="229" customFormat="1" ht="14.25" x14ac:dyDescent="0.2"/>
    <row r="5693" s="229" customFormat="1" ht="14.25" x14ac:dyDescent="0.2"/>
    <row r="5694" s="229" customFormat="1" ht="14.25" x14ac:dyDescent="0.2"/>
    <row r="5695" s="229" customFormat="1" ht="14.25" x14ac:dyDescent="0.2"/>
    <row r="5696" s="229" customFormat="1" ht="14.25" x14ac:dyDescent="0.2"/>
    <row r="5697" s="229" customFormat="1" ht="14.25" x14ac:dyDescent="0.2"/>
    <row r="5698" s="229" customFormat="1" ht="14.25" x14ac:dyDescent="0.2"/>
    <row r="5699" s="229" customFormat="1" ht="14.25" x14ac:dyDescent="0.2"/>
    <row r="5700" s="229" customFormat="1" ht="14.25" x14ac:dyDescent="0.2"/>
    <row r="5701" s="229" customFormat="1" ht="14.25" x14ac:dyDescent="0.2"/>
    <row r="5702" s="229" customFormat="1" ht="14.25" x14ac:dyDescent="0.2"/>
    <row r="5703" s="229" customFormat="1" ht="14.25" x14ac:dyDescent="0.2"/>
    <row r="5704" s="229" customFormat="1" ht="14.25" x14ac:dyDescent="0.2"/>
    <row r="5705" s="229" customFormat="1" ht="14.25" x14ac:dyDescent="0.2"/>
    <row r="5706" s="229" customFormat="1" ht="14.25" x14ac:dyDescent="0.2"/>
    <row r="5707" s="229" customFormat="1" ht="14.25" x14ac:dyDescent="0.2"/>
    <row r="5708" s="229" customFormat="1" ht="14.25" x14ac:dyDescent="0.2"/>
    <row r="5709" s="229" customFormat="1" ht="14.25" x14ac:dyDescent="0.2"/>
    <row r="5710" s="229" customFormat="1" ht="14.25" x14ac:dyDescent="0.2"/>
    <row r="5711" s="229" customFormat="1" ht="14.25" x14ac:dyDescent="0.2"/>
    <row r="5712" s="229" customFormat="1" ht="14.25" x14ac:dyDescent="0.2"/>
    <row r="5713" s="229" customFormat="1" ht="14.25" x14ac:dyDescent="0.2"/>
    <row r="5714" s="229" customFormat="1" ht="14.25" x14ac:dyDescent="0.2"/>
    <row r="5715" s="229" customFormat="1" ht="14.25" x14ac:dyDescent="0.2"/>
    <row r="5716" s="229" customFormat="1" ht="14.25" x14ac:dyDescent="0.2"/>
    <row r="5717" s="229" customFormat="1" ht="14.25" x14ac:dyDescent="0.2"/>
    <row r="5718" s="229" customFormat="1" ht="14.25" x14ac:dyDescent="0.2"/>
    <row r="5719" s="229" customFormat="1" ht="14.25" x14ac:dyDescent="0.2"/>
    <row r="5720" s="229" customFormat="1" ht="14.25" x14ac:dyDescent="0.2"/>
    <row r="5721" s="229" customFormat="1" ht="14.25" x14ac:dyDescent="0.2"/>
    <row r="5722" s="229" customFormat="1" ht="14.25" x14ac:dyDescent="0.2"/>
    <row r="5723" s="229" customFormat="1" ht="14.25" x14ac:dyDescent="0.2"/>
    <row r="5724" s="229" customFormat="1" ht="14.25" x14ac:dyDescent="0.2"/>
    <row r="5725" s="229" customFormat="1" ht="14.25" x14ac:dyDescent="0.2"/>
    <row r="5726" s="229" customFormat="1" ht="14.25" x14ac:dyDescent="0.2"/>
    <row r="5727" s="229" customFormat="1" ht="14.25" x14ac:dyDescent="0.2"/>
    <row r="5728" s="229" customFormat="1" ht="14.25" x14ac:dyDescent="0.2"/>
    <row r="5729" s="229" customFormat="1" ht="14.25" x14ac:dyDescent="0.2"/>
    <row r="5730" s="229" customFormat="1" ht="14.25" x14ac:dyDescent="0.2"/>
    <row r="5731" s="229" customFormat="1" ht="14.25" x14ac:dyDescent="0.2"/>
    <row r="5732" s="229" customFormat="1" ht="14.25" x14ac:dyDescent="0.2"/>
    <row r="5733" s="229" customFormat="1" ht="14.25" x14ac:dyDescent="0.2"/>
    <row r="5734" s="229" customFormat="1" ht="14.25" x14ac:dyDescent="0.2"/>
    <row r="5735" s="229" customFormat="1" ht="14.25" x14ac:dyDescent="0.2"/>
    <row r="5736" s="229" customFormat="1" ht="14.25" x14ac:dyDescent="0.2"/>
    <row r="5737" s="229" customFormat="1" ht="14.25" x14ac:dyDescent="0.2"/>
    <row r="5738" s="229" customFormat="1" ht="14.25" x14ac:dyDescent="0.2"/>
    <row r="5739" s="229" customFormat="1" ht="14.25" x14ac:dyDescent="0.2"/>
    <row r="5740" s="229" customFormat="1" ht="14.25" x14ac:dyDescent="0.2"/>
    <row r="5741" s="229" customFormat="1" ht="14.25" x14ac:dyDescent="0.2"/>
    <row r="5742" s="229" customFormat="1" ht="14.25" x14ac:dyDescent="0.2"/>
    <row r="5743" s="229" customFormat="1" ht="14.25" x14ac:dyDescent="0.2"/>
    <row r="5744" s="229" customFormat="1" ht="14.25" x14ac:dyDescent="0.2"/>
    <row r="5745" s="229" customFormat="1" ht="14.25" x14ac:dyDescent="0.2"/>
    <row r="5746" s="229" customFormat="1" ht="14.25" x14ac:dyDescent="0.2"/>
    <row r="5747" s="229" customFormat="1" ht="14.25" x14ac:dyDescent="0.2"/>
    <row r="5748" s="229" customFormat="1" ht="14.25" x14ac:dyDescent="0.2"/>
    <row r="5749" s="229" customFormat="1" ht="14.25" x14ac:dyDescent="0.2"/>
    <row r="5750" s="229" customFormat="1" ht="14.25" x14ac:dyDescent="0.2"/>
    <row r="5751" s="229" customFormat="1" ht="14.25" x14ac:dyDescent="0.2"/>
    <row r="5752" s="229" customFormat="1" ht="14.25" x14ac:dyDescent="0.2"/>
    <row r="5753" s="229" customFormat="1" ht="14.25" x14ac:dyDescent="0.2"/>
    <row r="5754" s="229" customFormat="1" ht="14.25" x14ac:dyDescent="0.2"/>
    <row r="5755" s="229" customFormat="1" ht="14.25" x14ac:dyDescent="0.2"/>
    <row r="5756" s="229" customFormat="1" ht="14.25" x14ac:dyDescent="0.2"/>
    <row r="5757" s="229" customFormat="1" ht="14.25" x14ac:dyDescent="0.2"/>
    <row r="5758" s="229" customFormat="1" ht="14.25" x14ac:dyDescent="0.2"/>
    <row r="5759" s="229" customFormat="1" ht="14.25" x14ac:dyDescent="0.2"/>
    <row r="5760" s="229" customFormat="1" ht="14.25" x14ac:dyDescent="0.2"/>
    <row r="5761" s="229" customFormat="1" ht="14.25" x14ac:dyDescent="0.2"/>
    <row r="5762" s="229" customFormat="1" ht="14.25" x14ac:dyDescent="0.2"/>
    <row r="5763" s="229" customFormat="1" ht="14.25" x14ac:dyDescent="0.2"/>
    <row r="5764" s="229" customFormat="1" ht="14.25" x14ac:dyDescent="0.2"/>
    <row r="5765" s="229" customFormat="1" ht="14.25" x14ac:dyDescent="0.2"/>
    <row r="5766" s="229" customFormat="1" ht="14.25" x14ac:dyDescent="0.2"/>
    <row r="5767" s="229" customFormat="1" ht="14.25" x14ac:dyDescent="0.2"/>
    <row r="5768" s="229" customFormat="1" ht="14.25" x14ac:dyDescent="0.2"/>
    <row r="5769" s="229" customFormat="1" ht="14.25" x14ac:dyDescent="0.2"/>
    <row r="5770" s="229" customFormat="1" ht="14.25" x14ac:dyDescent="0.2"/>
    <row r="5771" s="229" customFormat="1" ht="14.25" x14ac:dyDescent="0.2"/>
    <row r="5772" s="229" customFormat="1" ht="14.25" x14ac:dyDescent="0.2"/>
    <row r="5773" s="229" customFormat="1" ht="14.25" x14ac:dyDescent="0.2"/>
    <row r="5774" s="229" customFormat="1" ht="14.25" x14ac:dyDescent="0.2"/>
    <row r="5775" s="229" customFormat="1" ht="14.25" x14ac:dyDescent="0.2"/>
    <row r="5776" s="229" customFormat="1" ht="14.25" x14ac:dyDescent="0.2"/>
    <row r="5777" s="229" customFormat="1" ht="14.25" x14ac:dyDescent="0.2"/>
    <row r="5778" s="229" customFormat="1" ht="14.25" x14ac:dyDescent="0.2"/>
    <row r="5779" s="229" customFormat="1" ht="14.25" x14ac:dyDescent="0.2"/>
    <row r="5780" s="229" customFormat="1" ht="14.25" x14ac:dyDescent="0.2"/>
    <row r="5781" s="229" customFormat="1" ht="14.25" x14ac:dyDescent="0.2"/>
    <row r="5782" s="229" customFormat="1" ht="14.25" x14ac:dyDescent="0.2"/>
    <row r="5783" s="229" customFormat="1" ht="14.25" x14ac:dyDescent="0.2"/>
    <row r="5784" s="229" customFormat="1" ht="14.25" x14ac:dyDescent="0.2"/>
    <row r="5785" s="229" customFormat="1" ht="14.25" x14ac:dyDescent="0.2"/>
    <row r="5786" s="229" customFormat="1" ht="14.25" x14ac:dyDescent="0.2"/>
    <row r="5787" s="229" customFormat="1" ht="14.25" x14ac:dyDescent="0.2"/>
    <row r="5788" s="229" customFormat="1" ht="14.25" x14ac:dyDescent="0.2"/>
    <row r="5789" s="229" customFormat="1" ht="14.25" x14ac:dyDescent="0.2"/>
    <row r="5790" s="229" customFormat="1" ht="14.25" x14ac:dyDescent="0.2"/>
    <row r="5791" s="229" customFormat="1" ht="14.25" x14ac:dyDescent="0.2"/>
    <row r="5792" s="229" customFormat="1" ht="14.25" x14ac:dyDescent="0.2"/>
    <row r="5793" s="229" customFormat="1" ht="14.25" x14ac:dyDescent="0.2"/>
    <row r="5794" s="229" customFormat="1" ht="14.25" x14ac:dyDescent="0.2"/>
    <row r="5795" s="229" customFormat="1" ht="14.25" x14ac:dyDescent="0.2"/>
    <row r="5796" s="229" customFormat="1" ht="14.25" x14ac:dyDescent="0.2"/>
    <row r="5797" s="229" customFormat="1" ht="14.25" x14ac:dyDescent="0.2"/>
    <row r="5798" s="229" customFormat="1" ht="14.25" x14ac:dyDescent="0.2"/>
    <row r="5799" s="229" customFormat="1" ht="14.25" x14ac:dyDescent="0.2"/>
    <row r="5800" s="229" customFormat="1" ht="14.25" x14ac:dyDescent="0.2"/>
    <row r="5801" s="229" customFormat="1" ht="14.25" x14ac:dyDescent="0.2"/>
    <row r="5802" s="229" customFormat="1" ht="14.25" x14ac:dyDescent="0.2"/>
    <row r="5803" s="229" customFormat="1" ht="14.25" x14ac:dyDescent="0.2"/>
    <row r="5804" s="229" customFormat="1" ht="14.25" x14ac:dyDescent="0.2"/>
    <row r="5805" s="229" customFormat="1" ht="14.25" x14ac:dyDescent="0.2"/>
    <row r="5806" s="229" customFormat="1" ht="14.25" x14ac:dyDescent="0.2"/>
    <row r="5807" s="229" customFormat="1" ht="14.25" x14ac:dyDescent="0.2"/>
    <row r="5808" s="229" customFormat="1" ht="14.25" x14ac:dyDescent="0.2"/>
    <row r="5809" s="229" customFormat="1" ht="14.25" x14ac:dyDescent="0.2"/>
    <row r="5810" s="229" customFormat="1" ht="14.25" x14ac:dyDescent="0.2"/>
    <row r="5811" s="229" customFormat="1" ht="14.25" x14ac:dyDescent="0.2"/>
    <row r="5812" s="229" customFormat="1" ht="14.25" x14ac:dyDescent="0.2"/>
    <row r="5813" s="229" customFormat="1" ht="14.25" x14ac:dyDescent="0.2"/>
    <row r="5814" s="229" customFormat="1" ht="14.25" x14ac:dyDescent="0.2"/>
    <row r="5815" s="229" customFormat="1" ht="14.25" x14ac:dyDescent="0.2"/>
    <row r="5816" s="229" customFormat="1" ht="14.25" x14ac:dyDescent="0.2"/>
    <row r="5817" s="229" customFormat="1" ht="14.25" x14ac:dyDescent="0.2"/>
    <row r="5818" s="229" customFormat="1" ht="14.25" x14ac:dyDescent="0.2"/>
    <row r="5819" s="229" customFormat="1" ht="14.25" x14ac:dyDescent="0.2"/>
    <row r="5820" s="229" customFormat="1" ht="14.25" x14ac:dyDescent="0.2"/>
    <row r="5821" s="229" customFormat="1" ht="14.25" x14ac:dyDescent="0.2"/>
    <row r="5822" s="229" customFormat="1" ht="14.25" x14ac:dyDescent="0.2"/>
    <row r="5823" s="229" customFormat="1" ht="14.25" x14ac:dyDescent="0.2"/>
    <row r="5824" s="229" customFormat="1" ht="14.25" x14ac:dyDescent="0.2"/>
    <row r="5825" s="229" customFormat="1" ht="14.25" x14ac:dyDescent="0.2"/>
    <row r="5826" s="229" customFormat="1" ht="14.25" x14ac:dyDescent="0.2"/>
    <row r="5827" s="229" customFormat="1" ht="14.25" x14ac:dyDescent="0.2"/>
    <row r="5828" s="229" customFormat="1" ht="14.25" x14ac:dyDescent="0.2"/>
    <row r="5829" s="229" customFormat="1" ht="14.25" x14ac:dyDescent="0.2"/>
    <row r="5830" s="229" customFormat="1" ht="14.25" x14ac:dyDescent="0.2"/>
    <row r="5831" s="229" customFormat="1" ht="14.25" x14ac:dyDescent="0.2"/>
    <row r="5832" s="229" customFormat="1" ht="14.25" x14ac:dyDescent="0.2"/>
    <row r="5833" s="229" customFormat="1" ht="14.25" x14ac:dyDescent="0.2"/>
    <row r="5834" s="229" customFormat="1" ht="14.25" x14ac:dyDescent="0.2"/>
    <row r="5835" s="229" customFormat="1" ht="14.25" x14ac:dyDescent="0.2"/>
    <row r="5836" s="229" customFormat="1" ht="14.25" x14ac:dyDescent="0.2"/>
    <row r="5837" s="229" customFormat="1" ht="14.25" x14ac:dyDescent="0.2"/>
    <row r="5838" s="229" customFormat="1" ht="14.25" x14ac:dyDescent="0.2"/>
    <row r="5839" s="229" customFormat="1" ht="14.25" x14ac:dyDescent="0.2"/>
    <row r="5840" s="229" customFormat="1" ht="14.25" x14ac:dyDescent="0.2"/>
    <row r="5841" s="229" customFormat="1" ht="14.25" x14ac:dyDescent="0.2"/>
    <row r="5842" s="229" customFormat="1" ht="14.25" x14ac:dyDescent="0.2"/>
    <row r="5843" s="229" customFormat="1" ht="14.25" x14ac:dyDescent="0.2"/>
    <row r="5844" s="229" customFormat="1" ht="14.25" x14ac:dyDescent="0.2"/>
    <row r="5845" s="229" customFormat="1" ht="14.25" x14ac:dyDescent="0.2"/>
    <row r="5846" s="229" customFormat="1" ht="14.25" x14ac:dyDescent="0.2"/>
    <row r="5847" s="229" customFormat="1" ht="14.25" x14ac:dyDescent="0.2"/>
    <row r="5848" s="229" customFormat="1" ht="14.25" x14ac:dyDescent="0.2"/>
    <row r="5849" s="229" customFormat="1" ht="14.25" x14ac:dyDescent="0.2"/>
    <row r="5850" s="229" customFormat="1" ht="14.25" x14ac:dyDescent="0.2"/>
    <row r="5851" s="229" customFormat="1" ht="14.25" x14ac:dyDescent="0.2"/>
    <row r="5852" s="229" customFormat="1" ht="14.25" x14ac:dyDescent="0.2"/>
    <row r="5853" s="229" customFormat="1" ht="14.25" x14ac:dyDescent="0.2"/>
    <row r="5854" s="229" customFormat="1" ht="14.25" x14ac:dyDescent="0.2"/>
    <row r="5855" s="229" customFormat="1" ht="14.25" x14ac:dyDescent="0.2"/>
    <row r="5856" s="229" customFormat="1" ht="14.25" x14ac:dyDescent="0.2"/>
    <row r="5857" s="229" customFormat="1" ht="14.25" x14ac:dyDescent="0.2"/>
    <row r="5858" s="229" customFormat="1" ht="14.25" x14ac:dyDescent="0.2"/>
    <row r="5859" s="229" customFormat="1" ht="14.25" x14ac:dyDescent="0.2"/>
    <row r="5860" s="229" customFormat="1" ht="14.25" x14ac:dyDescent="0.2"/>
    <row r="5861" s="229" customFormat="1" ht="14.25" x14ac:dyDescent="0.2"/>
    <row r="5862" s="229" customFormat="1" ht="14.25" x14ac:dyDescent="0.2"/>
    <row r="5863" s="229" customFormat="1" ht="14.25" x14ac:dyDescent="0.2"/>
    <row r="5864" s="229" customFormat="1" ht="14.25" x14ac:dyDescent="0.2"/>
    <row r="5865" s="229" customFormat="1" ht="14.25" x14ac:dyDescent="0.2"/>
    <row r="5866" s="229" customFormat="1" ht="14.25" x14ac:dyDescent="0.2"/>
    <row r="5867" s="229" customFormat="1" ht="14.25" x14ac:dyDescent="0.2"/>
    <row r="5868" s="229" customFormat="1" ht="14.25" x14ac:dyDescent="0.2"/>
    <row r="5869" s="229" customFormat="1" ht="14.25" x14ac:dyDescent="0.2"/>
    <row r="5870" s="229" customFormat="1" ht="14.25" x14ac:dyDescent="0.2"/>
    <row r="5871" s="229" customFormat="1" ht="14.25" x14ac:dyDescent="0.2"/>
    <row r="5872" s="229" customFormat="1" ht="14.25" x14ac:dyDescent="0.2"/>
    <row r="5873" s="229" customFormat="1" ht="14.25" x14ac:dyDescent="0.2"/>
    <row r="5874" s="229" customFormat="1" ht="14.25" x14ac:dyDescent="0.2"/>
    <row r="5875" s="229" customFormat="1" ht="14.25" x14ac:dyDescent="0.2"/>
    <row r="5876" s="229" customFormat="1" ht="14.25" x14ac:dyDescent="0.2"/>
    <row r="5877" s="229" customFormat="1" ht="14.25" x14ac:dyDescent="0.2"/>
    <row r="5878" s="229" customFormat="1" ht="14.25" x14ac:dyDescent="0.2"/>
    <row r="5879" s="229" customFormat="1" ht="14.25" x14ac:dyDescent="0.2"/>
    <row r="5880" s="229" customFormat="1" ht="14.25" x14ac:dyDescent="0.2"/>
    <row r="5881" s="229" customFormat="1" ht="14.25" x14ac:dyDescent="0.2"/>
    <row r="5882" s="229" customFormat="1" ht="14.25" x14ac:dyDescent="0.2"/>
    <row r="5883" s="229" customFormat="1" ht="14.25" x14ac:dyDescent="0.2"/>
    <row r="5884" s="229" customFormat="1" ht="14.25" x14ac:dyDescent="0.2"/>
    <row r="5885" s="229" customFormat="1" ht="14.25" x14ac:dyDescent="0.2"/>
    <row r="5886" s="229" customFormat="1" ht="14.25" x14ac:dyDescent="0.2"/>
    <row r="5887" s="229" customFormat="1" ht="14.25" x14ac:dyDescent="0.2"/>
    <row r="5888" s="229" customFormat="1" ht="14.25" x14ac:dyDescent="0.2"/>
    <row r="5889" s="229" customFormat="1" ht="14.25" x14ac:dyDescent="0.2"/>
    <row r="5890" s="229" customFormat="1" ht="14.25" x14ac:dyDescent="0.2"/>
    <row r="5891" s="229" customFormat="1" ht="14.25" x14ac:dyDescent="0.2"/>
    <row r="5892" s="229" customFormat="1" ht="14.25" x14ac:dyDescent="0.2"/>
    <row r="5893" s="229" customFormat="1" ht="14.25" x14ac:dyDescent="0.2"/>
    <row r="5894" s="229" customFormat="1" ht="14.25" x14ac:dyDescent="0.2"/>
    <row r="5895" s="229" customFormat="1" ht="14.25" x14ac:dyDescent="0.2"/>
    <row r="5896" s="229" customFormat="1" ht="14.25" x14ac:dyDescent="0.2"/>
    <row r="5897" s="229" customFormat="1" ht="14.25" x14ac:dyDescent="0.2"/>
    <row r="5898" s="229" customFormat="1" ht="14.25" x14ac:dyDescent="0.2"/>
    <row r="5899" s="229" customFormat="1" ht="14.25" x14ac:dyDescent="0.2"/>
    <row r="5900" s="229" customFormat="1" ht="14.25" x14ac:dyDescent="0.2"/>
    <row r="5901" s="229" customFormat="1" ht="14.25" x14ac:dyDescent="0.2"/>
    <row r="5902" s="229" customFormat="1" ht="14.25" x14ac:dyDescent="0.2"/>
    <row r="5903" s="229" customFormat="1" ht="14.25" x14ac:dyDescent="0.2"/>
    <row r="5904" s="229" customFormat="1" ht="14.25" x14ac:dyDescent="0.2"/>
    <row r="5905" s="229" customFormat="1" ht="14.25" x14ac:dyDescent="0.2"/>
    <row r="5906" s="229" customFormat="1" ht="14.25" x14ac:dyDescent="0.2"/>
    <row r="5907" s="229" customFormat="1" ht="14.25" x14ac:dyDescent="0.2"/>
    <row r="5908" s="229" customFormat="1" ht="14.25" x14ac:dyDescent="0.2"/>
    <row r="5909" s="229" customFormat="1" ht="14.25" x14ac:dyDescent="0.2"/>
    <row r="5910" s="229" customFormat="1" ht="14.25" x14ac:dyDescent="0.2"/>
    <row r="5911" s="229" customFormat="1" ht="14.25" x14ac:dyDescent="0.2"/>
    <row r="5912" s="229" customFormat="1" ht="14.25" x14ac:dyDescent="0.2"/>
    <row r="5913" s="229" customFormat="1" ht="14.25" x14ac:dyDescent="0.2"/>
    <row r="5914" s="229" customFormat="1" ht="14.25" x14ac:dyDescent="0.2"/>
    <row r="5915" s="229" customFormat="1" ht="14.25" x14ac:dyDescent="0.2"/>
    <row r="5916" s="229" customFormat="1" ht="14.25" x14ac:dyDescent="0.2"/>
    <row r="5917" s="229" customFormat="1" ht="14.25" x14ac:dyDescent="0.2"/>
    <row r="5918" s="229" customFormat="1" ht="14.25" x14ac:dyDescent="0.2"/>
    <row r="5919" s="229" customFormat="1" ht="14.25" x14ac:dyDescent="0.2"/>
    <row r="5920" s="229" customFormat="1" ht="14.25" x14ac:dyDescent="0.2"/>
    <row r="5921" s="229" customFormat="1" ht="14.25" x14ac:dyDescent="0.2"/>
    <row r="5922" s="229" customFormat="1" ht="14.25" x14ac:dyDescent="0.2"/>
    <row r="5923" s="229" customFormat="1" ht="14.25" x14ac:dyDescent="0.2"/>
    <row r="5924" s="229" customFormat="1" ht="14.25" x14ac:dyDescent="0.2"/>
    <row r="5925" s="229" customFormat="1" ht="14.25" x14ac:dyDescent="0.2"/>
    <row r="5926" s="229" customFormat="1" ht="14.25" x14ac:dyDescent="0.2"/>
    <row r="5927" s="229" customFormat="1" ht="14.25" x14ac:dyDescent="0.2"/>
    <row r="5928" s="229" customFormat="1" ht="14.25" x14ac:dyDescent="0.2"/>
    <row r="5929" s="229" customFormat="1" ht="14.25" x14ac:dyDescent="0.2"/>
    <row r="5930" s="229" customFormat="1" ht="14.25" x14ac:dyDescent="0.2"/>
    <row r="5931" s="229" customFormat="1" ht="14.25" x14ac:dyDescent="0.2"/>
    <row r="5932" s="229" customFormat="1" ht="14.25" x14ac:dyDescent="0.2"/>
    <row r="5933" s="229" customFormat="1" ht="14.25" x14ac:dyDescent="0.2"/>
    <row r="5934" s="229" customFormat="1" ht="14.25" x14ac:dyDescent="0.2"/>
    <row r="5935" s="229" customFormat="1" ht="14.25" x14ac:dyDescent="0.2"/>
    <row r="5936" s="229" customFormat="1" ht="14.25" x14ac:dyDescent="0.2"/>
    <row r="5937" s="229" customFormat="1" ht="14.25" x14ac:dyDescent="0.2"/>
    <row r="5938" s="229" customFormat="1" ht="14.25" x14ac:dyDescent="0.2"/>
    <row r="5939" s="229" customFormat="1" ht="14.25" x14ac:dyDescent="0.2"/>
    <row r="5940" s="229" customFormat="1" ht="14.25" x14ac:dyDescent="0.2"/>
    <row r="5941" s="229" customFormat="1" ht="14.25" x14ac:dyDescent="0.2"/>
    <row r="5942" s="229" customFormat="1" ht="14.25" x14ac:dyDescent="0.2"/>
    <row r="5943" s="229" customFormat="1" ht="14.25" x14ac:dyDescent="0.2"/>
    <row r="5944" s="229" customFormat="1" ht="14.25" x14ac:dyDescent="0.2"/>
    <row r="5945" s="229" customFormat="1" ht="14.25" x14ac:dyDescent="0.2"/>
    <row r="5946" s="229" customFormat="1" ht="14.25" x14ac:dyDescent="0.2"/>
    <row r="5947" s="229" customFormat="1" ht="14.25" x14ac:dyDescent="0.2"/>
    <row r="5948" s="229" customFormat="1" ht="14.25" x14ac:dyDescent="0.2"/>
    <row r="5949" s="229" customFormat="1" ht="14.25" x14ac:dyDescent="0.2"/>
    <row r="5950" s="229" customFormat="1" ht="14.25" x14ac:dyDescent="0.2"/>
    <row r="5951" s="229" customFormat="1" ht="14.25" x14ac:dyDescent="0.2"/>
    <row r="5952" s="229" customFormat="1" ht="14.25" x14ac:dyDescent="0.2"/>
    <row r="5953" s="229" customFormat="1" ht="14.25" x14ac:dyDescent="0.2"/>
    <row r="5954" s="229" customFormat="1" ht="14.25" x14ac:dyDescent="0.2"/>
    <row r="5955" s="229" customFormat="1" ht="14.25" x14ac:dyDescent="0.2"/>
    <row r="5956" s="229" customFormat="1" ht="14.25" x14ac:dyDescent="0.2"/>
    <row r="5957" s="229" customFormat="1" ht="14.25" x14ac:dyDescent="0.2"/>
    <row r="5958" s="229" customFormat="1" ht="14.25" x14ac:dyDescent="0.2"/>
    <row r="5959" s="229" customFormat="1" ht="14.25" x14ac:dyDescent="0.2"/>
    <row r="5960" s="229" customFormat="1" ht="14.25" x14ac:dyDescent="0.2"/>
    <row r="5961" s="229" customFormat="1" ht="14.25" x14ac:dyDescent="0.2"/>
    <row r="5962" s="229" customFormat="1" ht="14.25" x14ac:dyDescent="0.2"/>
    <row r="5963" s="229" customFormat="1" ht="14.25" x14ac:dyDescent="0.2"/>
    <row r="5964" s="229" customFormat="1" ht="14.25" x14ac:dyDescent="0.2"/>
    <row r="5965" s="229" customFormat="1" ht="14.25" x14ac:dyDescent="0.2"/>
    <row r="5966" s="229" customFormat="1" ht="14.25" x14ac:dyDescent="0.2"/>
    <row r="5967" s="229" customFormat="1" ht="14.25" x14ac:dyDescent="0.2"/>
    <row r="5968" s="229" customFormat="1" ht="14.25" x14ac:dyDescent="0.2"/>
    <row r="5969" s="229" customFormat="1" ht="14.25" x14ac:dyDescent="0.2"/>
    <row r="5970" s="229" customFormat="1" ht="14.25" x14ac:dyDescent="0.2"/>
    <row r="5971" s="229" customFormat="1" ht="14.25" x14ac:dyDescent="0.2"/>
    <row r="5972" s="229" customFormat="1" ht="14.25" x14ac:dyDescent="0.2"/>
    <row r="5973" s="229" customFormat="1" ht="14.25" x14ac:dyDescent="0.2"/>
    <row r="5974" s="229" customFormat="1" ht="14.25" x14ac:dyDescent="0.2"/>
    <row r="5975" s="229" customFormat="1" ht="14.25" x14ac:dyDescent="0.2"/>
    <row r="5976" s="229" customFormat="1" ht="14.25" x14ac:dyDescent="0.2"/>
    <row r="5977" s="229" customFormat="1" ht="14.25" x14ac:dyDescent="0.2"/>
    <row r="5978" s="229" customFormat="1" ht="14.25" x14ac:dyDescent="0.2"/>
    <row r="5979" s="229" customFormat="1" ht="14.25" x14ac:dyDescent="0.2"/>
    <row r="5980" s="229" customFormat="1" ht="14.25" x14ac:dyDescent="0.2"/>
    <row r="5981" s="229" customFormat="1" ht="14.25" x14ac:dyDescent="0.2"/>
    <row r="5982" s="229" customFormat="1" ht="14.25" x14ac:dyDescent="0.2"/>
    <row r="5983" s="229" customFormat="1" ht="14.25" x14ac:dyDescent="0.2"/>
    <row r="5984" s="229" customFormat="1" ht="14.25" x14ac:dyDescent="0.2"/>
    <row r="5985" s="229" customFormat="1" ht="14.25" x14ac:dyDescent="0.2"/>
    <row r="5986" s="229" customFormat="1" ht="14.25" x14ac:dyDescent="0.2"/>
    <row r="5987" s="229" customFormat="1" ht="14.25" x14ac:dyDescent="0.2"/>
    <row r="5988" s="229" customFormat="1" ht="14.25" x14ac:dyDescent="0.2"/>
    <row r="5989" s="229" customFormat="1" ht="14.25" x14ac:dyDescent="0.2"/>
    <row r="5990" s="229" customFormat="1" ht="14.25" x14ac:dyDescent="0.2"/>
    <row r="5991" s="229" customFormat="1" ht="14.25" x14ac:dyDescent="0.2"/>
    <row r="5992" s="229" customFormat="1" ht="14.25" x14ac:dyDescent="0.2"/>
    <row r="5993" s="229" customFormat="1" ht="14.25" x14ac:dyDescent="0.2"/>
    <row r="5994" s="229" customFormat="1" ht="14.25" x14ac:dyDescent="0.2"/>
    <row r="5995" s="229" customFormat="1" ht="14.25" x14ac:dyDescent="0.2"/>
    <row r="5996" s="229" customFormat="1" ht="14.25" x14ac:dyDescent="0.2"/>
    <row r="5997" s="229" customFormat="1" ht="14.25" x14ac:dyDescent="0.2"/>
    <row r="5998" s="229" customFormat="1" ht="14.25" x14ac:dyDescent="0.2"/>
    <row r="5999" s="229" customFormat="1" ht="14.25" x14ac:dyDescent="0.2"/>
    <row r="6000" s="229" customFormat="1" ht="14.25" x14ac:dyDescent="0.2"/>
    <row r="6001" s="229" customFormat="1" ht="14.25" x14ac:dyDescent="0.2"/>
    <row r="6002" s="229" customFormat="1" ht="14.25" x14ac:dyDescent="0.2"/>
    <row r="6003" s="229" customFormat="1" ht="14.25" x14ac:dyDescent="0.2"/>
    <row r="6004" s="229" customFormat="1" ht="14.25" x14ac:dyDescent="0.2"/>
    <row r="6005" s="229" customFormat="1" ht="14.25" x14ac:dyDescent="0.2"/>
    <row r="6006" s="229" customFormat="1" ht="14.25" x14ac:dyDescent="0.2"/>
    <row r="6007" s="229" customFormat="1" ht="14.25" x14ac:dyDescent="0.2"/>
    <row r="6008" s="229" customFormat="1" ht="14.25" x14ac:dyDescent="0.2"/>
    <row r="6009" s="229" customFormat="1" ht="14.25" x14ac:dyDescent="0.2"/>
    <row r="6010" s="229" customFormat="1" ht="14.25" x14ac:dyDescent="0.2"/>
    <row r="6011" s="229" customFormat="1" ht="14.25" x14ac:dyDescent="0.2"/>
    <row r="6012" s="229" customFormat="1" ht="14.25" x14ac:dyDescent="0.2"/>
    <row r="6013" s="229" customFormat="1" ht="14.25" x14ac:dyDescent="0.2"/>
    <row r="6014" s="229" customFormat="1" ht="14.25" x14ac:dyDescent="0.2"/>
    <row r="6015" s="229" customFormat="1" ht="14.25" x14ac:dyDescent="0.2"/>
    <row r="6016" s="229" customFormat="1" ht="14.25" x14ac:dyDescent="0.2"/>
    <row r="6017" s="229" customFormat="1" ht="14.25" x14ac:dyDescent="0.2"/>
    <row r="6018" s="229" customFormat="1" ht="14.25" x14ac:dyDescent="0.2"/>
    <row r="6019" s="229" customFormat="1" ht="14.25" x14ac:dyDescent="0.2"/>
    <row r="6020" s="229" customFormat="1" ht="14.25" x14ac:dyDescent="0.2"/>
    <row r="6021" s="229" customFormat="1" ht="14.25" x14ac:dyDescent="0.2"/>
    <row r="6022" s="229" customFormat="1" ht="14.25" x14ac:dyDescent="0.2"/>
    <row r="6023" s="229" customFormat="1" ht="14.25" x14ac:dyDescent="0.2"/>
    <row r="6024" s="229" customFormat="1" ht="14.25" x14ac:dyDescent="0.2"/>
    <row r="6025" s="229" customFormat="1" ht="14.25" x14ac:dyDescent="0.2"/>
    <row r="6026" s="229" customFormat="1" ht="14.25" x14ac:dyDescent="0.2"/>
    <row r="6027" s="229" customFormat="1" ht="14.25" x14ac:dyDescent="0.2"/>
    <row r="6028" s="229" customFormat="1" ht="14.25" x14ac:dyDescent="0.2"/>
    <row r="6029" s="229" customFormat="1" ht="14.25" x14ac:dyDescent="0.2"/>
    <row r="6030" s="229" customFormat="1" ht="14.25" x14ac:dyDescent="0.2"/>
    <row r="6031" s="229" customFormat="1" ht="14.25" x14ac:dyDescent="0.2"/>
    <row r="6032" s="229" customFormat="1" ht="14.25" x14ac:dyDescent="0.2"/>
    <row r="6033" s="229" customFormat="1" ht="14.25" x14ac:dyDescent="0.2"/>
    <row r="6034" s="229" customFormat="1" ht="14.25" x14ac:dyDescent="0.2"/>
    <row r="6035" s="229" customFormat="1" ht="14.25" x14ac:dyDescent="0.2"/>
    <row r="6036" s="229" customFormat="1" ht="14.25" x14ac:dyDescent="0.2"/>
    <row r="6037" s="229" customFormat="1" ht="14.25" x14ac:dyDescent="0.2"/>
    <row r="6038" s="229" customFormat="1" ht="14.25" x14ac:dyDescent="0.2"/>
    <row r="6039" s="229" customFormat="1" ht="14.25" x14ac:dyDescent="0.2"/>
    <row r="6040" s="229" customFormat="1" ht="14.25" x14ac:dyDescent="0.2"/>
    <row r="6041" s="229" customFormat="1" ht="14.25" x14ac:dyDescent="0.2"/>
    <row r="6042" s="229" customFormat="1" ht="14.25" x14ac:dyDescent="0.2"/>
    <row r="6043" s="229" customFormat="1" ht="14.25" x14ac:dyDescent="0.2"/>
    <row r="6044" s="229" customFormat="1" ht="14.25" x14ac:dyDescent="0.2"/>
    <row r="6045" s="229" customFormat="1" ht="14.25" x14ac:dyDescent="0.2"/>
    <row r="6046" s="229" customFormat="1" ht="14.25" x14ac:dyDescent="0.2"/>
    <row r="6047" s="229" customFormat="1" ht="14.25" x14ac:dyDescent="0.2"/>
    <row r="6048" s="229" customFormat="1" ht="14.25" x14ac:dyDescent="0.2"/>
    <row r="6049" s="229" customFormat="1" ht="14.25" x14ac:dyDescent="0.2"/>
    <row r="6050" s="229" customFormat="1" ht="14.25" x14ac:dyDescent="0.2"/>
    <row r="6051" s="229" customFormat="1" ht="14.25" x14ac:dyDescent="0.2"/>
    <row r="6052" s="229" customFormat="1" ht="14.25" x14ac:dyDescent="0.2"/>
    <row r="6053" s="229" customFormat="1" ht="14.25" x14ac:dyDescent="0.2"/>
    <row r="6054" s="229" customFormat="1" ht="14.25" x14ac:dyDescent="0.2"/>
    <row r="6055" s="229" customFormat="1" ht="14.25" x14ac:dyDescent="0.2"/>
    <row r="6056" s="229" customFormat="1" ht="14.25" x14ac:dyDescent="0.2"/>
    <row r="6057" s="229" customFormat="1" ht="14.25" x14ac:dyDescent="0.2"/>
    <row r="6058" s="229" customFormat="1" ht="14.25" x14ac:dyDescent="0.2"/>
    <row r="6059" s="229" customFormat="1" ht="14.25" x14ac:dyDescent="0.2"/>
    <row r="6060" s="229" customFormat="1" ht="14.25" x14ac:dyDescent="0.2"/>
    <row r="6061" s="229" customFormat="1" ht="14.25" x14ac:dyDescent="0.2"/>
    <row r="6062" s="229" customFormat="1" ht="14.25" x14ac:dyDescent="0.2"/>
    <row r="6063" s="229" customFormat="1" ht="14.25" x14ac:dyDescent="0.2"/>
    <row r="6064" s="229" customFormat="1" ht="14.25" x14ac:dyDescent="0.2"/>
    <row r="6065" s="229" customFormat="1" ht="14.25" x14ac:dyDescent="0.2"/>
    <row r="6066" s="229" customFormat="1" ht="14.25" x14ac:dyDescent="0.2"/>
    <row r="6067" s="229" customFormat="1" ht="14.25" x14ac:dyDescent="0.2"/>
    <row r="6068" s="229" customFormat="1" ht="14.25" x14ac:dyDescent="0.2"/>
    <row r="6069" s="229" customFormat="1" ht="14.25" x14ac:dyDescent="0.2"/>
    <row r="6070" s="229" customFormat="1" ht="14.25" x14ac:dyDescent="0.2"/>
    <row r="6071" s="229" customFormat="1" ht="14.25" x14ac:dyDescent="0.2"/>
    <row r="6072" s="229" customFormat="1" ht="14.25" x14ac:dyDescent="0.2"/>
    <row r="6073" s="229" customFormat="1" ht="14.25" x14ac:dyDescent="0.2"/>
    <row r="6074" s="229" customFormat="1" ht="14.25" x14ac:dyDescent="0.2"/>
    <row r="6075" s="229" customFormat="1" ht="14.25" x14ac:dyDescent="0.2"/>
    <row r="6076" s="229" customFormat="1" ht="14.25" x14ac:dyDescent="0.2"/>
    <row r="6077" s="229" customFormat="1" ht="14.25" x14ac:dyDescent="0.2"/>
    <row r="6078" s="229" customFormat="1" ht="14.25" x14ac:dyDescent="0.2"/>
    <row r="6079" s="229" customFormat="1" ht="14.25" x14ac:dyDescent="0.2"/>
    <row r="6080" s="229" customFormat="1" ht="14.25" x14ac:dyDescent="0.2"/>
    <row r="6081" s="229" customFormat="1" ht="14.25" x14ac:dyDescent="0.2"/>
    <row r="6082" s="229" customFormat="1" ht="14.25" x14ac:dyDescent="0.2"/>
    <row r="6083" s="229" customFormat="1" ht="14.25" x14ac:dyDescent="0.2"/>
    <row r="6084" s="229" customFormat="1" ht="14.25" x14ac:dyDescent="0.2"/>
    <row r="6085" s="229" customFormat="1" ht="14.25" x14ac:dyDescent="0.2"/>
    <row r="6086" s="229" customFormat="1" ht="14.25" x14ac:dyDescent="0.2"/>
    <row r="6087" s="229" customFormat="1" ht="14.25" x14ac:dyDescent="0.2"/>
    <row r="6088" s="229" customFormat="1" ht="14.25" x14ac:dyDescent="0.2"/>
    <row r="6089" s="229" customFormat="1" ht="14.25" x14ac:dyDescent="0.2"/>
    <row r="6090" s="229" customFormat="1" ht="14.25" x14ac:dyDescent="0.2"/>
    <row r="6091" s="229" customFormat="1" ht="14.25" x14ac:dyDescent="0.2"/>
    <row r="6092" s="229" customFormat="1" ht="14.25" x14ac:dyDescent="0.2"/>
    <row r="6093" s="229" customFormat="1" ht="14.25" x14ac:dyDescent="0.2"/>
    <row r="6094" s="229" customFormat="1" ht="14.25" x14ac:dyDescent="0.2"/>
    <row r="6095" s="229" customFormat="1" ht="14.25" x14ac:dyDescent="0.2"/>
    <row r="6096" s="229" customFormat="1" ht="14.25" x14ac:dyDescent="0.2"/>
    <row r="6097" s="229" customFormat="1" ht="14.25" x14ac:dyDescent="0.2"/>
    <row r="6098" s="229" customFormat="1" ht="14.25" x14ac:dyDescent="0.2"/>
    <row r="6099" s="229" customFormat="1" ht="14.25" x14ac:dyDescent="0.2"/>
    <row r="6100" s="229" customFormat="1" ht="14.25" x14ac:dyDescent="0.2"/>
    <row r="6101" s="229" customFormat="1" ht="14.25" x14ac:dyDescent="0.2"/>
    <row r="6102" s="229" customFormat="1" ht="14.25" x14ac:dyDescent="0.2"/>
    <row r="6103" s="229" customFormat="1" ht="14.25" x14ac:dyDescent="0.2"/>
    <row r="6104" s="229" customFormat="1" ht="14.25" x14ac:dyDescent="0.2"/>
    <row r="6105" s="229" customFormat="1" ht="14.25" x14ac:dyDescent="0.2"/>
    <row r="6106" s="229" customFormat="1" ht="14.25" x14ac:dyDescent="0.2"/>
    <row r="6107" s="229" customFormat="1" ht="14.25" x14ac:dyDescent="0.2"/>
    <row r="6108" s="229" customFormat="1" ht="14.25" x14ac:dyDescent="0.2"/>
    <row r="6109" s="229" customFormat="1" ht="14.25" x14ac:dyDescent="0.2"/>
    <row r="6110" s="229" customFormat="1" ht="14.25" x14ac:dyDescent="0.2"/>
    <row r="6111" s="229" customFormat="1" ht="14.25" x14ac:dyDescent="0.2"/>
    <row r="6112" s="229" customFormat="1" ht="14.25" x14ac:dyDescent="0.2"/>
    <row r="6113" s="229" customFormat="1" ht="14.25" x14ac:dyDescent="0.2"/>
    <row r="6114" s="229" customFormat="1" ht="14.25" x14ac:dyDescent="0.2"/>
    <row r="6115" s="229" customFormat="1" ht="14.25" x14ac:dyDescent="0.2"/>
    <row r="6116" s="229" customFormat="1" ht="14.25" x14ac:dyDescent="0.2"/>
    <row r="6117" s="229" customFormat="1" ht="14.25" x14ac:dyDescent="0.2"/>
    <row r="6118" s="229" customFormat="1" ht="14.25" x14ac:dyDescent="0.2"/>
    <row r="6119" s="229" customFormat="1" ht="14.25" x14ac:dyDescent="0.2"/>
    <row r="6120" s="229" customFormat="1" ht="14.25" x14ac:dyDescent="0.2"/>
    <row r="6121" s="229" customFormat="1" ht="14.25" x14ac:dyDescent="0.2"/>
    <row r="6122" s="229" customFormat="1" ht="14.25" x14ac:dyDescent="0.2"/>
    <row r="6123" s="229" customFormat="1" ht="14.25" x14ac:dyDescent="0.2"/>
    <row r="6124" s="229" customFormat="1" ht="14.25" x14ac:dyDescent="0.2"/>
    <row r="6125" s="229" customFormat="1" ht="14.25" x14ac:dyDescent="0.2"/>
    <row r="6126" s="229" customFormat="1" ht="14.25" x14ac:dyDescent="0.2"/>
    <row r="6127" s="229" customFormat="1" ht="14.25" x14ac:dyDescent="0.2"/>
    <row r="6128" s="229" customFormat="1" ht="14.25" x14ac:dyDescent="0.2"/>
    <row r="6129" s="229" customFormat="1" ht="14.25" x14ac:dyDescent="0.2"/>
    <row r="6130" s="229" customFormat="1" ht="14.25" x14ac:dyDescent="0.2"/>
    <row r="6131" s="229" customFormat="1" ht="14.25" x14ac:dyDescent="0.2"/>
    <row r="6132" s="229" customFormat="1" ht="14.25" x14ac:dyDescent="0.2"/>
    <row r="6133" s="229" customFormat="1" ht="14.25" x14ac:dyDescent="0.2"/>
    <row r="6134" s="229" customFormat="1" ht="14.25" x14ac:dyDescent="0.2"/>
    <row r="6135" s="229" customFormat="1" ht="14.25" x14ac:dyDescent="0.2"/>
    <row r="6136" s="229" customFormat="1" ht="14.25" x14ac:dyDescent="0.2"/>
    <row r="6137" s="229" customFormat="1" ht="14.25" x14ac:dyDescent="0.2"/>
    <row r="6138" s="229" customFormat="1" ht="14.25" x14ac:dyDescent="0.2"/>
    <row r="6139" s="229" customFormat="1" ht="14.25" x14ac:dyDescent="0.2"/>
    <row r="6140" s="229" customFormat="1" ht="14.25" x14ac:dyDescent="0.2"/>
    <row r="6141" s="229" customFormat="1" ht="14.25" x14ac:dyDescent="0.2"/>
    <row r="6142" s="229" customFormat="1" ht="14.25" x14ac:dyDescent="0.2"/>
    <row r="6143" s="229" customFormat="1" ht="14.25" x14ac:dyDescent="0.2"/>
    <row r="6144" s="229" customFormat="1" ht="14.25" x14ac:dyDescent="0.2"/>
    <row r="6145" s="229" customFormat="1" ht="14.25" x14ac:dyDescent="0.2"/>
    <row r="6146" s="229" customFormat="1" ht="14.25" x14ac:dyDescent="0.2"/>
    <row r="6147" s="229" customFormat="1" ht="14.25" x14ac:dyDescent="0.2"/>
    <row r="6148" s="229" customFormat="1" ht="14.25" x14ac:dyDescent="0.2"/>
    <row r="6149" s="229" customFormat="1" ht="14.25" x14ac:dyDescent="0.2"/>
    <row r="6150" s="229" customFormat="1" ht="14.25" x14ac:dyDescent="0.2"/>
    <row r="6151" s="229" customFormat="1" ht="14.25" x14ac:dyDescent="0.2"/>
    <row r="6152" s="229" customFormat="1" ht="14.25" x14ac:dyDescent="0.2"/>
    <row r="6153" s="229" customFormat="1" ht="14.25" x14ac:dyDescent="0.2"/>
    <row r="6154" s="229" customFormat="1" ht="14.25" x14ac:dyDescent="0.2"/>
    <row r="6155" s="229" customFormat="1" ht="14.25" x14ac:dyDescent="0.2"/>
    <row r="6156" s="229" customFormat="1" ht="14.25" x14ac:dyDescent="0.2"/>
    <row r="6157" s="229" customFormat="1" ht="14.25" x14ac:dyDescent="0.2"/>
    <row r="6158" s="229" customFormat="1" ht="14.25" x14ac:dyDescent="0.2"/>
    <row r="6159" s="229" customFormat="1" ht="14.25" x14ac:dyDescent="0.2"/>
    <row r="6160" s="229" customFormat="1" ht="14.25" x14ac:dyDescent="0.2"/>
    <row r="6161" s="229" customFormat="1" ht="14.25" x14ac:dyDescent="0.2"/>
    <row r="6162" s="229" customFormat="1" ht="14.25" x14ac:dyDescent="0.2"/>
    <row r="6163" s="229" customFormat="1" ht="14.25" x14ac:dyDescent="0.2"/>
    <row r="6164" s="229" customFormat="1" ht="14.25" x14ac:dyDescent="0.2"/>
    <row r="6165" s="229" customFormat="1" ht="14.25" x14ac:dyDescent="0.2"/>
    <row r="6166" s="229" customFormat="1" ht="14.25" x14ac:dyDescent="0.2"/>
    <row r="6167" s="229" customFormat="1" ht="14.25" x14ac:dyDescent="0.2"/>
    <row r="6168" s="229" customFormat="1" ht="14.25" x14ac:dyDescent="0.2"/>
    <row r="6169" s="229" customFormat="1" ht="14.25" x14ac:dyDescent="0.2"/>
    <row r="6170" s="229" customFormat="1" ht="14.25" x14ac:dyDescent="0.2"/>
    <row r="6171" s="229" customFormat="1" ht="14.25" x14ac:dyDescent="0.2"/>
    <row r="6172" s="229" customFormat="1" ht="14.25" x14ac:dyDescent="0.2"/>
    <row r="6173" s="229" customFormat="1" ht="14.25" x14ac:dyDescent="0.2"/>
    <row r="6174" s="229" customFormat="1" ht="14.25" x14ac:dyDescent="0.2"/>
    <row r="6175" s="229" customFormat="1" ht="14.25" x14ac:dyDescent="0.2"/>
    <row r="6176" s="229" customFormat="1" ht="14.25" x14ac:dyDescent="0.2"/>
    <row r="6177" s="229" customFormat="1" ht="14.25" x14ac:dyDescent="0.2"/>
    <row r="6178" s="229" customFormat="1" ht="14.25" x14ac:dyDescent="0.2"/>
    <row r="6179" s="229" customFormat="1" ht="14.25" x14ac:dyDescent="0.2"/>
    <row r="6180" s="229" customFormat="1" ht="14.25" x14ac:dyDescent="0.2"/>
    <row r="6181" s="229" customFormat="1" ht="14.25" x14ac:dyDescent="0.2"/>
    <row r="6182" s="229" customFormat="1" ht="14.25" x14ac:dyDescent="0.2"/>
    <row r="6183" s="229" customFormat="1" ht="14.25" x14ac:dyDescent="0.2"/>
    <row r="6184" s="229" customFormat="1" ht="14.25" x14ac:dyDescent="0.2"/>
    <row r="6185" s="229" customFormat="1" ht="14.25" x14ac:dyDescent="0.2"/>
    <row r="6186" s="229" customFormat="1" ht="14.25" x14ac:dyDescent="0.2"/>
    <row r="6187" s="229" customFormat="1" ht="14.25" x14ac:dyDescent="0.2"/>
    <row r="6188" s="229" customFormat="1" ht="14.25" x14ac:dyDescent="0.2"/>
    <row r="6189" s="229" customFormat="1" ht="14.25" x14ac:dyDescent="0.2"/>
    <row r="6190" s="229" customFormat="1" ht="14.25" x14ac:dyDescent="0.2"/>
    <row r="6191" s="229" customFormat="1" ht="14.25" x14ac:dyDescent="0.2"/>
    <row r="6192" s="229" customFormat="1" ht="14.25" x14ac:dyDescent="0.2"/>
    <row r="6193" s="229" customFormat="1" ht="14.25" x14ac:dyDescent="0.2"/>
    <row r="6194" s="229" customFormat="1" ht="14.25" x14ac:dyDescent="0.2"/>
    <row r="6195" s="229" customFormat="1" ht="14.25" x14ac:dyDescent="0.2"/>
    <row r="6196" s="229" customFormat="1" ht="14.25" x14ac:dyDescent="0.2"/>
    <row r="6197" s="229" customFormat="1" ht="14.25" x14ac:dyDescent="0.2"/>
    <row r="6198" s="229" customFormat="1" ht="14.25" x14ac:dyDescent="0.2"/>
    <row r="6199" s="229" customFormat="1" ht="14.25" x14ac:dyDescent="0.2"/>
    <row r="6200" s="229" customFormat="1" ht="14.25" x14ac:dyDescent="0.2"/>
    <row r="6201" s="229" customFormat="1" ht="14.25" x14ac:dyDescent="0.2"/>
    <row r="6202" s="229" customFormat="1" ht="14.25" x14ac:dyDescent="0.2"/>
    <row r="6203" s="229" customFormat="1" ht="14.25" x14ac:dyDescent="0.2"/>
    <row r="6204" s="229" customFormat="1" ht="14.25" x14ac:dyDescent="0.2"/>
    <row r="6205" s="229" customFormat="1" ht="14.25" x14ac:dyDescent="0.2"/>
    <row r="6206" s="229" customFormat="1" ht="14.25" x14ac:dyDescent="0.2"/>
    <row r="6207" s="229" customFormat="1" ht="14.25" x14ac:dyDescent="0.2"/>
    <row r="6208" s="229" customFormat="1" ht="14.25" x14ac:dyDescent="0.2"/>
    <row r="6209" s="229" customFormat="1" ht="14.25" x14ac:dyDescent="0.2"/>
    <row r="6210" s="229" customFormat="1" ht="14.25" x14ac:dyDescent="0.2"/>
    <row r="6211" s="229" customFormat="1" ht="14.25" x14ac:dyDescent="0.2"/>
    <row r="6212" s="229" customFormat="1" ht="14.25" x14ac:dyDescent="0.2"/>
    <row r="6213" s="229" customFormat="1" ht="14.25" x14ac:dyDescent="0.2"/>
    <row r="6214" s="229" customFormat="1" ht="14.25" x14ac:dyDescent="0.2"/>
    <row r="6215" s="229" customFormat="1" ht="14.25" x14ac:dyDescent="0.2"/>
    <row r="6216" s="229" customFormat="1" ht="14.25" x14ac:dyDescent="0.2"/>
    <row r="6217" s="229" customFormat="1" ht="14.25" x14ac:dyDescent="0.2"/>
    <row r="6218" s="229" customFormat="1" ht="14.25" x14ac:dyDescent="0.2"/>
    <row r="6219" s="229" customFormat="1" ht="14.25" x14ac:dyDescent="0.2"/>
    <row r="6220" s="229" customFormat="1" ht="14.25" x14ac:dyDescent="0.2"/>
    <row r="6221" s="229" customFormat="1" ht="14.25" x14ac:dyDescent="0.2"/>
    <row r="6222" s="229" customFormat="1" ht="14.25" x14ac:dyDescent="0.2"/>
    <row r="6223" s="229" customFormat="1" ht="14.25" x14ac:dyDescent="0.2"/>
    <row r="6224" s="229" customFormat="1" ht="14.25" x14ac:dyDescent="0.2"/>
    <row r="6225" s="229" customFormat="1" ht="14.25" x14ac:dyDescent="0.2"/>
    <row r="6226" s="229" customFormat="1" ht="14.25" x14ac:dyDescent="0.2"/>
    <row r="6227" s="229" customFormat="1" ht="14.25" x14ac:dyDescent="0.2"/>
    <row r="6228" s="229" customFormat="1" ht="14.25" x14ac:dyDescent="0.2"/>
    <row r="6229" s="229" customFormat="1" ht="14.25" x14ac:dyDescent="0.2"/>
    <row r="6230" s="229" customFormat="1" ht="14.25" x14ac:dyDescent="0.2"/>
    <row r="6231" s="229" customFormat="1" ht="14.25" x14ac:dyDescent="0.2"/>
    <row r="6232" s="229" customFormat="1" ht="14.25" x14ac:dyDescent="0.2"/>
    <row r="6233" s="229" customFormat="1" ht="14.25" x14ac:dyDescent="0.2"/>
    <row r="6234" s="229" customFormat="1" ht="14.25" x14ac:dyDescent="0.2"/>
    <row r="6235" s="229" customFormat="1" ht="14.25" x14ac:dyDescent="0.2"/>
    <row r="6236" s="229" customFormat="1" ht="14.25" x14ac:dyDescent="0.2"/>
    <row r="6237" s="229" customFormat="1" ht="14.25" x14ac:dyDescent="0.2"/>
    <row r="6238" s="229" customFormat="1" ht="14.25" x14ac:dyDescent="0.2"/>
    <row r="6239" s="229" customFormat="1" ht="14.25" x14ac:dyDescent="0.2"/>
    <row r="6240" s="229" customFormat="1" ht="14.25" x14ac:dyDescent="0.2"/>
    <row r="6241" s="229" customFormat="1" ht="14.25" x14ac:dyDescent="0.2"/>
    <row r="6242" s="229" customFormat="1" ht="14.25" x14ac:dyDescent="0.2"/>
    <row r="6243" s="229" customFormat="1" ht="14.25" x14ac:dyDescent="0.2"/>
    <row r="6244" s="229" customFormat="1" ht="14.25" x14ac:dyDescent="0.2"/>
    <row r="6245" s="229" customFormat="1" ht="14.25" x14ac:dyDescent="0.2"/>
    <row r="6246" s="229" customFormat="1" ht="14.25" x14ac:dyDescent="0.2"/>
    <row r="6247" s="229" customFormat="1" ht="14.25" x14ac:dyDescent="0.2"/>
    <row r="6248" s="229" customFormat="1" ht="14.25" x14ac:dyDescent="0.2"/>
    <row r="6249" s="229" customFormat="1" ht="14.25" x14ac:dyDescent="0.2"/>
    <row r="6250" s="229" customFormat="1" ht="14.25" x14ac:dyDescent="0.2"/>
    <row r="6251" s="229" customFormat="1" ht="14.25" x14ac:dyDescent="0.2"/>
    <row r="6252" s="229" customFormat="1" ht="14.25" x14ac:dyDescent="0.2"/>
    <row r="6253" s="229" customFormat="1" ht="14.25" x14ac:dyDescent="0.2"/>
    <row r="6254" s="229" customFormat="1" ht="14.25" x14ac:dyDescent="0.2"/>
    <row r="6255" s="229" customFormat="1" ht="14.25" x14ac:dyDescent="0.2"/>
    <row r="6256" s="229" customFormat="1" ht="14.25" x14ac:dyDescent="0.2"/>
    <row r="6257" s="229" customFormat="1" ht="14.25" x14ac:dyDescent="0.2"/>
    <row r="6258" s="229" customFormat="1" ht="14.25" x14ac:dyDescent="0.2"/>
    <row r="6259" s="229" customFormat="1" ht="14.25" x14ac:dyDescent="0.2"/>
    <row r="6260" s="229" customFormat="1" ht="14.25" x14ac:dyDescent="0.2"/>
    <row r="6261" s="229" customFormat="1" ht="14.25" x14ac:dyDescent="0.2"/>
    <row r="6262" s="229" customFormat="1" ht="14.25" x14ac:dyDescent="0.2"/>
    <row r="6263" s="229" customFormat="1" ht="14.25" x14ac:dyDescent="0.2"/>
    <row r="6264" s="229" customFormat="1" ht="14.25" x14ac:dyDescent="0.2"/>
    <row r="6265" s="229" customFormat="1" ht="14.25" x14ac:dyDescent="0.2"/>
    <row r="6266" s="229" customFormat="1" ht="14.25" x14ac:dyDescent="0.2"/>
    <row r="6267" s="229" customFormat="1" ht="14.25" x14ac:dyDescent="0.2"/>
    <row r="6268" s="229" customFormat="1" ht="14.25" x14ac:dyDescent="0.2"/>
    <row r="6269" s="229" customFormat="1" ht="14.25" x14ac:dyDescent="0.2"/>
    <row r="6270" s="229" customFormat="1" ht="14.25" x14ac:dyDescent="0.2"/>
    <row r="6271" s="229" customFormat="1" ht="14.25" x14ac:dyDescent="0.2"/>
    <row r="6272" s="229" customFormat="1" ht="14.25" x14ac:dyDescent="0.2"/>
    <row r="6273" s="229" customFormat="1" ht="14.25" x14ac:dyDescent="0.2"/>
    <row r="6274" s="229" customFormat="1" ht="14.25" x14ac:dyDescent="0.2"/>
    <row r="6275" s="229" customFormat="1" ht="14.25" x14ac:dyDescent="0.2"/>
    <row r="6276" s="229" customFormat="1" ht="14.25" x14ac:dyDescent="0.2"/>
    <row r="6277" s="229" customFormat="1" ht="14.25" x14ac:dyDescent="0.2"/>
    <row r="6278" s="229" customFormat="1" ht="14.25" x14ac:dyDescent="0.2"/>
    <row r="6279" s="229" customFormat="1" ht="14.25" x14ac:dyDescent="0.2"/>
    <row r="6280" s="229" customFormat="1" ht="14.25" x14ac:dyDescent="0.2"/>
    <row r="6281" s="229" customFormat="1" ht="14.25" x14ac:dyDescent="0.2"/>
    <row r="6282" s="229" customFormat="1" ht="14.25" x14ac:dyDescent="0.2"/>
    <row r="6283" s="229" customFormat="1" ht="14.25" x14ac:dyDescent="0.2"/>
    <row r="6284" s="229" customFormat="1" ht="14.25" x14ac:dyDescent="0.2"/>
    <row r="6285" s="229" customFormat="1" ht="14.25" x14ac:dyDescent="0.2"/>
    <row r="6286" s="229" customFormat="1" ht="14.25" x14ac:dyDescent="0.2"/>
    <row r="6287" s="229" customFormat="1" ht="14.25" x14ac:dyDescent="0.2"/>
    <row r="6288" s="229" customFormat="1" ht="14.25" x14ac:dyDescent="0.2"/>
    <row r="6289" s="229" customFormat="1" ht="14.25" x14ac:dyDescent="0.2"/>
    <row r="6290" s="229" customFormat="1" ht="14.25" x14ac:dyDescent="0.2"/>
    <row r="6291" s="229" customFormat="1" ht="14.25" x14ac:dyDescent="0.2"/>
    <row r="6292" s="229" customFormat="1" ht="14.25" x14ac:dyDescent="0.2"/>
    <row r="6293" s="229" customFormat="1" ht="14.25" x14ac:dyDescent="0.2"/>
    <row r="6294" s="229" customFormat="1" ht="14.25" x14ac:dyDescent="0.2"/>
    <row r="6295" s="229" customFormat="1" ht="14.25" x14ac:dyDescent="0.2"/>
    <row r="6296" s="229" customFormat="1" ht="14.25" x14ac:dyDescent="0.2"/>
    <row r="6297" s="229" customFormat="1" ht="14.25" x14ac:dyDescent="0.2"/>
    <row r="6298" s="229" customFormat="1" ht="14.25" x14ac:dyDescent="0.2"/>
    <row r="6299" s="229" customFormat="1" ht="14.25" x14ac:dyDescent="0.2"/>
    <row r="6300" s="229" customFormat="1" ht="14.25" x14ac:dyDescent="0.2"/>
    <row r="6301" s="229" customFormat="1" ht="14.25" x14ac:dyDescent="0.2"/>
    <row r="6302" s="229" customFormat="1" ht="14.25" x14ac:dyDescent="0.2"/>
    <row r="6303" s="229" customFormat="1" ht="14.25" x14ac:dyDescent="0.2"/>
    <row r="6304" s="229" customFormat="1" ht="14.25" x14ac:dyDescent="0.2"/>
    <row r="6305" s="229" customFormat="1" ht="14.25" x14ac:dyDescent="0.2"/>
    <row r="6306" s="229" customFormat="1" ht="14.25" x14ac:dyDescent="0.2"/>
    <row r="6307" s="229" customFormat="1" ht="14.25" x14ac:dyDescent="0.2"/>
    <row r="6308" s="229" customFormat="1" ht="14.25" x14ac:dyDescent="0.2"/>
    <row r="6309" s="229" customFormat="1" ht="14.25" x14ac:dyDescent="0.2"/>
    <row r="6310" s="229" customFormat="1" ht="14.25" x14ac:dyDescent="0.2"/>
    <row r="6311" s="229" customFormat="1" ht="14.25" x14ac:dyDescent="0.2"/>
    <row r="6312" s="229" customFormat="1" ht="14.25" x14ac:dyDescent="0.2"/>
    <row r="6313" s="229" customFormat="1" ht="14.25" x14ac:dyDescent="0.2"/>
    <row r="6314" s="229" customFormat="1" ht="14.25" x14ac:dyDescent="0.2"/>
    <row r="6315" s="229" customFormat="1" ht="14.25" x14ac:dyDescent="0.2"/>
    <row r="6316" s="229" customFormat="1" ht="14.25" x14ac:dyDescent="0.2"/>
    <row r="6317" s="229" customFormat="1" ht="14.25" x14ac:dyDescent="0.2"/>
    <row r="6318" s="229" customFormat="1" ht="14.25" x14ac:dyDescent="0.2"/>
    <row r="6319" s="229" customFormat="1" ht="14.25" x14ac:dyDescent="0.2"/>
    <row r="6320" s="229" customFormat="1" ht="14.25" x14ac:dyDescent="0.2"/>
    <row r="6321" s="229" customFormat="1" ht="14.25" x14ac:dyDescent="0.2"/>
    <row r="6322" s="229" customFormat="1" ht="14.25" x14ac:dyDescent="0.2"/>
    <row r="6323" s="229" customFormat="1" ht="14.25" x14ac:dyDescent="0.2"/>
    <row r="6324" s="229" customFormat="1" ht="14.25" x14ac:dyDescent="0.2"/>
    <row r="6325" s="229" customFormat="1" ht="14.25" x14ac:dyDescent="0.2"/>
    <row r="6326" s="229" customFormat="1" ht="14.25" x14ac:dyDescent="0.2"/>
    <row r="6327" s="229" customFormat="1" ht="14.25" x14ac:dyDescent="0.2"/>
    <row r="6328" s="229" customFormat="1" ht="14.25" x14ac:dyDescent="0.2"/>
    <row r="6329" s="229" customFormat="1" ht="14.25" x14ac:dyDescent="0.2"/>
    <row r="6330" s="229" customFormat="1" ht="14.25" x14ac:dyDescent="0.2"/>
    <row r="6331" s="229" customFormat="1" ht="14.25" x14ac:dyDescent="0.2"/>
    <row r="6332" s="229" customFormat="1" ht="14.25" x14ac:dyDescent="0.2"/>
    <row r="6333" s="229" customFormat="1" ht="14.25" x14ac:dyDescent="0.2"/>
    <row r="6334" s="229" customFormat="1" ht="14.25" x14ac:dyDescent="0.2"/>
    <row r="6335" s="229" customFormat="1" ht="14.25" x14ac:dyDescent="0.2"/>
    <row r="6336" s="229" customFormat="1" ht="14.25" x14ac:dyDescent="0.2"/>
    <row r="6337" s="229" customFormat="1" ht="14.25" x14ac:dyDescent="0.2"/>
    <row r="6338" s="229" customFormat="1" ht="14.25" x14ac:dyDescent="0.2"/>
    <row r="6339" s="229" customFormat="1" ht="14.25" x14ac:dyDescent="0.2"/>
    <row r="6340" s="229" customFormat="1" ht="14.25" x14ac:dyDescent="0.2"/>
    <row r="6341" s="229" customFormat="1" ht="14.25" x14ac:dyDescent="0.2"/>
    <row r="6342" s="229" customFormat="1" ht="14.25" x14ac:dyDescent="0.2"/>
    <row r="6343" s="229" customFormat="1" ht="14.25" x14ac:dyDescent="0.2"/>
    <row r="6344" s="229" customFormat="1" ht="14.25" x14ac:dyDescent="0.2"/>
    <row r="6345" s="229" customFormat="1" ht="14.25" x14ac:dyDescent="0.2"/>
    <row r="6346" s="229" customFormat="1" ht="14.25" x14ac:dyDescent="0.2"/>
    <row r="6347" s="229" customFormat="1" ht="14.25" x14ac:dyDescent="0.2"/>
    <row r="6348" s="229" customFormat="1" ht="14.25" x14ac:dyDescent="0.2"/>
    <row r="6349" s="229" customFormat="1" ht="14.25" x14ac:dyDescent="0.2"/>
    <row r="6350" s="229" customFormat="1" ht="14.25" x14ac:dyDescent="0.2"/>
    <row r="6351" s="229" customFormat="1" ht="14.25" x14ac:dyDescent="0.2"/>
    <row r="6352" s="229" customFormat="1" ht="14.25" x14ac:dyDescent="0.2"/>
    <row r="6353" s="229" customFormat="1" ht="14.25" x14ac:dyDescent="0.2"/>
    <row r="6354" s="229" customFormat="1" ht="14.25" x14ac:dyDescent="0.2"/>
    <row r="6355" s="229" customFormat="1" ht="14.25" x14ac:dyDescent="0.2"/>
    <row r="6356" s="229" customFormat="1" ht="14.25" x14ac:dyDescent="0.2"/>
    <row r="6357" s="229" customFormat="1" ht="14.25" x14ac:dyDescent="0.2"/>
    <row r="6358" s="229" customFormat="1" ht="14.25" x14ac:dyDescent="0.2"/>
    <row r="6359" s="229" customFormat="1" ht="14.25" x14ac:dyDescent="0.2"/>
    <row r="6360" s="229" customFormat="1" ht="14.25" x14ac:dyDescent="0.2"/>
    <row r="6361" s="229" customFormat="1" ht="14.25" x14ac:dyDescent="0.2"/>
    <row r="6362" s="229" customFormat="1" ht="14.25" x14ac:dyDescent="0.2"/>
    <row r="6363" s="229" customFormat="1" ht="14.25" x14ac:dyDescent="0.2"/>
    <row r="6364" s="229" customFormat="1" ht="14.25" x14ac:dyDescent="0.2"/>
    <row r="6365" s="229" customFormat="1" ht="14.25" x14ac:dyDescent="0.2"/>
    <row r="6366" s="229" customFormat="1" ht="14.25" x14ac:dyDescent="0.2"/>
    <row r="6367" s="229" customFormat="1" ht="14.25" x14ac:dyDescent="0.2"/>
    <row r="6368" s="229" customFormat="1" ht="14.25" x14ac:dyDescent="0.2"/>
    <row r="6369" s="229" customFormat="1" ht="14.25" x14ac:dyDescent="0.2"/>
    <row r="6370" s="229" customFormat="1" ht="14.25" x14ac:dyDescent="0.2"/>
    <row r="6371" s="229" customFormat="1" ht="14.25" x14ac:dyDescent="0.2"/>
    <row r="6372" s="229" customFormat="1" ht="14.25" x14ac:dyDescent="0.2"/>
    <row r="6373" s="229" customFormat="1" ht="14.25" x14ac:dyDescent="0.2"/>
    <row r="6374" s="229" customFormat="1" ht="14.25" x14ac:dyDescent="0.2"/>
    <row r="6375" s="229" customFormat="1" ht="14.25" x14ac:dyDescent="0.2"/>
    <row r="6376" s="229" customFormat="1" ht="14.25" x14ac:dyDescent="0.2"/>
    <row r="6377" s="229" customFormat="1" ht="14.25" x14ac:dyDescent="0.2"/>
    <row r="6378" s="229" customFormat="1" ht="14.25" x14ac:dyDescent="0.2"/>
    <row r="6379" s="229" customFormat="1" ht="14.25" x14ac:dyDescent="0.2"/>
    <row r="6380" s="229" customFormat="1" ht="14.25" x14ac:dyDescent="0.2"/>
    <row r="6381" s="229" customFormat="1" ht="14.25" x14ac:dyDescent="0.2"/>
    <row r="6382" s="229" customFormat="1" ht="14.25" x14ac:dyDescent="0.2"/>
    <row r="6383" s="229" customFormat="1" ht="14.25" x14ac:dyDescent="0.2"/>
    <row r="6384" s="229" customFormat="1" ht="14.25" x14ac:dyDescent="0.2"/>
    <row r="6385" s="229" customFormat="1" ht="14.25" x14ac:dyDescent="0.2"/>
    <row r="6386" s="229" customFormat="1" ht="14.25" x14ac:dyDescent="0.2"/>
    <row r="6387" s="229" customFormat="1" ht="14.25" x14ac:dyDescent="0.2"/>
    <row r="6388" s="229" customFormat="1" ht="14.25" x14ac:dyDescent="0.2"/>
    <row r="6389" s="229" customFormat="1" ht="14.25" x14ac:dyDescent="0.2"/>
    <row r="6390" s="229" customFormat="1" ht="14.25" x14ac:dyDescent="0.2"/>
    <row r="6391" s="229" customFormat="1" ht="14.25" x14ac:dyDescent="0.2"/>
    <row r="6392" s="229" customFormat="1" ht="14.25" x14ac:dyDescent="0.2"/>
    <row r="6393" s="229" customFormat="1" ht="14.25" x14ac:dyDescent="0.2"/>
    <row r="6394" s="229" customFormat="1" ht="14.25" x14ac:dyDescent="0.2"/>
    <row r="6395" s="229" customFormat="1" ht="14.25" x14ac:dyDescent="0.2"/>
    <row r="6396" s="229" customFormat="1" ht="14.25" x14ac:dyDescent="0.2"/>
    <row r="6397" s="229" customFormat="1" ht="14.25" x14ac:dyDescent="0.2"/>
    <row r="6398" s="229" customFormat="1" ht="14.25" x14ac:dyDescent="0.2"/>
    <row r="6399" s="229" customFormat="1" ht="14.25" x14ac:dyDescent="0.2"/>
    <row r="6400" s="229" customFormat="1" ht="14.25" x14ac:dyDescent="0.2"/>
    <row r="6401" s="229" customFormat="1" ht="14.25" x14ac:dyDescent="0.2"/>
    <row r="6402" s="229" customFormat="1" ht="14.25" x14ac:dyDescent="0.2"/>
    <row r="6403" s="229" customFormat="1" ht="14.25" x14ac:dyDescent="0.2"/>
    <row r="6404" s="229" customFormat="1" ht="14.25" x14ac:dyDescent="0.2"/>
    <row r="6405" s="229" customFormat="1" ht="14.25" x14ac:dyDescent="0.2"/>
    <row r="6406" s="229" customFormat="1" ht="14.25" x14ac:dyDescent="0.2"/>
    <row r="6407" s="229" customFormat="1" ht="14.25" x14ac:dyDescent="0.2"/>
    <row r="6408" s="229" customFormat="1" ht="14.25" x14ac:dyDescent="0.2"/>
    <row r="6409" s="229" customFormat="1" ht="14.25" x14ac:dyDescent="0.2"/>
    <row r="6410" s="229" customFormat="1" ht="14.25" x14ac:dyDescent="0.2"/>
    <row r="6411" s="229" customFormat="1" ht="14.25" x14ac:dyDescent="0.2"/>
    <row r="6412" s="229" customFormat="1" ht="14.25" x14ac:dyDescent="0.2"/>
    <row r="6413" s="229" customFormat="1" ht="14.25" x14ac:dyDescent="0.2"/>
    <row r="6414" s="229" customFormat="1" ht="14.25" x14ac:dyDescent="0.2"/>
    <row r="6415" s="229" customFormat="1" ht="14.25" x14ac:dyDescent="0.2"/>
    <row r="6416" s="229" customFormat="1" ht="14.25" x14ac:dyDescent="0.2"/>
    <row r="6417" s="229" customFormat="1" ht="14.25" x14ac:dyDescent="0.2"/>
    <row r="6418" s="229" customFormat="1" ht="14.25" x14ac:dyDescent="0.2"/>
    <row r="6419" s="229" customFormat="1" ht="14.25" x14ac:dyDescent="0.2"/>
    <row r="6420" s="229" customFormat="1" ht="14.25" x14ac:dyDescent="0.2"/>
    <row r="6421" s="229" customFormat="1" ht="14.25" x14ac:dyDescent="0.2"/>
    <row r="6422" s="229" customFormat="1" ht="14.25" x14ac:dyDescent="0.2"/>
    <row r="6423" s="229" customFormat="1" ht="14.25" x14ac:dyDescent="0.2"/>
    <row r="6424" s="229" customFormat="1" ht="14.25" x14ac:dyDescent="0.2"/>
    <row r="6425" s="229" customFormat="1" ht="14.25" x14ac:dyDescent="0.2"/>
    <row r="6426" s="229" customFormat="1" ht="14.25" x14ac:dyDescent="0.2"/>
    <row r="6427" s="229" customFormat="1" ht="14.25" x14ac:dyDescent="0.2"/>
    <row r="6428" s="229" customFormat="1" ht="14.25" x14ac:dyDescent="0.2"/>
    <row r="6429" s="229" customFormat="1" ht="14.25" x14ac:dyDescent="0.2"/>
    <row r="6430" s="229" customFormat="1" ht="14.25" x14ac:dyDescent="0.2"/>
    <row r="6431" s="229" customFormat="1" ht="14.25" x14ac:dyDescent="0.2"/>
    <row r="6432" s="229" customFormat="1" ht="14.25" x14ac:dyDescent="0.2"/>
    <row r="6433" s="229" customFormat="1" ht="14.25" x14ac:dyDescent="0.2"/>
    <row r="6434" s="229" customFormat="1" ht="14.25" x14ac:dyDescent="0.2"/>
    <row r="6435" s="229" customFormat="1" ht="14.25" x14ac:dyDescent="0.2"/>
    <row r="6436" s="229" customFormat="1" ht="14.25" x14ac:dyDescent="0.2"/>
    <row r="6437" s="229" customFormat="1" ht="14.25" x14ac:dyDescent="0.2"/>
    <row r="6438" s="229" customFormat="1" ht="14.25" x14ac:dyDescent="0.2"/>
    <row r="6439" s="229" customFormat="1" ht="14.25" x14ac:dyDescent="0.2"/>
    <row r="6440" s="229" customFormat="1" ht="14.25" x14ac:dyDescent="0.2"/>
    <row r="6441" s="229" customFormat="1" ht="14.25" x14ac:dyDescent="0.2"/>
    <row r="6442" s="229" customFormat="1" ht="14.25" x14ac:dyDescent="0.2"/>
    <row r="6443" s="229" customFormat="1" ht="14.25" x14ac:dyDescent="0.2"/>
    <row r="6444" s="229" customFormat="1" ht="14.25" x14ac:dyDescent="0.2"/>
    <row r="6445" s="229" customFormat="1" ht="14.25" x14ac:dyDescent="0.2"/>
    <row r="6446" s="229" customFormat="1" ht="14.25" x14ac:dyDescent="0.2"/>
    <row r="6447" s="229" customFormat="1" ht="14.25" x14ac:dyDescent="0.2"/>
    <row r="6448" s="229" customFormat="1" ht="14.25" x14ac:dyDescent="0.2"/>
    <row r="6449" s="229" customFormat="1" ht="14.25" x14ac:dyDescent="0.2"/>
    <row r="6450" s="229" customFormat="1" ht="14.25" x14ac:dyDescent="0.2"/>
    <row r="6451" s="229" customFormat="1" ht="14.25" x14ac:dyDescent="0.2"/>
    <row r="6452" s="229" customFormat="1" ht="14.25" x14ac:dyDescent="0.2"/>
    <row r="6453" s="229" customFormat="1" ht="14.25" x14ac:dyDescent="0.2"/>
    <row r="6454" s="229" customFormat="1" ht="14.25" x14ac:dyDescent="0.2"/>
    <row r="6455" s="229" customFormat="1" ht="14.25" x14ac:dyDescent="0.2"/>
    <row r="6456" s="229" customFormat="1" ht="14.25" x14ac:dyDescent="0.2"/>
    <row r="6457" s="229" customFormat="1" ht="14.25" x14ac:dyDescent="0.2"/>
    <row r="6458" s="229" customFormat="1" ht="14.25" x14ac:dyDescent="0.2"/>
    <row r="6459" s="229" customFormat="1" ht="14.25" x14ac:dyDescent="0.2"/>
    <row r="6460" s="229" customFormat="1" ht="14.25" x14ac:dyDescent="0.2"/>
    <row r="6461" s="229" customFormat="1" ht="14.25" x14ac:dyDescent="0.2"/>
    <row r="6462" s="229" customFormat="1" ht="14.25" x14ac:dyDescent="0.2"/>
    <row r="6463" s="229" customFormat="1" ht="14.25" x14ac:dyDescent="0.2"/>
    <row r="6464" s="229" customFormat="1" ht="14.25" x14ac:dyDescent="0.2"/>
    <row r="6465" s="229" customFormat="1" ht="14.25" x14ac:dyDescent="0.2"/>
    <row r="6466" s="229" customFormat="1" ht="14.25" x14ac:dyDescent="0.2"/>
    <row r="6467" s="229" customFormat="1" ht="14.25" x14ac:dyDescent="0.2"/>
    <row r="6468" s="229" customFormat="1" ht="14.25" x14ac:dyDescent="0.2"/>
    <row r="6469" s="229" customFormat="1" ht="14.25" x14ac:dyDescent="0.2"/>
    <row r="6470" s="229" customFormat="1" ht="14.25" x14ac:dyDescent="0.2"/>
    <row r="6471" s="229" customFormat="1" ht="14.25" x14ac:dyDescent="0.2"/>
    <row r="6472" s="229" customFormat="1" ht="14.25" x14ac:dyDescent="0.2"/>
    <row r="6473" s="229" customFormat="1" ht="14.25" x14ac:dyDescent="0.2"/>
    <row r="6474" s="229" customFormat="1" ht="14.25" x14ac:dyDescent="0.2"/>
    <row r="6475" s="229" customFormat="1" ht="14.25" x14ac:dyDescent="0.2"/>
    <row r="6476" s="229" customFormat="1" ht="14.25" x14ac:dyDescent="0.2"/>
    <row r="6477" s="229" customFormat="1" ht="14.25" x14ac:dyDescent="0.2"/>
    <row r="6478" s="229" customFormat="1" ht="14.25" x14ac:dyDescent="0.2"/>
    <row r="6479" s="229" customFormat="1" ht="14.25" x14ac:dyDescent="0.2"/>
    <row r="6480" s="229" customFormat="1" ht="14.25" x14ac:dyDescent="0.2"/>
    <row r="6481" s="229" customFormat="1" ht="14.25" x14ac:dyDescent="0.2"/>
    <row r="6482" s="229" customFormat="1" ht="14.25" x14ac:dyDescent="0.2"/>
    <row r="6483" s="229" customFormat="1" ht="14.25" x14ac:dyDescent="0.2"/>
    <row r="6484" s="229" customFormat="1" ht="14.25" x14ac:dyDescent="0.2"/>
    <row r="6485" s="229" customFormat="1" ht="14.25" x14ac:dyDescent="0.2"/>
    <row r="6486" s="229" customFormat="1" ht="14.25" x14ac:dyDescent="0.2"/>
    <row r="6487" s="229" customFormat="1" ht="14.25" x14ac:dyDescent="0.2"/>
    <row r="6488" s="229" customFormat="1" ht="14.25" x14ac:dyDescent="0.2"/>
    <row r="6489" s="229" customFormat="1" ht="14.25" x14ac:dyDescent="0.2"/>
    <row r="6490" s="229" customFormat="1" ht="14.25" x14ac:dyDescent="0.2"/>
    <row r="6491" s="229" customFormat="1" ht="14.25" x14ac:dyDescent="0.2"/>
    <row r="6492" s="229" customFormat="1" ht="14.25" x14ac:dyDescent="0.2"/>
    <row r="6493" s="229" customFormat="1" ht="14.25" x14ac:dyDescent="0.2"/>
    <row r="6494" s="229" customFormat="1" ht="14.25" x14ac:dyDescent="0.2"/>
    <row r="6495" s="229" customFormat="1" ht="14.25" x14ac:dyDescent="0.2"/>
    <row r="6496" s="229" customFormat="1" ht="14.25" x14ac:dyDescent="0.2"/>
    <row r="6497" s="229" customFormat="1" ht="14.25" x14ac:dyDescent="0.2"/>
    <row r="6498" s="229" customFormat="1" ht="14.25" x14ac:dyDescent="0.2"/>
    <row r="6499" s="229" customFormat="1" ht="14.25" x14ac:dyDescent="0.2"/>
    <row r="6500" s="229" customFormat="1" ht="14.25" x14ac:dyDescent="0.2"/>
    <row r="6501" s="229" customFormat="1" ht="14.25" x14ac:dyDescent="0.2"/>
    <row r="6502" s="229" customFormat="1" ht="14.25" x14ac:dyDescent="0.2"/>
    <row r="6503" s="229" customFormat="1" ht="14.25" x14ac:dyDescent="0.2"/>
    <row r="6504" s="229" customFormat="1" ht="14.25" x14ac:dyDescent="0.2"/>
    <row r="6505" s="229" customFormat="1" ht="14.25" x14ac:dyDescent="0.2"/>
    <row r="6506" s="229" customFormat="1" ht="14.25" x14ac:dyDescent="0.2"/>
    <row r="6507" s="229" customFormat="1" ht="14.25" x14ac:dyDescent="0.2"/>
    <row r="6508" s="229" customFormat="1" ht="14.25" x14ac:dyDescent="0.2"/>
    <row r="6509" s="229" customFormat="1" ht="14.25" x14ac:dyDescent="0.2"/>
    <row r="6510" s="229" customFormat="1" ht="14.25" x14ac:dyDescent="0.2"/>
    <row r="6511" s="229" customFormat="1" ht="14.25" x14ac:dyDescent="0.2"/>
    <row r="6512" s="229" customFormat="1" ht="14.25" x14ac:dyDescent="0.2"/>
    <row r="6513" s="229" customFormat="1" ht="14.25" x14ac:dyDescent="0.2"/>
    <row r="6514" s="229" customFormat="1" ht="14.25" x14ac:dyDescent="0.2"/>
    <row r="6515" s="229" customFormat="1" ht="14.25" x14ac:dyDescent="0.2"/>
    <row r="6516" s="229" customFormat="1" ht="14.25" x14ac:dyDescent="0.2"/>
    <row r="6517" s="229" customFormat="1" ht="14.25" x14ac:dyDescent="0.2"/>
    <row r="6518" s="229" customFormat="1" ht="14.25" x14ac:dyDescent="0.2"/>
    <row r="6519" s="229" customFormat="1" ht="14.25" x14ac:dyDescent="0.2"/>
    <row r="6520" s="229" customFormat="1" ht="14.25" x14ac:dyDescent="0.2"/>
    <row r="6521" s="229" customFormat="1" ht="14.25" x14ac:dyDescent="0.2"/>
    <row r="6522" s="229" customFormat="1" ht="14.25" x14ac:dyDescent="0.2"/>
    <row r="6523" s="229" customFormat="1" ht="14.25" x14ac:dyDescent="0.2"/>
    <row r="6524" s="229" customFormat="1" ht="14.25" x14ac:dyDescent="0.2"/>
    <row r="6525" s="229" customFormat="1" ht="14.25" x14ac:dyDescent="0.2"/>
    <row r="6526" s="229" customFormat="1" ht="14.25" x14ac:dyDescent="0.2"/>
    <row r="6527" s="229" customFormat="1" ht="14.25" x14ac:dyDescent="0.2"/>
    <row r="6528" s="229" customFormat="1" ht="14.25" x14ac:dyDescent="0.2"/>
    <row r="6529" s="229" customFormat="1" ht="14.25" x14ac:dyDescent="0.2"/>
    <row r="6530" s="229" customFormat="1" ht="14.25" x14ac:dyDescent="0.2"/>
    <row r="6531" s="229" customFormat="1" ht="14.25" x14ac:dyDescent="0.2"/>
    <row r="6532" s="229" customFormat="1" ht="14.25" x14ac:dyDescent="0.2"/>
    <row r="6533" s="229" customFormat="1" ht="14.25" x14ac:dyDescent="0.2"/>
    <row r="6534" s="229" customFormat="1" ht="14.25" x14ac:dyDescent="0.2"/>
    <row r="6535" s="229" customFormat="1" ht="14.25" x14ac:dyDescent="0.2"/>
    <row r="6536" s="229" customFormat="1" ht="14.25" x14ac:dyDescent="0.2"/>
    <row r="6537" s="229" customFormat="1" ht="14.25" x14ac:dyDescent="0.2"/>
    <row r="6538" s="229" customFormat="1" ht="14.25" x14ac:dyDescent="0.2"/>
    <row r="6539" s="229" customFormat="1" ht="14.25" x14ac:dyDescent="0.2"/>
    <row r="6540" s="229" customFormat="1" ht="14.25" x14ac:dyDescent="0.2"/>
    <row r="6541" s="229" customFormat="1" ht="14.25" x14ac:dyDescent="0.2"/>
    <row r="6542" s="229" customFormat="1" ht="14.25" x14ac:dyDescent="0.2"/>
    <row r="6543" s="229" customFormat="1" ht="14.25" x14ac:dyDescent="0.2"/>
    <row r="6544" s="229" customFormat="1" ht="14.25" x14ac:dyDescent="0.2"/>
    <row r="6545" s="229" customFormat="1" ht="14.25" x14ac:dyDescent="0.2"/>
    <row r="6546" s="229" customFormat="1" ht="14.25" x14ac:dyDescent="0.2"/>
    <row r="6547" s="229" customFormat="1" ht="14.25" x14ac:dyDescent="0.2"/>
    <row r="6548" s="229" customFormat="1" ht="14.25" x14ac:dyDescent="0.2"/>
    <row r="6549" s="229" customFormat="1" ht="14.25" x14ac:dyDescent="0.2"/>
    <row r="6550" s="229" customFormat="1" ht="14.25" x14ac:dyDescent="0.2"/>
    <row r="6551" s="229" customFormat="1" ht="14.25" x14ac:dyDescent="0.2"/>
    <row r="6552" s="229" customFormat="1" ht="14.25" x14ac:dyDescent="0.2"/>
    <row r="6553" s="229" customFormat="1" ht="14.25" x14ac:dyDescent="0.2"/>
    <row r="6554" s="229" customFormat="1" ht="14.25" x14ac:dyDescent="0.2"/>
    <row r="6555" s="229" customFormat="1" ht="14.25" x14ac:dyDescent="0.2"/>
    <row r="6556" s="229" customFormat="1" ht="14.25" x14ac:dyDescent="0.2"/>
    <row r="6557" s="229" customFormat="1" ht="14.25" x14ac:dyDescent="0.2"/>
    <row r="6558" s="229" customFormat="1" ht="14.25" x14ac:dyDescent="0.2"/>
    <row r="6559" s="229" customFormat="1" ht="14.25" x14ac:dyDescent="0.2"/>
    <row r="6560" s="229" customFormat="1" ht="14.25" x14ac:dyDescent="0.2"/>
    <row r="6561" s="229" customFormat="1" ht="14.25" x14ac:dyDescent="0.2"/>
    <row r="6562" s="229" customFormat="1" ht="14.25" x14ac:dyDescent="0.2"/>
    <row r="6563" s="229" customFormat="1" ht="14.25" x14ac:dyDescent="0.2"/>
    <row r="6564" s="229" customFormat="1" ht="14.25" x14ac:dyDescent="0.2"/>
    <row r="6565" s="229" customFormat="1" ht="14.25" x14ac:dyDescent="0.2"/>
    <row r="6566" s="229" customFormat="1" ht="14.25" x14ac:dyDescent="0.2"/>
    <row r="6567" s="229" customFormat="1" ht="14.25" x14ac:dyDescent="0.2"/>
    <row r="6568" s="229" customFormat="1" ht="14.25" x14ac:dyDescent="0.2"/>
    <row r="6569" s="229" customFormat="1" ht="14.25" x14ac:dyDescent="0.2"/>
    <row r="6570" s="229" customFormat="1" ht="14.25" x14ac:dyDescent="0.2"/>
    <row r="6571" s="229" customFormat="1" ht="14.25" x14ac:dyDescent="0.2"/>
    <row r="6572" s="229" customFormat="1" ht="14.25" x14ac:dyDescent="0.2"/>
    <row r="6573" s="229" customFormat="1" ht="14.25" x14ac:dyDescent="0.2"/>
    <row r="6574" s="229" customFormat="1" ht="14.25" x14ac:dyDescent="0.2"/>
    <row r="6575" s="229" customFormat="1" ht="14.25" x14ac:dyDescent="0.2"/>
    <row r="6576" s="229" customFormat="1" ht="14.25" x14ac:dyDescent="0.2"/>
    <row r="6577" s="229" customFormat="1" ht="14.25" x14ac:dyDescent="0.2"/>
    <row r="6578" s="229" customFormat="1" ht="14.25" x14ac:dyDescent="0.2"/>
    <row r="6579" s="229" customFormat="1" ht="14.25" x14ac:dyDescent="0.2"/>
    <row r="6580" s="229" customFormat="1" ht="14.25" x14ac:dyDescent="0.2"/>
    <row r="6581" s="229" customFormat="1" ht="14.25" x14ac:dyDescent="0.2"/>
    <row r="6582" s="229" customFormat="1" ht="14.25" x14ac:dyDescent="0.2"/>
    <row r="6583" s="229" customFormat="1" ht="14.25" x14ac:dyDescent="0.2"/>
    <row r="6584" s="229" customFormat="1" ht="14.25" x14ac:dyDescent="0.2"/>
    <row r="6585" s="229" customFormat="1" ht="14.25" x14ac:dyDescent="0.2"/>
    <row r="6586" s="229" customFormat="1" ht="14.25" x14ac:dyDescent="0.2"/>
    <row r="6587" s="229" customFormat="1" ht="14.25" x14ac:dyDescent="0.2"/>
    <row r="6588" s="229" customFormat="1" ht="14.25" x14ac:dyDescent="0.2"/>
    <row r="6589" s="229" customFormat="1" ht="14.25" x14ac:dyDescent="0.2"/>
    <row r="6590" s="229" customFormat="1" ht="14.25" x14ac:dyDescent="0.2"/>
    <row r="6591" s="229" customFormat="1" ht="14.25" x14ac:dyDescent="0.2"/>
    <row r="6592" s="229" customFormat="1" ht="14.25" x14ac:dyDescent="0.2"/>
    <row r="6593" s="229" customFormat="1" ht="14.25" x14ac:dyDescent="0.2"/>
    <row r="6594" s="229" customFormat="1" ht="14.25" x14ac:dyDescent="0.2"/>
    <row r="6595" s="229" customFormat="1" ht="14.25" x14ac:dyDescent="0.2"/>
    <row r="6596" s="229" customFormat="1" ht="14.25" x14ac:dyDescent="0.2"/>
    <row r="6597" s="229" customFormat="1" ht="14.25" x14ac:dyDescent="0.2"/>
    <row r="6598" s="229" customFormat="1" ht="14.25" x14ac:dyDescent="0.2"/>
    <row r="6599" s="229" customFormat="1" ht="14.25" x14ac:dyDescent="0.2"/>
    <row r="6600" s="229" customFormat="1" ht="14.25" x14ac:dyDescent="0.2"/>
    <row r="6601" s="229" customFormat="1" ht="14.25" x14ac:dyDescent="0.2"/>
    <row r="6602" s="229" customFormat="1" ht="14.25" x14ac:dyDescent="0.2"/>
    <row r="6603" s="229" customFormat="1" ht="14.25" x14ac:dyDescent="0.2"/>
    <row r="6604" s="229" customFormat="1" ht="14.25" x14ac:dyDescent="0.2"/>
    <row r="6605" s="229" customFormat="1" ht="14.25" x14ac:dyDescent="0.2"/>
    <row r="6606" s="229" customFormat="1" ht="14.25" x14ac:dyDescent="0.2"/>
    <row r="6607" s="229" customFormat="1" ht="14.25" x14ac:dyDescent="0.2"/>
    <row r="6608" s="229" customFormat="1" ht="14.25" x14ac:dyDescent="0.2"/>
    <row r="6609" s="229" customFormat="1" ht="14.25" x14ac:dyDescent="0.2"/>
    <row r="6610" s="229" customFormat="1" ht="14.25" x14ac:dyDescent="0.2"/>
    <row r="6611" s="229" customFormat="1" ht="14.25" x14ac:dyDescent="0.2"/>
    <row r="6612" s="229" customFormat="1" ht="14.25" x14ac:dyDescent="0.2"/>
    <row r="6613" s="229" customFormat="1" ht="14.25" x14ac:dyDescent="0.2"/>
    <row r="6614" s="229" customFormat="1" ht="14.25" x14ac:dyDescent="0.2"/>
    <row r="6615" s="229" customFormat="1" ht="14.25" x14ac:dyDescent="0.2"/>
    <row r="6616" s="229" customFormat="1" ht="14.25" x14ac:dyDescent="0.2"/>
    <row r="6617" s="229" customFormat="1" ht="14.25" x14ac:dyDescent="0.2"/>
    <row r="6618" s="229" customFormat="1" ht="14.25" x14ac:dyDescent="0.2"/>
    <row r="6619" s="229" customFormat="1" ht="14.25" x14ac:dyDescent="0.2"/>
    <row r="6620" s="229" customFormat="1" ht="14.25" x14ac:dyDescent="0.2"/>
    <row r="6621" s="229" customFormat="1" ht="14.25" x14ac:dyDescent="0.2"/>
    <row r="6622" s="229" customFormat="1" ht="14.25" x14ac:dyDescent="0.2"/>
    <row r="6623" s="229" customFormat="1" ht="14.25" x14ac:dyDescent="0.2"/>
    <row r="6624" s="229" customFormat="1" ht="14.25" x14ac:dyDescent="0.2"/>
    <row r="6625" s="229" customFormat="1" ht="14.25" x14ac:dyDescent="0.2"/>
    <row r="6626" s="229" customFormat="1" ht="14.25" x14ac:dyDescent="0.2"/>
    <row r="6627" s="229" customFormat="1" ht="14.25" x14ac:dyDescent="0.2"/>
    <row r="6628" s="229" customFormat="1" ht="14.25" x14ac:dyDescent="0.2"/>
    <row r="6629" s="229" customFormat="1" ht="14.25" x14ac:dyDescent="0.2"/>
    <row r="6630" s="229" customFormat="1" ht="14.25" x14ac:dyDescent="0.2"/>
    <row r="6631" s="229" customFormat="1" ht="14.25" x14ac:dyDescent="0.2"/>
    <row r="6632" s="229" customFormat="1" ht="14.25" x14ac:dyDescent="0.2"/>
    <row r="6633" s="229" customFormat="1" ht="14.25" x14ac:dyDescent="0.2"/>
    <row r="6634" s="229" customFormat="1" ht="14.25" x14ac:dyDescent="0.2"/>
    <row r="6635" s="229" customFormat="1" ht="14.25" x14ac:dyDescent="0.2"/>
    <row r="6636" s="229" customFormat="1" ht="14.25" x14ac:dyDescent="0.2"/>
    <row r="6637" s="229" customFormat="1" ht="14.25" x14ac:dyDescent="0.2"/>
    <row r="6638" s="229" customFormat="1" ht="14.25" x14ac:dyDescent="0.2"/>
    <row r="6639" s="229" customFormat="1" ht="14.25" x14ac:dyDescent="0.2"/>
    <row r="6640" s="229" customFormat="1" ht="14.25" x14ac:dyDescent="0.2"/>
    <row r="6641" s="229" customFormat="1" ht="14.25" x14ac:dyDescent="0.2"/>
    <row r="6642" s="229" customFormat="1" ht="14.25" x14ac:dyDescent="0.2"/>
    <row r="6643" s="229" customFormat="1" ht="14.25" x14ac:dyDescent="0.2"/>
    <row r="6644" s="229" customFormat="1" ht="14.25" x14ac:dyDescent="0.2"/>
    <row r="6645" s="229" customFormat="1" ht="14.25" x14ac:dyDescent="0.2"/>
    <row r="6646" s="229" customFormat="1" ht="14.25" x14ac:dyDescent="0.2"/>
    <row r="6647" s="229" customFormat="1" ht="14.25" x14ac:dyDescent="0.2"/>
    <row r="6648" s="229" customFormat="1" ht="14.25" x14ac:dyDescent="0.2"/>
    <row r="6649" s="229" customFormat="1" ht="14.25" x14ac:dyDescent="0.2"/>
    <row r="6650" s="229" customFormat="1" ht="14.25" x14ac:dyDescent="0.2"/>
    <row r="6651" s="229" customFormat="1" ht="14.25" x14ac:dyDescent="0.2"/>
    <row r="6652" s="229" customFormat="1" ht="14.25" x14ac:dyDescent="0.2"/>
    <row r="6653" s="229" customFormat="1" ht="14.25" x14ac:dyDescent="0.2"/>
    <row r="6654" s="229" customFormat="1" ht="14.25" x14ac:dyDescent="0.2"/>
    <row r="6655" s="229" customFormat="1" ht="14.25" x14ac:dyDescent="0.2"/>
    <row r="6656" s="229" customFormat="1" ht="14.25" x14ac:dyDescent="0.2"/>
    <row r="6657" s="229" customFormat="1" ht="14.25" x14ac:dyDescent="0.2"/>
    <row r="6658" s="229" customFormat="1" ht="14.25" x14ac:dyDescent="0.2"/>
    <row r="6659" s="229" customFormat="1" ht="14.25" x14ac:dyDescent="0.2"/>
    <row r="6660" s="229" customFormat="1" ht="14.25" x14ac:dyDescent="0.2"/>
    <row r="6661" s="229" customFormat="1" ht="14.25" x14ac:dyDescent="0.2"/>
    <row r="6662" s="229" customFormat="1" ht="14.25" x14ac:dyDescent="0.2"/>
    <row r="6663" s="229" customFormat="1" ht="14.25" x14ac:dyDescent="0.2"/>
    <row r="6664" s="229" customFormat="1" ht="14.25" x14ac:dyDescent="0.2"/>
    <row r="6665" s="229" customFormat="1" ht="14.25" x14ac:dyDescent="0.2"/>
    <row r="6666" s="229" customFormat="1" ht="14.25" x14ac:dyDescent="0.2"/>
    <row r="6667" s="229" customFormat="1" ht="14.25" x14ac:dyDescent="0.2"/>
    <row r="6668" s="229" customFormat="1" ht="14.25" x14ac:dyDescent="0.2"/>
    <row r="6669" s="229" customFormat="1" ht="14.25" x14ac:dyDescent="0.2"/>
    <row r="6670" s="229" customFormat="1" ht="14.25" x14ac:dyDescent="0.2"/>
    <row r="6671" s="229" customFormat="1" ht="14.25" x14ac:dyDescent="0.2"/>
    <row r="6672" s="229" customFormat="1" ht="14.25" x14ac:dyDescent="0.2"/>
    <row r="6673" s="229" customFormat="1" ht="14.25" x14ac:dyDescent="0.2"/>
    <row r="6674" s="229" customFormat="1" ht="14.25" x14ac:dyDescent="0.2"/>
    <row r="6675" s="229" customFormat="1" ht="14.25" x14ac:dyDescent="0.2"/>
    <row r="6676" s="229" customFormat="1" ht="14.25" x14ac:dyDescent="0.2"/>
    <row r="6677" s="229" customFormat="1" ht="14.25" x14ac:dyDescent="0.2"/>
    <row r="6678" s="229" customFormat="1" ht="14.25" x14ac:dyDescent="0.2"/>
    <row r="6679" s="229" customFormat="1" ht="14.25" x14ac:dyDescent="0.2"/>
    <row r="6680" s="229" customFormat="1" ht="14.25" x14ac:dyDescent="0.2"/>
    <row r="6681" s="229" customFormat="1" ht="14.25" x14ac:dyDescent="0.2"/>
    <row r="6682" s="229" customFormat="1" ht="14.25" x14ac:dyDescent="0.2"/>
    <row r="6683" s="229" customFormat="1" ht="14.25" x14ac:dyDescent="0.2"/>
    <row r="6684" s="229" customFormat="1" ht="14.25" x14ac:dyDescent="0.2"/>
    <row r="6685" s="229" customFormat="1" ht="14.25" x14ac:dyDescent="0.2"/>
    <row r="6686" s="229" customFormat="1" ht="14.25" x14ac:dyDescent="0.2"/>
    <row r="6687" s="229" customFormat="1" ht="14.25" x14ac:dyDescent="0.2"/>
    <row r="6688" s="229" customFormat="1" ht="14.25" x14ac:dyDescent="0.2"/>
    <row r="6689" s="229" customFormat="1" ht="14.25" x14ac:dyDescent="0.2"/>
    <row r="6690" s="229" customFormat="1" ht="14.25" x14ac:dyDescent="0.2"/>
    <row r="6691" s="229" customFormat="1" ht="14.25" x14ac:dyDescent="0.2"/>
    <row r="6692" s="229" customFormat="1" ht="14.25" x14ac:dyDescent="0.2"/>
    <row r="6693" s="229" customFormat="1" ht="14.25" x14ac:dyDescent="0.2"/>
    <row r="6694" s="229" customFormat="1" ht="14.25" x14ac:dyDescent="0.2"/>
    <row r="6695" s="229" customFormat="1" ht="14.25" x14ac:dyDescent="0.2"/>
    <row r="6696" s="229" customFormat="1" ht="14.25" x14ac:dyDescent="0.2"/>
    <row r="6697" s="229" customFormat="1" ht="14.25" x14ac:dyDescent="0.2"/>
    <row r="6698" s="229" customFormat="1" ht="14.25" x14ac:dyDescent="0.2"/>
    <row r="6699" s="229" customFormat="1" ht="14.25" x14ac:dyDescent="0.2"/>
    <row r="6700" s="229" customFormat="1" ht="14.25" x14ac:dyDescent="0.2"/>
    <row r="6701" s="229" customFormat="1" ht="14.25" x14ac:dyDescent="0.2"/>
    <row r="6702" s="229" customFormat="1" ht="14.25" x14ac:dyDescent="0.2"/>
    <row r="6703" s="229" customFormat="1" ht="14.25" x14ac:dyDescent="0.2"/>
    <row r="6704" s="229" customFormat="1" ht="14.25" x14ac:dyDescent="0.2"/>
    <row r="6705" s="229" customFormat="1" ht="14.25" x14ac:dyDescent="0.2"/>
    <row r="6706" s="229" customFormat="1" ht="14.25" x14ac:dyDescent="0.2"/>
    <row r="6707" s="229" customFormat="1" ht="14.25" x14ac:dyDescent="0.2"/>
    <row r="6708" s="229" customFormat="1" ht="14.25" x14ac:dyDescent="0.2"/>
    <row r="6709" s="229" customFormat="1" ht="14.25" x14ac:dyDescent="0.2"/>
    <row r="6710" s="229" customFormat="1" ht="14.25" x14ac:dyDescent="0.2"/>
    <row r="6711" s="229" customFormat="1" ht="14.25" x14ac:dyDescent="0.2"/>
    <row r="6712" s="229" customFormat="1" ht="14.25" x14ac:dyDescent="0.2"/>
    <row r="6713" s="229" customFormat="1" ht="14.25" x14ac:dyDescent="0.2"/>
    <row r="6714" s="229" customFormat="1" ht="14.25" x14ac:dyDescent="0.2"/>
    <row r="6715" s="229" customFormat="1" ht="14.25" x14ac:dyDescent="0.2"/>
    <row r="6716" s="229" customFormat="1" ht="14.25" x14ac:dyDescent="0.2"/>
    <row r="6717" s="229" customFormat="1" ht="14.25" x14ac:dyDescent="0.2"/>
    <row r="6718" s="229" customFormat="1" ht="14.25" x14ac:dyDescent="0.2"/>
    <row r="6719" s="229" customFormat="1" ht="14.25" x14ac:dyDescent="0.2"/>
  </sheetData>
  <sheetProtection password="DA5B" sheet="1" objects="1" scenarios="1" selectLockedCells="1" selectUnlockedCells="1"/>
  <conditionalFormatting sqref="A1:E1">
    <cfRule type="cellIs" dxfId="1" priority="2" operator="equal">
      <formula>"tt"</formula>
    </cfRule>
  </conditionalFormatting>
  <conditionalFormatting sqref="A1">
    <cfRule type="duplicateValues" dxfId="0" priority="98"/>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ورقة1"/>
  <dimension ref="A1:C9"/>
  <sheetViews>
    <sheetView showRowColHeaders="0" rightToLeft="1" workbookViewId="0">
      <selection sqref="A1:C9"/>
    </sheetView>
  </sheetViews>
  <sheetFormatPr defaultRowHeight="14.25" x14ac:dyDescent="0.2"/>
  <sheetData>
    <row r="1" spans="1:3" x14ac:dyDescent="0.2">
      <c r="A1" s="39" t="s">
        <v>142</v>
      </c>
      <c r="B1" s="39" t="s">
        <v>143</v>
      </c>
      <c r="C1" s="1"/>
    </row>
    <row r="2" spans="1:3" x14ac:dyDescent="0.2">
      <c r="A2" s="39">
        <v>700980</v>
      </c>
      <c r="B2" s="39" t="s">
        <v>138</v>
      </c>
      <c r="C2" s="1"/>
    </row>
    <row r="3" spans="1:3" x14ac:dyDescent="0.2">
      <c r="A3" s="39">
        <v>700653</v>
      </c>
      <c r="B3" s="39" t="s">
        <v>144</v>
      </c>
      <c r="C3" s="1"/>
    </row>
    <row r="4" spans="1:3" x14ac:dyDescent="0.2">
      <c r="A4" s="39">
        <v>700124</v>
      </c>
      <c r="B4" s="39" t="s">
        <v>145</v>
      </c>
      <c r="C4" s="1"/>
    </row>
    <row r="5" spans="1:3" x14ac:dyDescent="0.2">
      <c r="A5" s="39">
        <v>700934</v>
      </c>
      <c r="B5" s="39" t="s">
        <v>146</v>
      </c>
      <c r="C5" s="1"/>
    </row>
    <row r="6" spans="1:3" x14ac:dyDescent="0.2">
      <c r="A6" s="1"/>
      <c r="B6" s="1"/>
      <c r="C6" s="1"/>
    </row>
    <row r="7" spans="1:3" x14ac:dyDescent="0.2">
      <c r="A7" s="1"/>
      <c r="B7" s="1"/>
      <c r="C7" s="1"/>
    </row>
    <row r="8" spans="1:3" x14ac:dyDescent="0.2">
      <c r="A8" s="1"/>
      <c r="B8" s="1"/>
      <c r="C8" s="1"/>
    </row>
    <row r="9" spans="1:3" x14ac:dyDescent="0.2">
      <c r="A9" s="1"/>
      <c r="B9" s="1"/>
      <c r="C9" s="1"/>
    </row>
  </sheetData>
  <sheetProtection password="CC4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النطاقات المسماة</vt:lpstr>
      </vt:variant>
      <vt:variant>
        <vt:i4>1</vt:i4>
      </vt:variant>
    </vt:vector>
  </HeadingPairs>
  <TitlesOfParts>
    <vt:vector size="9" baseType="lpstr">
      <vt:lpstr>تعليمات</vt:lpstr>
      <vt:lpstr>إدخال البيانات</vt:lpstr>
      <vt:lpstr>إختيار المقررات</vt:lpstr>
      <vt:lpstr>ورقة4</vt:lpstr>
      <vt:lpstr>الإستمارة</vt:lpstr>
      <vt:lpstr>سجل المحاسبة</vt:lpstr>
      <vt:lpstr>ورقة2</vt:lpstr>
      <vt:lpstr>ورقة1</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2020-06-28T21:05:32Z</cp:lastPrinted>
  <dcterms:created xsi:type="dcterms:W3CDTF">2015-06-05T18:17:20Z</dcterms:created>
  <dcterms:modified xsi:type="dcterms:W3CDTF">2020-07-28T15:30:21Z</dcterms:modified>
</cp:coreProperties>
</file>